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D4109836-3F77-4AD1-B20D-53E44429C1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5" r:id="rId2"/>
    <sheet name="Q_fit" sheetId="3" r:id="rId3"/>
    <sheet name="A (old)" sheetId="2" r:id="rId4"/>
    <sheet name="BAV" sheetId="4" r:id="rId5"/>
  </sheets>
  <definedNames>
    <definedName name="solver_adj" localSheetId="0" hidden="1">'Active 1'!$E$11:$E$13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'Active 1'!$E$14</definedName>
    <definedName name="solver_pre" localSheetId="0" hidden="1">0.000001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2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1612" i="1" l="1"/>
  <c r="F1612" i="1" s="1"/>
  <c r="Q1612" i="1"/>
  <c r="S1612" i="1"/>
  <c r="E1613" i="1"/>
  <c r="F1613" i="1"/>
  <c r="G1613" i="1" s="1"/>
  <c r="K1613" i="1" s="1"/>
  <c r="P1613" i="1"/>
  <c r="R1613" i="1" s="1"/>
  <c r="T1613" i="1" s="1"/>
  <c r="Q1613" i="1"/>
  <c r="S1613" i="1"/>
  <c r="E1614" i="1"/>
  <c r="F1614" i="1"/>
  <c r="P1614" i="1" s="1"/>
  <c r="Q1614" i="1"/>
  <c r="S1614" i="1"/>
  <c r="E1615" i="1"/>
  <c r="F1615" i="1"/>
  <c r="G1615" i="1" s="1"/>
  <c r="K1615" i="1" s="1"/>
  <c r="Q1615" i="1"/>
  <c r="S1615" i="1"/>
  <c r="E1595" i="1"/>
  <c r="F1595" i="1" s="1"/>
  <c r="Q1595" i="1"/>
  <c r="S1595" i="1"/>
  <c r="E1607" i="1"/>
  <c r="F1607" i="1" s="1"/>
  <c r="G1607" i="1" s="1"/>
  <c r="K1607" i="1" s="1"/>
  <c r="Q1607" i="1"/>
  <c r="S1607" i="1"/>
  <c r="E1608" i="1"/>
  <c r="F1608" i="1" s="1"/>
  <c r="Q1608" i="1"/>
  <c r="S1608" i="1"/>
  <c r="E1609" i="1"/>
  <c r="F1609" i="1" s="1"/>
  <c r="Q1609" i="1"/>
  <c r="S1609" i="1"/>
  <c r="E1610" i="1"/>
  <c r="F1610" i="1" s="1"/>
  <c r="G1610" i="1" s="1"/>
  <c r="K1610" i="1" s="1"/>
  <c r="Q1610" i="1"/>
  <c r="S1610" i="1"/>
  <c r="E1611" i="1"/>
  <c r="F1611" i="1" s="1"/>
  <c r="G1611" i="1" s="1"/>
  <c r="K1611" i="1" s="1"/>
  <c r="Q1611" i="1"/>
  <c r="S1611" i="1"/>
  <c r="E1570" i="1"/>
  <c r="F1570" i="1" s="1"/>
  <c r="Q1570" i="1"/>
  <c r="S1570" i="1"/>
  <c r="E1575" i="1"/>
  <c r="F1575" i="1" s="1"/>
  <c r="G1575" i="1" s="1"/>
  <c r="K1575" i="1" s="1"/>
  <c r="Q1575" i="1"/>
  <c r="S1575" i="1"/>
  <c r="E1578" i="1"/>
  <c r="F1578" i="1" s="1"/>
  <c r="G1578" i="1" s="1"/>
  <c r="K1578" i="1" s="1"/>
  <c r="Q1578" i="1"/>
  <c r="S1578" i="1"/>
  <c r="E1580" i="1"/>
  <c r="F1580" i="1" s="1"/>
  <c r="G1580" i="1" s="1"/>
  <c r="K1580" i="1" s="1"/>
  <c r="Q1580" i="1"/>
  <c r="S1580" i="1"/>
  <c r="E1582" i="1"/>
  <c r="F1582" i="1" s="1"/>
  <c r="Q1582" i="1"/>
  <c r="S1582" i="1"/>
  <c r="E1584" i="1"/>
  <c r="F1584" i="1" s="1"/>
  <c r="G1584" i="1" s="1"/>
  <c r="K1584" i="1" s="1"/>
  <c r="Q1584" i="1"/>
  <c r="S1584" i="1"/>
  <c r="E1586" i="1"/>
  <c r="F1586" i="1" s="1"/>
  <c r="G1586" i="1" s="1"/>
  <c r="K1586" i="1" s="1"/>
  <c r="Q1586" i="1"/>
  <c r="S1586" i="1"/>
  <c r="E1588" i="1"/>
  <c r="F1588" i="1" s="1"/>
  <c r="G1588" i="1" s="1"/>
  <c r="K1588" i="1" s="1"/>
  <c r="Q1588" i="1"/>
  <c r="S1588" i="1"/>
  <c r="E1590" i="1"/>
  <c r="F1590" i="1" s="1"/>
  <c r="Q1590" i="1"/>
  <c r="S1590" i="1"/>
  <c r="E1591" i="1"/>
  <c r="F1591" i="1" s="1"/>
  <c r="G1591" i="1" s="1"/>
  <c r="K1591" i="1" s="1"/>
  <c r="Q1591" i="1"/>
  <c r="S1591" i="1"/>
  <c r="E1593" i="1"/>
  <c r="F1593" i="1" s="1"/>
  <c r="G1593" i="1" s="1"/>
  <c r="K1593" i="1" s="1"/>
  <c r="Q1593" i="1"/>
  <c r="S1593" i="1"/>
  <c r="E1594" i="1"/>
  <c r="F1594" i="1" s="1"/>
  <c r="G1594" i="1" s="1"/>
  <c r="K1594" i="1" s="1"/>
  <c r="Q1594" i="1"/>
  <c r="S1594" i="1"/>
  <c r="E1597" i="1"/>
  <c r="F1597" i="1" s="1"/>
  <c r="Q1597" i="1"/>
  <c r="S1597" i="1"/>
  <c r="E1600" i="1"/>
  <c r="F1600" i="1" s="1"/>
  <c r="G1600" i="1" s="1"/>
  <c r="K1600" i="1" s="1"/>
  <c r="Q1600" i="1"/>
  <c r="S1600" i="1"/>
  <c r="E1602" i="1"/>
  <c r="F1602" i="1" s="1"/>
  <c r="G1602" i="1" s="1"/>
  <c r="K1602" i="1" s="1"/>
  <c r="Q1602" i="1"/>
  <c r="S1602" i="1"/>
  <c r="E1603" i="1"/>
  <c r="F1603" i="1" s="1"/>
  <c r="G1603" i="1" s="1"/>
  <c r="Q1603" i="1"/>
  <c r="S1603" i="1"/>
  <c r="E1604" i="1"/>
  <c r="F1604" i="1" s="1"/>
  <c r="Q1604" i="1"/>
  <c r="S1604" i="1"/>
  <c r="E1605" i="1"/>
  <c r="F1605" i="1" s="1"/>
  <c r="G1605" i="1" s="1"/>
  <c r="K1605" i="1" s="1"/>
  <c r="Q1605" i="1"/>
  <c r="S1605" i="1"/>
  <c r="E1606" i="1"/>
  <c r="F1606" i="1" s="1"/>
  <c r="G1606" i="1" s="1"/>
  <c r="K1606" i="1" s="1"/>
  <c r="Q1606" i="1"/>
  <c r="S1606" i="1"/>
  <c r="E1574" i="1"/>
  <c r="F1574" i="1" s="1"/>
  <c r="Q1574" i="1"/>
  <c r="S1574" i="1"/>
  <c r="E1589" i="1"/>
  <c r="F1589" i="1" s="1"/>
  <c r="Q1589" i="1"/>
  <c r="S1589" i="1"/>
  <c r="E1592" i="1"/>
  <c r="F1592" i="1" s="1"/>
  <c r="Q1592" i="1"/>
  <c r="S1592" i="1"/>
  <c r="E1596" i="1"/>
  <c r="F1596" i="1" s="1"/>
  <c r="G1596" i="1" s="1"/>
  <c r="K1596" i="1" s="1"/>
  <c r="Q1596" i="1"/>
  <c r="S1596" i="1"/>
  <c r="E1601" i="1"/>
  <c r="F1601" i="1" s="1"/>
  <c r="Q1601" i="1"/>
  <c r="S1601" i="1"/>
  <c r="E1579" i="1"/>
  <c r="F1579" i="1" s="1"/>
  <c r="Q1579" i="1"/>
  <c r="S1579" i="1"/>
  <c r="E1581" i="1"/>
  <c r="F1581" i="1" s="1"/>
  <c r="Q1581" i="1"/>
  <c r="S1581" i="1"/>
  <c r="E1569" i="1"/>
  <c r="F1569" i="1"/>
  <c r="G1569" i="1" s="1"/>
  <c r="K1569" i="1" s="1"/>
  <c r="Q1569" i="1"/>
  <c r="S1569" i="1"/>
  <c r="E1576" i="1"/>
  <c r="F1576" i="1" s="1"/>
  <c r="G1576" i="1" s="1"/>
  <c r="K1576" i="1" s="1"/>
  <c r="Q1576" i="1"/>
  <c r="S1576" i="1"/>
  <c r="E1577" i="1"/>
  <c r="F1577" i="1" s="1"/>
  <c r="G1577" i="1" s="1"/>
  <c r="K1577" i="1" s="1"/>
  <c r="Q1577" i="1"/>
  <c r="S1577" i="1"/>
  <c r="E1583" i="1"/>
  <c r="F1583" i="1" s="1"/>
  <c r="G1583" i="1" s="1"/>
  <c r="K1583" i="1" s="1"/>
  <c r="Q1583" i="1"/>
  <c r="S1583" i="1"/>
  <c r="E1585" i="1"/>
  <c r="F1585" i="1"/>
  <c r="G1585" i="1" s="1"/>
  <c r="K1585" i="1" s="1"/>
  <c r="Q1585" i="1"/>
  <c r="S1585" i="1"/>
  <c r="E1587" i="1"/>
  <c r="F1587" i="1" s="1"/>
  <c r="G1587" i="1" s="1"/>
  <c r="K1587" i="1" s="1"/>
  <c r="Q1587" i="1"/>
  <c r="S1587" i="1"/>
  <c r="E1598" i="1"/>
  <c r="F1598" i="1" s="1"/>
  <c r="G1598" i="1" s="1"/>
  <c r="K1598" i="1" s="1"/>
  <c r="Q1598" i="1"/>
  <c r="S1598" i="1"/>
  <c r="E1599" i="1"/>
  <c r="F1599" i="1" s="1"/>
  <c r="G1599" i="1" s="1"/>
  <c r="K1599" i="1" s="1"/>
  <c r="Q1599" i="1"/>
  <c r="S1599" i="1"/>
  <c r="E1547" i="1"/>
  <c r="F1547" i="1" s="1"/>
  <c r="G1547" i="1" s="1"/>
  <c r="K1547" i="1" s="1"/>
  <c r="D11" i="1"/>
  <c r="D12" i="1"/>
  <c r="Q1547" i="1"/>
  <c r="S1547" i="1"/>
  <c r="E1556" i="1"/>
  <c r="F1556" i="1" s="1"/>
  <c r="G1556" i="1" s="1"/>
  <c r="K1556" i="1" s="1"/>
  <c r="Q1556" i="1"/>
  <c r="S1556" i="1"/>
  <c r="E1571" i="1"/>
  <c r="F1571" i="1" s="1"/>
  <c r="G1571" i="1" s="1"/>
  <c r="K1571" i="1" s="1"/>
  <c r="Q1571" i="1"/>
  <c r="S1571" i="1"/>
  <c r="E1572" i="1"/>
  <c r="F1572" i="1" s="1"/>
  <c r="Q1572" i="1"/>
  <c r="S1572" i="1"/>
  <c r="E1573" i="1"/>
  <c r="F1573" i="1" s="1"/>
  <c r="G1573" i="1" s="1"/>
  <c r="K1573" i="1" s="1"/>
  <c r="Q1573" i="1"/>
  <c r="S1573" i="1"/>
  <c r="S1561" i="1"/>
  <c r="E1561" i="1"/>
  <c r="F1561" i="1" s="1"/>
  <c r="G1561" i="1" s="1"/>
  <c r="K1561" i="1" s="1"/>
  <c r="Q1561" i="1"/>
  <c r="S1560" i="1"/>
  <c r="E1560" i="1"/>
  <c r="F1560" i="1" s="1"/>
  <c r="G1560" i="1" s="1"/>
  <c r="K1560" i="1" s="1"/>
  <c r="Q1560" i="1"/>
  <c r="E1550" i="1"/>
  <c r="F1550" i="1" s="1"/>
  <c r="G1550" i="1" s="1"/>
  <c r="K1550" i="1" s="1"/>
  <c r="D13" i="1"/>
  <c r="Q1550" i="1"/>
  <c r="S1550" i="1"/>
  <c r="E1551" i="1"/>
  <c r="F1551" i="1" s="1"/>
  <c r="G1551" i="1" s="1"/>
  <c r="K1551" i="1" s="1"/>
  <c r="Q1551" i="1"/>
  <c r="S1551" i="1"/>
  <c r="E1552" i="1"/>
  <c r="F1552" i="1" s="1"/>
  <c r="G1552" i="1" s="1"/>
  <c r="K1552" i="1" s="1"/>
  <c r="Q1552" i="1"/>
  <c r="S1552" i="1"/>
  <c r="E1554" i="1"/>
  <c r="F1554" i="1" s="1"/>
  <c r="G1554" i="1" s="1"/>
  <c r="K1554" i="1" s="1"/>
  <c r="Q1554" i="1"/>
  <c r="S1554" i="1"/>
  <c r="E1557" i="1"/>
  <c r="F1557" i="1" s="1"/>
  <c r="G1557" i="1" s="1"/>
  <c r="K1557" i="1" s="1"/>
  <c r="Q1557" i="1"/>
  <c r="S1557" i="1"/>
  <c r="E1558" i="1"/>
  <c r="F1558" i="1" s="1"/>
  <c r="G1558" i="1" s="1"/>
  <c r="K1558" i="1" s="1"/>
  <c r="Q1558" i="1"/>
  <c r="S1558" i="1"/>
  <c r="E1559" i="1"/>
  <c r="F1559" i="1" s="1"/>
  <c r="G1559" i="1" s="1"/>
  <c r="K1559" i="1" s="1"/>
  <c r="Q1559" i="1"/>
  <c r="S1559" i="1"/>
  <c r="E1563" i="1"/>
  <c r="F1563" i="1" s="1"/>
  <c r="G1563" i="1" s="1"/>
  <c r="K1563" i="1" s="1"/>
  <c r="Q1563" i="1"/>
  <c r="S1563" i="1"/>
  <c r="E1564" i="1"/>
  <c r="F1564" i="1" s="1"/>
  <c r="G1564" i="1" s="1"/>
  <c r="K1564" i="1" s="1"/>
  <c r="Q1564" i="1"/>
  <c r="S1564" i="1"/>
  <c r="E1565" i="1"/>
  <c r="F1565" i="1" s="1"/>
  <c r="G1565" i="1" s="1"/>
  <c r="K1565" i="1" s="1"/>
  <c r="Q1565" i="1"/>
  <c r="S1565" i="1"/>
  <c r="E1566" i="1"/>
  <c r="F1566" i="1" s="1"/>
  <c r="G1566" i="1" s="1"/>
  <c r="K1566" i="1" s="1"/>
  <c r="Q1566" i="1"/>
  <c r="S1566" i="1"/>
  <c r="E1567" i="1"/>
  <c r="F1567" i="1" s="1"/>
  <c r="G1567" i="1" s="1"/>
  <c r="K1567" i="1" s="1"/>
  <c r="Q1567" i="1"/>
  <c r="S1567" i="1"/>
  <c r="E1568" i="1"/>
  <c r="F1568" i="1" s="1"/>
  <c r="G1568" i="1" s="1"/>
  <c r="K1568" i="1" s="1"/>
  <c r="Q1568" i="1"/>
  <c r="S1568" i="1"/>
  <c r="E1562" i="1"/>
  <c r="F1562" i="1" s="1"/>
  <c r="G1562" i="1" s="1"/>
  <c r="I1562" i="1" s="1"/>
  <c r="Q1562" i="1"/>
  <c r="S1562" i="1"/>
  <c r="E1553" i="1"/>
  <c r="F1553" i="1" s="1"/>
  <c r="G1553" i="1" s="1"/>
  <c r="K1553" i="1" s="1"/>
  <c r="D9" i="1"/>
  <c r="C9" i="1"/>
  <c r="Q1553" i="1"/>
  <c r="S1553" i="1"/>
  <c r="E1555" i="1"/>
  <c r="F1555" i="1" s="1"/>
  <c r="G1555" i="1" s="1"/>
  <c r="K1555" i="1" s="1"/>
  <c r="Q1555" i="1"/>
  <c r="S1555" i="1"/>
  <c r="E1549" i="1"/>
  <c r="F1549" i="1" s="1"/>
  <c r="G1549" i="1" s="1"/>
  <c r="K1549" i="1" s="1"/>
  <c r="Q1549" i="1"/>
  <c r="S1549" i="1"/>
  <c r="E22" i="1"/>
  <c r="F22" i="1" s="1"/>
  <c r="G22" i="1" s="1"/>
  <c r="E23" i="1"/>
  <c r="F23" i="1" s="1"/>
  <c r="G23" i="1" s="1"/>
  <c r="E24" i="1"/>
  <c r="F24" i="1" s="1"/>
  <c r="G24" i="1" s="1"/>
  <c r="E25" i="1"/>
  <c r="F25" i="1" s="1"/>
  <c r="G25" i="1" s="1"/>
  <c r="E26" i="1"/>
  <c r="F26" i="1" s="1"/>
  <c r="G26" i="1" s="1"/>
  <c r="I26" i="1" s="1"/>
  <c r="E27" i="1"/>
  <c r="F27" i="1" s="1"/>
  <c r="G27" i="1" s="1"/>
  <c r="E28" i="1"/>
  <c r="F28" i="1" s="1"/>
  <c r="G28" i="1" s="1"/>
  <c r="E29" i="1"/>
  <c r="E30" i="1"/>
  <c r="F30" i="1" s="1"/>
  <c r="G30" i="1" s="1"/>
  <c r="E31" i="1"/>
  <c r="F31" i="1" s="1"/>
  <c r="G31" i="1" s="1"/>
  <c r="E32" i="1"/>
  <c r="F32" i="1" s="1"/>
  <c r="G32" i="1" s="1"/>
  <c r="E33" i="1"/>
  <c r="F33" i="1"/>
  <c r="G33" i="1" s="1"/>
  <c r="I33" i="1" s="1"/>
  <c r="E34" i="1"/>
  <c r="F34" i="1" s="1"/>
  <c r="G34" i="1" s="1"/>
  <c r="I34" i="1" s="1"/>
  <c r="E35" i="1"/>
  <c r="E36" i="1"/>
  <c r="F36" i="1" s="1"/>
  <c r="G36" i="1" s="1"/>
  <c r="I36" i="1" s="1"/>
  <c r="E37" i="1"/>
  <c r="F37" i="1" s="1"/>
  <c r="G37" i="1" s="1"/>
  <c r="E38" i="1"/>
  <c r="F38" i="1" s="1"/>
  <c r="G38" i="1" s="1"/>
  <c r="E39" i="1"/>
  <c r="F39" i="1" s="1"/>
  <c r="G39" i="1" s="1"/>
  <c r="E40" i="1"/>
  <c r="F40" i="1" s="1"/>
  <c r="G40" i="1" s="1"/>
  <c r="E41" i="1"/>
  <c r="F41" i="1" s="1"/>
  <c r="G41" i="1" s="1"/>
  <c r="E42" i="1"/>
  <c r="F42" i="1" s="1"/>
  <c r="G42" i="1" s="1"/>
  <c r="I42" i="1" s="1"/>
  <c r="E43" i="1"/>
  <c r="E44" i="1"/>
  <c r="F44" i="1" s="1"/>
  <c r="G44" i="1" s="1"/>
  <c r="I44" i="1" s="1"/>
  <c r="E45" i="1"/>
  <c r="F45" i="1" s="1"/>
  <c r="G45" i="1" s="1"/>
  <c r="E46" i="1"/>
  <c r="F46" i="1" s="1"/>
  <c r="G46" i="1" s="1"/>
  <c r="E47" i="1"/>
  <c r="F47" i="1" s="1"/>
  <c r="G47" i="1" s="1"/>
  <c r="E48" i="1"/>
  <c r="F48" i="1" s="1"/>
  <c r="G48" i="1" s="1"/>
  <c r="E49" i="1"/>
  <c r="F49" i="1" s="1"/>
  <c r="G49" i="1" s="1"/>
  <c r="I49" i="1" s="1"/>
  <c r="E50" i="1"/>
  <c r="F50" i="1" s="1"/>
  <c r="G50" i="1" s="1"/>
  <c r="E51" i="1"/>
  <c r="F51" i="1" s="1"/>
  <c r="G51" i="1" s="1"/>
  <c r="I51" i="1" s="1"/>
  <c r="E52" i="1"/>
  <c r="F52" i="1" s="1"/>
  <c r="G52" i="1" s="1"/>
  <c r="E53" i="1"/>
  <c r="F53" i="1" s="1"/>
  <c r="G53" i="1" s="1"/>
  <c r="E54" i="1"/>
  <c r="F54" i="1" s="1"/>
  <c r="G54" i="1" s="1"/>
  <c r="E55" i="1"/>
  <c r="F55" i="1" s="1"/>
  <c r="G55" i="1" s="1"/>
  <c r="I55" i="1" s="1"/>
  <c r="E56" i="1"/>
  <c r="E57" i="1"/>
  <c r="F57" i="1" s="1"/>
  <c r="G57" i="1" s="1"/>
  <c r="E58" i="1"/>
  <c r="F58" i="1" s="1"/>
  <c r="G58" i="1" s="1"/>
  <c r="E59" i="1"/>
  <c r="F59" i="1" s="1"/>
  <c r="G59" i="1" s="1"/>
  <c r="I59" i="1" s="1"/>
  <c r="E60" i="1"/>
  <c r="F60" i="1" s="1"/>
  <c r="G60" i="1" s="1"/>
  <c r="I60" i="1" s="1"/>
  <c r="E61" i="1"/>
  <c r="F61" i="1" s="1"/>
  <c r="G61" i="1" s="1"/>
  <c r="E62" i="1"/>
  <c r="E63" i="1"/>
  <c r="F63" i="1" s="1"/>
  <c r="G63" i="1" s="1"/>
  <c r="E64" i="1"/>
  <c r="F64" i="1" s="1"/>
  <c r="G64" i="1" s="1"/>
  <c r="E65" i="1"/>
  <c r="F65" i="1" s="1"/>
  <c r="G65" i="1" s="1"/>
  <c r="E66" i="1"/>
  <c r="F66" i="1"/>
  <c r="G66" i="1" s="1"/>
  <c r="H66" i="1" s="1"/>
  <c r="E67" i="1"/>
  <c r="F67" i="1" s="1"/>
  <c r="G67" i="1" s="1"/>
  <c r="E68" i="1"/>
  <c r="F68" i="1" s="1"/>
  <c r="G68" i="1" s="1"/>
  <c r="H68" i="1" s="1"/>
  <c r="E69" i="1"/>
  <c r="E70" i="1"/>
  <c r="F70" i="1" s="1"/>
  <c r="G70" i="1" s="1"/>
  <c r="I70" i="1" s="1"/>
  <c r="E71" i="1"/>
  <c r="F71" i="1" s="1"/>
  <c r="G71" i="1" s="1"/>
  <c r="E72" i="1"/>
  <c r="F72" i="1" s="1"/>
  <c r="G72" i="1" s="1"/>
  <c r="E73" i="1"/>
  <c r="F73" i="1" s="1"/>
  <c r="G73" i="1" s="1"/>
  <c r="E74" i="1"/>
  <c r="F74" i="1" s="1"/>
  <c r="G74" i="1" s="1"/>
  <c r="I74" i="1" s="1"/>
  <c r="E75" i="1"/>
  <c r="F75" i="1" s="1"/>
  <c r="G75" i="1" s="1"/>
  <c r="E76" i="1"/>
  <c r="E77" i="1"/>
  <c r="F77" i="1" s="1"/>
  <c r="G77" i="1" s="1"/>
  <c r="E78" i="1"/>
  <c r="F78" i="1" s="1"/>
  <c r="G78" i="1" s="1"/>
  <c r="I78" i="1" s="1"/>
  <c r="E79" i="1"/>
  <c r="F79" i="1" s="1"/>
  <c r="G79" i="1" s="1"/>
  <c r="E80" i="1"/>
  <c r="F80" i="1" s="1"/>
  <c r="G80" i="1" s="1"/>
  <c r="I80" i="1" s="1"/>
  <c r="E81" i="1"/>
  <c r="F81" i="1" s="1"/>
  <c r="G81" i="1" s="1"/>
  <c r="E82" i="1"/>
  <c r="E83" i="1"/>
  <c r="F83" i="1" s="1"/>
  <c r="G83" i="1" s="1"/>
  <c r="E84" i="1"/>
  <c r="F84" i="1" s="1"/>
  <c r="G84" i="1" s="1"/>
  <c r="E85" i="1"/>
  <c r="F85" i="1" s="1"/>
  <c r="G85" i="1" s="1"/>
  <c r="E86" i="1"/>
  <c r="F86" i="1" s="1"/>
  <c r="G86" i="1" s="1"/>
  <c r="E87" i="1"/>
  <c r="F87" i="1" s="1"/>
  <c r="G87" i="1" s="1"/>
  <c r="E88" i="1"/>
  <c r="F88" i="1"/>
  <c r="G88" i="1" s="1"/>
  <c r="E89" i="1"/>
  <c r="E90" i="1"/>
  <c r="F90" i="1" s="1"/>
  <c r="G90" i="1" s="1"/>
  <c r="E91" i="1"/>
  <c r="F91" i="1" s="1"/>
  <c r="G91" i="1" s="1"/>
  <c r="E92" i="1"/>
  <c r="F92" i="1" s="1"/>
  <c r="G92" i="1" s="1"/>
  <c r="I92" i="1" s="1"/>
  <c r="E93" i="1"/>
  <c r="F93" i="1" s="1"/>
  <c r="G93" i="1" s="1"/>
  <c r="E94" i="1"/>
  <c r="F94" i="1" s="1"/>
  <c r="G94" i="1" s="1"/>
  <c r="I94" i="1" s="1"/>
  <c r="E95" i="1"/>
  <c r="E96" i="1"/>
  <c r="F96" i="1" s="1"/>
  <c r="G96" i="1" s="1"/>
  <c r="E97" i="1"/>
  <c r="F97" i="1" s="1"/>
  <c r="G97" i="1" s="1"/>
  <c r="E98" i="1"/>
  <c r="F98" i="1" s="1"/>
  <c r="G98" i="1" s="1"/>
  <c r="I98" i="1" s="1"/>
  <c r="E99" i="1"/>
  <c r="F99" i="1" s="1"/>
  <c r="G99" i="1" s="1"/>
  <c r="E100" i="1"/>
  <c r="F100" i="1" s="1"/>
  <c r="G100" i="1" s="1"/>
  <c r="E101" i="1"/>
  <c r="F101" i="1" s="1"/>
  <c r="G101" i="1" s="1"/>
  <c r="E102" i="1"/>
  <c r="F102" i="1" s="1"/>
  <c r="G102" i="1" s="1"/>
  <c r="I102" i="1" s="1"/>
  <c r="E103" i="1"/>
  <c r="F103" i="1" s="1"/>
  <c r="G103" i="1" s="1"/>
  <c r="E104" i="1"/>
  <c r="F104" i="1" s="1"/>
  <c r="G104" i="1" s="1"/>
  <c r="E105" i="1"/>
  <c r="F105" i="1" s="1"/>
  <c r="G105" i="1" s="1"/>
  <c r="E106" i="1"/>
  <c r="F106" i="1" s="1"/>
  <c r="G106" i="1" s="1"/>
  <c r="I106" i="1" s="1"/>
  <c r="E107" i="1"/>
  <c r="F107" i="1" s="1"/>
  <c r="G107" i="1" s="1"/>
  <c r="E108" i="1"/>
  <c r="F108" i="1" s="1"/>
  <c r="G108" i="1" s="1"/>
  <c r="E109" i="1"/>
  <c r="E110" i="1"/>
  <c r="F110" i="1" s="1"/>
  <c r="G110" i="1" s="1"/>
  <c r="E111" i="1"/>
  <c r="F111" i="1" s="1"/>
  <c r="G111" i="1" s="1"/>
  <c r="E112" i="1"/>
  <c r="F112" i="1" s="1"/>
  <c r="G112" i="1" s="1"/>
  <c r="I112" i="1" s="1"/>
  <c r="E113" i="1"/>
  <c r="F113" i="1" s="1"/>
  <c r="G113" i="1" s="1"/>
  <c r="E114" i="1"/>
  <c r="F114" i="1" s="1"/>
  <c r="G114" i="1" s="1"/>
  <c r="E115" i="1"/>
  <c r="F115" i="1" s="1"/>
  <c r="G115" i="1" s="1"/>
  <c r="E116" i="1"/>
  <c r="F116" i="1" s="1"/>
  <c r="G116" i="1" s="1"/>
  <c r="E117" i="1"/>
  <c r="E118" i="1"/>
  <c r="F118" i="1" s="1"/>
  <c r="G118" i="1" s="1"/>
  <c r="E119" i="1"/>
  <c r="F119" i="1" s="1"/>
  <c r="G119" i="1" s="1"/>
  <c r="E120" i="1"/>
  <c r="F120" i="1" s="1"/>
  <c r="G120" i="1" s="1"/>
  <c r="I120" i="1" s="1"/>
  <c r="E121" i="1"/>
  <c r="F121" i="1"/>
  <c r="G121" i="1" s="1"/>
  <c r="E122" i="1"/>
  <c r="F122" i="1" s="1"/>
  <c r="G122" i="1" s="1"/>
  <c r="I122" i="1" s="1"/>
  <c r="E123" i="1"/>
  <c r="E124" i="1"/>
  <c r="F124" i="1" s="1"/>
  <c r="G124" i="1" s="1"/>
  <c r="E125" i="1"/>
  <c r="F125" i="1" s="1"/>
  <c r="G125" i="1" s="1"/>
  <c r="E126" i="1"/>
  <c r="F126" i="1" s="1"/>
  <c r="G126" i="1" s="1"/>
  <c r="E127" i="1"/>
  <c r="F127" i="1" s="1"/>
  <c r="G127" i="1" s="1"/>
  <c r="H127" i="1" s="1"/>
  <c r="E128" i="1"/>
  <c r="F128" i="1" s="1"/>
  <c r="G128" i="1" s="1"/>
  <c r="E129" i="1"/>
  <c r="F129" i="1" s="1"/>
  <c r="G129" i="1" s="1"/>
  <c r="E130" i="1"/>
  <c r="F130" i="1" s="1"/>
  <c r="G130" i="1" s="1"/>
  <c r="I130" i="1" s="1"/>
  <c r="E131" i="1"/>
  <c r="E132" i="1"/>
  <c r="F132" i="1" s="1"/>
  <c r="G132" i="1" s="1"/>
  <c r="E133" i="1"/>
  <c r="F133" i="1" s="1"/>
  <c r="G133" i="1" s="1"/>
  <c r="E134" i="1"/>
  <c r="F134" i="1" s="1"/>
  <c r="G134" i="1" s="1"/>
  <c r="I134" i="1" s="1"/>
  <c r="E135" i="1"/>
  <c r="F135" i="1" s="1"/>
  <c r="G135" i="1" s="1"/>
  <c r="I135" i="1" s="1"/>
  <c r="E136" i="1"/>
  <c r="F136" i="1" s="1"/>
  <c r="G136" i="1" s="1"/>
  <c r="E137" i="1"/>
  <c r="F137" i="1" s="1"/>
  <c r="G137" i="1" s="1"/>
  <c r="E138" i="1"/>
  <c r="E139" i="1"/>
  <c r="F139" i="1" s="1"/>
  <c r="G139" i="1" s="1"/>
  <c r="E140" i="1"/>
  <c r="F140" i="1" s="1"/>
  <c r="G140" i="1" s="1"/>
  <c r="E141" i="1"/>
  <c r="F141" i="1" s="1"/>
  <c r="G141" i="1" s="1"/>
  <c r="E142" i="1"/>
  <c r="F142" i="1" s="1"/>
  <c r="G142" i="1" s="1"/>
  <c r="E143" i="1"/>
  <c r="F143" i="1" s="1"/>
  <c r="G143" i="1" s="1"/>
  <c r="I143" i="1" s="1"/>
  <c r="E144" i="1"/>
  <c r="F144" i="1" s="1"/>
  <c r="G144" i="1" s="1"/>
  <c r="E145" i="1"/>
  <c r="F145" i="1" s="1"/>
  <c r="G145" i="1" s="1"/>
  <c r="I145" i="1" s="1"/>
  <c r="E146" i="1"/>
  <c r="F146" i="1" s="1"/>
  <c r="G146" i="1" s="1"/>
  <c r="E147" i="1"/>
  <c r="F147" i="1" s="1"/>
  <c r="G147" i="1" s="1"/>
  <c r="E148" i="1"/>
  <c r="F148" i="1" s="1"/>
  <c r="G148" i="1" s="1"/>
  <c r="E149" i="1"/>
  <c r="F149" i="1" s="1"/>
  <c r="G149" i="1" s="1"/>
  <c r="E150" i="1"/>
  <c r="F150" i="1" s="1"/>
  <c r="G150" i="1" s="1"/>
  <c r="I150" i="1" s="1"/>
  <c r="E151" i="1"/>
  <c r="F151" i="1" s="1"/>
  <c r="G151" i="1" s="1"/>
  <c r="E152" i="1"/>
  <c r="F152" i="1" s="1"/>
  <c r="G152" i="1" s="1"/>
  <c r="I152" i="1" s="1"/>
  <c r="E153" i="1"/>
  <c r="F153" i="1" s="1"/>
  <c r="G153" i="1" s="1"/>
  <c r="E154" i="1"/>
  <c r="F154" i="1" s="1"/>
  <c r="G154" i="1" s="1"/>
  <c r="E155" i="1"/>
  <c r="F155" i="1" s="1"/>
  <c r="G155" i="1" s="1"/>
  <c r="E156" i="1"/>
  <c r="F156" i="1"/>
  <c r="G156" i="1" s="1"/>
  <c r="E157" i="1"/>
  <c r="F157" i="1" s="1"/>
  <c r="G157" i="1" s="1"/>
  <c r="I157" i="1" s="1"/>
  <c r="E158" i="1"/>
  <c r="F158" i="1" s="1"/>
  <c r="G158" i="1" s="1"/>
  <c r="I158" i="1" s="1"/>
  <c r="E159" i="1"/>
  <c r="E160" i="1"/>
  <c r="F160" i="1" s="1"/>
  <c r="G160" i="1" s="1"/>
  <c r="E161" i="1"/>
  <c r="F161" i="1" s="1"/>
  <c r="G161" i="1" s="1"/>
  <c r="I161" i="1" s="1"/>
  <c r="E162" i="1"/>
  <c r="F162" i="1" s="1"/>
  <c r="G162" i="1" s="1"/>
  <c r="I162" i="1" s="1"/>
  <c r="E163" i="1"/>
  <c r="F163" i="1" s="1"/>
  <c r="G163" i="1" s="1"/>
  <c r="E164" i="1"/>
  <c r="F164" i="1" s="1"/>
  <c r="G164" i="1" s="1"/>
  <c r="I164" i="1" s="1"/>
  <c r="E165" i="1"/>
  <c r="E166" i="1"/>
  <c r="F166" i="1" s="1"/>
  <c r="G166" i="1" s="1"/>
  <c r="I166" i="1" s="1"/>
  <c r="E167" i="1"/>
  <c r="F167" i="1" s="1"/>
  <c r="G167" i="1" s="1"/>
  <c r="E168" i="1"/>
  <c r="F168" i="1" s="1"/>
  <c r="G168" i="1" s="1"/>
  <c r="I168" i="1" s="1"/>
  <c r="E169" i="1"/>
  <c r="F169" i="1" s="1"/>
  <c r="G169" i="1" s="1"/>
  <c r="E170" i="1"/>
  <c r="F170" i="1" s="1"/>
  <c r="G170" i="1" s="1"/>
  <c r="E171" i="1"/>
  <c r="F171" i="1" s="1"/>
  <c r="G171" i="1" s="1"/>
  <c r="I171" i="1" s="1"/>
  <c r="E172" i="1"/>
  <c r="F172" i="1" s="1"/>
  <c r="G172" i="1" s="1"/>
  <c r="I172" i="1" s="1"/>
  <c r="E173" i="1"/>
  <c r="F173" i="1" s="1"/>
  <c r="G173" i="1" s="1"/>
  <c r="E174" i="1"/>
  <c r="F174" i="1" s="1"/>
  <c r="G174" i="1" s="1"/>
  <c r="I174" i="1" s="1"/>
  <c r="E175" i="1"/>
  <c r="F175" i="1" s="1"/>
  <c r="G175" i="1" s="1"/>
  <c r="E176" i="1"/>
  <c r="F176" i="1" s="1"/>
  <c r="G176" i="1" s="1"/>
  <c r="E177" i="1"/>
  <c r="F177" i="1" s="1"/>
  <c r="G177" i="1" s="1"/>
  <c r="E178" i="1"/>
  <c r="F178" i="1"/>
  <c r="G178" i="1" s="1"/>
  <c r="I178" i="1" s="1"/>
  <c r="E179" i="1"/>
  <c r="F179" i="1" s="1"/>
  <c r="G179" i="1" s="1"/>
  <c r="I179" i="1" s="1"/>
  <c r="E180" i="1"/>
  <c r="F180" i="1" s="1"/>
  <c r="G180" i="1" s="1"/>
  <c r="J180" i="1" s="1"/>
  <c r="E181" i="1"/>
  <c r="F181" i="1" s="1"/>
  <c r="G181" i="1" s="1"/>
  <c r="E182" i="1"/>
  <c r="F182" i="1" s="1"/>
  <c r="G182" i="1" s="1"/>
  <c r="E183" i="1"/>
  <c r="F183" i="1" s="1"/>
  <c r="G183" i="1" s="1"/>
  <c r="E184" i="1"/>
  <c r="F184" i="1" s="1"/>
  <c r="G184" i="1" s="1"/>
  <c r="E185" i="1"/>
  <c r="F185" i="1" s="1"/>
  <c r="G185" i="1"/>
  <c r="I185" i="1" s="1"/>
  <c r="E186" i="1"/>
  <c r="F186" i="1" s="1"/>
  <c r="G186" i="1" s="1"/>
  <c r="I186" i="1" s="1"/>
  <c r="E187" i="1"/>
  <c r="F187" i="1" s="1"/>
  <c r="G187" i="1" s="1"/>
  <c r="E188" i="1"/>
  <c r="F188" i="1" s="1"/>
  <c r="G188" i="1" s="1"/>
  <c r="E189" i="1"/>
  <c r="F189" i="1" s="1"/>
  <c r="G189" i="1" s="1"/>
  <c r="E190" i="1"/>
  <c r="F190" i="1" s="1"/>
  <c r="G190" i="1" s="1"/>
  <c r="I190" i="1" s="1"/>
  <c r="E191" i="1"/>
  <c r="E192" i="1"/>
  <c r="F192" i="1" s="1"/>
  <c r="G192" i="1" s="1"/>
  <c r="E193" i="1"/>
  <c r="F193" i="1" s="1"/>
  <c r="G193" i="1" s="1"/>
  <c r="E194" i="1"/>
  <c r="F194" i="1" s="1"/>
  <c r="G194" i="1" s="1"/>
  <c r="E195" i="1"/>
  <c r="F195" i="1" s="1"/>
  <c r="G195" i="1" s="1"/>
  <c r="E196" i="1"/>
  <c r="F196" i="1" s="1"/>
  <c r="G196" i="1" s="1"/>
  <c r="E197" i="1"/>
  <c r="F197" i="1" s="1"/>
  <c r="G197" i="1" s="1"/>
  <c r="E198" i="1"/>
  <c r="E199" i="1"/>
  <c r="F199" i="1" s="1"/>
  <c r="G199" i="1" s="1"/>
  <c r="E200" i="1"/>
  <c r="F200" i="1" s="1"/>
  <c r="G200" i="1" s="1"/>
  <c r="E201" i="1"/>
  <c r="F201" i="1" s="1"/>
  <c r="G201" i="1" s="1"/>
  <c r="I201" i="1" s="1"/>
  <c r="E202" i="1"/>
  <c r="F202" i="1" s="1"/>
  <c r="G202" i="1" s="1"/>
  <c r="I202" i="1" s="1"/>
  <c r="E203" i="1"/>
  <c r="F203" i="1" s="1"/>
  <c r="G203" i="1" s="1"/>
  <c r="E204" i="1"/>
  <c r="F204" i="1" s="1"/>
  <c r="G204" i="1" s="1"/>
  <c r="I204" i="1" s="1"/>
  <c r="E205" i="1"/>
  <c r="F205" i="1" s="1"/>
  <c r="G205" i="1" s="1"/>
  <c r="E206" i="1"/>
  <c r="F206" i="1" s="1"/>
  <c r="G206" i="1" s="1"/>
  <c r="I206" i="1" s="1"/>
  <c r="E207" i="1"/>
  <c r="F207" i="1" s="1"/>
  <c r="G207" i="1" s="1"/>
  <c r="E208" i="1"/>
  <c r="F208" i="1" s="1"/>
  <c r="G208" i="1" s="1"/>
  <c r="E209" i="1"/>
  <c r="F209" i="1" s="1"/>
  <c r="G209" i="1" s="1"/>
  <c r="E210" i="1"/>
  <c r="F210" i="1" s="1"/>
  <c r="G210" i="1" s="1"/>
  <c r="I210" i="1" s="1"/>
  <c r="E211" i="1"/>
  <c r="F211" i="1" s="1"/>
  <c r="G211" i="1" s="1"/>
  <c r="I211" i="1" s="1"/>
  <c r="E212" i="1"/>
  <c r="E213" i="1"/>
  <c r="F213" i="1" s="1"/>
  <c r="G213" i="1" s="1"/>
  <c r="E214" i="1"/>
  <c r="F214" i="1" s="1"/>
  <c r="G214" i="1" s="1"/>
  <c r="E215" i="1"/>
  <c r="F215" i="1" s="1"/>
  <c r="G215" i="1" s="1"/>
  <c r="I215" i="1" s="1"/>
  <c r="E216" i="1"/>
  <c r="F216" i="1" s="1"/>
  <c r="G216" i="1" s="1"/>
  <c r="I216" i="1" s="1"/>
  <c r="E217" i="1"/>
  <c r="F217" i="1" s="1"/>
  <c r="G217" i="1" s="1"/>
  <c r="E218" i="1"/>
  <c r="E219" i="1"/>
  <c r="F219" i="1" s="1"/>
  <c r="G219" i="1" s="1"/>
  <c r="E220" i="1"/>
  <c r="F220" i="1" s="1"/>
  <c r="G220" i="1" s="1"/>
  <c r="I220" i="1" s="1"/>
  <c r="E221" i="1"/>
  <c r="F221" i="1" s="1"/>
  <c r="G221" i="1" s="1"/>
  <c r="E222" i="1"/>
  <c r="F222" i="1" s="1"/>
  <c r="G222" i="1" s="1"/>
  <c r="E223" i="1"/>
  <c r="F223" i="1" s="1"/>
  <c r="G223" i="1" s="1"/>
  <c r="E224" i="1"/>
  <c r="F224" i="1" s="1"/>
  <c r="G224" i="1" s="1"/>
  <c r="E225" i="1"/>
  <c r="F225" i="1" s="1"/>
  <c r="G225" i="1" s="1"/>
  <c r="I225" i="1" s="1"/>
  <c r="E226" i="1"/>
  <c r="E227" i="1"/>
  <c r="F227" i="1" s="1"/>
  <c r="G227" i="1" s="1"/>
  <c r="E228" i="1"/>
  <c r="F228" i="1" s="1"/>
  <c r="G228" i="1" s="1"/>
  <c r="E229" i="1"/>
  <c r="F229" i="1" s="1"/>
  <c r="G229" i="1" s="1"/>
  <c r="E230" i="1"/>
  <c r="F230" i="1"/>
  <c r="G230" i="1" s="1"/>
  <c r="E231" i="1"/>
  <c r="F231" i="1" s="1"/>
  <c r="G231" i="1" s="1"/>
  <c r="E232" i="1"/>
  <c r="F232" i="1" s="1"/>
  <c r="G232" i="1" s="1"/>
  <c r="I232" i="1" s="1"/>
  <c r="E233" i="1"/>
  <c r="E234" i="1"/>
  <c r="F234" i="1" s="1"/>
  <c r="G234" i="1" s="1"/>
  <c r="I234" i="1" s="1"/>
  <c r="E235" i="1"/>
  <c r="F235" i="1" s="1"/>
  <c r="G235" i="1" s="1"/>
  <c r="E236" i="1"/>
  <c r="F236" i="1" s="1"/>
  <c r="G236" i="1" s="1"/>
  <c r="E237" i="1"/>
  <c r="F237" i="1" s="1"/>
  <c r="G237" i="1" s="1"/>
  <c r="E238" i="1"/>
  <c r="F238" i="1" s="1"/>
  <c r="G238" i="1" s="1"/>
  <c r="I238" i="1" s="1"/>
  <c r="E239" i="1"/>
  <c r="F239" i="1" s="1"/>
  <c r="G239" i="1" s="1"/>
  <c r="I239" i="1" s="1"/>
  <c r="E240" i="1"/>
  <c r="F240" i="1" s="1"/>
  <c r="G240" i="1" s="1"/>
  <c r="E241" i="1"/>
  <c r="F241" i="1" s="1"/>
  <c r="G241" i="1" s="1"/>
  <c r="E242" i="1"/>
  <c r="F242" i="1" s="1"/>
  <c r="G242" i="1" s="1"/>
  <c r="E243" i="1"/>
  <c r="F243" i="1" s="1"/>
  <c r="G243" i="1" s="1"/>
  <c r="E244" i="1"/>
  <c r="F244" i="1" s="1"/>
  <c r="G244" i="1" s="1"/>
  <c r="E245" i="1"/>
  <c r="F245" i="1" s="1"/>
  <c r="G245" i="1" s="1"/>
  <c r="E246" i="1"/>
  <c r="F246" i="1" s="1"/>
  <c r="G246" i="1" s="1"/>
  <c r="E247" i="1"/>
  <c r="F247" i="1" s="1"/>
  <c r="G247" i="1" s="1"/>
  <c r="E248" i="1"/>
  <c r="F248" i="1" s="1"/>
  <c r="G248" i="1" s="1"/>
  <c r="E249" i="1"/>
  <c r="F249" i="1" s="1"/>
  <c r="G249" i="1" s="1"/>
  <c r="E250" i="1"/>
  <c r="F250" i="1" s="1"/>
  <c r="G250" i="1" s="1"/>
  <c r="E251" i="1"/>
  <c r="F251" i="1" s="1"/>
  <c r="G251" i="1" s="1"/>
  <c r="E252" i="1"/>
  <c r="F252" i="1" s="1"/>
  <c r="G252" i="1" s="1"/>
  <c r="I252" i="1" s="1"/>
  <c r="E253" i="1"/>
  <c r="F253" i="1" s="1"/>
  <c r="G253" i="1" s="1"/>
  <c r="E254" i="1"/>
  <c r="F254" i="1"/>
  <c r="G254" i="1" s="1"/>
  <c r="H254" i="1" s="1"/>
  <c r="E255" i="1"/>
  <c r="F255" i="1" s="1"/>
  <c r="G255" i="1" s="1"/>
  <c r="E256" i="1"/>
  <c r="F256" i="1"/>
  <c r="G256" i="1" s="1"/>
  <c r="E257" i="1"/>
  <c r="F257" i="1" s="1"/>
  <c r="G257" i="1" s="1"/>
  <c r="E258" i="1"/>
  <c r="F258" i="1" s="1"/>
  <c r="G258" i="1" s="1"/>
  <c r="E259" i="1"/>
  <c r="F259" i="1" s="1"/>
  <c r="G259" i="1" s="1"/>
  <c r="I259" i="1" s="1"/>
  <c r="E260" i="1"/>
  <c r="F260" i="1" s="1"/>
  <c r="G260" i="1" s="1"/>
  <c r="E261" i="1"/>
  <c r="F261" i="1" s="1"/>
  <c r="G261" i="1" s="1"/>
  <c r="E262" i="1"/>
  <c r="F262" i="1" s="1"/>
  <c r="G262" i="1" s="1"/>
  <c r="E263" i="1"/>
  <c r="F263" i="1" s="1"/>
  <c r="G263" i="1" s="1"/>
  <c r="E264" i="1"/>
  <c r="F264" i="1" s="1"/>
  <c r="G264" i="1" s="1"/>
  <c r="E265" i="1"/>
  <c r="F265" i="1" s="1"/>
  <c r="G265" i="1" s="1"/>
  <c r="I265" i="1" s="1"/>
  <c r="E266" i="1"/>
  <c r="F266" i="1" s="1"/>
  <c r="G266" i="1" s="1"/>
  <c r="I266" i="1" s="1"/>
  <c r="E267" i="1"/>
  <c r="F267" i="1" s="1"/>
  <c r="G267" i="1" s="1"/>
  <c r="I267" i="1" s="1"/>
  <c r="E268" i="1"/>
  <c r="F268" i="1" s="1"/>
  <c r="G268" i="1" s="1"/>
  <c r="E269" i="1"/>
  <c r="F269" i="1" s="1"/>
  <c r="G269" i="1" s="1"/>
  <c r="E270" i="1"/>
  <c r="F270" i="1" s="1"/>
  <c r="G270" i="1" s="1"/>
  <c r="E271" i="1"/>
  <c r="F271" i="1" s="1"/>
  <c r="G271" i="1" s="1"/>
  <c r="E272" i="1"/>
  <c r="F272" i="1" s="1"/>
  <c r="G272" i="1" s="1"/>
  <c r="I272" i="1" s="1"/>
  <c r="E273" i="1"/>
  <c r="F273" i="1" s="1"/>
  <c r="G273" i="1" s="1"/>
  <c r="I273" i="1" s="1"/>
  <c r="E274" i="1"/>
  <c r="F274" i="1" s="1"/>
  <c r="G274" i="1" s="1"/>
  <c r="I274" i="1" s="1"/>
  <c r="E275" i="1"/>
  <c r="F275" i="1" s="1"/>
  <c r="G275" i="1" s="1"/>
  <c r="E276" i="1"/>
  <c r="F276" i="1" s="1"/>
  <c r="G276" i="1" s="1"/>
  <c r="E277" i="1"/>
  <c r="F277" i="1" s="1"/>
  <c r="G277" i="1" s="1"/>
  <c r="E278" i="1"/>
  <c r="F278" i="1" s="1"/>
  <c r="G278" i="1" s="1"/>
  <c r="E279" i="1"/>
  <c r="F279" i="1" s="1"/>
  <c r="G279" i="1" s="1"/>
  <c r="I279" i="1" s="1"/>
  <c r="E280" i="1"/>
  <c r="F280" i="1" s="1"/>
  <c r="G280" i="1" s="1"/>
  <c r="E281" i="1"/>
  <c r="F281" i="1" s="1"/>
  <c r="G281" i="1" s="1"/>
  <c r="E282" i="1"/>
  <c r="E283" i="1"/>
  <c r="F283" i="1" s="1"/>
  <c r="G283" i="1" s="1"/>
  <c r="E284" i="1"/>
  <c r="F284" i="1" s="1"/>
  <c r="G284" i="1" s="1"/>
  <c r="I284" i="1" s="1"/>
  <c r="E285" i="1"/>
  <c r="F285" i="1" s="1"/>
  <c r="G285" i="1" s="1"/>
  <c r="E286" i="1"/>
  <c r="F286" i="1" s="1"/>
  <c r="G286" i="1" s="1"/>
  <c r="E287" i="1"/>
  <c r="F287" i="1" s="1"/>
  <c r="G287" i="1" s="1"/>
  <c r="E288" i="1"/>
  <c r="F288" i="1" s="1"/>
  <c r="G288" i="1" s="1"/>
  <c r="I288" i="1" s="1"/>
  <c r="E289" i="1"/>
  <c r="E290" i="1"/>
  <c r="F290" i="1" s="1"/>
  <c r="G290" i="1" s="1"/>
  <c r="E291" i="1"/>
  <c r="F291" i="1" s="1"/>
  <c r="G291" i="1" s="1"/>
  <c r="E292" i="1"/>
  <c r="F292" i="1" s="1"/>
  <c r="G292" i="1" s="1"/>
  <c r="I292" i="1" s="1"/>
  <c r="E293" i="1"/>
  <c r="F293" i="1" s="1"/>
  <c r="G293" i="1" s="1"/>
  <c r="E294" i="1"/>
  <c r="F294" i="1" s="1"/>
  <c r="G294" i="1" s="1"/>
  <c r="I294" i="1" s="1"/>
  <c r="E295" i="1"/>
  <c r="F295" i="1" s="1"/>
  <c r="G295" i="1" s="1"/>
  <c r="E296" i="1"/>
  <c r="E297" i="1"/>
  <c r="F297" i="1" s="1"/>
  <c r="G297" i="1" s="1"/>
  <c r="E298" i="1"/>
  <c r="F298" i="1"/>
  <c r="G298" i="1" s="1"/>
  <c r="E299" i="1"/>
  <c r="F299" i="1" s="1"/>
  <c r="G299" i="1" s="1"/>
  <c r="I299" i="1" s="1"/>
  <c r="E300" i="1"/>
  <c r="F300" i="1" s="1"/>
  <c r="G300" i="1" s="1"/>
  <c r="I300" i="1" s="1"/>
  <c r="E301" i="1"/>
  <c r="F301" i="1" s="1"/>
  <c r="G301" i="1" s="1"/>
  <c r="J301" i="1" s="1"/>
  <c r="E302" i="1"/>
  <c r="F302" i="1" s="1"/>
  <c r="G302" i="1" s="1"/>
  <c r="J302" i="1" s="1"/>
  <c r="E303" i="1"/>
  <c r="F303" i="1" s="1"/>
  <c r="G303" i="1" s="1"/>
  <c r="E304" i="1"/>
  <c r="F304" i="1" s="1"/>
  <c r="G304" i="1" s="1"/>
  <c r="E305" i="1"/>
  <c r="F305" i="1" s="1"/>
  <c r="G305" i="1" s="1"/>
  <c r="E306" i="1"/>
  <c r="F306" i="1" s="1"/>
  <c r="G306" i="1" s="1"/>
  <c r="I306" i="1" s="1"/>
  <c r="E307" i="1"/>
  <c r="F307" i="1" s="1"/>
  <c r="G307" i="1" s="1"/>
  <c r="E308" i="1"/>
  <c r="F308" i="1" s="1"/>
  <c r="G308" i="1" s="1"/>
  <c r="E309" i="1"/>
  <c r="E310" i="1"/>
  <c r="F310" i="1" s="1"/>
  <c r="G310" i="1" s="1"/>
  <c r="E311" i="1"/>
  <c r="F311" i="1" s="1"/>
  <c r="G311" i="1" s="1"/>
  <c r="E312" i="1"/>
  <c r="F312" i="1" s="1"/>
  <c r="G312" i="1" s="1"/>
  <c r="E313" i="1"/>
  <c r="F313" i="1" s="1"/>
  <c r="G313" i="1" s="1"/>
  <c r="E314" i="1"/>
  <c r="F314" i="1" s="1"/>
  <c r="G314" i="1" s="1"/>
  <c r="E315" i="1"/>
  <c r="F315" i="1" s="1"/>
  <c r="G315" i="1" s="1"/>
  <c r="I315" i="1" s="1"/>
  <c r="E316" i="1"/>
  <c r="E317" i="1"/>
  <c r="F317" i="1" s="1"/>
  <c r="G317" i="1" s="1"/>
  <c r="E318" i="1"/>
  <c r="F318" i="1" s="1"/>
  <c r="G318" i="1" s="1"/>
  <c r="E319" i="1"/>
  <c r="F319" i="1" s="1"/>
  <c r="G319" i="1" s="1"/>
  <c r="E320" i="1"/>
  <c r="F320" i="1" s="1"/>
  <c r="G320" i="1" s="1"/>
  <c r="E321" i="1"/>
  <c r="F321" i="1" s="1"/>
  <c r="G321" i="1" s="1"/>
  <c r="E322" i="1"/>
  <c r="F322" i="1" s="1"/>
  <c r="G322" i="1" s="1"/>
  <c r="E323" i="1"/>
  <c r="E324" i="1"/>
  <c r="F324" i="1" s="1"/>
  <c r="G324" i="1" s="1"/>
  <c r="E325" i="1"/>
  <c r="F325" i="1" s="1"/>
  <c r="G325" i="1" s="1"/>
  <c r="E326" i="1"/>
  <c r="F326" i="1" s="1"/>
  <c r="G326" i="1" s="1"/>
  <c r="E327" i="1"/>
  <c r="F327" i="1" s="1"/>
  <c r="G327" i="1" s="1"/>
  <c r="E328" i="1"/>
  <c r="F328" i="1" s="1"/>
  <c r="G328" i="1" s="1"/>
  <c r="E329" i="1"/>
  <c r="F329" i="1" s="1"/>
  <c r="G329" i="1" s="1"/>
  <c r="E330" i="1"/>
  <c r="F330" i="1" s="1"/>
  <c r="G330" i="1" s="1"/>
  <c r="I330" i="1" s="1"/>
  <c r="E331" i="1"/>
  <c r="F331" i="1" s="1"/>
  <c r="G331" i="1" s="1"/>
  <c r="E332" i="1"/>
  <c r="F332" i="1" s="1"/>
  <c r="G332" i="1" s="1"/>
  <c r="I332" i="1" s="1"/>
  <c r="E333" i="1"/>
  <c r="F333" i="1" s="1"/>
  <c r="G333" i="1" s="1"/>
  <c r="E334" i="1"/>
  <c r="F334" i="1" s="1"/>
  <c r="G334" i="1" s="1"/>
  <c r="I334" i="1" s="1"/>
  <c r="E335" i="1"/>
  <c r="F335" i="1" s="1"/>
  <c r="G335" i="1" s="1"/>
  <c r="E336" i="1"/>
  <c r="F336" i="1" s="1"/>
  <c r="G336" i="1" s="1"/>
  <c r="E337" i="1"/>
  <c r="E338" i="1"/>
  <c r="F338" i="1" s="1"/>
  <c r="G338" i="1" s="1"/>
  <c r="I338" i="1" s="1"/>
  <c r="E339" i="1"/>
  <c r="F339" i="1" s="1"/>
  <c r="G339" i="1" s="1"/>
  <c r="E340" i="1"/>
  <c r="F340" i="1" s="1"/>
  <c r="G340" i="1" s="1"/>
  <c r="E341" i="1"/>
  <c r="F341" i="1" s="1"/>
  <c r="G341" i="1" s="1"/>
  <c r="E342" i="1"/>
  <c r="F342" i="1" s="1"/>
  <c r="G342" i="1" s="1"/>
  <c r="E343" i="1"/>
  <c r="F343" i="1" s="1"/>
  <c r="G343" i="1" s="1"/>
  <c r="E344" i="1"/>
  <c r="F344" i="1" s="1"/>
  <c r="G344" i="1" s="1"/>
  <c r="I344" i="1" s="1"/>
  <c r="E345" i="1"/>
  <c r="F345" i="1" s="1"/>
  <c r="G345" i="1" s="1"/>
  <c r="E346" i="1"/>
  <c r="F346" i="1"/>
  <c r="G346" i="1" s="1"/>
  <c r="E347" i="1"/>
  <c r="F347" i="1"/>
  <c r="G347" i="1" s="1"/>
  <c r="E348" i="1"/>
  <c r="F348" i="1" s="1"/>
  <c r="G348" i="1" s="1"/>
  <c r="E349" i="1"/>
  <c r="F349" i="1" s="1"/>
  <c r="G349" i="1" s="1"/>
  <c r="E350" i="1"/>
  <c r="F350" i="1" s="1"/>
  <c r="G350" i="1" s="1"/>
  <c r="E351" i="1"/>
  <c r="F351" i="1" s="1"/>
  <c r="G351" i="1" s="1"/>
  <c r="E352" i="1"/>
  <c r="F352" i="1" s="1"/>
  <c r="G352" i="1" s="1"/>
  <c r="E353" i="1"/>
  <c r="F353" i="1" s="1"/>
  <c r="G353" i="1" s="1"/>
  <c r="E354" i="1"/>
  <c r="F354" i="1" s="1"/>
  <c r="G354" i="1" s="1"/>
  <c r="E355" i="1"/>
  <c r="F355" i="1" s="1"/>
  <c r="G355" i="1" s="1"/>
  <c r="I355" i="1" s="1"/>
  <c r="E356" i="1"/>
  <c r="F356" i="1" s="1"/>
  <c r="G356" i="1" s="1"/>
  <c r="E357" i="1"/>
  <c r="E358" i="1"/>
  <c r="F358" i="1" s="1"/>
  <c r="G358" i="1" s="1"/>
  <c r="E359" i="1"/>
  <c r="F359" i="1" s="1"/>
  <c r="G359" i="1" s="1"/>
  <c r="E360" i="1"/>
  <c r="F360" i="1" s="1"/>
  <c r="G360" i="1" s="1"/>
  <c r="E361" i="1"/>
  <c r="F361" i="1" s="1"/>
  <c r="G361" i="1" s="1"/>
  <c r="E362" i="1"/>
  <c r="F362" i="1" s="1"/>
  <c r="G362" i="1" s="1"/>
  <c r="I362" i="1" s="1"/>
  <c r="E363" i="1"/>
  <c r="F363" i="1" s="1"/>
  <c r="G363" i="1" s="1"/>
  <c r="E364" i="1"/>
  <c r="F364" i="1"/>
  <c r="G364" i="1" s="1"/>
  <c r="E365" i="1"/>
  <c r="F365" i="1" s="1"/>
  <c r="G365" i="1" s="1"/>
  <c r="E366" i="1"/>
  <c r="F366" i="1" s="1"/>
  <c r="G366" i="1" s="1"/>
  <c r="E367" i="1"/>
  <c r="F367" i="1" s="1"/>
  <c r="G367" i="1" s="1"/>
  <c r="E368" i="1"/>
  <c r="F368" i="1" s="1"/>
  <c r="G368" i="1" s="1"/>
  <c r="E369" i="1"/>
  <c r="F369" i="1" s="1"/>
  <c r="G369" i="1" s="1"/>
  <c r="E370" i="1"/>
  <c r="F370" i="1" s="1"/>
  <c r="G370" i="1" s="1"/>
  <c r="E371" i="1"/>
  <c r="F371" i="1" s="1"/>
  <c r="G371" i="1" s="1"/>
  <c r="E372" i="1"/>
  <c r="F372" i="1" s="1"/>
  <c r="G372" i="1" s="1"/>
  <c r="E373" i="1"/>
  <c r="F373" i="1" s="1"/>
  <c r="G373" i="1" s="1"/>
  <c r="E374" i="1"/>
  <c r="F374" i="1" s="1"/>
  <c r="G374" i="1" s="1"/>
  <c r="E375" i="1"/>
  <c r="F375" i="1" s="1"/>
  <c r="G375" i="1" s="1"/>
  <c r="E376" i="1"/>
  <c r="F376" i="1" s="1"/>
  <c r="G376" i="1" s="1"/>
  <c r="E377" i="1"/>
  <c r="F377" i="1" s="1"/>
  <c r="G377" i="1" s="1"/>
  <c r="E378" i="1"/>
  <c r="F378" i="1" s="1"/>
  <c r="G378" i="1" s="1"/>
  <c r="E379" i="1"/>
  <c r="E380" i="1"/>
  <c r="F380" i="1" s="1"/>
  <c r="G380" i="1" s="1"/>
  <c r="I380" i="1" s="1"/>
  <c r="E381" i="1"/>
  <c r="F381" i="1" s="1"/>
  <c r="G381" i="1" s="1"/>
  <c r="I381" i="1" s="1"/>
  <c r="E382" i="1"/>
  <c r="F382" i="1" s="1"/>
  <c r="G382" i="1" s="1"/>
  <c r="I382" i="1" s="1"/>
  <c r="E383" i="1"/>
  <c r="F383" i="1" s="1"/>
  <c r="G383" i="1" s="1"/>
  <c r="I383" i="1" s="1"/>
  <c r="E384" i="1"/>
  <c r="F384" i="1" s="1"/>
  <c r="G384" i="1" s="1"/>
  <c r="E385" i="1"/>
  <c r="F385" i="1" s="1"/>
  <c r="G385" i="1" s="1"/>
  <c r="E386" i="1"/>
  <c r="F386" i="1" s="1"/>
  <c r="G386" i="1" s="1"/>
  <c r="E387" i="1"/>
  <c r="F387" i="1"/>
  <c r="G387" i="1" s="1"/>
  <c r="E388" i="1"/>
  <c r="F388" i="1" s="1"/>
  <c r="G388" i="1" s="1"/>
  <c r="I388" i="1" s="1"/>
  <c r="E389" i="1"/>
  <c r="F389" i="1" s="1"/>
  <c r="G389" i="1" s="1"/>
  <c r="E390" i="1"/>
  <c r="F390" i="1" s="1"/>
  <c r="G390" i="1" s="1"/>
  <c r="E391" i="1"/>
  <c r="E392" i="1"/>
  <c r="F392" i="1" s="1"/>
  <c r="G392" i="1" s="1"/>
  <c r="E393" i="1"/>
  <c r="F393" i="1" s="1"/>
  <c r="G393" i="1" s="1"/>
  <c r="E394" i="1"/>
  <c r="F394" i="1" s="1"/>
  <c r="G394" i="1" s="1"/>
  <c r="E395" i="1"/>
  <c r="F395" i="1" s="1"/>
  <c r="G395" i="1" s="1"/>
  <c r="E396" i="1"/>
  <c r="F396" i="1" s="1"/>
  <c r="G396" i="1" s="1"/>
  <c r="E397" i="1"/>
  <c r="F397" i="1" s="1"/>
  <c r="G397" i="1" s="1"/>
  <c r="E398" i="1"/>
  <c r="E399" i="1"/>
  <c r="F399" i="1" s="1"/>
  <c r="G399" i="1" s="1"/>
  <c r="E400" i="1"/>
  <c r="F400" i="1" s="1"/>
  <c r="G400" i="1" s="1"/>
  <c r="E401" i="1"/>
  <c r="F401" i="1" s="1"/>
  <c r="G401" i="1" s="1"/>
  <c r="E402" i="1"/>
  <c r="F402" i="1"/>
  <c r="G402" i="1" s="1"/>
  <c r="E403" i="1"/>
  <c r="F403" i="1" s="1"/>
  <c r="G403" i="1" s="1"/>
  <c r="I403" i="1" s="1"/>
  <c r="E404" i="1"/>
  <c r="F404" i="1" s="1"/>
  <c r="G404" i="1" s="1"/>
  <c r="I404" i="1" s="1"/>
  <c r="E405" i="1"/>
  <c r="F405" i="1" s="1"/>
  <c r="G405" i="1" s="1"/>
  <c r="E406" i="1"/>
  <c r="F406" i="1" s="1"/>
  <c r="G406" i="1" s="1"/>
  <c r="E407" i="1"/>
  <c r="F407" i="1" s="1"/>
  <c r="G407" i="1" s="1"/>
  <c r="E408" i="1"/>
  <c r="F408" i="1" s="1"/>
  <c r="G408" i="1" s="1"/>
  <c r="E409" i="1"/>
  <c r="F409" i="1" s="1"/>
  <c r="G409" i="1" s="1"/>
  <c r="E410" i="1"/>
  <c r="F410" i="1" s="1"/>
  <c r="G410" i="1" s="1"/>
  <c r="E411" i="1"/>
  <c r="F411" i="1" s="1"/>
  <c r="G411" i="1" s="1"/>
  <c r="E412" i="1"/>
  <c r="F412" i="1"/>
  <c r="G412" i="1" s="1"/>
  <c r="E413" i="1"/>
  <c r="F413" i="1" s="1"/>
  <c r="G413" i="1" s="1"/>
  <c r="E414" i="1"/>
  <c r="F414" i="1" s="1"/>
  <c r="G414" i="1" s="1"/>
  <c r="E415" i="1"/>
  <c r="F415" i="1" s="1"/>
  <c r="G415" i="1" s="1"/>
  <c r="E416" i="1"/>
  <c r="F416" i="1" s="1"/>
  <c r="G416" i="1" s="1"/>
  <c r="E417" i="1"/>
  <c r="F417" i="1" s="1"/>
  <c r="G417" i="1" s="1"/>
  <c r="E418" i="1"/>
  <c r="F418" i="1" s="1"/>
  <c r="G418" i="1" s="1"/>
  <c r="I418" i="1" s="1"/>
  <c r="E419" i="1"/>
  <c r="F419" i="1" s="1"/>
  <c r="G419" i="1" s="1"/>
  <c r="I419" i="1" s="1"/>
  <c r="E420" i="1"/>
  <c r="F420" i="1" s="1"/>
  <c r="G420" i="1" s="1"/>
  <c r="E421" i="1"/>
  <c r="F421" i="1" s="1"/>
  <c r="G421" i="1" s="1"/>
  <c r="E422" i="1"/>
  <c r="F422" i="1" s="1"/>
  <c r="G422" i="1" s="1"/>
  <c r="E423" i="1"/>
  <c r="F423" i="1" s="1"/>
  <c r="G423" i="1" s="1"/>
  <c r="E424" i="1"/>
  <c r="F424" i="1" s="1"/>
  <c r="G424" i="1" s="1"/>
  <c r="E425" i="1"/>
  <c r="F425" i="1" s="1"/>
  <c r="G425" i="1" s="1"/>
  <c r="E426" i="1"/>
  <c r="F426" i="1" s="1"/>
  <c r="G426" i="1" s="1"/>
  <c r="J426" i="1" s="1"/>
  <c r="E427" i="1"/>
  <c r="F427" i="1" s="1"/>
  <c r="G427" i="1" s="1"/>
  <c r="J427" i="1" s="1"/>
  <c r="E428" i="1"/>
  <c r="F428" i="1" s="1"/>
  <c r="G428" i="1" s="1"/>
  <c r="I428" i="1" s="1"/>
  <c r="E429" i="1"/>
  <c r="F429" i="1" s="1"/>
  <c r="G429" i="1" s="1"/>
  <c r="E430" i="1"/>
  <c r="F430" i="1" s="1"/>
  <c r="G430" i="1" s="1"/>
  <c r="I430" i="1" s="1"/>
  <c r="E431" i="1"/>
  <c r="F431" i="1" s="1"/>
  <c r="G431" i="1" s="1"/>
  <c r="I431" i="1" s="1"/>
  <c r="E432" i="1"/>
  <c r="F432" i="1" s="1"/>
  <c r="G432" i="1" s="1"/>
  <c r="E433" i="1"/>
  <c r="F433" i="1" s="1"/>
  <c r="G433" i="1" s="1"/>
  <c r="E434" i="1"/>
  <c r="F434" i="1" s="1"/>
  <c r="G434" i="1" s="1"/>
  <c r="E435" i="1"/>
  <c r="F435" i="1" s="1"/>
  <c r="G435" i="1" s="1"/>
  <c r="I435" i="1" s="1"/>
  <c r="E436" i="1"/>
  <c r="F436" i="1"/>
  <c r="G436" i="1" s="1"/>
  <c r="E437" i="1"/>
  <c r="F437" i="1" s="1"/>
  <c r="G437" i="1" s="1"/>
  <c r="J437" i="1" s="1"/>
  <c r="E438" i="1"/>
  <c r="F438" i="1" s="1"/>
  <c r="G438" i="1" s="1"/>
  <c r="I438" i="1" s="1"/>
  <c r="E439" i="1"/>
  <c r="F439" i="1" s="1"/>
  <c r="G439" i="1" s="1"/>
  <c r="I439" i="1" s="1"/>
  <c r="E440" i="1"/>
  <c r="E441" i="1"/>
  <c r="F441" i="1" s="1"/>
  <c r="G441" i="1" s="1"/>
  <c r="J441" i="1" s="1"/>
  <c r="E442" i="1"/>
  <c r="F442" i="1" s="1"/>
  <c r="G442" i="1" s="1"/>
  <c r="E443" i="1"/>
  <c r="F443" i="1" s="1"/>
  <c r="G443" i="1" s="1"/>
  <c r="E444" i="1"/>
  <c r="F444" i="1" s="1"/>
  <c r="G444" i="1" s="1"/>
  <c r="E445" i="1"/>
  <c r="F445" i="1" s="1"/>
  <c r="G445" i="1" s="1"/>
  <c r="J445" i="1" s="1"/>
  <c r="E446" i="1"/>
  <c r="F446" i="1" s="1"/>
  <c r="G446" i="1" s="1"/>
  <c r="E447" i="1"/>
  <c r="F447" i="1" s="1"/>
  <c r="G447" i="1" s="1"/>
  <c r="E448" i="1"/>
  <c r="F448" i="1" s="1"/>
  <c r="G448" i="1" s="1"/>
  <c r="I448" i="1" s="1"/>
  <c r="E449" i="1"/>
  <c r="F449" i="1" s="1"/>
  <c r="G449" i="1" s="1"/>
  <c r="I449" i="1" s="1"/>
  <c r="E450" i="1"/>
  <c r="F450" i="1" s="1"/>
  <c r="G450" i="1" s="1"/>
  <c r="I450" i="1" s="1"/>
  <c r="E451" i="1"/>
  <c r="F451" i="1" s="1"/>
  <c r="G451" i="1" s="1"/>
  <c r="E452" i="1"/>
  <c r="F452" i="1" s="1"/>
  <c r="G452" i="1" s="1"/>
  <c r="E453" i="1"/>
  <c r="F453" i="1" s="1"/>
  <c r="G453" i="1" s="1"/>
  <c r="E454" i="1"/>
  <c r="F454" i="1" s="1"/>
  <c r="G454" i="1" s="1"/>
  <c r="I454" i="1" s="1"/>
  <c r="E455" i="1"/>
  <c r="F455" i="1" s="1"/>
  <c r="G455" i="1" s="1"/>
  <c r="E456" i="1"/>
  <c r="E457" i="1"/>
  <c r="F457" i="1" s="1"/>
  <c r="G457" i="1" s="1"/>
  <c r="E458" i="1"/>
  <c r="F458" i="1"/>
  <c r="G458" i="1" s="1"/>
  <c r="E459" i="1"/>
  <c r="F459" i="1" s="1"/>
  <c r="G459" i="1" s="1"/>
  <c r="I459" i="1" s="1"/>
  <c r="E460" i="1"/>
  <c r="F460" i="1" s="1"/>
  <c r="G460" i="1" s="1"/>
  <c r="E461" i="1"/>
  <c r="F461" i="1" s="1"/>
  <c r="G461" i="1" s="1"/>
  <c r="E462" i="1"/>
  <c r="E463" i="1"/>
  <c r="F463" i="1" s="1"/>
  <c r="G463" i="1" s="1"/>
  <c r="E464" i="1"/>
  <c r="F464" i="1" s="1"/>
  <c r="G464" i="1" s="1"/>
  <c r="E465" i="1"/>
  <c r="F465" i="1" s="1"/>
  <c r="G465" i="1" s="1"/>
  <c r="E466" i="1"/>
  <c r="F466" i="1" s="1"/>
  <c r="G466" i="1" s="1"/>
  <c r="E467" i="1"/>
  <c r="F467" i="1" s="1"/>
  <c r="G467" i="1" s="1"/>
  <c r="I467" i="1" s="1"/>
  <c r="E468" i="1"/>
  <c r="F468" i="1" s="1"/>
  <c r="G468" i="1" s="1"/>
  <c r="E469" i="1"/>
  <c r="F469" i="1" s="1"/>
  <c r="G469" i="1" s="1"/>
  <c r="E470" i="1"/>
  <c r="F470" i="1" s="1"/>
  <c r="G470" i="1" s="1"/>
  <c r="E471" i="1"/>
  <c r="F471" i="1" s="1"/>
  <c r="G471" i="1" s="1"/>
  <c r="E472" i="1"/>
  <c r="F472" i="1" s="1"/>
  <c r="G472" i="1" s="1"/>
  <c r="E473" i="1"/>
  <c r="F473" i="1" s="1"/>
  <c r="G473" i="1" s="1"/>
  <c r="E474" i="1"/>
  <c r="F474" i="1" s="1"/>
  <c r="G474" i="1" s="1"/>
  <c r="E475" i="1"/>
  <c r="F475" i="1" s="1"/>
  <c r="G475" i="1" s="1"/>
  <c r="E476" i="1"/>
  <c r="F476" i="1" s="1"/>
  <c r="G476" i="1" s="1"/>
  <c r="E477" i="1"/>
  <c r="F477" i="1" s="1"/>
  <c r="G477" i="1" s="1"/>
  <c r="E478" i="1"/>
  <c r="F478" i="1" s="1"/>
  <c r="G478" i="1" s="1"/>
  <c r="E479" i="1"/>
  <c r="F479" i="1" s="1"/>
  <c r="G479" i="1" s="1"/>
  <c r="I479" i="1" s="1"/>
  <c r="E480" i="1"/>
  <c r="F480" i="1" s="1"/>
  <c r="G480" i="1" s="1"/>
  <c r="E481" i="1"/>
  <c r="F481" i="1" s="1"/>
  <c r="G481" i="1" s="1"/>
  <c r="E482" i="1"/>
  <c r="F482" i="1" s="1"/>
  <c r="G482" i="1" s="1"/>
  <c r="E483" i="1"/>
  <c r="E484" i="1"/>
  <c r="F484" i="1" s="1"/>
  <c r="G484" i="1" s="1"/>
  <c r="E485" i="1"/>
  <c r="F485" i="1" s="1"/>
  <c r="G485" i="1" s="1"/>
  <c r="E486" i="1"/>
  <c r="F486" i="1" s="1"/>
  <c r="G486" i="1" s="1"/>
  <c r="E487" i="1"/>
  <c r="F487" i="1" s="1"/>
  <c r="G487" i="1" s="1"/>
  <c r="E488" i="1"/>
  <c r="F488" i="1" s="1"/>
  <c r="G488" i="1" s="1"/>
  <c r="E489" i="1"/>
  <c r="F489" i="1" s="1"/>
  <c r="G489" i="1" s="1"/>
  <c r="E490" i="1"/>
  <c r="F490" i="1" s="1"/>
  <c r="G490" i="1" s="1"/>
  <c r="E491" i="1"/>
  <c r="E492" i="1"/>
  <c r="F492" i="1" s="1"/>
  <c r="G492" i="1" s="1"/>
  <c r="E493" i="1"/>
  <c r="F493" i="1" s="1"/>
  <c r="G493" i="1" s="1"/>
  <c r="E494" i="1"/>
  <c r="F494" i="1"/>
  <c r="G494" i="1" s="1"/>
  <c r="I494" i="1" s="1"/>
  <c r="E495" i="1"/>
  <c r="F495" i="1" s="1"/>
  <c r="G495" i="1" s="1"/>
  <c r="I495" i="1" s="1"/>
  <c r="E496" i="1"/>
  <c r="F496" i="1" s="1"/>
  <c r="G496" i="1" s="1"/>
  <c r="E497" i="1"/>
  <c r="E498" i="1"/>
  <c r="F498" i="1" s="1"/>
  <c r="G498" i="1" s="1"/>
  <c r="E499" i="1"/>
  <c r="F499" i="1" s="1"/>
  <c r="G499" i="1" s="1"/>
  <c r="E500" i="1"/>
  <c r="F500" i="1" s="1"/>
  <c r="G500" i="1" s="1"/>
  <c r="E501" i="1"/>
  <c r="F501" i="1" s="1"/>
  <c r="G501" i="1" s="1"/>
  <c r="E502" i="1"/>
  <c r="F502" i="1" s="1"/>
  <c r="G502" i="1" s="1"/>
  <c r="J502" i="1" s="1"/>
  <c r="E503" i="1"/>
  <c r="F503" i="1" s="1"/>
  <c r="G503" i="1" s="1"/>
  <c r="E504" i="1"/>
  <c r="F504" i="1" s="1"/>
  <c r="G504" i="1" s="1"/>
  <c r="E505" i="1"/>
  <c r="E506" i="1"/>
  <c r="F506" i="1"/>
  <c r="G506" i="1" s="1"/>
  <c r="E507" i="1"/>
  <c r="F507" i="1" s="1"/>
  <c r="G507" i="1" s="1"/>
  <c r="I507" i="1" s="1"/>
  <c r="E508" i="1"/>
  <c r="F508" i="1" s="1"/>
  <c r="G508" i="1" s="1"/>
  <c r="I508" i="1" s="1"/>
  <c r="E509" i="1"/>
  <c r="F509" i="1" s="1"/>
  <c r="G509" i="1" s="1"/>
  <c r="E510" i="1"/>
  <c r="F510" i="1"/>
  <c r="G510" i="1" s="1"/>
  <c r="I510" i="1" s="1"/>
  <c r="E511" i="1"/>
  <c r="F511" i="1" s="1"/>
  <c r="G511" i="1" s="1"/>
  <c r="E512" i="1"/>
  <c r="F512" i="1" s="1"/>
  <c r="G512" i="1" s="1"/>
  <c r="E513" i="1"/>
  <c r="F513" i="1" s="1"/>
  <c r="G513" i="1" s="1"/>
  <c r="E514" i="1"/>
  <c r="F514" i="1" s="1"/>
  <c r="G514" i="1" s="1"/>
  <c r="E515" i="1"/>
  <c r="F515" i="1" s="1"/>
  <c r="G515" i="1" s="1"/>
  <c r="E516" i="1"/>
  <c r="F516" i="1" s="1"/>
  <c r="G516" i="1" s="1"/>
  <c r="I516" i="1" s="1"/>
  <c r="E517" i="1"/>
  <c r="F517" i="1" s="1"/>
  <c r="G517" i="1" s="1"/>
  <c r="E518" i="1"/>
  <c r="F518" i="1" s="1"/>
  <c r="G518" i="1" s="1"/>
  <c r="J518" i="1" s="1"/>
  <c r="E519" i="1"/>
  <c r="F519" i="1" s="1"/>
  <c r="G519" i="1" s="1"/>
  <c r="E520" i="1"/>
  <c r="F520" i="1" s="1"/>
  <c r="G520" i="1" s="1"/>
  <c r="E521" i="1"/>
  <c r="F521" i="1" s="1"/>
  <c r="G521" i="1" s="1"/>
  <c r="I521" i="1" s="1"/>
  <c r="E522" i="1"/>
  <c r="F522" i="1" s="1"/>
  <c r="G522" i="1" s="1"/>
  <c r="E523" i="1"/>
  <c r="F523" i="1" s="1"/>
  <c r="G523" i="1" s="1"/>
  <c r="E524" i="1"/>
  <c r="F524" i="1" s="1"/>
  <c r="G524" i="1" s="1"/>
  <c r="I524" i="1" s="1"/>
  <c r="E525" i="1"/>
  <c r="F525" i="1" s="1"/>
  <c r="G525" i="1" s="1"/>
  <c r="E526" i="1"/>
  <c r="F526" i="1" s="1"/>
  <c r="G526" i="1" s="1"/>
  <c r="E527" i="1"/>
  <c r="F527" i="1" s="1"/>
  <c r="G527" i="1" s="1"/>
  <c r="E528" i="1"/>
  <c r="F528" i="1" s="1"/>
  <c r="G528" i="1" s="1"/>
  <c r="E529" i="1"/>
  <c r="F529" i="1" s="1"/>
  <c r="G529" i="1" s="1"/>
  <c r="E530" i="1"/>
  <c r="F530" i="1" s="1"/>
  <c r="G530" i="1" s="1"/>
  <c r="I530" i="1" s="1"/>
  <c r="E531" i="1"/>
  <c r="E532" i="1"/>
  <c r="F532" i="1" s="1"/>
  <c r="G532" i="1" s="1"/>
  <c r="E533" i="1"/>
  <c r="F533" i="1" s="1"/>
  <c r="G533" i="1" s="1"/>
  <c r="E534" i="1"/>
  <c r="F534" i="1" s="1"/>
  <c r="G534" i="1" s="1"/>
  <c r="E535" i="1"/>
  <c r="F535" i="1" s="1"/>
  <c r="G535" i="1" s="1"/>
  <c r="E536" i="1"/>
  <c r="F536" i="1" s="1"/>
  <c r="G536" i="1" s="1"/>
  <c r="E537" i="1"/>
  <c r="F537" i="1" s="1"/>
  <c r="G537" i="1" s="1"/>
  <c r="E538" i="1"/>
  <c r="E539" i="1"/>
  <c r="F539" i="1" s="1"/>
  <c r="G539" i="1" s="1"/>
  <c r="E540" i="1"/>
  <c r="F540" i="1" s="1"/>
  <c r="G540" i="1" s="1"/>
  <c r="E541" i="1"/>
  <c r="F541" i="1" s="1"/>
  <c r="G541" i="1" s="1"/>
  <c r="E542" i="1"/>
  <c r="F542" i="1" s="1"/>
  <c r="G542" i="1" s="1"/>
  <c r="E543" i="1"/>
  <c r="F543" i="1" s="1"/>
  <c r="G543" i="1" s="1"/>
  <c r="J543" i="1" s="1"/>
  <c r="E544" i="1"/>
  <c r="F544" i="1" s="1"/>
  <c r="G544" i="1" s="1"/>
  <c r="E545" i="1"/>
  <c r="F545" i="1" s="1"/>
  <c r="G545" i="1" s="1"/>
  <c r="E546" i="1"/>
  <c r="E547" i="1"/>
  <c r="F547" i="1" s="1"/>
  <c r="G547" i="1" s="1"/>
  <c r="I547" i="1" s="1"/>
  <c r="E548" i="1"/>
  <c r="F548" i="1" s="1"/>
  <c r="G548" i="1" s="1"/>
  <c r="E549" i="1"/>
  <c r="F549" i="1" s="1"/>
  <c r="G549" i="1" s="1"/>
  <c r="E550" i="1"/>
  <c r="F550" i="1" s="1"/>
  <c r="G550" i="1" s="1"/>
  <c r="E551" i="1"/>
  <c r="F551" i="1" s="1"/>
  <c r="G551" i="1" s="1"/>
  <c r="E552" i="1"/>
  <c r="F552" i="1" s="1"/>
  <c r="G552" i="1" s="1"/>
  <c r="I552" i="1" s="1"/>
  <c r="E553" i="1"/>
  <c r="F553" i="1" s="1"/>
  <c r="G553" i="1" s="1"/>
  <c r="E554" i="1"/>
  <c r="F554" i="1" s="1"/>
  <c r="G554" i="1" s="1"/>
  <c r="I554" i="1" s="1"/>
  <c r="E555" i="1"/>
  <c r="F555" i="1" s="1"/>
  <c r="G555" i="1" s="1"/>
  <c r="E556" i="1"/>
  <c r="F556" i="1" s="1"/>
  <c r="G556" i="1" s="1"/>
  <c r="E557" i="1"/>
  <c r="F557" i="1" s="1"/>
  <c r="G557" i="1" s="1"/>
  <c r="E558" i="1"/>
  <c r="E559" i="1"/>
  <c r="F559" i="1" s="1"/>
  <c r="G559" i="1" s="1"/>
  <c r="E560" i="1"/>
  <c r="F560" i="1" s="1"/>
  <c r="G560" i="1" s="1"/>
  <c r="E561" i="1"/>
  <c r="F561" i="1" s="1"/>
  <c r="G561" i="1" s="1"/>
  <c r="I561" i="1" s="1"/>
  <c r="E562" i="1"/>
  <c r="F562" i="1" s="1"/>
  <c r="G562" i="1" s="1"/>
  <c r="E563" i="1"/>
  <c r="F563" i="1"/>
  <c r="G563" i="1" s="1"/>
  <c r="I563" i="1" s="1"/>
  <c r="E564" i="1"/>
  <c r="F564" i="1" s="1"/>
  <c r="G564" i="1" s="1"/>
  <c r="E565" i="1"/>
  <c r="F565" i="1" s="1"/>
  <c r="G565" i="1" s="1"/>
  <c r="E566" i="1"/>
  <c r="F566" i="1" s="1"/>
  <c r="G566" i="1" s="1"/>
  <c r="I566" i="1" s="1"/>
  <c r="E567" i="1"/>
  <c r="F567" i="1" s="1"/>
  <c r="G567" i="1" s="1"/>
  <c r="E568" i="1"/>
  <c r="F568" i="1" s="1"/>
  <c r="G568" i="1" s="1"/>
  <c r="I568" i="1" s="1"/>
  <c r="E569" i="1"/>
  <c r="E570" i="1"/>
  <c r="F570" i="1" s="1"/>
  <c r="G570" i="1" s="1"/>
  <c r="E571" i="1"/>
  <c r="F571" i="1" s="1"/>
  <c r="G571" i="1" s="1"/>
  <c r="I571" i="1" s="1"/>
  <c r="E572" i="1"/>
  <c r="F572" i="1" s="1"/>
  <c r="G572" i="1" s="1"/>
  <c r="E573" i="1"/>
  <c r="F573" i="1" s="1"/>
  <c r="G573" i="1" s="1"/>
  <c r="I573" i="1" s="1"/>
  <c r="E574" i="1"/>
  <c r="F574" i="1" s="1"/>
  <c r="G574" i="1" s="1"/>
  <c r="E575" i="1"/>
  <c r="E576" i="1"/>
  <c r="F576" i="1" s="1"/>
  <c r="G576" i="1" s="1"/>
  <c r="I576" i="1" s="1"/>
  <c r="E577" i="1"/>
  <c r="F577" i="1" s="1"/>
  <c r="G577" i="1"/>
  <c r="I577" i="1" s="1"/>
  <c r="E578" i="1"/>
  <c r="F578" i="1" s="1"/>
  <c r="G578" i="1" s="1"/>
  <c r="E579" i="1"/>
  <c r="F579" i="1" s="1"/>
  <c r="G579" i="1" s="1"/>
  <c r="I579" i="1" s="1"/>
  <c r="E580" i="1"/>
  <c r="F580" i="1" s="1"/>
  <c r="G580" i="1" s="1"/>
  <c r="E581" i="1"/>
  <c r="F581" i="1" s="1"/>
  <c r="G581" i="1" s="1"/>
  <c r="J581" i="1" s="1"/>
  <c r="E582" i="1"/>
  <c r="F582" i="1" s="1"/>
  <c r="G582" i="1" s="1"/>
  <c r="E583" i="1"/>
  <c r="F583" i="1"/>
  <c r="G583" i="1" s="1"/>
  <c r="E584" i="1"/>
  <c r="F584" i="1" s="1"/>
  <c r="G584" i="1" s="1"/>
  <c r="E585" i="1"/>
  <c r="F585" i="1" s="1"/>
  <c r="G585" i="1" s="1"/>
  <c r="J585" i="1" s="1"/>
  <c r="E586" i="1"/>
  <c r="F586" i="1" s="1"/>
  <c r="G586" i="1" s="1"/>
  <c r="E587" i="1"/>
  <c r="F587" i="1" s="1"/>
  <c r="G587" i="1" s="1"/>
  <c r="E588" i="1"/>
  <c r="F588" i="1" s="1"/>
  <c r="G588" i="1" s="1"/>
  <c r="E589" i="1"/>
  <c r="F589" i="1" s="1"/>
  <c r="G589" i="1" s="1"/>
  <c r="E590" i="1"/>
  <c r="F590" i="1" s="1"/>
  <c r="G590" i="1" s="1"/>
  <c r="I590" i="1" s="1"/>
  <c r="E591" i="1"/>
  <c r="F591" i="1" s="1"/>
  <c r="G591" i="1" s="1"/>
  <c r="E592" i="1"/>
  <c r="F592" i="1" s="1"/>
  <c r="G592" i="1" s="1"/>
  <c r="E593" i="1"/>
  <c r="F593" i="1" s="1"/>
  <c r="G593" i="1" s="1"/>
  <c r="E594" i="1"/>
  <c r="F594" i="1" s="1"/>
  <c r="G594" i="1" s="1"/>
  <c r="E595" i="1"/>
  <c r="E596" i="1"/>
  <c r="F596" i="1" s="1"/>
  <c r="G596" i="1" s="1"/>
  <c r="I596" i="1" s="1"/>
  <c r="E597" i="1"/>
  <c r="F597" i="1" s="1"/>
  <c r="G597" i="1" s="1"/>
  <c r="I597" i="1" s="1"/>
  <c r="E598" i="1"/>
  <c r="F598" i="1" s="1"/>
  <c r="G598" i="1" s="1"/>
  <c r="E599" i="1"/>
  <c r="F599" i="1" s="1"/>
  <c r="G599" i="1" s="1"/>
  <c r="E600" i="1"/>
  <c r="E601" i="1"/>
  <c r="F601" i="1" s="1"/>
  <c r="G601" i="1" s="1"/>
  <c r="E602" i="1"/>
  <c r="F602" i="1"/>
  <c r="G602" i="1" s="1"/>
  <c r="E603" i="1"/>
  <c r="F603" i="1" s="1"/>
  <c r="G603" i="1" s="1"/>
  <c r="E604" i="1"/>
  <c r="F604" i="1" s="1"/>
  <c r="G604" i="1" s="1"/>
  <c r="I604" i="1" s="1"/>
  <c r="E605" i="1"/>
  <c r="F605" i="1" s="1"/>
  <c r="G605" i="1" s="1"/>
  <c r="E606" i="1"/>
  <c r="F606" i="1" s="1"/>
  <c r="G606" i="1" s="1"/>
  <c r="E607" i="1"/>
  <c r="E608" i="1"/>
  <c r="F608" i="1" s="1"/>
  <c r="G608" i="1" s="1"/>
  <c r="E609" i="1"/>
  <c r="F609" i="1" s="1"/>
  <c r="G609" i="1" s="1"/>
  <c r="E610" i="1"/>
  <c r="F610" i="1" s="1"/>
  <c r="G610" i="1" s="1"/>
  <c r="E611" i="1"/>
  <c r="F611" i="1" s="1"/>
  <c r="G611" i="1" s="1"/>
  <c r="E612" i="1"/>
  <c r="F612" i="1"/>
  <c r="G612" i="1" s="1"/>
  <c r="E613" i="1"/>
  <c r="F613" i="1" s="1"/>
  <c r="G613" i="1" s="1"/>
  <c r="E614" i="1"/>
  <c r="F614" i="1" s="1"/>
  <c r="G614" i="1" s="1"/>
  <c r="E615" i="1"/>
  <c r="F615" i="1" s="1"/>
  <c r="G615" i="1" s="1"/>
  <c r="E616" i="1"/>
  <c r="F616" i="1"/>
  <c r="G616" i="1" s="1"/>
  <c r="I616" i="1" s="1"/>
  <c r="E617" i="1"/>
  <c r="F617" i="1" s="1"/>
  <c r="G617" i="1" s="1"/>
  <c r="E618" i="1"/>
  <c r="E619" i="1"/>
  <c r="F619" i="1" s="1"/>
  <c r="G619" i="1" s="1"/>
  <c r="E620" i="1"/>
  <c r="F620" i="1" s="1"/>
  <c r="G620" i="1" s="1"/>
  <c r="E621" i="1"/>
  <c r="F621" i="1" s="1"/>
  <c r="G621" i="1" s="1"/>
  <c r="E622" i="1"/>
  <c r="F622" i="1" s="1"/>
  <c r="G622" i="1" s="1"/>
  <c r="E623" i="1"/>
  <c r="F623" i="1" s="1"/>
  <c r="G623" i="1" s="1"/>
  <c r="E624" i="1"/>
  <c r="F624" i="1" s="1"/>
  <c r="G624" i="1" s="1"/>
  <c r="E625" i="1"/>
  <c r="F625" i="1" s="1"/>
  <c r="G625" i="1" s="1"/>
  <c r="E626" i="1"/>
  <c r="F626" i="1" s="1"/>
  <c r="G626" i="1" s="1"/>
  <c r="E627" i="1"/>
  <c r="F627" i="1" s="1"/>
  <c r="G627" i="1" s="1"/>
  <c r="E628" i="1"/>
  <c r="F628" i="1" s="1"/>
  <c r="G628" i="1" s="1"/>
  <c r="E629" i="1"/>
  <c r="F629" i="1" s="1"/>
  <c r="G629" i="1" s="1"/>
  <c r="I629" i="1" s="1"/>
  <c r="E630" i="1"/>
  <c r="F630" i="1" s="1"/>
  <c r="G630" i="1" s="1"/>
  <c r="E631" i="1"/>
  <c r="F631" i="1" s="1"/>
  <c r="G631" i="1" s="1"/>
  <c r="I631" i="1" s="1"/>
  <c r="E632" i="1"/>
  <c r="E633" i="1"/>
  <c r="F633" i="1" s="1"/>
  <c r="G633" i="1" s="1"/>
  <c r="E634" i="1"/>
  <c r="F634" i="1" s="1"/>
  <c r="G634" i="1" s="1"/>
  <c r="E635" i="1"/>
  <c r="F635" i="1" s="1"/>
  <c r="G635" i="1" s="1"/>
  <c r="E636" i="1"/>
  <c r="F636" i="1" s="1"/>
  <c r="G636" i="1" s="1"/>
  <c r="E637" i="1"/>
  <c r="F637" i="1" s="1"/>
  <c r="G637" i="1" s="1"/>
  <c r="E638" i="1"/>
  <c r="F638" i="1" s="1"/>
  <c r="G638" i="1" s="1"/>
  <c r="E639" i="1"/>
  <c r="F639" i="1" s="1"/>
  <c r="G639" i="1" s="1"/>
  <c r="E640" i="1"/>
  <c r="F640" i="1" s="1"/>
  <c r="G640" i="1" s="1"/>
  <c r="E641" i="1"/>
  <c r="F641" i="1" s="1"/>
  <c r="G641" i="1" s="1"/>
  <c r="I641" i="1" s="1"/>
  <c r="E642" i="1"/>
  <c r="F642" i="1" s="1"/>
  <c r="G642" i="1" s="1"/>
  <c r="E643" i="1"/>
  <c r="F643" i="1" s="1"/>
  <c r="G643" i="1" s="1"/>
  <c r="E644" i="1"/>
  <c r="F644" i="1" s="1"/>
  <c r="G644" i="1" s="1"/>
  <c r="I644" i="1" s="1"/>
  <c r="E645" i="1"/>
  <c r="F645" i="1" s="1"/>
  <c r="G645" i="1" s="1"/>
  <c r="I645" i="1" s="1"/>
  <c r="E646" i="1"/>
  <c r="F646" i="1" s="1"/>
  <c r="G646" i="1" s="1"/>
  <c r="E647" i="1"/>
  <c r="F647" i="1" s="1"/>
  <c r="G647" i="1" s="1"/>
  <c r="E648" i="1"/>
  <c r="E649" i="1"/>
  <c r="F649" i="1" s="1"/>
  <c r="G649" i="1" s="1"/>
  <c r="E650" i="1"/>
  <c r="F650" i="1" s="1"/>
  <c r="G650" i="1" s="1"/>
  <c r="E651" i="1"/>
  <c r="F651" i="1" s="1"/>
  <c r="G651" i="1" s="1"/>
  <c r="E652" i="1"/>
  <c r="F652" i="1" s="1"/>
  <c r="G652" i="1" s="1"/>
  <c r="I652" i="1" s="1"/>
  <c r="E653" i="1"/>
  <c r="F653" i="1" s="1"/>
  <c r="G653" i="1" s="1"/>
  <c r="E654" i="1"/>
  <c r="F654" i="1" s="1"/>
  <c r="G654" i="1" s="1"/>
  <c r="E655" i="1"/>
  <c r="F655" i="1" s="1"/>
  <c r="G655" i="1" s="1"/>
  <c r="E656" i="1"/>
  <c r="F656" i="1" s="1"/>
  <c r="G656" i="1" s="1"/>
  <c r="E657" i="1"/>
  <c r="F657" i="1" s="1"/>
  <c r="G657" i="1" s="1"/>
  <c r="E658" i="1"/>
  <c r="F658" i="1" s="1"/>
  <c r="G658" i="1" s="1"/>
  <c r="I658" i="1" s="1"/>
  <c r="E659" i="1"/>
  <c r="F659" i="1" s="1"/>
  <c r="G659" i="1" s="1"/>
  <c r="E660" i="1"/>
  <c r="F660" i="1" s="1"/>
  <c r="G660" i="1" s="1"/>
  <c r="E661" i="1"/>
  <c r="F661" i="1" s="1"/>
  <c r="G661" i="1" s="1"/>
  <c r="E662" i="1"/>
  <c r="F662" i="1" s="1"/>
  <c r="G662" i="1" s="1"/>
  <c r="E663" i="1"/>
  <c r="F663" i="1" s="1"/>
  <c r="G663" i="1" s="1"/>
  <c r="E664" i="1"/>
  <c r="F664" i="1" s="1"/>
  <c r="G664" i="1" s="1"/>
  <c r="E665" i="1"/>
  <c r="F665" i="1" s="1"/>
  <c r="G665" i="1" s="1"/>
  <c r="E666" i="1"/>
  <c r="F666" i="1" s="1"/>
  <c r="G666" i="1" s="1"/>
  <c r="E667" i="1"/>
  <c r="F667" i="1" s="1"/>
  <c r="G667" i="1" s="1"/>
  <c r="E668" i="1"/>
  <c r="E669" i="1"/>
  <c r="F669" i="1" s="1"/>
  <c r="G669" i="1" s="1"/>
  <c r="J669" i="1" s="1"/>
  <c r="E670" i="1"/>
  <c r="F670" i="1" s="1"/>
  <c r="G670" i="1" s="1"/>
  <c r="E671" i="1"/>
  <c r="F671" i="1" s="1"/>
  <c r="G671" i="1" s="1"/>
  <c r="E672" i="1"/>
  <c r="F672" i="1" s="1"/>
  <c r="G672" i="1" s="1"/>
  <c r="E673" i="1"/>
  <c r="E674" i="1"/>
  <c r="F674" i="1" s="1"/>
  <c r="G674" i="1" s="1"/>
  <c r="E675" i="1"/>
  <c r="F675" i="1" s="1"/>
  <c r="G675" i="1" s="1"/>
  <c r="I675" i="1" s="1"/>
  <c r="E676" i="1"/>
  <c r="F676" i="1" s="1"/>
  <c r="G676" i="1" s="1"/>
  <c r="J676" i="1" s="1"/>
  <c r="E677" i="1"/>
  <c r="F677" i="1" s="1"/>
  <c r="G677" i="1" s="1"/>
  <c r="E678" i="1"/>
  <c r="F678" i="1" s="1"/>
  <c r="G678" i="1" s="1"/>
  <c r="E679" i="1"/>
  <c r="F679" i="1" s="1"/>
  <c r="G679" i="1" s="1"/>
  <c r="E680" i="1"/>
  <c r="E681" i="1"/>
  <c r="F681" i="1" s="1"/>
  <c r="G681" i="1" s="1"/>
  <c r="E682" i="1"/>
  <c r="F682" i="1" s="1"/>
  <c r="G682" i="1" s="1"/>
  <c r="I682" i="1" s="1"/>
  <c r="E683" i="1"/>
  <c r="F683" i="1" s="1"/>
  <c r="G683" i="1" s="1"/>
  <c r="I683" i="1" s="1"/>
  <c r="E684" i="1"/>
  <c r="F684" i="1" s="1"/>
  <c r="G684" i="1" s="1"/>
  <c r="E685" i="1"/>
  <c r="F685" i="1" s="1"/>
  <c r="G685" i="1" s="1"/>
  <c r="E686" i="1"/>
  <c r="F686" i="1" s="1"/>
  <c r="G686" i="1" s="1"/>
  <c r="E687" i="1"/>
  <c r="E688" i="1"/>
  <c r="F688" i="1" s="1"/>
  <c r="G688" i="1"/>
  <c r="I688" i="1" s="1"/>
  <c r="E689" i="1"/>
  <c r="F689" i="1" s="1"/>
  <c r="G689" i="1" s="1"/>
  <c r="E690" i="1"/>
  <c r="F690" i="1" s="1"/>
  <c r="G690" i="1" s="1"/>
  <c r="I690" i="1" s="1"/>
  <c r="E691" i="1"/>
  <c r="F691" i="1" s="1"/>
  <c r="G691" i="1" s="1"/>
  <c r="E692" i="1"/>
  <c r="F692" i="1" s="1"/>
  <c r="G692" i="1" s="1"/>
  <c r="I692" i="1" s="1"/>
  <c r="E693" i="1"/>
  <c r="F693" i="1" s="1"/>
  <c r="G693" i="1" s="1"/>
  <c r="E694" i="1"/>
  <c r="F694" i="1" s="1"/>
  <c r="G694" i="1" s="1"/>
  <c r="E695" i="1"/>
  <c r="F695" i="1" s="1"/>
  <c r="G695" i="1" s="1"/>
  <c r="E696" i="1"/>
  <c r="F696" i="1" s="1"/>
  <c r="G696" i="1" s="1"/>
  <c r="J696" i="1" s="1"/>
  <c r="E697" i="1"/>
  <c r="F697" i="1" s="1"/>
  <c r="G697" i="1" s="1"/>
  <c r="E698" i="1"/>
  <c r="F698" i="1" s="1"/>
  <c r="G698" i="1" s="1"/>
  <c r="E699" i="1"/>
  <c r="F699" i="1" s="1"/>
  <c r="G699" i="1" s="1"/>
  <c r="I699" i="1" s="1"/>
  <c r="E700" i="1"/>
  <c r="F700" i="1" s="1"/>
  <c r="G700" i="1" s="1"/>
  <c r="E701" i="1"/>
  <c r="F701" i="1" s="1"/>
  <c r="G701" i="1" s="1"/>
  <c r="E702" i="1"/>
  <c r="F702" i="1" s="1"/>
  <c r="G702" i="1" s="1"/>
  <c r="E703" i="1"/>
  <c r="F703" i="1" s="1"/>
  <c r="G703" i="1" s="1"/>
  <c r="E704" i="1"/>
  <c r="F704" i="1" s="1"/>
  <c r="G704" i="1" s="1"/>
  <c r="E705" i="1"/>
  <c r="E706" i="1"/>
  <c r="F706" i="1" s="1"/>
  <c r="G706" i="1" s="1"/>
  <c r="E707" i="1"/>
  <c r="F707" i="1" s="1"/>
  <c r="G707" i="1" s="1"/>
  <c r="E708" i="1"/>
  <c r="F708" i="1" s="1"/>
  <c r="G708" i="1" s="1"/>
  <c r="E709" i="1"/>
  <c r="F709" i="1" s="1"/>
  <c r="G709" i="1" s="1"/>
  <c r="E710" i="1"/>
  <c r="F710" i="1" s="1"/>
  <c r="G710" i="1" s="1"/>
  <c r="E711" i="1"/>
  <c r="F711" i="1" s="1"/>
  <c r="G711" i="1" s="1"/>
  <c r="E712" i="1"/>
  <c r="F712" i="1" s="1"/>
  <c r="G712" i="1" s="1"/>
  <c r="E713" i="1"/>
  <c r="F713" i="1" s="1"/>
  <c r="G713" i="1" s="1"/>
  <c r="E714" i="1"/>
  <c r="F714" i="1" s="1"/>
  <c r="G714" i="1" s="1"/>
  <c r="I714" i="1" s="1"/>
  <c r="E715" i="1"/>
  <c r="F715" i="1" s="1"/>
  <c r="G715" i="1" s="1"/>
  <c r="I715" i="1" s="1"/>
  <c r="E716" i="1"/>
  <c r="F716" i="1" s="1"/>
  <c r="G716" i="1" s="1"/>
  <c r="E717" i="1"/>
  <c r="F717" i="1" s="1"/>
  <c r="G717" i="1" s="1"/>
  <c r="E718" i="1"/>
  <c r="F718" i="1" s="1"/>
  <c r="G718" i="1" s="1"/>
  <c r="E719" i="1"/>
  <c r="F719" i="1" s="1"/>
  <c r="G719" i="1" s="1"/>
  <c r="E720" i="1"/>
  <c r="F720" i="1" s="1"/>
  <c r="G720" i="1" s="1"/>
  <c r="E721" i="1"/>
  <c r="F721" i="1" s="1"/>
  <c r="G721" i="1" s="1"/>
  <c r="E722" i="1"/>
  <c r="F722" i="1" s="1"/>
  <c r="G722" i="1" s="1"/>
  <c r="E723" i="1"/>
  <c r="F723" i="1" s="1"/>
  <c r="G723" i="1" s="1"/>
  <c r="E724" i="1"/>
  <c r="F724" i="1" s="1"/>
  <c r="G724" i="1" s="1"/>
  <c r="E725" i="1"/>
  <c r="F725" i="1" s="1"/>
  <c r="G725" i="1" s="1"/>
  <c r="E726" i="1"/>
  <c r="F726" i="1" s="1"/>
  <c r="G726" i="1" s="1"/>
  <c r="E727" i="1"/>
  <c r="F727" i="1" s="1"/>
  <c r="G727" i="1" s="1"/>
  <c r="I727" i="1" s="1"/>
  <c r="E728" i="1"/>
  <c r="F728" i="1"/>
  <c r="G728" i="1" s="1"/>
  <c r="E729" i="1"/>
  <c r="F729" i="1" s="1"/>
  <c r="G729" i="1" s="1"/>
  <c r="I729" i="1" s="1"/>
  <c r="E730" i="1"/>
  <c r="F730" i="1" s="1"/>
  <c r="G730" i="1" s="1"/>
  <c r="E731" i="1"/>
  <c r="F731" i="1" s="1"/>
  <c r="G731" i="1" s="1"/>
  <c r="E732" i="1"/>
  <c r="E733" i="1"/>
  <c r="F733" i="1" s="1"/>
  <c r="G733" i="1" s="1"/>
  <c r="E734" i="1"/>
  <c r="F734" i="1" s="1"/>
  <c r="G734" i="1" s="1"/>
  <c r="E735" i="1"/>
  <c r="F735" i="1" s="1"/>
  <c r="G735" i="1"/>
  <c r="E736" i="1"/>
  <c r="F736" i="1" s="1"/>
  <c r="G736" i="1" s="1"/>
  <c r="E737" i="1"/>
  <c r="F737" i="1"/>
  <c r="G737" i="1" s="1"/>
  <c r="E738" i="1"/>
  <c r="F738" i="1" s="1"/>
  <c r="G738" i="1" s="1"/>
  <c r="E739" i="1"/>
  <c r="F739" i="1" s="1"/>
  <c r="G739" i="1" s="1"/>
  <c r="E740" i="1"/>
  <c r="F740" i="1" s="1"/>
  <c r="G740" i="1" s="1"/>
  <c r="I740" i="1" s="1"/>
  <c r="E741" i="1"/>
  <c r="F741" i="1" s="1"/>
  <c r="G741" i="1" s="1"/>
  <c r="E742" i="1"/>
  <c r="F742" i="1" s="1"/>
  <c r="G742" i="1" s="1"/>
  <c r="E743" i="1"/>
  <c r="F743" i="1" s="1"/>
  <c r="G743" i="1" s="1"/>
  <c r="E744" i="1"/>
  <c r="F744" i="1" s="1"/>
  <c r="G744" i="1" s="1"/>
  <c r="E745" i="1"/>
  <c r="F745" i="1" s="1"/>
  <c r="G745" i="1" s="1"/>
  <c r="E746" i="1"/>
  <c r="F746" i="1" s="1"/>
  <c r="G746" i="1" s="1"/>
  <c r="E747" i="1"/>
  <c r="F747" i="1" s="1"/>
  <c r="G747" i="1" s="1"/>
  <c r="E748" i="1"/>
  <c r="F748" i="1" s="1"/>
  <c r="G748" i="1" s="1"/>
  <c r="E749" i="1"/>
  <c r="F749" i="1" s="1"/>
  <c r="G749" i="1" s="1"/>
  <c r="E750" i="1"/>
  <c r="F750" i="1" s="1"/>
  <c r="G750" i="1" s="1"/>
  <c r="E751" i="1"/>
  <c r="F751" i="1" s="1"/>
  <c r="G751" i="1" s="1"/>
  <c r="E752" i="1"/>
  <c r="F752" i="1" s="1"/>
  <c r="G752" i="1" s="1"/>
  <c r="I752" i="1" s="1"/>
  <c r="E753" i="1"/>
  <c r="F753" i="1" s="1"/>
  <c r="G753" i="1" s="1"/>
  <c r="I753" i="1" s="1"/>
  <c r="E754" i="1"/>
  <c r="F754" i="1" s="1"/>
  <c r="G754" i="1" s="1"/>
  <c r="E755" i="1"/>
  <c r="F755" i="1" s="1"/>
  <c r="G755" i="1" s="1"/>
  <c r="E756" i="1"/>
  <c r="F756" i="1" s="1"/>
  <c r="G756" i="1" s="1"/>
  <c r="E757" i="1"/>
  <c r="F757" i="1" s="1"/>
  <c r="G757" i="1" s="1"/>
  <c r="E758" i="1"/>
  <c r="F758" i="1" s="1"/>
  <c r="G758" i="1" s="1"/>
  <c r="E759" i="1"/>
  <c r="F759" i="1" s="1"/>
  <c r="G759" i="1" s="1"/>
  <c r="E760" i="1"/>
  <c r="F760" i="1" s="1"/>
  <c r="G760" i="1" s="1"/>
  <c r="I760" i="1" s="1"/>
  <c r="E761" i="1"/>
  <c r="F761" i="1" s="1"/>
  <c r="G761" i="1" s="1"/>
  <c r="E762" i="1"/>
  <c r="F762" i="1" s="1"/>
  <c r="G762" i="1" s="1"/>
  <c r="E763" i="1"/>
  <c r="F763" i="1" s="1"/>
  <c r="G763" i="1" s="1"/>
  <c r="E764" i="1"/>
  <c r="E765" i="1"/>
  <c r="F765" i="1" s="1"/>
  <c r="G765" i="1" s="1"/>
  <c r="E766" i="1"/>
  <c r="F766" i="1" s="1"/>
  <c r="G766" i="1" s="1"/>
  <c r="E767" i="1"/>
  <c r="F767" i="1" s="1"/>
  <c r="G767" i="1"/>
  <c r="E768" i="1"/>
  <c r="F768" i="1" s="1"/>
  <c r="G768" i="1" s="1"/>
  <c r="E769" i="1"/>
  <c r="F769" i="1" s="1"/>
  <c r="G769" i="1" s="1"/>
  <c r="I769" i="1" s="1"/>
  <c r="E770" i="1"/>
  <c r="F770" i="1" s="1"/>
  <c r="G770" i="1" s="1"/>
  <c r="E771" i="1"/>
  <c r="F771" i="1" s="1"/>
  <c r="G771" i="1" s="1"/>
  <c r="E772" i="1"/>
  <c r="F772" i="1" s="1"/>
  <c r="G772" i="1" s="1"/>
  <c r="E773" i="1"/>
  <c r="F773" i="1" s="1"/>
  <c r="G773" i="1" s="1"/>
  <c r="I773" i="1" s="1"/>
  <c r="E774" i="1"/>
  <c r="F774" i="1" s="1"/>
  <c r="G774" i="1" s="1"/>
  <c r="E775" i="1"/>
  <c r="F775" i="1" s="1"/>
  <c r="G775" i="1" s="1"/>
  <c r="E776" i="1"/>
  <c r="E777" i="1"/>
  <c r="F777" i="1" s="1"/>
  <c r="G777" i="1" s="1"/>
  <c r="E778" i="1"/>
  <c r="F778" i="1" s="1"/>
  <c r="G778" i="1" s="1"/>
  <c r="E779" i="1"/>
  <c r="F779" i="1" s="1"/>
  <c r="G779" i="1" s="1"/>
  <c r="E780" i="1"/>
  <c r="F780" i="1" s="1"/>
  <c r="G780" i="1" s="1"/>
  <c r="E781" i="1"/>
  <c r="F781" i="1" s="1"/>
  <c r="G781" i="1" s="1"/>
  <c r="E782" i="1"/>
  <c r="E783" i="1"/>
  <c r="F783" i="1" s="1"/>
  <c r="G783" i="1" s="1"/>
  <c r="E784" i="1"/>
  <c r="F784" i="1" s="1"/>
  <c r="G784" i="1" s="1"/>
  <c r="E785" i="1"/>
  <c r="F785" i="1" s="1"/>
  <c r="G785" i="1" s="1"/>
  <c r="I785" i="1" s="1"/>
  <c r="E786" i="1"/>
  <c r="F786" i="1" s="1"/>
  <c r="G786" i="1" s="1"/>
  <c r="E787" i="1"/>
  <c r="F787" i="1" s="1"/>
  <c r="G787" i="1" s="1"/>
  <c r="E788" i="1"/>
  <c r="F788" i="1" s="1"/>
  <c r="G788" i="1" s="1"/>
  <c r="E789" i="1"/>
  <c r="E790" i="1"/>
  <c r="F790" i="1" s="1"/>
  <c r="G790" i="1" s="1"/>
  <c r="E791" i="1"/>
  <c r="F791" i="1" s="1"/>
  <c r="G791" i="1" s="1"/>
  <c r="E792" i="1"/>
  <c r="F792" i="1" s="1"/>
  <c r="G792" i="1" s="1"/>
  <c r="I792" i="1" s="1"/>
  <c r="E793" i="1"/>
  <c r="F793" i="1" s="1"/>
  <c r="G793" i="1" s="1"/>
  <c r="E794" i="1"/>
  <c r="F794" i="1" s="1"/>
  <c r="G794" i="1" s="1"/>
  <c r="E795" i="1"/>
  <c r="E796" i="1"/>
  <c r="F796" i="1" s="1"/>
  <c r="G796" i="1" s="1"/>
  <c r="E797" i="1"/>
  <c r="F797" i="1" s="1"/>
  <c r="G797" i="1" s="1"/>
  <c r="E798" i="1"/>
  <c r="F798" i="1" s="1"/>
  <c r="G798" i="1" s="1"/>
  <c r="E799" i="1"/>
  <c r="F799" i="1" s="1"/>
  <c r="G799" i="1" s="1"/>
  <c r="E800" i="1"/>
  <c r="F800" i="1" s="1"/>
  <c r="G800" i="1" s="1"/>
  <c r="E801" i="1"/>
  <c r="E802" i="1"/>
  <c r="F802" i="1" s="1"/>
  <c r="G802" i="1" s="1"/>
  <c r="E803" i="1"/>
  <c r="F803" i="1" s="1"/>
  <c r="G803" i="1" s="1"/>
  <c r="E804" i="1"/>
  <c r="F804" i="1" s="1"/>
  <c r="G804" i="1" s="1"/>
  <c r="E805" i="1"/>
  <c r="F805" i="1" s="1"/>
  <c r="G805" i="1"/>
  <c r="E806" i="1"/>
  <c r="F806" i="1" s="1"/>
  <c r="G806" i="1" s="1"/>
  <c r="E807" i="1"/>
  <c r="F807" i="1" s="1"/>
  <c r="G807" i="1" s="1"/>
  <c r="E808" i="1"/>
  <c r="E809" i="1"/>
  <c r="F809" i="1" s="1"/>
  <c r="G809" i="1" s="1"/>
  <c r="E810" i="1"/>
  <c r="F810" i="1" s="1"/>
  <c r="G810" i="1" s="1"/>
  <c r="E811" i="1"/>
  <c r="F811" i="1" s="1"/>
  <c r="G811" i="1" s="1"/>
  <c r="I811" i="1" s="1"/>
  <c r="E812" i="1"/>
  <c r="F812" i="1" s="1"/>
  <c r="G812" i="1" s="1"/>
  <c r="E813" i="1"/>
  <c r="F813" i="1" s="1"/>
  <c r="G813" i="1" s="1"/>
  <c r="E814" i="1"/>
  <c r="F814" i="1" s="1"/>
  <c r="G814" i="1" s="1"/>
  <c r="E815" i="1"/>
  <c r="F815" i="1" s="1"/>
  <c r="G815" i="1" s="1"/>
  <c r="J815" i="1" s="1"/>
  <c r="E816" i="1"/>
  <c r="F816" i="1" s="1"/>
  <c r="G816" i="1" s="1"/>
  <c r="I816" i="1" s="1"/>
  <c r="E817" i="1"/>
  <c r="F817" i="1" s="1"/>
  <c r="G817" i="1" s="1"/>
  <c r="E818" i="1"/>
  <c r="F818" i="1" s="1"/>
  <c r="G818" i="1" s="1"/>
  <c r="E819" i="1"/>
  <c r="F819" i="1" s="1"/>
  <c r="G819" i="1" s="1"/>
  <c r="E820" i="1"/>
  <c r="E821" i="1"/>
  <c r="F821" i="1" s="1"/>
  <c r="G821" i="1" s="1"/>
  <c r="E822" i="1"/>
  <c r="F822" i="1" s="1"/>
  <c r="G822" i="1" s="1"/>
  <c r="I822" i="1" s="1"/>
  <c r="E823" i="1"/>
  <c r="F823" i="1" s="1"/>
  <c r="G823" i="1" s="1"/>
  <c r="E824" i="1"/>
  <c r="F824" i="1" s="1"/>
  <c r="G824" i="1" s="1"/>
  <c r="E825" i="1"/>
  <c r="E826" i="1"/>
  <c r="F826" i="1" s="1"/>
  <c r="G826" i="1" s="1"/>
  <c r="E827" i="1"/>
  <c r="F827" i="1" s="1"/>
  <c r="G827" i="1" s="1"/>
  <c r="I827" i="1" s="1"/>
  <c r="E828" i="1"/>
  <c r="F828" i="1" s="1"/>
  <c r="G828" i="1" s="1"/>
  <c r="E829" i="1"/>
  <c r="F829" i="1" s="1"/>
  <c r="G829" i="1" s="1"/>
  <c r="E830" i="1"/>
  <c r="F830" i="1" s="1"/>
  <c r="G830" i="1" s="1"/>
  <c r="E831" i="1"/>
  <c r="E832" i="1"/>
  <c r="F832" i="1"/>
  <c r="G832" i="1" s="1"/>
  <c r="E833" i="1"/>
  <c r="F833" i="1" s="1"/>
  <c r="G833" i="1" s="1"/>
  <c r="E834" i="1"/>
  <c r="F834" i="1" s="1"/>
  <c r="G834" i="1" s="1"/>
  <c r="E835" i="1"/>
  <c r="F835" i="1" s="1"/>
  <c r="G835" i="1" s="1"/>
  <c r="E836" i="1"/>
  <c r="F836" i="1" s="1"/>
  <c r="G836" i="1" s="1"/>
  <c r="E837" i="1"/>
  <c r="E838" i="1"/>
  <c r="F838" i="1" s="1"/>
  <c r="G838" i="1" s="1"/>
  <c r="E839" i="1"/>
  <c r="F839" i="1" s="1"/>
  <c r="G839" i="1" s="1"/>
  <c r="E840" i="1"/>
  <c r="F840" i="1" s="1"/>
  <c r="G840" i="1" s="1"/>
  <c r="E841" i="1"/>
  <c r="F841" i="1" s="1"/>
  <c r="G841" i="1" s="1"/>
  <c r="E842" i="1"/>
  <c r="F842" i="1" s="1"/>
  <c r="G842" i="1" s="1"/>
  <c r="E843" i="1"/>
  <c r="F843" i="1" s="1"/>
  <c r="G843" i="1" s="1"/>
  <c r="E844" i="1"/>
  <c r="F844" i="1" s="1"/>
  <c r="G844" i="1" s="1"/>
  <c r="E845" i="1"/>
  <c r="F845" i="1" s="1"/>
  <c r="G845" i="1" s="1"/>
  <c r="E846" i="1"/>
  <c r="F846" i="1" s="1"/>
  <c r="G846" i="1" s="1"/>
  <c r="E847" i="1"/>
  <c r="F847" i="1" s="1"/>
  <c r="G847" i="1" s="1"/>
  <c r="E848" i="1"/>
  <c r="F848" i="1" s="1"/>
  <c r="G848" i="1" s="1"/>
  <c r="E849" i="1"/>
  <c r="F849" i="1" s="1"/>
  <c r="G849" i="1" s="1"/>
  <c r="E850" i="1"/>
  <c r="F850" i="1" s="1"/>
  <c r="G850" i="1" s="1"/>
  <c r="E851" i="1"/>
  <c r="E852" i="1"/>
  <c r="F852" i="1" s="1"/>
  <c r="G852" i="1" s="1"/>
  <c r="E853" i="1"/>
  <c r="F853" i="1" s="1"/>
  <c r="G853" i="1" s="1"/>
  <c r="E854" i="1"/>
  <c r="F854" i="1" s="1"/>
  <c r="G854" i="1" s="1"/>
  <c r="E855" i="1"/>
  <c r="F855" i="1" s="1"/>
  <c r="G855" i="1" s="1"/>
  <c r="I855" i="1" s="1"/>
  <c r="E856" i="1"/>
  <c r="F856" i="1" s="1"/>
  <c r="G856" i="1" s="1"/>
  <c r="E857" i="1"/>
  <c r="F857" i="1" s="1"/>
  <c r="G857" i="1" s="1"/>
  <c r="E858" i="1"/>
  <c r="F858" i="1" s="1"/>
  <c r="G858" i="1" s="1"/>
  <c r="E859" i="1"/>
  <c r="E860" i="1"/>
  <c r="F860" i="1" s="1"/>
  <c r="G860" i="1" s="1"/>
  <c r="E861" i="1"/>
  <c r="F861" i="1" s="1"/>
  <c r="G861" i="1" s="1"/>
  <c r="E862" i="1"/>
  <c r="F862" i="1" s="1"/>
  <c r="G862" i="1" s="1"/>
  <c r="I862" i="1" s="1"/>
  <c r="E863" i="1"/>
  <c r="F863" i="1" s="1"/>
  <c r="G863" i="1" s="1"/>
  <c r="E864" i="1"/>
  <c r="F864" i="1" s="1"/>
  <c r="G864" i="1" s="1"/>
  <c r="E865" i="1"/>
  <c r="E866" i="1"/>
  <c r="F866" i="1" s="1"/>
  <c r="G866" i="1" s="1"/>
  <c r="E867" i="1"/>
  <c r="F867" i="1" s="1"/>
  <c r="G867" i="1" s="1"/>
  <c r="E868" i="1"/>
  <c r="F868" i="1" s="1"/>
  <c r="G868" i="1" s="1"/>
  <c r="E869" i="1"/>
  <c r="F869" i="1" s="1"/>
  <c r="G869" i="1" s="1"/>
  <c r="E870" i="1"/>
  <c r="F870" i="1" s="1"/>
  <c r="G870" i="1" s="1"/>
  <c r="E871" i="1"/>
  <c r="F871" i="1" s="1"/>
  <c r="G871" i="1" s="1"/>
  <c r="E872" i="1"/>
  <c r="F872" i="1" s="1"/>
  <c r="G872" i="1" s="1"/>
  <c r="I872" i="1" s="1"/>
  <c r="E873" i="1"/>
  <c r="F873" i="1" s="1"/>
  <c r="G873" i="1" s="1"/>
  <c r="E874" i="1"/>
  <c r="F874" i="1" s="1"/>
  <c r="G874" i="1" s="1"/>
  <c r="I874" i="1" s="1"/>
  <c r="E875" i="1"/>
  <c r="F875" i="1" s="1"/>
  <c r="G875" i="1" s="1"/>
  <c r="E876" i="1"/>
  <c r="F876" i="1" s="1"/>
  <c r="G876" i="1" s="1"/>
  <c r="E877" i="1"/>
  <c r="F877" i="1" s="1"/>
  <c r="G877" i="1" s="1"/>
  <c r="E878" i="1"/>
  <c r="E879" i="1"/>
  <c r="F879" i="1" s="1"/>
  <c r="G879" i="1" s="1"/>
  <c r="E880" i="1"/>
  <c r="F880" i="1" s="1"/>
  <c r="G880" i="1" s="1"/>
  <c r="E881" i="1"/>
  <c r="F881" i="1" s="1"/>
  <c r="G881" i="1" s="1"/>
  <c r="E882" i="1"/>
  <c r="F882" i="1" s="1"/>
  <c r="G882" i="1" s="1"/>
  <c r="E883" i="1"/>
  <c r="F883" i="1" s="1"/>
  <c r="G883" i="1" s="1"/>
  <c r="E884" i="1"/>
  <c r="F884" i="1" s="1"/>
  <c r="G884" i="1" s="1"/>
  <c r="E885" i="1"/>
  <c r="F885" i="1" s="1"/>
  <c r="G885" i="1" s="1"/>
  <c r="E886" i="1"/>
  <c r="E887" i="1"/>
  <c r="F887" i="1" s="1"/>
  <c r="G887" i="1" s="1"/>
  <c r="E888" i="1"/>
  <c r="F888" i="1" s="1"/>
  <c r="G888" i="1" s="1"/>
  <c r="E889" i="1"/>
  <c r="F889" i="1" s="1"/>
  <c r="G889" i="1" s="1"/>
  <c r="E890" i="1"/>
  <c r="F890" i="1" s="1"/>
  <c r="G890" i="1" s="1"/>
  <c r="E891" i="1"/>
  <c r="F891" i="1" s="1"/>
  <c r="G891" i="1" s="1"/>
  <c r="E892" i="1"/>
  <c r="F892" i="1" s="1"/>
  <c r="G892" i="1" s="1"/>
  <c r="E893" i="1"/>
  <c r="F893" i="1" s="1"/>
  <c r="G893" i="1" s="1"/>
  <c r="E894" i="1"/>
  <c r="E895" i="1"/>
  <c r="F895" i="1" s="1"/>
  <c r="G895" i="1" s="1"/>
  <c r="E896" i="1"/>
  <c r="F896" i="1" s="1"/>
  <c r="G896" i="1" s="1"/>
  <c r="E897" i="1"/>
  <c r="F897" i="1" s="1"/>
  <c r="G897" i="1" s="1"/>
  <c r="E898" i="1"/>
  <c r="F898" i="1" s="1"/>
  <c r="G898" i="1" s="1"/>
  <c r="E899" i="1"/>
  <c r="F899" i="1" s="1"/>
  <c r="G899" i="1" s="1"/>
  <c r="E900" i="1"/>
  <c r="F900" i="1" s="1"/>
  <c r="G900" i="1" s="1"/>
  <c r="E901" i="1"/>
  <c r="E902" i="1"/>
  <c r="F902" i="1" s="1"/>
  <c r="G902" i="1" s="1"/>
  <c r="I902" i="1" s="1"/>
  <c r="E903" i="1"/>
  <c r="F903" i="1" s="1"/>
  <c r="G903" i="1" s="1"/>
  <c r="I903" i="1" s="1"/>
  <c r="E904" i="1"/>
  <c r="F904" i="1" s="1"/>
  <c r="G904" i="1" s="1"/>
  <c r="E905" i="1"/>
  <c r="F905" i="1" s="1"/>
  <c r="G905" i="1" s="1"/>
  <c r="E906" i="1"/>
  <c r="F906" i="1" s="1"/>
  <c r="G906" i="1" s="1"/>
  <c r="E907" i="1"/>
  <c r="F907" i="1" s="1"/>
  <c r="G907" i="1" s="1"/>
  <c r="E908" i="1"/>
  <c r="F908" i="1" s="1"/>
  <c r="G908" i="1" s="1"/>
  <c r="E909" i="1"/>
  <c r="F909" i="1" s="1"/>
  <c r="G909" i="1" s="1"/>
  <c r="E910" i="1"/>
  <c r="F910" i="1" s="1"/>
  <c r="G910" i="1" s="1"/>
  <c r="E911" i="1"/>
  <c r="F911" i="1" s="1"/>
  <c r="G911" i="1" s="1"/>
  <c r="E912" i="1"/>
  <c r="F912" i="1" s="1"/>
  <c r="G912" i="1" s="1"/>
  <c r="E913" i="1"/>
  <c r="E914" i="1"/>
  <c r="F914" i="1" s="1"/>
  <c r="G914" i="1" s="1"/>
  <c r="E915" i="1"/>
  <c r="F915" i="1"/>
  <c r="G915" i="1" s="1"/>
  <c r="E916" i="1"/>
  <c r="F916" i="1" s="1"/>
  <c r="G916" i="1" s="1"/>
  <c r="E917" i="1"/>
  <c r="F917" i="1" s="1"/>
  <c r="G917" i="1" s="1"/>
  <c r="E918" i="1"/>
  <c r="F918" i="1" s="1"/>
  <c r="G918" i="1" s="1"/>
  <c r="E919" i="1"/>
  <c r="E920" i="1"/>
  <c r="F920" i="1" s="1"/>
  <c r="G920" i="1" s="1"/>
  <c r="E921" i="1"/>
  <c r="F921" i="1" s="1"/>
  <c r="G921" i="1" s="1"/>
  <c r="E922" i="1"/>
  <c r="F922" i="1" s="1"/>
  <c r="G922" i="1" s="1"/>
  <c r="E923" i="1"/>
  <c r="F923" i="1" s="1"/>
  <c r="G923" i="1" s="1"/>
  <c r="E924" i="1"/>
  <c r="F924" i="1" s="1"/>
  <c r="G924" i="1" s="1"/>
  <c r="E925" i="1"/>
  <c r="F925" i="1" s="1"/>
  <c r="G925" i="1" s="1"/>
  <c r="E926" i="1"/>
  <c r="F926" i="1" s="1"/>
  <c r="G926" i="1" s="1"/>
  <c r="E927" i="1"/>
  <c r="F927" i="1"/>
  <c r="G927" i="1" s="1"/>
  <c r="E928" i="1"/>
  <c r="F928" i="1" s="1"/>
  <c r="G928" i="1" s="1"/>
  <c r="E929" i="1"/>
  <c r="F929" i="1" s="1"/>
  <c r="G929" i="1" s="1"/>
  <c r="E930" i="1"/>
  <c r="F930" i="1" s="1"/>
  <c r="G930" i="1" s="1"/>
  <c r="E931" i="1"/>
  <c r="F931" i="1" s="1"/>
  <c r="G931" i="1" s="1"/>
  <c r="J931" i="1" s="1"/>
  <c r="E932" i="1"/>
  <c r="F932" i="1" s="1"/>
  <c r="G932" i="1" s="1"/>
  <c r="E933" i="1"/>
  <c r="F933" i="1" s="1"/>
  <c r="G933" i="1" s="1"/>
  <c r="E934" i="1"/>
  <c r="F934" i="1" s="1"/>
  <c r="G934" i="1" s="1"/>
  <c r="E935" i="1"/>
  <c r="F935" i="1" s="1"/>
  <c r="G935" i="1" s="1"/>
  <c r="E936" i="1"/>
  <c r="F936" i="1" s="1"/>
  <c r="G936" i="1" s="1"/>
  <c r="E937" i="1"/>
  <c r="F937" i="1" s="1"/>
  <c r="G937" i="1" s="1"/>
  <c r="E938" i="1"/>
  <c r="E939" i="1"/>
  <c r="F939" i="1" s="1"/>
  <c r="G939" i="1" s="1"/>
  <c r="E940" i="1"/>
  <c r="F940" i="1" s="1"/>
  <c r="G940" i="1" s="1"/>
  <c r="E941" i="1"/>
  <c r="F941" i="1" s="1"/>
  <c r="G941" i="1" s="1"/>
  <c r="E942" i="1"/>
  <c r="F942" i="1" s="1"/>
  <c r="G942" i="1" s="1"/>
  <c r="E943" i="1"/>
  <c r="F943" i="1" s="1"/>
  <c r="G943" i="1" s="1"/>
  <c r="E944" i="1"/>
  <c r="F944" i="1" s="1"/>
  <c r="G944" i="1" s="1"/>
  <c r="E945" i="1"/>
  <c r="F945" i="1" s="1"/>
  <c r="G945" i="1" s="1"/>
  <c r="E946" i="1"/>
  <c r="F946" i="1" s="1"/>
  <c r="G946" i="1" s="1"/>
  <c r="E947" i="1"/>
  <c r="F947" i="1" s="1"/>
  <c r="G947" i="1" s="1"/>
  <c r="E948" i="1"/>
  <c r="F948" i="1" s="1"/>
  <c r="G948" i="1" s="1"/>
  <c r="E949" i="1"/>
  <c r="F949" i="1" s="1"/>
  <c r="G949" i="1" s="1"/>
  <c r="E950" i="1"/>
  <c r="F950" i="1" s="1"/>
  <c r="G950" i="1" s="1"/>
  <c r="E951" i="1"/>
  <c r="F951" i="1" s="1"/>
  <c r="G951" i="1" s="1"/>
  <c r="E952" i="1"/>
  <c r="F952" i="1" s="1"/>
  <c r="G952" i="1" s="1"/>
  <c r="E953" i="1"/>
  <c r="F953" i="1" s="1"/>
  <c r="G953" i="1" s="1"/>
  <c r="E954" i="1"/>
  <c r="F954" i="1" s="1"/>
  <c r="G954" i="1" s="1"/>
  <c r="E955" i="1"/>
  <c r="F955" i="1" s="1"/>
  <c r="G955" i="1" s="1"/>
  <c r="J955" i="1" s="1"/>
  <c r="E956" i="1"/>
  <c r="F956" i="1" s="1"/>
  <c r="G956" i="1" s="1"/>
  <c r="E957" i="1"/>
  <c r="F957" i="1" s="1"/>
  <c r="G957" i="1" s="1"/>
  <c r="E958" i="1"/>
  <c r="F958" i="1" s="1"/>
  <c r="G958" i="1" s="1"/>
  <c r="E959" i="1"/>
  <c r="F959" i="1" s="1"/>
  <c r="G959" i="1" s="1"/>
  <c r="I959" i="1" s="1"/>
  <c r="E960" i="1"/>
  <c r="F960" i="1" s="1"/>
  <c r="G960" i="1" s="1"/>
  <c r="E961" i="1"/>
  <c r="F961" i="1" s="1"/>
  <c r="G961" i="1" s="1"/>
  <c r="E962" i="1"/>
  <c r="F962" i="1" s="1"/>
  <c r="G962" i="1" s="1"/>
  <c r="E963" i="1"/>
  <c r="F963" i="1" s="1"/>
  <c r="G963" i="1" s="1"/>
  <c r="I963" i="1" s="1"/>
  <c r="E964" i="1"/>
  <c r="F964" i="1" s="1"/>
  <c r="G964" i="1" s="1"/>
  <c r="E965" i="1"/>
  <c r="F965" i="1" s="1"/>
  <c r="G965" i="1" s="1"/>
  <c r="E966" i="1"/>
  <c r="F966" i="1" s="1"/>
  <c r="G966" i="1" s="1"/>
  <c r="E967" i="1"/>
  <c r="F967" i="1" s="1"/>
  <c r="G967" i="1" s="1"/>
  <c r="I967" i="1" s="1"/>
  <c r="E968" i="1"/>
  <c r="F968" i="1" s="1"/>
  <c r="G968" i="1" s="1"/>
  <c r="E969" i="1"/>
  <c r="F969" i="1" s="1"/>
  <c r="G969" i="1" s="1"/>
  <c r="E970" i="1"/>
  <c r="F970" i="1" s="1"/>
  <c r="G970" i="1" s="1"/>
  <c r="E971" i="1"/>
  <c r="F971" i="1" s="1"/>
  <c r="G971" i="1" s="1"/>
  <c r="E972" i="1"/>
  <c r="F972" i="1" s="1"/>
  <c r="G972" i="1" s="1"/>
  <c r="E973" i="1"/>
  <c r="F973" i="1" s="1"/>
  <c r="G973" i="1" s="1"/>
  <c r="E974" i="1"/>
  <c r="F974" i="1" s="1"/>
  <c r="G974" i="1" s="1"/>
  <c r="E975" i="1"/>
  <c r="F975" i="1" s="1"/>
  <c r="G975" i="1" s="1"/>
  <c r="E976" i="1"/>
  <c r="F976" i="1" s="1"/>
  <c r="G976" i="1" s="1"/>
  <c r="E977" i="1"/>
  <c r="F977" i="1" s="1"/>
  <c r="G977" i="1" s="1"/>
  <c r="E978" i="1"/>
  <c r="F978" i="1" s="1"/>
  <c r="G978" i="1" s="1"/>
  <c r="E979" i="1"/>
  <c r="F979" i="1" s="1"/>
  <c r="G979" i="1" s="1"/>
  <c r="I979" i="1" s="1"/>
  <c r="E980" i="1"/>
  <c r="F980" i="1" s="1"/>
  <c r="G980" i="1" s="1"/>
  <c r="I980" i="1" s="1"/>
  <c r="E981" i="1"/>
  <c r="F981" i="1" s="1"/>
  <c r="G981" i="1" s="1"/>
  <c r="E982" i="1"/>
  <c r="F982" i="1" s="1"/>
  <c r="G982" i="1" s="1"/>
  <c r="E983" i="1"/>
  <c r="F983" i="1" s="1"/>
  <c r="G983" i="1" s="1"/>
  <c r="E984" i="1"/>
  <c r="F984" i="1" s="1"/>
  <c r="G984" i="1" s="1"/>
  <c r="E985" i="1"/>
  <c r="F985" i="1" s="1"/>
  <c r="G985" i="1" s="1"/>
  <c r="E986" i="1"/>
  <c r="F986" i="1" s="1"/>
  <c r="G986" i="1" s="1"/>
  <c r="E987" i="1"/>
  <c r="F987" i="1" s="1"/>
  <c r="G987" i="1" s="1"/>
  <c r="E988" i="1"/>
  <c r="F988" i="1" s="1"/>
  <c r="G988" i="1" s="1"/>
  <c r="E989" i="1"/>
  <c r="F989" i="1" s="1"/>
  <c r="G989" i="1" s="1"/>
  <c r="E990" i="1"/>
  <c r="F990" i="1" s="1"/>
  <c r="G990" i="1" s="1"/>
  <c r="E991" i="1"/>
  <c r="F991" i="1" s="1"/>
  <c r="G991" i="1" s="1"/>
  <c r="E992" i="1"/>
  <c r="F992" i="1" s="1"/>
  <c r="G992" i="1" s="1"/>
  <c r="E993" i="1"/>
  <c r="F993" i="1" s="1"/>
  <c r="G993" i="1" s="1"/>
  <c r="E994" i="1"/>
  <c r="F994" i="1" s="1"/>
  <c r="G994" i="1" s="1"/>
  <c r="E995" i="1"/>
  <c r="F995" i="1" s="1"/>
  <c r="G995" i="1" s="1"/>
  <c r="E996" i="1"/>
  <c r="F996" i="1" s="1"/>
  <c r="G996" i="1" s="1"/>
  <c r="J996" i="1" s="1"/>
  <c r="E997" i="1"/>
  <c r="F997" i="1" s="1"/>
  <c r="G997" i="1" s="1"/>
  <c r="J997" i="1" s="1"/>
  <c r="E998" i="1"/>
  <c r="F998" i="1" s="1"/>
  <c r="G998" i="1" s="1"/>
  <c r="E999" i="1"/>
  <c r="F999" i="1" s="1"/>
  <c r="G999" i="1" s="1"/>
  <c r="E1000" i="1"/>
  <c r="F1000" i="1" s="1"/>
  <c r="G1000" i="1" s="1"/>
  <c r="E1001" i="1"/>
  <c r="F1001" i="1" s="1"/>
  <c r="G1001" i="1" s="1"/>
  <c r="J1001" i="1" s="1"/>
  <c r="E1002" i="1"/>
  <c r="F1002" i="1" s="1"/>
  <c r="G1002" i="1" s="1"/>
  <c r="E1003" i="1"/>
  <c r="F1003" i="1" s="1"/>
  <c r="G1003" i="1" s="1"/>
  <c r="E1004" i="1"/>
  <c r="F1004" i="1" s="1"/>
  <c r="G1004" i="1" s="1"/>
  <c r="I1004" i="1" s="1"/>
  <c r="E1005" i="1"/>
  <c r="F1005" i="1" s="1"/>
  <c r="G1005" i="1" s="1"/>
  <c r="I1005" i="1" s="1"/>
  <c r="E1006" i="1"/>
  <c r="F1006" i="1" s="1"/>
  <c r="G1006" i="1" s="1"/>
  <c r="E1007" i="1"/>
  <c r="F1007" i="1" s="1"/>
  <c r="G1007" i="1" s="1"/>
  <c r="I1007" i="1" s="1"/>
  <c r="E1008" i="1"/>
  <c r="F1008" i="1" s="1"/>
  <c r="G1008" i="1" s="1"/>
  <c r="E1009" i="1"/>
  <c r="F1009" i="1" s="1"/>
  <c r="G1009" i="1" s="1"/>
  <c r="E1010" i="1"/>
  <c r="F1010" i="1" s="1"/>
  <c r="G1010" i="1" s="1"/>
  <c r="E1011" i="1"/>
  <c r="F1011" i="1" s="1"/>
  <c r="G1011" i="1" s="1"/>
  <c r="I1011" i="1" s="1"/>
  <c r="E1012" i="1"/>
  <c r="F1012" i="1" s="1"/>
  <c r="G1012" i="1" s="1"/>
  <c r="E1013" i="1"/>
  <c r="F1013" i="1" s="1"/>
  <c r="G1013" i="1" s="1"/>
  <c r="E1014" i="1"/>
  <c r="F1014" i="1" s="1"/>
  <c r="G1014" i="1" s="1"/>
  <c r="E1015" i="1"/>
  <c r="F1015" i="1" s="1"/>
  <c r="G1015" i="1" s="1"/>
  <c r="E1016" i="1"/>
  <c r="F1016" i="1" s="1"/>
  <c r="G1016" i="1" s="1"/>
  <c r="E1017" i="1"/>
  <c r="F1017" i="1" s="1"/>
  <c r="G1017" i="1" s="1"/>
  <c r="E1018" i="1"/>
  <c r="F1018" i="1" s="1"/>
  <c r="G1018" i="1" s="1"/>
  <c r="I1018" i="1" s="1"/>
  <c r="E1019" i="1"/>
  <c r="F1019" i="1" s="1"/>
  <c r="G1019" i="1" s="1"/>
  <c r="E1020" i="1"/>
  <c r="F1020" i="1" s="1"/>
  <c r="G1020" i="1" s="1"/>
  <c r="E1021" i="1"/>
  <c r="F1021" i="1" s="1"/>
  <c r="G1021" i="1" s="1"/>
  <c r="E1022" i="1"/>
  <c r="F1022" i="1" s="1"/>
  <c r="G1022" i="1" s="1"/>
  <c r="I1022" i="1" s="1"/>
  <c r="E1023" i="1"/>
  <c r="F1023" i="1" s="1"/>
  <c r="G1023" i="1" s="1"/>
  <c r="E1024" i="1"/>
  <c r="F1024" i="1" s="1"/>
  <c r="G1024" i="1" s="1"/>
  <c r="E1025" i="1"/>
  <c r="F1025" i="1" s="1"/>
  <c r="G1025" i="1" s="1"/>
  <c r="E1026" i="1"/>
  <c r="F1026" i="1" s="1"/>
  <c r="G1026" i="1" s="1"/>
  <c r="I1026" i="1" s="1"/>
  <c r="E1027" i="1"/>
  <c r="F1027" i="1" s="1"/>
  <c r="G1027" i="1" s="1"/>
  <c r="E1028" i="1"/>
  <c r="F1028" i="1" s="1"/>
  <c r="G1028" i="1" s="1"/>
  <c r="E1029" i="1"/>
  <c r="F1029" i="1" s="1"/>
  <c r="G1029" i="1" s="1"/>
  <c r="E1030" i="1"/>
  <c r="F1030" i="1" s="1"/>
  <c r="G1030" i="1" s="1"/>
  <c r="E1031" i="1"/>
  <c r="F1031" i="1" s="1"/>
  <c r="G1031" i="1" s="1"/>
  <c r="E1032" i="1"/>
  <c r="F1032" i="1" s="1"/>
  <c r="G1032" i="1" s="1"/>
  <c r="J1032" i="1" s="1"/>
  <c r="E1033" i="1"/>
  <c r="F1033" i="1" s="1"/>
  <c r="G1033" i="1" s="1"/>
  <c r="E1034" i="1"/>
  <c r="F1034" i="1" s="1"/>
  <c r="G1034" i="1" s="1"/>
  <c r="I1034" i="1" s="1"/>
  <c r="E1035" i="1"/>
  <c r="F1035" i="1" s="1"/>
  <c r="G1035" i="1" s="1"/>
  <c r="E1036" i="1"/>
  <c r="F1036" i="1" s="1"/>
  <c r="G1036" i="1" s="1"/>
  <c r="E1037" i="1"/>
  <c r="F1037" i="1" s="1"/>
  <c r="G1037" i="1" s="1"/>
  <c r="E1038" i="1"/>
  <c r="F1038" i="1" s="1"/>
  <c r="G1038" i="1" s="1"/>
  <c r="I1038" i="1" s="1"/>
  <c r="E1039" i="1"/>
  <c r="F1039" i="1" s="1"/>
  <c r="G1039" i="1" s="1"/>
  <c r="E1040" i="1"/>
  <c r="F1040" i="1" s="1"/>
  <c r="G1040" i="1" s="1"/>
  <c r="J1040" i="1" s="1"/>
  <c r="E1041" i="1"/>
  <c r="F1041" i="1" s="1"/>
  <c r="G1041" i="1" s="1"/>
  <c r="E1042" i="1"/>
  <c r="F1042" i="1" s="1"/>
  <c r="G1042" i="1" s="1"/>
  <c r="E1043" i="1"/>
  <c r="F1043" i="1" s="1"/>
  <c r="G1043" i="1" s="1"/>
  <c r="J1043" i="1" s="1"/>
  <c r="E1044" i="1"/>
  <c r="F1044" i="1" s="1"/>
  <c r="G1044" i="1" s="1"/>
  <c r="E1045" i="1"/>
  <c r="F1045" i="1" s="1"/>
  <c r="G1045" i="1" s="1"/>
  <c r="E1046" i="1"/>
  <c r="F1046" i="1" s="1"/>
  <c r="G1046" i="1" s="1"/>
  <c r="I1046" i="1" s="1"/>
  <c r="E1047" i="1"/>
  <c r="F1047" i="1" s="1"/>
  <c r="G1047" i="1" s="1"/>
  <c r="E1048" i="1"/>
  <c r="F1048" i="1" s="1"/>
  <c r="G1048" i="1" s="1"/>
  <c r="E1049" i="1"/>
  <c r="F1049" i="1" s="1"/>
  <c r="G1049" i="1" s="1"/>
  <c r="E1050" i="1"/>
  <c r="F1050" i="1" s="1"/>
  <c r="G1050" i="1"/>
  <c r="E1051" i="1"/>
  <c r="F1051" i="1" s="1"/>
  <c r="G1051" i="1"/>
  <c r="E1052" i="1"/>
  <c r="F1052" i="1" s="1"/>
  <c r="G1052" i="1" s="1"/>
  <c r="I1052" i="1" s="1"/>
  <c r="E1053" i="1"/>
  <c r="F1053" i="1" s="1"/>
  <c r="G1053" i="1" s="1"/>
  <c r="I1053" i="1" s="1"/>
  <c r="E1054" i="1"/>
  <c r="F1054" i="1" s="1"/>
  <c r="G1054" i="1" s="1"/>
  <c r="I1054" i="1" s="1"/>
  <c r="E1055" i="1"/>
  <c r="F1055" i="1" s="1"/>
  <c r="G1055" i="1" s="1"/>
  <c r="I1055" i="1" s="1"/>
  <c r="E1056" i="1"/>
  <c r="F1056" i="1" s="1"/>
  <c r="G1056" i="1" s="1"/>
  <c r="I1056" i="1" s="1"/>
  <c r="E1057" i="1"/>
  <c r="F1057" i="1" s="1"/>
  <c r="G1057" i="1" s="1"/>
  <c r="I1057" i="1" s="1"/>
  <c r="E1058" i="1"/>
  <c r="F1058" i="1" s="1"/>
  <c r="G1058" i="1" s="1"/>
  <c r="E1059" i="1"/>
  <c r="F1059" i="1" s="1"/>
  <c r="G1059" i="1" s="1"/>
  <c r="I1059" i="1" s="1"/>
  <c r="E1060" i="1"/>
  <c r="F1060" i="1" s="1"/>
  <c r="G1060" i="1" s="1"/>
  <c r="E1061" i="1"/>
  <c r="F1061" i="1" s="1"/>
  <c r="G1061" i="1" s="1"/>
  <c r="I1061" i="1" s="1"/>
  <c r="E1062" i="1"/>
  <c r="F1062" i="1" s="1"/>
  <c r="G1062" i="1" s="1"/>
  <c r="E1063" i="1"/>
  <c r="F1063" i="1" s="1"/>
  <c r="G1063" i="1" s="1"/>
  <c r="E1064" i="1"/>
  <c r="F1064" i="1" s="1"/>
  <c r="G1064" i="1" s="1"/>
  <c r="E1065" i="1"/>
  <c r="F1065" i="1" s="1"/>
  <c r="G1065" i="1" s="1"/>
  <c r="E1066" i="1"/>
  <c r="F1066" i="1" s="1"/>
  <c r="G1066" i="1" s="1"/>
  <c r="I1066" i="1" s="1"/>
  <c r="E1067" i="1"/>
  <c r="F1067" i="1" s="1"/>
  <c r="G1067" i="1" s="1"/>
  <c r="E1068" i="1"/>
  <c r="F1068" i="1" s="1"/>
  <c r="G1068" i="1" s="1"/>
  <c r="E1069" i="1"/>
  <c r="F1069" i="1" s="1"/>
  <c r="G1069" i="1" s="1"/>
  <c r="I1069" i="1" s="1"/>
  <c r="E1070" i="1"/>
  <c r="F1070" i="1" s="1"/>
  <c r="G1070" i="1" s="1"/>
  <c r="E1071" i="1"/>
  <c r="F1071" i="1" s="1"/>
  <c r="G1071" i="1" s="1"/>
  <c r="J1071" i="1" s="1"/>
  <c r="E1072" i="1"/>
  <c r="F1072" i="1" s="1"/>
  <c r="G1072" i="1" s="1"/>
  <c r="J1072" i="1" s="1"/>
  <c r="E1073" i="1"/>
  <c r="F1073" i="1" s="1"/>
  <c r="G1073" i="1" s="1"/>
  <c r="J1073" i="1" s="1"/>
  <c r="E1074" i="1"/>
  <c r="F1074" i="1" s="1"/>
  <c r="G1074" i="1" s="1"/>
  <c r="E1075" i="1"/>
  <c r="F1075" i="1" s="1"/>
  <c r="G1075" i="1" s="1"/>
  <c r="J1075" i="1" s="1"/>
  <c r="E1076" i="1"/>
  <c r="F1076" i="1" s="1"/>
  <c r="G1076" i="1" s="1"/>
  <c r="J1076" i="1" s="1"/>
  <c r="E1077" i="1"/>
  <c r="F1077" i="1" s="1"/>
  <c r="G1077" i="1" s="1"/>
  <c r="E1078" i="1"/>
  <c r="F1078" i="1" s="1"/>
  <c r="G1078" i="1" s="1"/>
  <c r="E1079" i="1"/>
  <c r="F1079" i="1" s="1"/>
  <c r="G1079" i="1" s="1"/>
  <c r="E1080" i="1"/>
  <c r="F1080" i="1" s="1"/>
  <c r="G1080" i="1" s="1"/>
  <c r="E1081" i="1"/>
  <c r="F1081" i="1" s="1"/>
  <c r="G1081" i="1" s="1"/>
  <c r="E1082" i="1"/>
  <c r="F1082" i="1" s="1"/>
  <c r="G1082" i="1" s="1"/>
  <c r="E1083" i="1"/>
  <c r="F1083" i="1" s="1"/>
  <c r="G1083" i="1" s="1"/>
  <c r="E1084" i="1"/>
  <c r="F1084" i="1" s="1"/>
  <c r="G1084" i="1"/>
  <c r="E1085" i="1"/>
  <c r="F1085" i="1" s="1"/>
  <c r="G1085" i="1" s="1"/>
  <c r="I1085" i="1" s="1"/>
  <c r="E1086" i="1"/>
  <c r="F1086" i="1" s="1"/>
  <c r="G1086" i="1" s="1"/>
  <c r="E1087" i="1"/>
  <c r="F1087" i="1" s="1"/>
  <c r="G1087" i="1" s="1"/>
  <c r="E1088" i="1"/>
  <c r="F1088" i="1" s="1"/>
  <c r="G1088" i="1" s="1"/>
  <c r="I1088" i="1" s="1"/>
  <c r="E1089" i="1"/>
  <c r="F1089" i="1" s="1"/>
  <c r="G1089" i="1" s="1"/>
  <c r="E1090" i="1"/>
  <c r="F1090" i="1" s="1"/>
  <c r="G1090" i="1" s="1"/>
  <c r="E1091" i="1"/>
  <c r="F1091" i="1" s="1"/>
  <c r="G1091" i="1" s="1"/>
  <c r="E1092" i="1"/>
  <c r="F1092" i="1" s="1"/>
  <c r="G1092" i="1" s="1"/>
  <c r="I1092" i="1" s="1"/>
  <c r="E1093" i="1"/>
  <c r="F1093" i="1" s="1"/>
  <c r="G1093" i="1" s="1"/>
  <c r="I1093" i="1" s="1"/>
  <c r="E1094" i="1"/>
  <c r="F1094" i="1" s="1"/>
  <c r="G1094" i="1" s="1"/>
  <c r="E1095" i="1"/>
  <c r="F1095" i="1" s="1"/>
  <c r="G1095" i="1" s="1"/>
  <c r="I1095" i="1" s="1"/>
  <c r="E1096" i="1"/>
  <c r="F1096" i="1" s="1"/>
  <c r="G1096" i="1" s="1"/>
  <c r="I1096" i="1" s="1"/>
  <c r="E1097" i="1"/>
  <c r="F1097" i="1" s="1"/>
  <c r="G1097" i="1" s="1"/>
  <c r="E1098" i="1"/>
  <c r="F1098" i="1" s="1"/>
  <c r="G1098" i="1" s="1"/>
  <c r="J1098" i="1" s="1"/>
  <c r="E1099" i="1"/>
  <c r="F1099" i="1" s="1"/>
  <c r="G1099" i="1" s="1"/>
  <c r="E1100" i="1"/>
  <c r="F1100" i="1" s="1"/>
  <c r="G1100" i="1" s="1"/>
  <c r="E1101" i="1"/>
  <c r="F1101" i="1" s="1"/>
  <c r="G1101" i="1" s="1"/>
  <c r="E1102" i="1"/>
  <c r="F1102" i="1" s="1"/>
  <c r="G1102" i="1" s="1"/>
  <c r="I1102" i="1" s="1"/>
  <c r="E1103" i="1"/>
  <c r="F1103" i="1" s="1"/>
  <c r="G1103" i="1" s="1"/>
  <c r="E1104" i="1"/>
  <c r="F1104" i="1" s="1"/>
  <c r="G1104" i="1" s="1"/>
  <c r="E1105" i="1"/>
  <c r="F1105" i="1" s="1"/>
  <c r="G1105" i="1" s="1"/>
  <c r="I1105" i="1" s="1"/>
  <c r="E1106" i="1"/>
  <c r="F1106" i="1" s="1"/>
  <c r="G1106" i="1" s="1"/>
  <c r="E1107" i="1"/>
  <c r="F1107" i="1" s="1"/>
  <c r="G1107" i="1" s="1"/>
  <c r="E1108" i="1"/>
  <c r="F1108" i="1" s="1"/>
  <c r="G1108" i="1" s="1"/>
  <c r="E1109" i="1"/>
  <c r="F1109" i="1" s="1"/>
  <c r="G1109" i="1" s="1"/>
  <c r="I1109" i="1" s="1"/>
  <c r="E1110" i="1"/>
  <c r="F1110" i="1" s="1"/>
  <c r="G1110" i="1" s="1"/>
  <c r="E1111" i="1"/>
  <c r="F1111" i="1" s="1"/>
  <c r="G1111" i="1" s="1"/>
  <c r="E1112" i="1"/>
  <c r="F1112" i="1" s="1"/>
  <c r="G1112" i="1" s="1"/>
  <c r="I1112" i="1" s="1"/>
  <c r="E1113" i="1"/>
  <c r="F1113" i="1" s="1"/>
  <c r="G1113" i="1" s="1"/>
  <c r="E1114" i="1"/>
  <c r="F1114" i="1" s="1"/>
  <c r="G1114" i="1" s="1"/>
  <c r="E1115" i="1"/>
  <c r="F1115" i="1" s="1"/>
  <c r="G1115" i="1" s="1"/>
  <c r="E1116" i="1"/>
  <c r="F1116" i="1" s="1"/>
  <c r="G1116" i="1" s="1"/>
  <c r="E1117" i="1"/>
  <c r="F1117" i="1" s="1"/>
  <c r="G1117" i="1" s="1"/>
  <c r="E1118" i="1"/>
  <c r="F1118" i="1" s="1"/>
  <c r="G1118" i="1" s="1"/>
  <c r="E1119" i="1"/>
  <c r="F1119" i="1" s="1"/>
  <c r="G1119" i="1" s="1"/>
  <c r="E1120" i="1"/>
  <c r="F1120" i="1" s="1"/>
  <c r="G1120" i="1" s="1"/>
  <c r="E1121" i="1"/>
  <c r="F1121" i="1" s="1"/>
  <c r="G1121" i="1" s="1"/>
  <c r="E1122" i="1"/>
  <c r="F1122" i="1" s="1"/>
  <c r="G1122" i="1" s="1"/>
  <c r="E1123" i="1"/>
  <c r="F1123" i="1" s="1"/>
  <c r="G1123" i="1" s="1"/>
  <c r="I1123" i="1" s="1"/>
  <c r="E1124" i="1"/>
  <c r="F1124" i="1" s="1"/>
  <c r="G1124" i="1" s="1"/>
  <c r="I1124" i="1" s="1"/>
  <c r="E1125" i="1"/>
  <c r="F1125" i="1" s="1"/>
  <c r="G1125" i="1" s="1"/>
  <c r="E1126" i="1"/>
  <c r="F1126" i="1" s="1"/>
  <c r="G1126" i="1" s="1"/>
  <c r="E1127" i="1"/>
  <c r="F1127" i="1" s="1"/>
  <c r="G1127" i="1" s="1"/>
  <c r="I1127" i="1" s="1"/>
  <c r="E1128" i="1"/>
  <c r="F1128" i="1" s="1"/>
  <c r="G1128" i="1" s="1"/>
  <c r="I1128" i="1" s="1"/>
  <c r="E1129" i="1"/>
  <c r="F1129" i="1" s="1"/>
  <c r="G1129" i="1" s="1"/>
  <c r="E1130" i="1"/>
  <c r="F1130" i="1" s="1"/>
  <c r="G1130" i="1" s="1"/>
  <c r="E1131" i="1"/>
  <c r="F1131" i="1" s="1"/>
  <c r="G1131" i="1" s="1"/>
  <c r="J1131" i="1" s="1"/>
  <c r="E1132" i="1"/>
  <c r="F1132" i="1" s="1"/>
  <c r="G1132" i="1"/>
  <c r="E1133" i="1"/>
  <c r="F1133" i="1" s="1"/>
  <c r="G1133" i="1" s="1"/>
  <c r="J1133" i="1" s="1"/>
  <c r="E1134" i="1"/>
  <c r="F1134" i="1" s="1"/>
  <c r="G1134" i="1" s="1"/>
  <c r="E1135" i="1"/>
  <c r="F1135" i="1" s="1"/>
  <c r="G1135" i="1" s="1"/>
  <c r="E1136" i="1"/>
  <c r="F1136" i="1" s="1"/>
  <c r="G1136" i="1" s="1"/>
  <c r="J1136" i="1" s="1"/>
  <c r="E1137" i="1"/>
  <c r="F1137" i="1" s="1"/>
  <c r="G1137" i="1" s="1"/>
  <c r="I1137" i="1" s="1"/>
  <c r="E1138" i="1"/>
  <c r="F1138" i="1" s="1"/>
  <c r="G1138" i="1" s="1"/>
  <c r="I1138" i="1" s="1"/>
  <c r="E1139" i="1"/>
  <c r="F1139" i="1" s="1"/>
  <c r="G1139" i="1" s="1"/>
  <c r="E1140" i="1"/>
  <c r="F1140" i="1" s="1"/>
  <c r="G1140" i="1" s="1"/>
  <c r="E1141" i="1"/>
  <c r="F1141" i="1"/>
  <c r="G1141" i="1" s="1"/>
  <c r="E1142" i="1"/>
  <c r="F1142" i="1" s="1"/>
  <c r="G1142" i="1" s="1"/>
  <c r="I1142" i="1" s="1"/>
  <c r="E1143" i="1"/>
  <c r="F1143" i="1" s="1"/>
  <c r="G1143" i="1" s="1"/>
  <c r="I1143" i="1" s="1"/>
  <c r="E1144" i="1"/>
  <c r="F1144" i="1" s="1"/>
  <c r="G1144" i="1" s="1"/>
  <c r="J1144" i="1" s="1"/>
  <c r="E1145" i="1"/>
  <c r="F1145" i="1" s="1"/>
  <c r="G1145" i="1" s="1"/>
  <c r="I1145" i="1" s="1"/>
  <c r="E1146" i="1"/>
  <c r="F1146" i="1" s="1"/>
  <c r="G1146" i="1" s="1"/>
  <c r="E1147" i="1"/>
  <c r="F1147" i="1" s="1"/>
  <c r="G1147" i="1" s="1"/>
  <c r="E1148" i="1"/>
  <c r="F1148" i="1" s="1"/>
  <c r="G1148" i="1" s="1"/>
  <c r="E1149" i="1"/>
  <c r="F1149" i="1" s="1"/>
  <c r="G1149" i="1" s="1"/>
  <c r="E1150" i="1"/>
  <c r="F1150" i="1" s="1"/>
  <c r="G1150" i="1" s="1"/>
  <c r="E1151" i="1"/>
  <c r="F1151" i="1" s="1"/>
  <c r="G1151" i="1" s="1"/>
  <c r="E1152" i="1"/>
  <c r="F1152" i="1" s="1"/>
  <c r="G1152" i="1" s="1"/>
  <c r="E1153" i="1"/>
  <c r="F1153" i="1" s="1"/>
  <c r="G1153" i="1" s="1"/>
  <c r="I1153" i="1" s="1"/>
  <c r="E1154" i="1"/>
  <c r="F1154" i="1" s="1"/>
  <c r="G1154" i="1" s="1"/>
  <c r="E1155" i="1"/>
  <c r="F1155" i="1" s="1"/>
  <c r="G1155" i="1" s="1"/>
  <c r="I1155" i="1" s="1"/>
  <c r="E1156" i="1"/>
  <c r="F1156" i="1" s="1"/>
  <c r="G1156" i="1" s="1"/>
  <c r="E1157" i="1"/>
  <c r="F1157" i="1" s="1"/>
  <c r="G1157" i="1" s="1"/>
  <c r="E1158" i="1"/>
  <c r="F1158" i="1" s="1"/>
  <c r="G1158" i="1" s="1"/>
  <c r="E1159" i="1"/>
  <c r="F1159" i="1" s="1"/>
  <c r="G1159" i="1" s="1"/>
  <c r="E1160" i="1"/>
  <c r="F1160" i="1" s="1"/>
  <c r="G1160" i="1" s="1"/>
  <c r="E1161" i="1"/>
  <c r="F1161" i="1" s="1"/>
  <c r="G1161" i="1" s="1"/>
  <c r="I1161" i="1" s="1"/>
  <c r="E1162" i="1"/>
  <c r="F1162" i="1" s="1"/>
  <c r="G1162" i="1"/>
  <c r="E1163" i="1"/>
  <c r="F1163" i="1" s="1"/>
  <c r="G1163" i="1" s="1"/>
  <c r="I1163" i="1" s="1"/>
  <c r="E1164" i="1"/>
  <c r="F1164" i="1" s="1"/>
  <c r="G1164" i="1" s="1"/>
  <c r="E1165" i="1"/>
  <c r="F1165" i="1" s="1"/>
  <c r="G1165" i="1" s="1"/>
  <c r="I1165" i="1" s="1"/>
  <c r="E1166" i="1"/>
  <c r="F1166" i="1" s="1"/>
  <c r="G1166" i="1" s="1"/>
  <c r="I1166" i="1" s="1"/>
  <c r="E1167" i="1"/>
  <c r="F1167" i="1" s="1"/>
  <c r="G1167" i="1" s="1"/>
  <c r="E1168" i="1"/>
  <c r="F1168" i="1" s="1"/>
  <c r="G1168" i="1" s="1"/>
  <c r="I1168" i="1" s="1"/>
  <c r="E1169" i="1"/>
  <c r="F1169" i="1" s="1"/>
  <c r="G1169" i="1" s="1"/>
  <c r="E1170" i="1"/>
  <c r="F1170" i="1" s="1"/>
  <c r="G1170" i="1" s="1"/>
  <c r="I1170" i="1" s="1"/>
  <c r="E1171" i="1"/>
  <c r="F1171" i="1" s="1"/>
  <c r="G1171" i="1" s="1"/>
  <c r="I1171" i="1" s="1"/>
  <c r="E1172" i="1"/>
  <c r="F1172" i="1" s="1"/>
  <c r="G1172" i="1" s="1"/>
  <c r="E1173" i="1"/>
  <c r="F1173" i="1" s="1"/>
  <c r="G1173" i="1" s="1"/>
  <c r="I1173" i="1" s="1"/>
  <c r="E1174" i="1"/>
  <c r="F1174" i="1" s="1"/>
  <c r="G1174" i="1" s="1"/>
  <c r="E1175" i="1"/>
  <c r="F1175" i="1" s="1"/>
  <c r="G1175" i="1" s="1"/>
  <c r="E1176" i="1"/>
  <c r="F1176" i="1" s="1"/>
  <c r="G1176" i="1" s="1"/>
  <c r="I1176" i="1" s="1"/>
  <c r="E1177" i="1"/>
  <c r="F1177" i="1" s="1"/>
  <c r="G1177" i="1" s="1"/>
  <c r="E1178" i="1"/>
  <c r="F1178" i="1" s="1"/>
  <c r="G1178" i="1" s="1"/>
  <c r="E1179" i="1"/>
  <c r="F1179" i="1" s="1"/>
  <c r="G1179" i="1" s="1"/>
  <c r="I1179" i="1" s="1"/>
  <c r="E1180" i="1"/>
  <c r="F1180" i="1" s="1"/>
  <c r="G1180" i="1" s="1"/>
  <c r="E1181" i="1"/>
  <c r="F1181" i="1"/>
  <c r="G1181" i="1" s="1"/>
  <c r="E1182" i="1"/>
  <c r="F1182" i="1" s="1"/>
  <c r="G1182" i="1" s="1"/>
  <c r="E1183" i="1"/>
  <c r="F1183" i="1" s="1"/>
  <c r="G1183" i="1" s="1"/>
  <c r="E1184" i="1"/>
  <c r="F1184" i="1" s="1"/>
  <c r="G1184" i="1" s="1"/>
  <c r="E1185" i="1"/>
  <c r="F1185" i="1" s="1"/>
  <c r="G1185" i="1" s="1"/>
  <c r="E1186" i="1"/>
  <c r="F1186" i="1" s="1"/>
  <c r="G1186" i="1" s="1"/>
  <c r="I1186" i="1" s="1"/>
  <c r="E1187" i="1"/>
  <c r="F1187" i="1" s="1"/>
  <c r="G1187" i="1" s="1"/>
  <c r="I1187" i="1" s="1"/>
  <c r="E1188" i="1"/>
  <c r="F1188" i="1" s="1"/>
  <c r="G1188" i="1" s="1"/>
  <c r="E1189" i="1"/>
  <c r="F1189" i="1" s="1"/>
  <c r="G1189" i="1" s="1"/>
  <c r="I1189" i="1" s="1"/>
  <c r="E1190" i="1"/>
  <c r="F1190" i="1" s="1"/>
  <c r="G1190" i="1" s="1"/>
  <c r="E1191" i="1"/>
  <c r="F1191" i="1" s="1"/>
  <c r="G1191" i="1" s="1"/>
  <c r="E1192" i="1"/>
  <c r="F1192" i="1" s="1"/>
  <c r="G1192" i="1" s="1"/>
  <c r="E1193" i="1"/>
  <c r="F1193" i="1" s="1"/>
  <c r="G1193" i="1" s="1"/>
  <c r="I1193" i="1" s="1"/>
  <c r="E1194" i="1"/>
  <c r="F1194" i="1" s="1"/>
  <c r="G1194" i="1" s="1"/>
  <c r="E1195" i="1"/>
  <c r="F1195" i="1" s="1"/>
  <c r="G1195" i="1" s="1"/>
  <c r="E1196" i="1"/>
  <c r="F1196" i="1" s="1"/>
  <c r="G1196" i="1" s="1"/>
  <c r="J1196" i="1" s="1"/>
  <c r="E1197" i="1"/>
  <c r="F1197" i="1" s="1"/>
  <c r="G1197" i="1" s="1"/>
  <c r="E1198" i="1"/>
  <c r="F1198" i="1" s="1"/>
  <c r="G1198" i="1" s="1"/>
  <c r="I1198" i="1" s="1"/>
  <c r="E1199" i="1"/>
  <c r="F1199" i="1" s="1"/>
  <c r="G1199" i="1" s="1"/>
  <c r="I1199" i="1" s="1"/>
  <c r="E1200" i="1"/>
  <c r="F1200" i="1" s="1"/>
  <c r="G1200" i="1" s="1"/>
  <c r="E1201" i="1"/>
  <c r="F1201" i="1" s="1"/>
  <c r="G1201" i="1" s="1"/>
  <c r="I1201" i="1" s="1"/>
  <c r="E1202" i="1"/>
  <c r="F1202" i="1" s="1"/>
  <c r="G1202" i="1" s="1"/>
  <c r="E1203" i="1"/>
  <c r="F1203" i="1" s="1"/>
  <c r="G1203" i="1" s="1"/>
  <c r="I1203" i="1" s="1"/>
  <c r="E1204" i="1"/>
  <c r="F1204" i="1" s="1"/>
  <c r="G1204" i="1" s="1"/>
  <c r="I1204" i="1" s="1"/>
  <c r="E1205" i="1"/>
  <c r="F1205" i="1" s="1"/>
  <c r="G1205" i="1" s="1"/>
  <c r="I1205" i="1" s="1"/>
  <c r="E1206" i="1"/>
  <c r="F1206" i="1" s="1"/>
  <c r="G1206" i="1" s="1"/>
  <c r="I1206" i="1" s="1"/>
  <c r="E1207" i="1"/>
  <c r="F1207" i="1" s="1"/>
  <c r="G1207" i="1" s="1"/>
  <c r="I1207" i="1" s="1"/>
  <c r="E1208" i="1"/>
  <c r="F1208" i="1" s="1"/>
  <c r="G1208" i="1" s="1"/>
  <c r="E1209" i="1"/>
  <c r="F1209" i="1" s="1"/>
  <c r="G1209" i="1" s="1"/>
  <c r="I1209" i="1" s="1"/>
  <c r="E1210" i="1"/>
  <c r="F1210" i="1" s="1"/>
  <c r="G1210" i="1" s="1"/>
  <c r="I1210" i="1" s="1"/>
  <c r="E1211" i="1"/>
  <c r="F1211" i="1" s="1"/>
  <c r="G1211" i="1" s="1"/>
  <c r="I1211" i="1" s="1"/>
  <c r="E1212" i="1"/>
  <c r="F1212" i="1" s="1"/>
  <c r="G1212" i="1" s="1"/>
  <c r="E1213" i="1"/>
  <c r="F1213" i="1" s="1"/>
  <c r="G1213" i="1" s="1"/>
  <c r="E1214" i="1"/>
  <c r="F1214" i="1" s="1"/>
  <c r="G1214" i="1" s="1"/>
  <c r="J1214" i="1" s="1"/>
  <c r="E1215" i="1"/>
  <c r="F1215" i="1" s="1"/>
  <c r="G1215" i="1" s="1"/>
  <c r="J1215" i="1" s="1"/>
  <c r="E1216" i="1"/>
  <c r="F1216" i="1" s="1"/>
  <c r="G1216" i="1" s="1"/>
  <c r="E1217" i="1"/>
  <c r="F1217" i="1" s="1"/>
  <c r="G1217" i="1" s="1"/>
  <c r="I1217" i="1" s="1"/>
  <c r="E1218" i="1"/>
  <c r="F1218" i="1" s="1"/>
  <c r="G1218" i="1" s="1"/>
  <c r="E1219" i="1"/>
  <c r="F1219" i="1" s="1"/>
  <c r="G1219" i="1" s="1"/>
  <c r="E1220" i="1"/>
  <c r="F1220" i="1" s="1"/>
  <c r="G1220" i="1" s="1"/>
  <c r="J1220" i="1" s="1"/>
  <c r="E1221" i="1"/>
  <c r="F1221" i="1" s="1"/>
  <c r="G1221" i="1" s="1"/>
  <c r="J1221" i="1" s="1"/>
  <c r="E1222" i="1"/>
  <c r="F1222" i="1" s="1"/>
  <c r="G1222" i="1" s="1"/>
  <c r="J1222" i="1" s="1"/>
  <c r="E1223" i="1"/>
  <c r="F1223" i="1" s="1"/>
  <c r="G1223" i="1" s="1"/>
  <c r="I1223" i="1" s="1"/>
  <c r="E1224" i="1"/>
  <c r="F1224" i="1" s="1"/>
  <c r="G1224" i="1" s="1"/>
  <c r="E1225" i="1"/>
  <c r="F1225" i="1" s="1"/>
  <c r="G1225" i="1" s="1"/>
  <c r="I1225" i="1" s="1"/>
  <c r="E1226" i="1"/>
  <c r="F1226" i="1" s="1"/>
  <c r="G1226" i="1" s="1"/>
  <c r="E1227" i="1"/>
  <c r="F1227" i="1" s="1"/>
  <c r="G1227" i="1" s="1"/>
  <c r="E1228" i="1"/>
  <c r="F1228" i="1" s="1"/>
  <c r="G1228" i="1" s="1"/>
  <c r="I1228" i="1" s="1"/>
  <c r="E1229" i="1"/>
  <c r="F1229" i="1" s="1"/>
  <c r="G1229" i="1" s="1"/>
  <c r="I1229" i="1" s="1"/>
  <c r="E1230" i="1"/>
  <c r="F1230" i="1" s="1"/>
  <c r="G1230" i="1" s="1"/>
  <c r="I1230" i="1" s="1"/>
  <c r="E1231" i="1"/>
  <c r="F1231" i="1" s="1"/>
  <c r="G1231" i="1" s="1"/>
  <c r="E1232" i="1"/>
  <c r="F1232" i="1" s="1"/>
  <c r="G1232" i="1" s="1"/>
  <c r="I1232" i="1" s="1"/>
  <c r="E1233" i="1"/>
  <c r="F1233" i="1" s="1"/>
  <c r="G1233" i="1" s="1"/>
  <c r="E1234" i="1"/>
  <c r="F1234" i="1" s="1"/>
  <c r="G1234" i="1" s="1"/>
  <c r="E1235" i="1"/>
  <c r="F1235" i="1" s="1"/>
  <c r="G1235" i="1" s="1"/>
  <c r="I1235" i="1" s="1"/>
  <c r="E1236" i="1"/>
  <c r="F1236" i="1" s="1"/>
  <c r="G1236" i="1" s="1"/>
  <c r="I1236" i="1" s="1"/>
  <c r="E1237" i="1"/>
  <c r="F1237" i="1" s="1"/>
  <c r="G1237" i="1"/>
  <c r="I1237" i="1" s="1"/>
  <c r="E1238" i="1"/>
  <c r="F1238" i="1" s="1"/>
  <c r="G1238" i="1" s="1"/>
  <c r="I1238" i="1" s="1"/>
  <c r="E1239" i="1"/>
  <c r="F1239" i="1" s="1"/>
  <c r="G1239" i="1" s="1"/>
  <c r="I1239" i="1" s="1"/>
  <c r="E1240" i="1"/>
  <c r="F1240" i="1" s="1"/>
  <c r="G1240" i="1" s="1"/>
  <c r="I1240" i="1" s="1"/>
  <c r="E1241" i="1"/>
  <c r="F1241" i="1" s="1"/>
  <c r="G1241" i="1" s="1"/>
  <c r="I1241" i="1" s="1"/>
  <c r="E1242" i="1"/>
  <c r="F1242" i="1" s="1"/>
  <c r="G1242" i="1" s="1"/>
  <c r="I1242" i="1" s="1"/>
  <c r="E1243" i="1"/>
  <c r="F1243" i="1" s="1"/>
  <c r="G1243" i="1" s="1"/>
  <c r="E1244" i="1"/>
  <c r="F1244" i="1" s="1"/>
  <c r="G1244" i="1" s="1"/>
  <c r="I1244" i="1" s="1"/>
  <c r="E1245" i="1"/>
  <c r="F1245" i="1" s="1"/>
  <c r="G1245" i="1" s="1"/>
  <c r="E1246" i="1"/>
  <c r="F1246" i="1" s="1"/>
  <c r="G1246" i="1" s="1"/>
  <c r="E1247" i="1"/>
  <c r="F1247" i="1" s="1"/>
  <c r="G1247" i="1" s="1"/>
  <c r="J1247" i="1" s="1"/>
  <c r="E1248" i="1"/>
  <c r="F1248" i="1" s="1"/>
  <c r="G1248" i="1" s="1"/>
  <c r="E1249" i="1"/>
  <c r="F1249" i="1" s="1"/>
  <c r="G1249" i="1" s="1"/>
  <c r="E1250" i="1"/>
  <c r="F1250" i="1" s="1"/>
  <c r="G1250" i="1" s="1"/>
  <c r="E1251" i="1"/>
  <c r="F1251" i="1" s="1"/>
  <c r="G1251" i="1" s="1"/>
  <c r="E1252" i="1"/>
  <c r="F1252" i="1" s="1"/>
  <c r="G1252" i="1" s="1"/>
  <c r="E1253" i="1"/>
  <c r="F1253" i="1" s="1"/>
  <c r="G1253" i="1" s="1"/>
  <c r="I1253" i="1" s="1"/>
  <c r="E1254" i="1"/>
  <c r="F1254" i="1"/>
  <c r="G1254" i="1" s="1"/>
  <c r="I1254" i="1" s="1"/>
  <c r="E1255" i="1"/>
  <c r="F1255" i="1" s="1"/>
  <c r="G1255" i="1" s="1"/>
  <c r="E1256" i="1"/>
  <c r="F1256" i="1" s="1"/>
  <c r="G1256" i="1" s="1"/>
  <c r="E1257" i="1"/>
  <c r="F1257" i="1" s="1"/>
  <c r="G1257" i="1" s="1"/>
  <c r="I1257" i="1" s="1"/>
  <c r="E1258" i="1"/>
  <c r="F1258" i="1" s="1"/>
  <c r="G1258" i="1" s="1"/>
  <c r="I1258" i="1" s="1"/>
  <c r="E1259" i="1"/>
  <c r="F1259" i="1" s="1"/>
  <c r="G1259" i="1" s="1"/>
  <c r="I1259" i="1" s="1"/>
  <c r="E1260" i="1"/>
  <c r="F1260" i="1" s="1"/>
  <c r="G1260" i="1" s="1"/>
  <c r="I1260" i="1" s="1"/>
  <c r="E1261" i="1"/>
  <c r="F1261" i="1" s="1"/>
  <c r="G1261" i="1" s="1"/>
  <c r="I1261" i="1" s="1"/>
  <c r="E1262" i="1"/>
  <c r="F1262" i="1"/>
  <c r="G1262" i="1" s="1"/>
  <c r="I1262" i="1" s="1"/>
  <c r="E1263" i="1"/>
  <c r="F1263" i="1" s="1"/>
  <c r="G1263" i="1" s="1"/>
  <c r="I1263" i="1" s="1"/>
  <c r="E1264" i="1"/>
  <c r="F1264" i="1" s="1"/>
  <c r="G1264" i="1" s="1"/>
  <c r="J1264" i="1" s="1"/>
  <c r="E1265" i="1"/>
  <c r="F1265" i="1" s="1"/>
  <c r="G1265" i="1" s="1"/>
  <c r="J1265" i="1" s="1"/>
  <c r="E1266" i="1"/>
  <c r="F1266" i="1" s="1"/>
  <c r="G1266" i="1" s="1"/>
  <c r="J1266" i="1" s="1"/>
  <c r="E1267" i="1"/>
  <c r="F1267" i="1" s="1"/>
  <c r="G1267" i="1" s="1"/>
  <c r="E1268" i="1"/>
  <c r="F1268" i="1" s="1"/>
  <c r="G1268" i="1" s="1"/>
  <c r="E1269" i="1"/>
  <c r="F1269" i="1" s="1"/>
  <c r="G1269" i="1" s="1"/>
  <c r="E1270" i="1"/>
  <c r="F1270" i="1" s="1"/>
  <c r="G1270" i="1" s="1"/>
  <c r="E1271" i="1"/>
  <c r="F1271" i="1" s="1"/>
  <c r="G1271" i="1" s="1"/>
  <c r="E1272" i="1"/>
  <c r="F1272" i="1" s="1"/>
  <c r="G1272" i="1" s="1"/>
  <c r="E1273" i="1"/>
  <c r="F1273" i="1" s="1"/>
  <c r="G1273" i="1" s="1"/>
  <c r="E1274" i="1"/>
  <c r="F1274" i="1" s="1"/>
  <c r="G1274" i="1" s="1"/>
  <c r="E1275" i="1"/>
  <c r="F1275" i="1" s="1"/>
  <c r="G1275" i="1" s="1"/>
  <c r="I1275" i="1" s="1"/>
  <c r="E1276" i="1"/>
  <c r="F1276" i="1" s="1"/>
  <c r="G1276" i="1" s="1"/>
  <c r="I1276" i="1" s="1"/>
  <c r="E1277" i="1"/>
  <c r="F1277" i="1" s="1"/>
  <c r="G1277" i="1" s="1"/>
  <c r="E1278" i="1"/>
  <c r="F1278" i="1" s="1"/>
  <c r="G1278" i="1" s="1"/>
  <c r="I1278" i="1" s="1"/>
  <c r="E1279" i="1"/>
  <c r="F1279" i="1" s="1"/>
  <c r="G1279" i="1" s="1"/>
  <c r="E1280" i="1"/>
  <c r="F1280" i="1" s="1"/>
  <c r="G1280" i="1" s="1"/>
  <c r="I1280" i="1" s="1"/>
  <c r="E1281" i="1"/>
  <c r="F1281" i="1" s="1"/>
  <c r="G1281" i="1" s="1"/>
  <c r="E1282" i="1"/>
  <c r="F1282" i="1" s="1"/>
  <c r="G1282" i="1" s="1"/>
  <c r="I1282" i="1" s="1"/>
  <c r="E1283" i="1"/>
  <c r="F1283" i="1"/>
  <c r="G1283" i="1" s="1"/>
  <c r="J1283" i="1" s="1"/>
  <c r="E1284" i="1"/>
  <c r="F1284" i="1" s="1"/>
  <c r="G1284" i="1" s="1"/>
  <c r="E1285" i="1"/>
  <c r="F1285" i="1" s="1"/>
  <c r="G1285" i="1" s="1"/>
  <c r="J1285" i="1" s="1"/>
  <c r="E1286" i="1"/>
  <c r="F1286" i="1" s="1"/>
  <c r="G1286" i="1" s="1"/>
  <c r="J1286" i="1" s="1"/>
  <c r="E1287" i="1"/>
  <c r="F1287" i="1" s="1"/>
  <c r="G1287" i="1" s="1"/>
  <c r="E1288" i="1"/>
  <c r="F1288" i="1" s="1"/>
  <c r="G1288" i="1" s="1"/>
  <c r="E1289" i="1"/>
  <c r="F1289" i="1" s="1"/>
  <c r="G1289" i="1" s="1"/>
  <c r="E1290" i="1"/>
  <c r="F1290" i="1" s="1"/>
  <c r="G1290" i="1" s="1"/>
  <c r="J1290" i="1" s="1"/>
  <c r="E1291" i="1"/>
  <c r="F1291" i="1" s="1"/>
  <c r="G1291" i="1" s="1"/>
  <c r="I1291" i="1" s="1"/>
  <c r="E1292" i="1"/>
  <c r="F1292" i="1" s="1"/>
  <c r="G1292" i="1" s="1"/>
  <c r="I1292" i="1" s="1"/>
  <c r="E1293" i="1"/>
  <c r="F1293" i="1" s="1"/>
  <c r="G1293" i="1" s="1"/>
  <c r="I1293" i="1" s="1"/>
  <c r="E1294" i="1"/>
  <c r="F1294" i="1" s="1"/>
  <c r="G1294" i="1" s="1"/>
  <c r="I1294" i="1" s="1"/>
  <c r="E1295" i="1"/>
  <c r="F1295" i="1" s="1"/>
  <c r="G1295" i="1" s="1"/>
  <c r="I1295" i="1" s="1"/>
  <c r="E1296" i="1"/>
  <c r="F1296" i="1" s="1"/>
  <c r="G1296" i="1" s="1"/>
  <c r="I1296" i="1" s="1"/>
  <c r="E1297" i="1"/>
  <c r="F1297" i="1" s="1"/>
  <c r="G1297" i="1" s="1"/>
  <c r="I1297" i="1" s="1"/>
  <c r="E1298" i="1"/>
  <c r="F1298" i="1" s="1"/>
  <c r="G1298" i="1" s="1"/>
  <c r="I1298" i="1" s="1"/>
  <c r="E1299" i="1"/>
  <c r="F1299" i="1" s="1"/>
  <c r="G1299" i="1" s="1"/>
  <c r="I1299" i="1" s="1"/>
  <c r="E1300" i="1"/>
  <c r="F1300" i="1" s="1"/>
  <c r="G1300" i="1" s="1"/>
  <c r="E1301" i="1"/>
  <c r="F1301" i="1" s="1"/>
  <c r="G1301" i="1" s="1"/>
  <c r="E1302" i="1"/>
  <c r="F1302" i="1" s="1"/>
  <c r="G1302" i="1" s="1"/>
  <c r="J1302" i="1" s="1"/>
  <c r="E1303" i="1"/>
  <c r="F1303" i="1" s="1"/>
  <c r="G1303" i="1" s="1"/>
  <c r="E1304" i="1"/>
  <c r="F1304" i="1" s="1"/>
  <c r="G1304" i="1" s="1"/>
  <c r="E1305" i="1"/>
  <c r="F1305" i="1" s="1"/>
  <c r="G1305" i="1" s="1"/>
  <c r="E1306" i="1"/>
  <c r="F1306" i="1" s="1"/>
  <c r="G1306" i="1" s="1"/>
  <c r="I1306" i="1" s="1"/>
  <c r="E1307" i="1"/>
  <c r="F1307" i="1" s="1"/>
  <c r="G1307" i="1" s="1"/>
  <c r="E1308" i="1"/>
  <c r="F1308" i="1" s="1"/>
  <c r="G1308" i="1" s="1"/>
  <c r="E1309" i="1"/>
  <c r="F1309" i="1" s="1"/>
  <c r="G1309" i="1" s="1"/>
  <c r="E1310" i="1"/>
  <c r="F1310" i="1" s="1"/>
  <c r="G1310" i="1" s="1"/>
  <c r="I1310" i="1" s="1"/>
  <c r="E1311" i="1"/>
  <c r="F1311" i="1" s="1"/>
  <c r="G1311" i="1" s="1"/>
  <c r="I1311" i="1" s="1"/>
  <c r="E1312" i="1"/>
  <c r="F1312" i="1"/>
  <c r="G1312" i="1" s="1"/>
  <c r="I1312" i="1" s="1"/>
  <c r="E1313" i="1"/>
  <c r="F1313" i="1" s="1"/>
  <c r="G1313" i="1" s="1"/>
  <c r="I1313" i="1" s="1"/>
  <c r="E1314" i="1"/>
  <c r="F1314" i="1" s="1"/>
  <c r="G1314" i="1" s="1"/>
  <c r="E1315" i="1"/>
  <c r="F1315" i="1" s="1"/>
  <c r="G1315" i="1" s="1"/>
  <c r="I1315" i="1" s="1"/>
  <c r="E1316" i="1"/>
  <c r="F1316" i="1" s="1"/>
  <c r="G1316" i="1" s="1"/>
  <c r="E1317" i="1"/>
  <c r="F1317" i="1" s="1"/>
  <c r="G1317" i="1" s="1"/>
  <c r="J1317" i="1" s="1"/>
  <c r="E1318" i="1"/>
  <c r="F1318" i="1" s="1"/>
  <c r="G1318" i="1" s="1"/>
  <c r="E1319" i="1"/>
  <c r="F1319" i="1" s="1"/>
  <c r="G1319" i="1" s="1"/>
  <c r="E1320" i="1"/>
  <c r="F1320" i="1" s="1"/>
  <c r="G1320" i="1" s="1"/>
  <c r="I1320" i="1" s="1"/>
  <c r="E1321" i="1"/>
  <c r="F1321" i="1" s="1"/>
  <c r="G1321" i="1" s="1"/>
  <c r="J1321" i="1" s="1"/>
  <c r="E1322" i="1"/>
  <c r="F1322" i="1" s="1"/>
  <c r="G1322" i="1" s="1"/>
  <c r="E1323" i="1"/>
  <c r="F1323" i="1"/>
  <c r="G1323" i="1" s="1"/>
  <c r="E1324" i="1"/>
  <c r="F1324" i="1" s="1"/>
  <c r="G1324" i="1" s="1"/>
  <c r="E1325" i="1"/>
  <c r="F1325" i="1" s="1"/>
  <c r="G1325" i="1" s="1"/>
  <c r="E1326" i="1"/>
  <c r="F1326" i="1"/>
  <c r="G1326" i="1" s="1"/>
  <c r="I1326" i="1" s="1"/>
  <c r="E1327" i="1"/>
  <c r="F1327" i="1" s="1"/>
  <c r="G1327" i="1" s="1"/>
  <c r="E1328" i="1"/>
  <c r="F1328" i="1" s="1"/>
  <c r="G1328" i="1" s="1"/>
  <c r="E1329" i="1"/>
  <c r="F1329" i="1" s="1"/>
  <c r="G1329" i="1" s="1"/>
  <c r="I1329" i="1" s="1"/>
  <c r="E1330" i="1"/>
  <c r="F1330" i="1" s="1"/>
  <c r="G1330" i="1" s="1"/>
  <c r="I1330" i="1" s="1"/>
  <c r="E1331" i="1"/>
  <c r="F1331" i="1" s="1"/>
  <c r="E1332" i="1"/>
  <c r="F1332" i="1" s="1"/>
  <c r="G1332" i="1" s="1"/>
  <c r="E1333" i="1"/>
  <c r="F1333" i="1"/>
  <c r="G1333" i="1" s="1"/>
  <c r="I1333" i="1" s="1"/>
  <c r="E1334" i="1"/>
  <c r="F1334" i="1" s="1"/>
  <c r="G1334" i="1" s="1"/>
  <c r="I1334" i="1" s="1"/>
  <c r="E1335" i="1"/>
  <c r="F1335" i="1" s="1"/>
  <c r="G1335" i="1" s="1"/>
  <c r="I1335" i="1" s="1"/>
  <c r="E1336" i="1"/>
  <c r="F1336" i="1" s="1"/>
  <c r="G1336" i="1" s="1"/>
  <c r="E1337" i="1"/>
  <c r="F1337" i="1" s="1"/>
  <c r="G1337" i="1" s="1"/>
  <c r="E1338" i="1"/>
  <c r="F1338" i="1" s="1"/>
  <c r="G1338" i="1" s="1"/>
  <c r="J1338" i="1" s="1"/>
  <c r="E1339" i="1"/>
  <c r="F1339" i="1" s="1"/>
  <c r="G1339" i="1" s="1"/>
  <c r="I1339" i="1" s="1"/>
  <c r="E1340" i="1"/>
  <c r="F1340" i="1" s="1"/>
  <c r="G1340" i="1" s="1"/>
  <c r="I1340" i="1" s="1"/>
  <c r="E1341" i="1"/>
  <c r="F1341" i="1" s="1"/>
  <c r="G1341" i="1" s="1"/>
  <c r="I1341" i="1" s="1"/>
  <c r="E1342" i="1"/>
  <c r="F1342" i="1" s="1"/>
  <c r="G1342" i="1" s="1"/>
  <c r="E1343" i="1"/>
  <c r="F1343" i="1" s="1"/>
  <c r="G1343" i="1" s="1"/>
  <c r="I1343" i="1" s="1"/>
  <c r="E1344" i="1"/>
  <c r="F1344" i="1"/>
  <c r="G1344" i="1" s="1"/>
  <c r="I1344" i="1" s="1"/>
  <c r="E1345" i="1"/>
  <c r="F1345" i="1" s="1"/>
  <c r="G1345" i="1" s="1"/>
  <c r="E1346" i="1"/>
  <c r="F1346" i="1" s="1"/>
  <c r="G1346" i="1" s="1"/>
  <c r="I1346" i="1" s="1"/>
  <c r="E1347" i="1"/>
  <c r="F1347" i="1" s="1"/>
  <c r="G1347" i="1" s="1"/>
  <c r="I1347" i="1" s="1"/>
  <c r="E1348" i="1"/>
  <c r="F1348" i="1" s="1"/>
  <c r="G1348" i="1" s="1"/>
  <c r="I1348" i="1" s="1"/>
  <c r="E1349" i="1"/>
  <c r="F1349" i="1" s="1"/>
  <c r="G1349" i="1" s="1"/>
  <c r="I1349" i="1" s="1"/>
  <c r="E1350" i="1"/>
  <c r="F1350" i="1" s="1"/>
  <c r="G1350" i="1" s="1"/>
  <c r="J1350" i="1" s="1"/>
  <c r="E1351" i="1"/>
  <c r="F1351" i="1" s="1"/>
  <c r="G1351" i="1" s="1"/>
  <c r="J1351" i="1" s="1"/>
  <c r="E1352" i="1"/>
  <c r="F1352" i="1" s="1"/>
  <c r="G1352" i="1" s="1"/>
  <c r="E1353" i="1"/>
  <c r="F1353" i="1" s="1"/>
  <c r="G1353" i="1" s="1"/>
  <c r="E1354" i="1"/>
  <c r="F1354" i="1" s="1"/>
  <c r="G1354" i="1" s="1"/>
  <c r="E1355" i="1"/>
  <c r="F1355" i="1"/>
  <c r="G1355" i="1" s="1"/>
  <c r="I1355" i="1" s="1"/>
  <c r="E1356" i="1"/>
  <c r="F1356" i="1" s="1"/>
  <c r="G1356" i="1" s="1"/>
  <c r="E1357" i="1"/>
  <c r="F1357" i="1" s="1"/>
  <c r="G1357" i="1" s="1"/>
  <c r="E1358" i="1"/>
  <c r="F1358" i="1" s="1"/>
  <c r="G1358" i="1" s="1"/>
  <c r="J1358" i="1" s="1"/>
  <c r="E1359" i="1"/>
  <c r="F1359" i="1" s="1"/>
  <c r="G1359" i="1" s="1"/>
  <c r="E1360" i="1"/>
  <c r="F1360" i="1" s="1"/>
  <c r="G1360" i="1" s="1"/>
  <c r="E1361" i="1"/>
  <c r="F1361" i="1" s="1"/>
  <c r="G1361" i="1" s="1"/>
  <c r="I1361" i="1" s="1"/>
  <c r="E1362" i="1"/>
  <c r="F1362" i="1" s="1"/>
  <c r="G1362" i="1" s="1"/>
  <c r="E1363" i="1"/>
  <c r="F1363" i="1" s="1"/>
  <c r="G1363" i="1" s="1"/>
  <c r="I1363" i="1" s="1"/>
  <c r="E1364" i="1"/>
  <c r="F1364" i="1" s="1"/>
  <c r="G1364" i="1" s="1"/>
  <c r="E1365" i="1"/>
  <c r="F1365" i="1" s="1"/>
  <c r="G1365" i="1" s="1"/>
  <c r="I1365" i="1" s="1"/>
  <c r="E1366" i="1"/>
  <c r="F1366" i="1" s="1"/>
  <c r="G1366" i="1" s="1"/>
  <c r="E1367" i="1"/>
  <c r="F1367" i="1" s="1"/>
  <c r="G1367" i="1" s="1"/>
  <c r="I1367" i="1" s="1"/>
  <c r="E1368" i="1"/>
  <c r="F1368" i="1" s="1"/>
  <c r="G1368" i="1" s="1"/>
  <c r="I1368" i="1" s="1"/>
  <c r="E1369" i="1"/>
  <c r="F1369" i="1" s="1"/>
  <c r="G1369" i="1" s="1"/>
  <c r="I1369" i="1" s="1"/>
  <c r="E1370" i="1"/>
  <c r="F1370" i="1" s="1"/>
  <c r="G1370" i="1" s="1"/>
  <c r="J1370" i="1" s="1"/>
  <c r="E1371" i="1"/>
  <c r="F1371" i="1" s="1"/>
  <c r="G1371" i="1" s="1"/>
  <c r="J1371" i="1" s="1"/>
  <c r="E1372" i="1"/>
  <c r="F1372" i="1" s="1"/>
  <c r="G1372" i="1" s="1"/>
  <c r="E1373" i="1"/>
  <c r="F1373" i="1" s="1"/>
  <c r="G1373" i="1" s="1"/>
  <c r="E1374" i="1"/>
  <c r="F1374" i="1" s="1"/>
  <c r="G1374" i="1" s="1"/>
  <c r="J1374" i="1" s="1"/>
  <c r="E1375" i="1"/>
  <c r="F1375" i="1" s="1"/>
  <c r="G1375" i="1" s="1"/>
  <c r="I1375" i="1" s="1"/>
  <c r="E1376" i="1"/>
  <c r="F1376" i="1"/>
  <c r="G1376" i="1" s="1"/>
  <c r="E1377" i="1"/>
  <c r="F1377" i="1" s="1"/>
  <c r="G1377" i="1" s="1"/>
  <c r="E1378" i="1"/>
  <c r="F1378" i="1" s="1"/>
  <c r="G1378" i="1" s="1"/>
  <c r="I1378" i="1" s="1"/>
  <c r="E1379" i="1"/>
  <c r="F1379" i="1" s="1"/>
  <c r="G1379" i="1" s="1"/>
  <c r="E1380" i="1"/>
  <c r="F1380" i="1" s="1"/>
  <c r="G1380" i="1" s="1"/>
  <c r="I1380" i="1" s="1"/>
  <c r="E1381" i="1"/>
  <c r="F1381" i="1" s="1"/>
  <c r="G1381" i="1" s="1"/>
  <c r="J1381" i="1" s="1"/>
  <c r="E1382" i="1"/>
  <c r="F1382" i="1" s="1"/>
  <c r="G1382" i="1" s="1"/>
  <c r="I1382" i="1" s="1"/>
  <c r="E1383" i="1"/>
  <c r="F1383" i="1"/>
  <c r="G1383" i="1" s="1"/>
  <c r="J1383" i="1" s="1"/>
  <c r="E1384" i="1"/>
  <c r="F1384" i="1" s="1"/>
  <c r="G1384" i="1" s="1"/>
  <c r="K1384" i="1" s="1"/>
  <c r="E1385" i="1"/>
  <c r="F1385" i="1" s="1"/>
  <c r="G1385" i="1" s="1"/>
  <c r="E1386" i="1"/>
  <c r="F1386" i="1" s="1"/>
  <c r="G1386" i="1" s="1"/>
  <c r="K1386" i="1" s="1"/>
  <c r="E1387" i="1"/>
  <c r="F1387" i="1" s="1"/>
  <c r="G1387" i="1" s="1"/>
  <c r="I1387" i="1" s="1"/>
  <c r="E1388" i="1"/>
  <c r="F1388" i="1" s="1"/>
  <c r="G1388" i="1" s="1"/>
  <c r="K1388" i="1" s="1"/>
  <c r="E1389" i="1"/>
  <c r="F1389" i="1"/>
  <c r="G1389" i="1" s="1"/>
  <c r="J1389" i="1" s="1"/>
  <c r="E1390" i="1"/>
  <c r="F1390" i="1"/>
  <c r="G1390" i="1" s="1"/>
  <c r="E1391" i="1"/>
  <c r="F1391" i="1" s="1"/>
  <c r="G1391" i="1" s="1"/>
  <c r="I1391" i="1" s="1"/>
  <c r="E1392" i="1"/>
  <c r="F1392" i="1" s="1"/>
  <c r="G1392" i="1" s="1"/>
  <c r="I1392" i="1" s="1"/>
  <c r="E1393" i="1"/>
  <c r="F1393" i="1" s="1"/>
  <c r="G1393" i="1" s="1"/>
  <c r="I1393" i="1" s="1"/>
  <c r="E1394" i="1"/>
  <c r="F1394" i="1" s="1"/>
  <c r="G1394" i="1" s="1"/>
  <c r="I1394" i="1" s="1"/>
  <c r="E1395" i="1"/>
  <c r="F1395" i="1" s="1"/>
  <c r="G1395" i="1" s="1"/>
  <c r="E1396" i="1"/>
  <c r="F1396" i="1" s="1"/>
  <c r="G1396" i="1" s="1"/>
  <c r="I1396" i="1" s="1"/>
  <c r="E1397" i="1"/>
  <c r="F1397" i="1"/>
  <c r="G1397" i="1" s="1"/>
  <c r="E1398" i="1"/>
  <c r="F1398" i="1" s="1"/>
  <c r="G1398" i="1" s="1"/>
  <c r="I1398" i="1" s="1"/>
  <c r="E1399" i="1"/>
  <c r="F1399" i="1" s="1"/>
  <c r="G1399" i="1" s="1"/>
  <c r="E1400" i="1"/>
  <c r="F1400" i="1" s="1"/>
  <c r="G1400" i="1" s="1"/>
  <c r="E1401" i="1"/>
  <c r="F1401" i="1" s="1"/>
  <c r="G1401" i="1" s="1"/>
  <c r="I1401" i="1" s="1"/>
  <c r="E1402" i="1"/>
  <c r="F1402" i="1" s="1"/>
  <c r="G1402" i="1" s="1"/>
  <c r="I1402" i="1" s="1"/>
  <c r="E1403" i="1"/>
  <c r="F1403" i="1" s="1"/>
  <c r="G1403" i="1" s="1"/>
  <c r="I1403" i="1" s="1"/>
  <c r="E1404" i="1"/>
  <c r="F1404" i="1" s="1"/>
  <c r="G1404" i="1" s="1"/>
  <c r="E1405" i="1"/>
  <c r="F1405" i="1" s="1"/>
  <c r="G1405" i="1" s="1"/>
  <c r="I1405" i="1" s="1"/>
  <c r="E1406" i="1"/>
  <c r="F1406" i="1" s="1"/>
  <c r="G1406" i="1" s="1"/>
  <c r="I1406" i="1" s="1"/>
  <c r="E1407" i="1"/>
  <c r="F1407" i="1" s="1"/>
  <c r="G1407" i="1" s="1"/>
  <c r="I1407" i="1" s="1"/>
  <c r="E1408" i="1"/>
  <c r="F1408" i="1" s="1"/>
  <c r="G1408" i="1" s="1"/>
  <c r="K1408" i="1" s="1"/>
  <c r="E1409" i="1"/>
  <c r="F1409" i="1" s="1"/>
  <c r="G1409" i="1" s="1"/>
  <c r="I1409" i="1" s="1"/>
  <c r="E1410" i="1"/>
  <c r="F1410" i="1" s="1"/>
  <c r="G1410" i="1" s="1"/>
  <c r="I1410" i="1" s="1"/>
  <c r="E1411" i="1"/>
  <c r="F1411" i="1" s="1"/>
  <c r="G1411" i="1" s="1"/>
  <c r="I1411" i="1" s="1"/>
  <c r="E1412" i="1"/>
  <c r="F1412" i="1" s="1"/>
  <c r="G1412" i="1" s="1"/>
  <c r="I1412" i="1" s="1"/>
  <c r="E1413" i="1"/>
  <c r="F1413" i="1" s="1"/>
  <c r="G1413" i="1" s="1"/>
  <c r="I1413" i="1" s="1"/>
  <c r="E1414" i="1"/>
  <c r="F1414" i="1" s="1"/>
  <c r="G1414" i="1" s="1"/>
  <c r="I1414" i="1" s="1"/>
  <c r="E1415" i="1"/>
  <c r="F1415" i="1" s="1"/>
  <c r="G1415" i="1" s="1"/>
  <c r="I1415" i="1" s="1"/>
  <c r="E1416" i="1"/>
  <c r="F1416" i="1" s="1"/>
  <c r="G1416" i="1" s="1"/>
  <c r="E1417" i="1"/>
  <c r="F1417" i="1" s="1"/>
  <c r="G1417" i="1" s="1"/>
  <c r="J1417" i="1" s="1"/>
  <c r="E1418" i="1"/>
  <c r="F1418" i="1" s="1"/>
  <c r="G1418" i="1" s="1"/>
  <c r="I1418" i="1" s="1"/>
  <c r="E1419" i="1"/>
  <c r="F1419" i="1" s="1"/>
  <c r="G1419" i="1" s="1"/>
  <c r="I1419" i="1" s="1"/>
  <c r="E1420" i="1"/>
  <c r="F1420" i="1" s="1"/>
  <c r="G1420" i="1" s="1"/>
  <c r="I1420" i="1" s="1"/>
  <c r="E1421" i="1"/>
  <c r="F1421" i="1" s="1"/>
  <c r="G1421" i="1" s="1"/>
  <c r="E1422" i="1"/>
  <c r="F1422" i="1" s="1"/>
  <c r="G1422" i="1" s="1"/>
  <c r="K1422" i="1" s="1"/>
  <c r="E1423" i="1"/>
  <c r="F1423" i="1" s="1"/>
  <c r="G1423" i="1" s="1"/>
  <c r="I1423" i="1" s="1"/>
  <c r="E1424" i="1"/>
  <c r="F1424" i="1" s="1"/>
  <c r="G1424" i="1" s="1"/>
  <c r="I1424" i="1" s="1"/>
  <c r="E1425" i="1"/>
  <c r="F1425" i="1" s="1"/>
  <c r="G1425" i="1" s="1"/>
  <c r="I1425" i="1" s="1"/>
  <c r="E1426" i="1"/>
  <c r="F1426" i="1" s="1"/>
  <c r="G1426" i="1" s="1"/>
  <c r="E1427" i="1"/>
  <c r="F1427" i="1" s="1"/>
  <c r="G1427" i="1" s="1"/>
  <c r="I1427" i="1" s="1"/>
  <c r="E1428" i="1"/>
  <c r="F1428" i="1" s="1"/>
  <c r="G1428" i="1" s="1"/>
  <c r="E1429" i="1"/>
  <c r="F1429" i="1" s="1"/>
  <c r="G1429" i="1" s="1"/>
  <c r="K1429" i="1" s="1"/>
  <c r="E1430" i="1"/>
  <c r="F1430" i="1" s="1"/>
  <c r="G1430" i="1" s="1"/>
  <c r="K1430" i="1" s="1"/>
  <c r="E1431" i="1"/>
  <c r="F1431" i="1" s="1"/>
  <c r="G1431" i="1" s="1"/>
  <c r="I1431" i="1" s="1"/>
  <c r="E1432" i="1"/>
  <c r="F1432" i="1" s="1"/>
  <c r="G1432" i="1" s="1"/>
  <c r="K1432" i="1" s="1"/>
  <c r="E1433" i="1"/>
  <c r="F1433" i="1" s="1"/>
  <c r="G1433" i="1" s="1"/>
  <c r="K1433" i="1" s="1"/>
  <c r="E1434" i="1"/>
  <c r="F1434" i="1" s="1"/>
  <c r="G1434" i="1" s="1"/>
  <c r="E1435" i="1"/>
  <c r="F1435" i="1" s="1"/>
  <c r="G1435" i="1" s="1"/>
  <c r="K1435" i="1" s="1"/>
  <c r="E1436" i="1"/>
  <c r="F1436" i="1" s="1"/>
  <c r="G1436" i="1" s="1"/>
  <c r="E1437" i="1"/>
  <c r="F1437" i="1" s="1"/>
  <c r="G1437" i="1" s="1"/>
  <c r="K1437" i="1" s="1"/>
  <c r="E1438" i="1"/>
  <c r="F1438" i="1" s="1"/>
  <c r="G1438" i="1" s="1"/>
  <c r="K1438" i="1" s="1"/>
  <c r="E1439" i="1"/>
  <c r="F1439" i="1" s="1"/>
  <c r="G1439" i="1" s="1"/>
  <c r="K1439" i="1" s="1"/>
  <c r="E1440" i="1"/>
  <c r="F1440" i="1" s="1"/>
  <c r="G1440" i="1" s="1"/>
  <c r="K1440" i="1" s="1"/>
  <c r="E1441" i="1"/>
  <c r="F1441" i="1" s="1"/>
  <c r="G1441" i="1" s="1"/>
  <c r="K1441" i="1" s="1"/>
  <c r="E1442" i="1"/>
  <c r="F1442" i="1" s="1"/>
  <c r="G1442" i="1" s="1"/>
  <c r="I1442" i="1" s="1"/>
  <c r="E1443" i="1"/>
  <c r="F1443" i="1" s="1"/>
  <c r="G1443" i="1" s="1"/>
  <c r="I1443" i="1" s="1"/>
  <c r="E1444" i="1"/>
  <c r="F1444" i="1" s="1"/>
  <c r="G1444" i="1" s="1"/>
  <c r="K1444" i="1" s="1"/>
  <c r="E1445" i="1"/>
  <c r="F1445" i="1" s="1"/>
  <c r="G1445" i="1" s="1"/>
  <c r="J1445" i="1" s="1"/>
  <c r="E1446" i="1"/>
  <c r="F1446" i="1" s="1"/>
  <c r="G1446" i="1" s="1"/>
  <c r="K1446" i="1" s="1"/>
  <c r="E1447" i="1"/>
  <c r="F1447" i="1" s="1"/>
  <c r="G1447" i="1" s="1"/>
  <c r="K1447" i="1" s="1"/>
  <c r="E1448" i="1"/>
  <c r="F1448" i="1" s="1"/>
  <c r="G1448" i="1" s="1"/>
  <c r="K1448" i="1" s="1"/>
  <c r="E1449" i="1"/>
  <c r="F1449" i="1" s="1"/>
  <c r="G1449" i="1" s="1"/>
  <c r="J1449" i="1" s="1"/>
  <c r="E1450" i="1"/>
  <c r="F1450" i="1" s="1"/>
  <c r="G1450" i="1" s="1"/>
  <c r="J1450" i="1" s="1"/>
  <c r="E1451" i="1"/>
  <c r="F1451" i="1" s="1"/>
  <c r="G1451" i="1" s="1"/>
  <c r="K1451" i="1" s="1"/>
  <c r="E1452" i="1"/>
  <c r="F1452" i="1" s="1"/>
  <c r="G1452" i="1" s="1"/>
  <c r="K1452" i="1" s="1"/>
  <c r="E1453" i="1"/>
  <c r="F1453" i="1" s="1"/>
  <c r="G1453" i="1" s="1"/>
  <c r="I1453" i="1" s="1"/>
  <c r="E1454" i="1"/>
  <c r="F1454" i="1"/>
  <c r="G1454" i="1" s="1"/>
  <c r="I1454" i="1" s="1"/>
  <c r="E1455" i="1"/>
  <c r="F1455" i="1" s="1"/>
  <c r="G1455" i="1" s="1"/>
  <c r="I1455" i="1" s="1"/>
  <c r="E1456" i="1"/>
  <c r="F1456" i="1" s="1"/>
  <c r="G1456" i="1" s="1"/>
  <c r="K1456" i="1" s="1"/>
  <c r="E1457" i="1"/>
  <c r="F1457" i="1" s="1"/>
  <c r="G1457" i="1" s="1"/>
  <c r="E1458" i="1"/>
  <c r="F1458" i="1" s="1"/>
  <c r="G1458" i="1" s="1"/>
  <c r="I1458" i="1" s="1"/>
  <c r="E1459" i="1"/>
  <c r="F1459" i="1" s="1"/>
  <c r="G1459" i="1" s="1"/>
  <c r="I1459" i="1" s="1"/>
  <c r="E1460" i="1"/>
  <c r="F1460" i="1" s="1"/>
  <c r="G1460" i="1" s="1"/>
  <c r="I1460" i="1" s="1"/>
  <c r="E1461" i="1"/>
  <c r="F1461" i="1"/>
  <c r="G1461" i="1" s="1"/>
  <c r="J1461" i="1" s="1"/>
  <c r="E1462" i="1"/>
  <c r="F1462" i="1" s="1"/>
  <c r="G1462" i="1" s="1"/>
  <c r="I1462" i="1" s="1"/>
  <c r="E1463" i="1"/>
  <c r="F1463" i="1" s="1"/>
  <c r="G1463" i="1" s="1"/>
  <c r="K1463" i="1" s="1"/>
  <c r="E1464" i="1"/>
  <c r="F1464" i="1" s="1"/>
  <c r="G1464" i="1" s="1"/>
  <c r="E1465" i="1"/>
  <c r="F1465" i="1" s="1"/>
  <c r="G1465" i="1" s="1"/>
  <c r="K1465" i="1" s="1"/>
  <c r="E1466" i="1"/>
  <c r="F1466" i="1" s="1"/>
  <c r="G1466" i="1" s="1"/>
  <c r="J1466" i="1" s="1"/>
  <c r="E1467" i="1"/>
  <c r="F1467" i="1" s="1"/>
  <c r="G1467" i="1" s="1"/>
  <c r="K1467" i="1" s="1"/>
  <c r="E1468" i="1"/>
  <c r="F1468" i="1" s="1"/>
  <c r="G1468" i="1" s="1"/>
  <c r="E1469" i="1"/>
  <c r="F1469" i="1" s="1"/>
  <c r="G1469" i="1" s="1"/>
  <c r="I1469" i="1" s="1"/>
  <c r="E1470" i="1"/>
  <c r="F1470" i="1" s="1"/>
  <c r="G1470" i="1" s="1"/>
  <c r="I1470" i="1" s="1"/>
  <c r="E1471" i="1"/>
  <c r="F1471" i="1" s="1"/>
  <c r="G1471" i="1" s="1"/>
  <c r="J1471" i="1" s="1"/>
  <c r="E1472" i="1"/>
  <c r="F1472" i="1" s="1"/>
  <c r="G1472" i="1" s="1"/>
  <c r="J1472" i="1" s="1"/>
  <c r="E1473" i="1"/>
  <c r="F1473" i="1" s="1"/>
  <c r="G1473" i="1" s="1"/>
  <c r="K1473" i="1" s="1"/>
  <c r="E1474" i="1"/>
  <c r="F1474" i="1" s="1"/>
  <c r="G1474" i="1" s="1"/>
  <c r="I1474" i="1" s="1"/>
  <c r="E1475" i="1"/>
  <c r="F1475" i="1" s="1"/>
  <c r="G1475" i="1" s="1"/>
  <c r="I1475" i="1" s="1"/>
  <c r="E1476" i="1"/>
  <c r="F1476" i="1"/>
  <c r="G1476" i="1" s="1"/>
  <c r="K1476" i="1" s="1"/>
  <c r="E1477" i="1"/>
  <c r="F1477" i="1" s="1"/>
  <c r="G1477" i="1" s="1"/>
  <c r="K1477" i="1" s="1"/>
  <c r="E1478" i="1"/>
  <c r="F1478" i="1" s="1"/>
  <c r="G1478" i="1" s="1"/>
  <c r="K1478" i="1" s="1"/>
  <c r="E1479" i="1"/>
  <c r="F1479" i="1" s="1"/>
  <c r="G1479" i="1" s="1"/>
  <c r="K1479" i="1" s="1"/>
  <c r="E1480" i="1"/>
  <c r="F1480" i="1" s="1"/>
  <c r="G1480" i="1" s="1"/>
  <c r="E1481" i="1"/>
  <c r="F1481" i="1" s="1"/>
  <c r="G1481" i="1" s="1"/>
  <c r="K1481" i="1" s="1"/>
  <c r="E1482" i="1"/>
  <c r="F1482" i="1" s="1"/>
  <c r="G1482" i="1" s="1"/>
  <c r="K1482" i="1" s="1"/>
  <c r="E1483" i="1"/>
  <c r="F1483" i="1" s="1"/>
  <c r="G1483" i="1" s="1"/>
  <c r="K1483" i="1" s="1"/>
  <c r="E1484" i="1"/>
  <c r="F1484" i="1" s="1"/>
  <c r="G1484" i="1" s="1"/>
  <c r="E1485" i="1"/>
  <c r="F1485" i="1" s="1"/>
  <c r="G1485" i="1" s="1"/>
  <c r="I1485" i="1" s="1"/>
  <c r="E1486" i="1"/>
  <c r="F1486" i="1" s="1"/>
  <c r="G1486" i="1" s="1"/>
  <c r="I1486" i="1" s="1"/>
  <c r="E1487" i="1"/>
  <c r="F1487" i="1" s="1"/>
  <c r="G1487" i="1" s="1"/>
  <c r="K1487" i="1" s="1"/>
  <c r="E1488" i="1"/>
  <c r="F1488" i="1" s="1"/>
  <c r="G1488" i="1" s="1"/>
  <c r="J1488" i="1" s="1"/>
  <c r="E1489" i="1"/>
  <c r="F1489" i="1" s="1"/>
  <c r="G1489" i="1" s="1"/>
  <c r="I1489" i="1" s="1"/>
  <c r="E1490" i="1"/>
  <c r="F1490" i="1" s="1"/>
  <c r="G1490" i="1" s="1"/>
  <c r="K1490" i="1" s="1"/>
  <c r="E1491" i="1"/>
  <c r="F1491" i="1" s="1"/>
  <c r="G1491" i="1" s="1"/>
  <c r="J1491" i="1" s="1"/>
  <c r="E1492" i="1"/>
  <c r="F1492" i="1"/>
  <c r="G1492" i="1" s="1"/>
  <c r="K1492" i="1" s="1"/>
  <c r="E1493" i="1"/>
  <c r="F1493" i="1" s="1"/>
  <c r="G1493" i="1" s="1"/>
  <c r="K1493" i="1" s="1"/>
  <c r="E1494" i="1"/>
  <c r="F1494" i="1" s="1"/>
  <c r="G1494" i="1" s="1"/>
  <c r="J1494" i="1" s="1"/>
  <c r="E1495" i="1"/>
  <c r="F1495" i="1" s="1"/>
  <c r="G1495" i="1" s="1"/>
  <c r="K1495" i="1" s="1"/>
  <c r="E1496" i="1"/>
  <c r="F1496" i="1" s="1"/>
  <c r="G1496" i="1" s="1"/>
  <c r="E1497" i="1"/>
  <c r="F1497" i="1" s="1"/>
  <c r="G1497" i="1" s="1"/>
  <c r="K1497" i="1" s="1"/>
  <c r="E1498" i="1"/>
  <c r="F1498" i="1" s="1"/>
  <c r="G1498" i="1" s="1"/>
  <c r="K1498" i="1" s="1"/>
  <c r="E1499" i="1"/>
  <c r="F1499" i="1" s="1"/>
  <c r="G1499" i="1" s="1"/>
  <c r="J1499" i="1" s="1"/>
  <c r="E1500" i="1"/>
  <c r="F1500" i="1" s="1"/>
  <c r="G1500" i="1" s="1"/>
  <c r="J1500" i="1" s="1"/>
  <c r="E1501" i="1"/>
  <c r="F1501" i="1" s="1"/>
  <c r="G1501" i="1" s="1"/>
  <c r="I1501" i="1" s="1"/>
  <c r="E1502" i="1"/>
  <c r="F1502" i="1" s="1"/>
  <c r="G1502" i="1" s="1"/>
  <c r="J1502" i="1" s="1"/>
  <c r="E1503" i="1"/>
  <c r="F1503" i="1" s="1"/>
  <c r="G1503" i="1" s="1"/>
  <c r="K1503" i="1" s="1"/>
  <c r="E1504" i="1"/>
  <c r="F1504" i="1" s="1"/>
  <c r="G1504" i="1" s="1"/>
  <c r="K1504" i="1" s="1"/>
  <c r="E1505" i="1"/>
  <c r="F1505" i="1" s="1"/>
  <c r="G1505" i="1" s="1"/>
  <c r="E1506" i="1"/>
  <c r="F1506" i="1" s="1"/>
  <c r="G1506" i="1" s="1"/>
  <c r="J1506" i="1" s="1"/>
  <c r="E1507" i="1"/>
  <c r="F1507" i="1" s="1"/>
  <c r="G1507" i="1" s="1"/>
  <c r="K1507" i="1" s="1"/>
  <c r="E1508" i="1"/>
  <c r="F1508" i="1" s="1"/>
  <c r="G1508" i="1" s="1"/>
  <c r="K1508" i="1" s="1"/>
  <c r="E1509" i="1"/>
  <c r="F1509" i="1" s="1"/>
  <c r="G1509" i="1" s="1"/>
  <c r="J1509" i="1" s="1"/>
  <c r="E1510" i="1"/>
  <c r="F1510" i="1" s="1"/>
  <c r="G1510" i="1" s="1"/>
  <c r="K1510" i="1" s="1"/>
  <c r="E1511" i="1"/>
  <c r="F1511" i="1" s="1"/>
  <c r="G1511" i="1" s="1"/>
  <c r="K1511" i="1" s="1"/>
  <c r="E1512" i="1"/>
  <c r="F1512" i="1" s="1"/>
  <c r="G1512" i="1" s="1"/>
  <c r="K1512" i="1" s="1"/>
  <c r="E1513" i="1"/>
  <c r="F1513" i="1"/>
  <c r="G1513" i="1" s="1"/>
  <c r="I1513" i="1" s="1"/>
  <c r="E1514" i="1"/>
  <c r="F1514" i="1" s="1"/>
  <c r="G1514" i="1" s="1"/>
  <c r="E1515" i="1"/>
  <c r="F1515" i="1" s="1"/>
  <c r="G1515" i="1" s="1"/>
  <c r="K1515" i="1" s="1"/>
  <c r="E1516" i="1"/>
  <c r="F1516" i="1" s="1"/>
  <c r="G1516" i="1" s="1"/>
  <c r="K1516" i="1" s="1"/>
  <c r="E1517" i="1"/>
  <c r="F1517" i="1" s="1"/>
  <c r="G1517" i="1" s="1"/>
  <c r="J1517" i="1" s="1"/>
  <c r="E1518" i="1"/>
  <c r="F1518" i="1" s="1"/>
  <c r="G1518" i="1" s="1"/>
  <c r="K1518" i="1" s="1"/>
  <c r="E1519" i="1"/>
  <c r="F1519" i="1" s="1"/>
  <c r="G1519" i="1" s="1"/>
  <c r="J1519" i="1" s="1"/>
  <c r="E1520" i="1"/>
  <c r="F1520" i="1" s="1"/>
  <c r="G1520" i="1" s="1"/>
  <c r="K1520" i="1" s="1"/>
  <c r="E1521" i="1"/>
  <c r="F1521" i="1" s="1"/>
  <c r="G1521" i="1" s="1"/>
  <c r="K1521" i="1" s="1"/>
  <c r="E1522" i="1"/>
  <c r="F1522" i="1" s="1"/>
  <c r="G1522" i="1" s="1"/>
  <c r="K1522" i="1" s="1"/>
  <c r="E1523" i="1"/>
  <c r="F1523" i="1" s="1"/>
  <c r="G1523" i="1" s="1"/>
  <c r="K1523" i="1" s="1"/>
  <c r="E1524" i="1"/>
  <c r="F1524" i="1" s="1"/>
  <c r="G1524" i="1" s="1"/>
  <c r="K1524" i="1" s="1"/>
  <c r="E1525" i="1"/>
  <c r="F1525" i="1" s="1"/>
  <c r="G1525" i="1" s="1"/>
  <c r="K1525" i="1" s="1"/>
  <c r="E1526" i="1"/>
  <c r="F1526" i="1"/>
  <c r="G1526" i="1" s="1"/>
  <c r="J1526" i="1" s="1"/>
  <c r="E1527" i="1"/>
  <c r="F1527" i="1" s="1"/>
  <c r="G1527" i="1" s="1"/>
  <c r="K1527" i="1" s="1"/>
  <c r="E1528" i="1"/>
  <c r="F1528" i="1" s="1"/>
  <c r="G1528" i="1" s="1"/>
  <c r="K1528" i="1" s="1"/>
  <c r="E1529" i="1"/>
  <c r="F1529" i="1" s="1"/>
  <c r="E1530" i="1"/>
  <c r="F1530" i="1" s="1"/>
  <c r="G1530" i="1" s="1"/>
  <c r="K1530" i="1" s="1"/>
  <c r="E1531" i="1"/>
  <c r="F1531" i="1" s="1"/>
  <c r="G1531" i="1" s="1"/>
  <c r="E1532" i="1"/>
  <c r="F1532" i="1" s="1"/>
  <c r="G1532" i="1" s="1"/>
  <c r="I1532" i="1" s="1"/>
  <c r="E1533" i="1"/>
  <c r="F1533" i="1" s="1"/>
  <c r="G1533" i="1" s="1"/>
  <c r="K1533" i="1" s="1"/>
  <c r="E1534" i="1"/>
  <c r="F1534" i="1" s="1"/>
  <c r="G1534" i="1" s="1"/>
  <c r="I1534" i="1" s="1"/>
  <c r="E1535" i="1"/>
  <c r="F1535" i="1" s="1"/>
  <c r="G1535" i="1" s="1"/>
  <c r="E1536" i="1"/>
  <c r="F1536" i="1" s="1"/>
  <c r="G1536" i="1" s="1"/>
  <c r="K1536" i="1" s="1"/>
  <c r="E1537" i="1"/>
  <c r="F1537" i="1" s="1"/>
  <c r="G1537" i="1" s="1"/>
  <c r="E1538" i="1"/>
  <c r="F1538" i="1" s="1"/>
  <c r="E1539" i="1"/>
  <c r="F1539" i="1" s="1"/>
  <c r="G1539" i="1" s="1"/>
  <c r="E1540" i="1"/>
  <c r="F1540" i="1" s="1"/>
  <c r="G1540" i="1" s="1"/>
  <c r="K1540" i="1" s="1"/>
  <c r="E1541" i="1"/>
  <c r="F1541" i="1" s="1"/>
  <c r="G1541" i="1" s="1"/>
  <c r="J1541" i="1" s="1"/>
  <c r="E1542" i="1"/>
  <c r="F1542" i="1" s="1"/>
  <c r="G1542" i="1" s="1"/>
  <c r="K1542" i="1" s="1"/>
  <c r="E1543" i="1"/>
  <c r="F1543" i="1" s="1"/>
  <c r="G1543" i="1" s="1"/>
  <c r="K1543" i="1" s="1"/>
  <c r="E1544" i="1"/>
  <c r="F1544" i="1" s="1"/>
  <c r="E1545" i="1"/>
  <c r="F1545" i="1" s="1"/>
  <c r="G1545" i="1" s="1"/>
  <c r="J1545" i="1" s="1"/>
  <c r="E1546" i="1"/>
  <c r="F1546" i="1" s="1"/>
  <c r="G1546" i="1" s="1"/>
  <c r="K1546" i="1" s="1"/>
  <c r="E1548" i="1"/>
  <c r="F1548" i="1" s="1"/>
  <c r="G1548" i="1" s="1"/>
  <c r="K1548" i="1" s="1"/>
  <c r="Q1548" i="1"/>
  <c r="S1548" i="1"/>
  <c r="S554" i="1"/>
  <c r="Q554" i="1"/>
  <c r="S1481" i="1"/>
  <c r="S1482" i="1"/>
  <c r="S1527" i="1"/>
  <c r="S1528" i="1"/>
  <c r="S1529" i="1"/>
  <c r="S1538" i="1"/>
  <c r="S1523" i="1"/>
  <c r="Q1523" i="1"/>
  <c r="S1522" i="1"/>
  <c r="Q1522" i="1"/>
  <c r="S1521" i="1"/>
  <c r="Q1521" i="1"/>
  <c r="S1520" i="1"/>
  <c r="Q1520" i="1"/>
  <c r="S1544" i="1"/>
  <c r="Q1544" i="1"/>
  <c r="S1543" i="1"/>
  <c r="Q1543" i="1"/>
  <c r="Q1512" i="1"/>
  <c r="S1546" i="1"/>
  <c r="Q1546" i="1"/>
  <c r="S1540" i="1"/>
  <c r="Q1540" i="1"/>
  <c r="E21" i="1"/>
  <c r="F21" i="1" s="1"/>
  <c r="G21" i="1" s="1"/>
  <c r="I21" i="1" s="1"/>
  <c r="S1476" i="1"/>
  <c r="S1478" i="1"/>
  <c r="S1483" i="1"/>
  <c r="S1495" i="1"/>
  <c r="S1384" i="1"/>
  <c r="S1386" i="1"/>
  <c r="S1388" i="1"/>
  <c r="S1422" i="1"/>
  <c r="S1429" i="1"/>
  <c r="S1430" i="1"/>
  <c r="S1432" i="1"/>
  <c r="S1433" i="1"/>
  <c r="S1435" i="1"/>
  <c r="S1437" i="1"/>
  <c r="S1438" i="1"/>
  <c r="S1439" i="1"/>
  <c r="S1440" i="1"/>
  <c r="S1441" i="1"/>
  <c r="S1448" i="1"/>
  <c r="S1451" i="1"/>
  <c r="S1452" i="1"/>
  <c r="S1487" i="1"/>
  <c r="S1497" i="1"/>
  <c r="S1498" i="1"/>
  <c r="S1503" i="1"/>
  <c r="S1504" i="1"/>
  <c r="S1510" i="1"/>
  <c r="S1511" i="1"/>
  <c r="S1490" i="1"/>
  <c r="S1515" i="1"/>
  <c r="S1516" i="1"/>
  <c r="S1518" i="1"/>
  <c r="S1525" i="1"/>
  <c r="S1473" i="1"/>
  <c r="S93" i="1"/>
  <c r="S177" i="1"/>
  <c r="S181" i="1"/>
  <c r="S180" i="1"/>
  <c r="S301" i="1"/>
  <c r="S302" i="1"/>
  <c r="S230" i="1"/>
  <c r="S303" i="1"/>
  <c r="S432" i="1"/>
  <c r="S298" i="1"/>
  <c r="S442" i="1"/>
  <c r="S445" i="1"/>
  <c r="S426" i="1"/>
  <c r="S427" i="1"/>
  <c r="S443" i="1"/>
  <c r="S441" i="1"/>
  <c r="S436" i="1"/>
  <c r="S437" i="1"/>
  <c r="S503" i="1"/>
  <c r="S676" i="1"/>
  <c r="S669" i="1"/>
  <c r="S451" i="1"/>
  <c r="S499" i="1"/>
  <c r="S504" i="1"/>
  <c r="S502" i="1"/>
  <c r="S1001" i="1"/>
  <c r="S997" i="1"/>
  <c r="S1466" i="1"/>
  <c r="S1351" i="1"/>
  <c r="S1131" i="1"/>
  <c r="S1043" i="1"/>
  <c r="S1144" i="1"/>
  <c r="S1146" i="1"/>
  <c r="S82" i="1"/>
  <c r="S25" i="1"/>
  <c r="S26" i="1"/>
  <c r="S23" i="1"/>
  <c r="S22" i="1"/>
  <c r="S24" i="1"/>
  <c r="S32" i="1"/>
  <c r="S33" i="1"/>
  <c r="S31" i="1"/>
  <c r="S29" i="1"/>
  <c r="S30" i="1"/>
  <c r="S56" i="1"/>
  <c r="S54" i="1"/>
  <c r="S58" i="1"/>
  <c r="S37" i="1"/>
  <c r="S55" i="1"/>
  <c r="S21" i="1"/>
  <c r="S60" i="1"/>
  <c r="S61" i="1"/>
  <c r="S59" i="1"/>
  <c r="S65" i="1"/>
  <c r="S62" i="1"/>
  <c r="S63" i="1"/>
  <c r="S64" i="1"/>
  <c r="S1258" i="1"/>
  <c r="S69" i="1"/>
  <c r="S70" i="1"/>
  <c r="S78" i="1"/>
  <c r="S76" i="1"/>
  <c r="S71" i="1"/>
  <c r="S72" i="1"/>
  <c r="S77" i="1"/>
  <c r="S75" i="1"/>
  <c r="S73" i="1"/>
  <c r="S81" i="1"/>
  <c r="S74" i="1"/>
  <c r="S88" i="1"/>
  <c r="S1261" i="1"/>
  <c r="S86" i="1"/>
  <c r="S84" i="1"/>
  <c r="S79" i="1"/>
  <c r="S87" i="1"/>
  <c r="S85" i="1"/>
  <c r="S83" i="1"/>
  <c r="S199" i="1"/>
  <c r="S106" i="1"/>
  <c r="S91" i="1"/>
  <c r="S116" i="1"/>
  <c r="S80" i="1"/>
  <c r="S275" i="1"/>
  <c r="S89" i="1"/>
  <c r="S99" i="1"/>
  <c r="S100" i="1"/>
  <c r="S200" i="1"/>
  <c r="S92" i="1"/>
  <c r="S103" i="1"/>
  <c r="S151" i="1"/>
  <c r="S117" i="1"/>
  <c r="S109" i="1"/>
  <c r="S110" i="1"/>
  <c r="S107" i="1"/>
  <c r="S104" i="1"/>
  <c r="S152" i="1"/>
  <c r="S105" i="1"/>
  <c r="S112" i="1"/>
  <c r="S113" i="1"/>
  <c r="S128" i="1"/>
  <c r="S122" i="1"/>
  <c r="S101" i="1"/>
  <c r="S111" i="1"/>
  <c r="S102" i="1"/>
  <c r="S211" i="1"/>
  <c r="S94" i="1"/>
  <c r="S114" i="1"/>
  <c r="S166" i="1"/>
  <c r="S189" i="1"/>
  <c r="S108" i="1"/>
  <c r="S120" i="1"/>
  <c r="S121" i="1"/>
  <c r="S139" i="1"/>
  <c r="S115" i="1"/>
  <c r="S167" i="1"/>
  <c r="S388" i="1"/>
  <c r="S287" i="1"/>
  <c r="S140" i="1"/>
  <c r="S446" i="1"/>
  <c r="S170" i="1"/>
  <c r="S124" i="1"/>
  <c r="S144" i="1"/>
  <c r="S148" i="1"/>
  <c r="S132" i="1"/>
  <c r="S133" i="1"/>
  <c r="S408" i="1"/>
  <c r="S197" i="1"/>
  <c r="S398" i="1"/>
  <c r="S95" i="1"/>
  <c r="S123" i="1"/>
  <c r="S506" i="1"/>
  <c r="S149" i="1"/>
  <c r="S150" i="1"/>
  <c r="S118" i="1"/>
  <c r="S288" i="1"/>
  <c r="S741" i="1"/>
  <c r="S134" i="1"/>
  <c r="S193" i="1"/>
  <c r="S174" i="1"/>
  <c r="S224" i="1"/>
  <c r="S130" i="1"/>
  <c r="S218" i="1"/>
  <c r="S129" i="1"/>
  <c r="S252" i="1"/>
  <c r="S195" i="1"/>
  <c r="S225" i="1"/>
  <c r="S250" i="1"/>
  <c r="S171" i="1"/>
  <c r="S742" i="1"/>
  <c r="S135" i="1"/>
  <c r="S154" i="1"/>
  <c r="S551" i="1"/>
  <c r="S96" i="1"/>
  <c r="S335" i="1"/>
  <c r="S289" i="1"/>
  <c r="S755" i="1"/>
  <c r="S368" i="1"/>
  <c r="S226" i="1"/>
  <c r="S967" i="1"/>
  <c r="S136" i="1"/>
  <c r="S137" i="1"/>
  <c r="S273" i="1"/>
  <c r="S627" i="1"/>
  <c r="S186" i="1"/>
  <c r="S175" i="1"/>
  <c r="S194" i="1"/>
  <c r="S315" i="1"/>
  <c r="S145" i="1"/>
  <c r="S520" i="1"/>
  <c r="S97" i="1"/>
  <c r="S514" i="1"/>
  <c r="S510" i="1"/>
  <c r="S595" i="1"/>
  <c r="S168" i="1"/>
  <c r="S119" i="1"/>
  <c r="S428" i="1"/>
  <c r="S720" i="1"/>
  <c r="S290" i="1"/>
  <c r="S381" i="1"/>
  <c r="S223" i="1"/>
  <c r="S155" i="1"/>
  <c r="S1413" i="1"/>
  <c r="S558" i="1"/>
  <c r="S98" i="1"/>
  <c r="S467" i="1"/>
  <c r="S184" i="1"/>
  <c r="S291" i="1"/>
  <c r="S292" i="1"/>
  <c r="S403" i="1"/>
  <c r="S516" i="1"/>
  <c r="S212" i="1"/>
  <c r="S141" i="1"/>
  <c r="S229" i="1"/>
  <c r="S125" i="1"/>
  <c r="S279" i="1"/>
  <c r="S572" i="1"/>
  <c r="S1291" i="1"/>
  <c r="S540" i="1"/>
  <c r="S463" i="1"/>
  <c r="S267" i="1"/>
  <c r="S205" i="1"/>
  <c r="S236" i="1"/>
  <c r="S547" i="1"/>
  <c r="S507" i="1"/>
  <c r="S1419" i="1"/>
  <c r="S544" i="1"/>
  <c r="S153" i="1"/>
  <c r="S1235" i="1"/>
  <c r="S206" i="1"/>
  <c r="S176" i="1"/>
  <c r="S146" i="1"/>
  <c r="S147" i="1"/>
  <c r="S185" i="1"/>
  <c r="S268" i="1"/>
  <c r="S169" i="1"/>
  <c r="S525" i="1"/>
  <c r="S450" i="1"/>
  <c r="S419" i="1"/>
  <c r="S552" i="1"/>
  <c r="S435" i="1"/>
  <c r="S274" i="1"/>
  <c r="S772" i="1"/>
  <c r="S242" i="1"/>
  <c r="S187" i="1"/>
  <c r="S156" i="1"/>
  <c r="S280" i="1"/>
  <c r="S90" i="1"/>
  <c r="S439" i="1"/>
  <c r="S495" i="1"/>
  <c r="S337" i="1"/>
  <c r="S246" i="1"/>
  <c r="S589" i="1"/>
  <c r="S142" i="1"/>
  <c r="S188" i="1"/>
  <c r="S462" i="1"/>
  <c r="S277" i="1"/>
  <c r="S574" i="1"/>
  <c r="S545" i="1"/>
  <c r="S449" i="1"/>
  <c r="S511" i="1"/>
  <c r="S421" i="1"/>
  <c r="S416" i="1"/>
  <c r="S190" i="1"/>
  <c r="S172" i="1"/>
  <c r="S479" i="1"/>
  <c r="S431" i="1"/>
  <c r="S213" i="1"/>
  <c r="S571" i="1"/>
  <c r="S198" i="1"/>
  <c r="S143" i="1"/>
  <c r="S157" i="1"/>
  <c r="S158" i="1"/>
  <c r="S126" i="1"/>
  <c r="S210" i="1"/>
  <c r="S690" i="1"/>
  <c r="S564" i="1"/>
  <c r="S338" i="1"/>
  <c r="S575" i="1"/>
  <c r="S689" i="1"/>
  <c r="S688" i="1"/>
  <c r="S191" i="1"/>
  <c r="S477" i="1"/>
  <c r="S382" i="1"/>
  <c r="S1474" i="1"/>
  <c r="S413" i="1"/>
  <c r="S1423" i="1"/>
  <c r="S214" i="1"/>
  <c r="S740" i="1"/>
  <c r="S159" i="1"/>
  <c r="S160" i="1"/>
  <c r="S1293" i="1"/>
  <c r="S374" i="1"/>
  <c r="S509" i="1"/>
  <c r="S422" i="1"/>
  <c r="S429" i="1"/>
  <c r="S430" i="1"/>
  <c r="S334" i="1"/>
  <c r="S173" i="1"/>
  <c r="S546" i="1"/>
  <c r="S438" i="1"/>
  <c r="S456" i="1"/>
  <c r="S531" i="1"/>
  <c r="S1262" i="1"/>
  <c r="S600" i="1"/>
  <c r="S1206" i="1"/>
  <c r="S1365" i="1"/>
  <c r="S577" i="1"/>
  <c r="S1414" i="1"/>
  <c r="S383" i="1"/>
  <c r="S576" i="1"/>
  <c r="S519" i="1"/>
  <c r="S204" i="1"/>
  <c r="S231" i="1"/>
  <c r="S1005" i="1"/>
  <c r="S508" i="1"/>
  <c r="S178" i="1"/>
  <c r="S281" i="1"/>
  <c r="S563" i="1"/>
  <c r="S579" i="1"/>
  <c r="S1294" i="1"/>
  <c r="S1295" i="1"/>
  <c r="S568" i="1"/>
  <c r="S182" i="1"/>
  <c r="S752" i="1"/>
  <c r="S533" i="1"/>
  <c r="S1469" i="1"/>
  <c r="S1207" i="1"/>
  <c r="S565" i="1"/>
  <c r="S207" i="1"/>
  <c r="S1339" i="1"/>
  <c r="S161" i="1"/>
  <c r="S282" i="1"/>
  <c r="S283" i="1"/>
  <c r="S1236" i="1"/>
  <c r="S1237" i="1"/>
  <c r="S599" i="1"/>
  <c r="S590" i="1"/>
  <c r="S453" i="1"/>
  <c r="S1340" i="1"/>
  <c r="S1292" i="1"/>
  <c r="S1259" i="1"/>
  <c r="S604" i="1"/>
  <c r="S1368" i="1"/>
  <c r="S1431" i="1"/>
  <c r="S376" i="1"/>
  <c r="S566" i="1"/>
  <c r="S1238" i="1"/>
  <c r="S332" i="1"/>
  <c r="S179" i="1"/>
  <c r="S1501" i="1"/>
  <c r="S162" i="1"/>
  <c r="S1443" i="1"/>
  <c r="S1263" i="1"/>
  <c r="S444" i="1"/>
  <c r="S1470" i="1"/>
  <c r="S1396" i="1"/>
  <c r="S528" i="1"/>
  <c r="S1260" i="1"/>
  <c r="S163" i="1"/>
  <c r="S1462" i="1"/>
  <c r="S1392" i="1"/>
  <c r="S1453" i="1"/>
  <c r="S285" i="1"/>
  <c r="S219" i="1"/>
  <c r="S1489" i="1"/>
  <c r="S596" i="1"/>
  <c r="S1513" i="1"/>
  <c r="S192" i="1"/>
  <c r="S377" i="1"/>
  <c r="S1306" i="1"/>
  <c r="S1442" i="1"/>
  <c r="S404" i="1"/>
  <c r="S208" i="1"/>
  <c r="S209" i="1"/>
  <c r="S1454" i="1"/>
  <c r="S1420" i="1"/>
  <c r="S220" i="1"/>
  <c r="S1475" i="1"/>
  <c r="S1460" i="1"/>
  <c r="S1296" i="1"/>
  <c r="S415" i="1"/>
  <c r="S1406" i="1"/>
  <c r="S227" i="1"/>
  <c r="S228" i="1"/>
  <c r="S389" i="1"/>
  <c r="S465" i="1"/>
  <c r="S384" i="1"/>
  <c r="S1346" i="1"/>
  <c r="S138" i="1"/>
  <c r="S215" i="1"/>
  <c r="S216" i="1"/>
  <c r="S1412" i="1"/>
  <c r="S1378" i="1"/>
  <c r="S1329" i="1"/>
  <c r="S1330" i="1"/>
  <c r="S221" i="1"/>
  <c r="S529" i="1"/>
  <c r="S1532" i="1"/>
  <c r="S714" i="1"/>
  <c r="S1203" i="1"/>
  <c r="S1415" i="1"/>
  <c r="S1297" i="1"/>
  <c r="S629" i="1"/>
  <c r="S1409" i="1"/>
  <c r="S1369" i="1"/>
  <c r="S1241" i="1"/>
  <c r="S1201" i="1"/>
  <c r="S782" i="1"/>
  <c r="S1193" i="1"/>
  <c r="S222" i="1"/>
  <c r="S1380" i="1"/>
  <c r="S1375" i="1"/>
  <c r="S902" i="1"/>
  <c r="S1347" i="1"/>
  <c r="S164" i="1"/>
  <c r="S1257" i="1"/>
  <c r="S1198" i="1"/>
  <c r="S1411" i="1"/>
  <c r="S1407" i="1"/>
  <c r="S201" i="1"/>
  <c r="S1298" i="1"/>
  <c r="S1240" i="1"/>
  <c r="S165" i="1"/>
  <c r="S284" i="1"/>
  <c r="S631" i="1"/>
  <c r="S1348" i="1"/>
  <c r="S489" i="1"/>
  <c r="S420" i="1"/>
  <c r="S299" i="1"/>
  <c r="S1424" i="1"/>
  <c r="S494" i="1"/>
  <c r="S217" i="1"/>
  <c r="S1459" i="1"/>
  <c r="S1534" i="1"/>
  <c r="S530" i="1"/>
  <c r="S1427" i="1"/>
  <c r="S183" i="1"/>
  <c r="S203" i="1"/>
  <c r="S1387" i="1"/>
  <c r="S1382" i="1"/>
  <c r="S300" i="1"/>
  <c r="S630" i="1"/>
  <c r="S1244" i="1"/>
  <c r="S536" i="1"/>
  <c r="S1410" i="1"/>
  <c r="S234" i="1"/>
  <c r="S573" i="1"/>
  <c r="S1278" i="1"/>
  <c r="S1299" i="1"/>
  <c r="S715" i="1"/>
  <c r="S1458" i="1"/>
  <c r="S496" i="1"/>
  <c r="S1425" i="1"/>
  <c r="S454" i="1"/>
  <c r="S1391" i="1"/>
  <c r="S1333" i="1"/>
  <c r="S440" i="1"/>
  <c r="S1455" i="1"/>
  <c r="S901" i="1"/>
  <c r="S1232" i="1"/>
  <c r="S636" i="1"/>
  <c r="S1170" i="1"/>
  <c r="S1312" i="1"/>
  <c r="S727" i="1"/>
  <c r="S732" i="1"/>
  <c r="S1416" i="1"/>
  <c r="S1394" i="1"/>
  <c r="S1418" i="1"/>
  <c r="S202" i="1"/>
  <c r="S645" i="1"/>
  <c r="S834" i="1"/>
  <c r="S1393" i="1"/>
  <c r="S1334" i="1"/>
  <c r="S1335" i="1"/>
  <c r="S27" i="1"/>
  <c r="S127" i="1"/>
  <c r="S53" i="1"/>
  <c r="S36" i="1"/>
  <c r="S41" i="1"/>
  <c r="S34" i="1"/>
  <c r="S35" i="1"/>
  <c r="S38" i="1"/>
  <c r="S42" i="1"/>
  <c r="S47" i="1"/>
  <c r="S44" i="1"/>
  <c r="S50" i="1"/>
  <c r="S45" i="1"/>
  <c r="S51" i="1"/>
  <c r="S49" i="1"/>
  <c r="S52" i="1"/>
  <c r="S57" i="1"/>
  <c r="S43" i="1"/>
  <c r="S40" i="1"/>
  <c r="S48" i="1"/>
  <c r="S46" i="1"/>
  <c r="S66" i="1"/>
  <c r="S68" i="1"/>
  <c r="S67" i="1"/>
  <c r="S39" i="1"/>
  <c r="S28" i="1"/>
  <c r="I335" i="1"/>
  <c r="I285" i="1"/>
  <c r="I389" i="1"/>
  <c r="I416" i="1"/>
  <c r="I421" i="1"/>
  <c r="I422" i="1"/>
  <c r="I463" i="1"/>
  <c r="I374" i="1"/>
  <c r="I236" i="1"/>
  <c r="I242" i="1"/>
  <c r="I250" i="1"/>
  <c r="I183" i="1"/>
  <c r="I84" i="1"/>
  <c r="I85" i="1"/>
  <c r="I88" i="1"/>
  <c r="I96" i="1"/>
  <c r="I97" i="1"/>
  <c r="I99" i="1"/>
  <c r="I100" i="1"/>
  <c r="I101" i="1"/>
  <c r="I103" i="1"/>
  <c r="I104" i="1"/>
  <c r="I105" i="1"/>
  <c r="I107" i="1"/>
  <c r="I108" i="1"/>
  <c r="I110" i="1"/>
  <c r="I111" i="1"/>
  <c r="I113" i="1"/>
  <c r="I114" i="1"/>
  <c r="I115" i="1"/>
  <c r="I116" i="1"/>
  <c r="I118" i="1"/>
  <c r="I119" i="1"/>
  <c r="I121" i="1"/>
  <c r="I124" i="1"/>
  <c r="I125" i="1"/>
  <c r="I126" i="1"/>
  <c r="I132" i="1"/>
  <c r="I140" i="1"/>
  <c r="I146" i="1"/>
  <c r="I147" i="1"/>
  <c r="I148" i="1"/>
  <c r="I149" i="1"/>
  <c r="I151" i="1"/>
  <c r="I153" i="1"/>
  <c r="I169" i="1"/>
  <c r="I173" i="1"/>
  <c r="I175" i="1"/>
  <c r="I182" i="1"/>
  <c r="I184" i="1"/>
  <c r="I194" i="1"/>
  <c r="I224" i="1"/>
  <c r="I229" i="1"/>
  <c r="I193" i="1"/>
  <c r="J499" i="1"/>
  <c r="J503" i="1"/>
  <c r="J504" i="1"/>
  <c r="J442" i="1"/>
  <c r="J443" i="1"/>
  <c r="J451" i="1"/>
  <c r="I45" i="1"/>
  <c r="I46" i="1"/>
  <c r="I47" i="1"/>
  <c r="I48" i="1"/>
  <c r="I50" i="1"/>
  <c r="I52" i="1"/>
  <c r="I53" i="1"/>
  <c r="I40" i="1"/>
  <c r="I139" i="1"/>
  <c r="I141" i="1"/>
  <c r="I142" i="1"/>
  <c r="I195" i="1"/>
  <c r="I28" i="1"/>
  <c r="I38" i="1"/>
  <c r="I39" i="1"/>
  <c r="I41" i="1"/>
  <c r="H57" i="1"/>
  <c r="I79" i="1"/>
  <c r="I90" i="1"/>
  <c r="I71" i="1"/>
  <c r="I72" i="1"/>
  <c r="I73" i="1"/>
  <c r="I75" i="1"/>
  <c r="I77" i="1"/>
  <c r="I81" i="1"/>
  <c r="I83" i="1"/>
  <c r="I86" i="1"/>
  <c r="I87" i="1"/>
  <c r="I91" i="1"/>
  <c r="I545" i="1"/>
  <c r="I627" i="1"/>
  <c r="I630" i="1"/>
  <c r="I636" i="1"/>
  <c r="I834" i="1"/>
  <c r="I22" i="1"/>
  <c r="I23" i="1"/>
  <c r="I24" i="1"/>
  <c r="I25" i="1"/>
  <c r="I27" i="1"/>
  <c r="I128" i="1"/>
  <c r="I129" i="1"/>
  <c r="I223" i="1"/>
  <c r="I199" i="1"/>
  <c r="I200" i="1"/>
  <c r="I1416" i="1"/>
  <c r="J1146" i="1"/>
  <c r="I408" i="1"/>
  <c r="I413" i="1"/>
  <c r="I415" i="1"/>
  <c r="I420" i="1"/>
  <c r="I444" i="1"/>
  <c r="I446" i="1"/>
  <c r="I509" i="1"/>
  <c r="I511" i="1"/>
  <c r="I514" i="1"/>
  <c r="I519" i="1"/>
  <c r="I520" i="1"/>
  <c r="I533" i="1"/>
  <c r="I536" i="1"/>
  <c r="I540" i="1"/>
  <c r="I544" i="1"/>
  <c r="I551" i="1"/>
  <c r="I564" i="1"/>
  <c r="I565" i="1"/>
  <c r="I572" i="1"/>
  <c r="I574" i="1"/>
  <c r="J298" i="1"/>
  <c r="J303" i="1"/>
  <c r="I37" i="1"/>
  <c r="I54" i="1"/>
  <c r="I58" i="1"/>
  <c r="I61" i="1"/>
  <c r="I63" i="1"/>
  <c r="I64" i="1"/>
  <c r="I65" i="1"/>
  <c r="I689" i="1"/>
  <c r="J181" i="1"/>
  <c r="J230" i="1"/>
  <c r="J432" i="1"/>
  <c r="J436" i="1"/>
  <c r="J177" i="1"/>
  <c r="I246" i="1"/>
  <c r="I268" i="1"/>
  <c r="I275" i="1"/>
  <c r="I277" i="1"/>
  <c r="I368" i="1"/>
  <c r="I453" i="1"/>
  <c r="I477" i="1"/>
  <c r="I489" i="1"/>
  <c r="I599" i="1"/>
  <c r="I772" i="1"/>
  <c r="I30" i="1"/>
  <c r="I31" i="1"/>
  <c r="I32" i="1"/>
  <c r="J93" i="1"/>
  <c r="H67" i="1"/>
  <c r="I429" i="1"/>
  <c r="I496" i="1"/>
  <c r="I506" i="1"/>
  <c r="I465" i="1"/>
  <c r="I525" i="1"/>
  <c r="I528" i="1"/>
  <c r="I529" i="1"/>
  <c r="I589" i="1"/>
  <c r="I720" i="1"/>
  <c r="I741" i="1"/>
  <c r="I742" i="1"/>
  <c r="I755" i="1"/>
  <c r="I221" i="1"/>
  <c r="I222" i="1"/>
  <c r="I227" i="1"/>
  <c r="I228" i="1"/>
  <c r="I231" i="1"/>
  <c r="I133" i="1"/>
  <c r="I136" i="1"/>
  <c r="I137" i="1"/>
  <c r="I144" i="1"/>
  <c r="I154" i="1"/>
  <c r="I155" i="1"/>
  <c r="I156" i="1"/>
  <c r="I160" i="1"/>
  <c r="I163" i="1"/>
  <c r="I167" i="1"/>
  <c r="I170" i="1"/>
  <c r="I176" i="1"/>
  <c r="I187" i="1"/>
  <c r="I188" i="1"/>
  <c r="I189" i="1"/>
  <c r="I192" i="1"/>
  <c r="I197" i="1"/>
  <c r="I203" i="1"/>
  <c r="I205" i="1"/>
  <c r="I207" i="1"/>
  <c r="I208" i="1"/>
  <c r="I209" i="1"/>
  <c r="I213" i="1"/>
  <c r="I214" i="1"/>
  <c r="I217" i="1"/>
  <c r="I219" i="1"/>
  <c r="I280" i="1"/>
  <c r="I281" i="1"/>
  <c r="I283" i="1"/>
  <c r="I287" i="1"/>
  <c r="I290" i="1"/>
  <c r="I291" i="1"/>
  <c r="I376" i="1"/>
  <c r="I377" i="1"/>
  <c r="I384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4" i="1"/>
  <c r="Q236" i="1"/>
  <c r="Q242" i="1"/>
  <c r="Q246" i="1"/>
  <c r="Q250" i="1"/>
  <c r="Q252" i="1"/>
  <c r="Q267" i="1"/>
  <c r="Q268" i="1"/>
  <c r="Q273" i="1"/>
  <c r="Q274" i="1"/>
  <c r="Q275" i="1"/>
  <c r="Q277" i="1"/>
  <c r="Q279" i="1"/>
  <c r="Q280" i="1"/>
  <c r="Q281" i="1"/>
  <c r="Q282" i="1"/>
  <c r="Q283" i="1"/>
  <c r="Q284" i="1"/>
  <c r="Q285" i="1"/>
  <c r="Q287" i="1"/>
  <c r="Q288" i="1"/>
  <c r="Q289" i="1"/>
  <c r="Q290" i="1"/>
  <c r="Q291" i="1"/>
  <c r="Q292" i="1"/>
  <c r="Q298" i="1"/>
  <c r="Q299" i="1"/>
  <c r="Q300" i="1"/>
  <c r="Q301" i="1"/>
  <c r="Q302" i="1"/>
  <c r="Q303" i="1"/>
  <c r="Q315" i="1"/>
  <c r="Q332" i="1"/>
  <c r="Q334" i="1"/>
  <c r="Q335" i="1"/>
  <c r="Q337" i="1"/>
  <c r="Q338" i="1"/>
  <c r="Q368" i="1"/>
  <c r="Q374" i="1"/>
  <c r="Q376" i="1"/>
  <c r="Q377" i="1"/>
  <c r="Q381" i="1"/>
  <c r="Q382" i="1"/>
  <c r="Q383" i="1"/>
  <c r="Q384" i="1"/>
  <c r="Q388" i="1"/>
  <c r="Q389" i="1"/>
  <c r="Q398" i="1"/>
  <c r="Q403" i="1"/>
  <c r="Q404" i="1"/>
  <c r="Q408" i="1"/>
  <c r="Q413" i="1"/>
  <c r="Q415" i="1"/>
  <c r="Q416" i="1"/>
  <c r="Q419" i="1"/>
  <c r="Q420" i="1"/>
  <c r="Q421" i="1"/>
  <c r="Q422" i="1"/>
  <c r="Q426" i="1"/>
  <c r="Q427" i="1"/>
  <c r="Q428" i="1"/>
  <c r="Q429" i="1"/>
  <c r="Q430" i="1"/>
  <c r="Q431" i="1"/>
  <c r="Q432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9" i="1"/>
  <c r="Q450" i="1"/>
  <c r="Q451" i="1"/>
  <c r="Q453" i="1"/>
  <c r="Q454" i="1"/>
  <c r="Q456" i="1"/>
  <c r="Q462" i="1"/>
  <c r="Q463" i="1"/>
  <c r="Q465" i="1"/>
  <c r="Q467" i="1"/>
  <c r="Q477" i="1"/>
  <c r="Q479" i="1"/>
  <c r="Q489" i="1"/>
  <c r="Q494" i="1"/>
  <c r="Q495" i="1"/>
  <c r="Q496" i="1"/>
  <c r="Q499" i="1"/>
  <c r="Q502" i="1"/>
  <c r="Q503" i="1"/>
  <c r="Q504" i="1"/>
  <c r="Q506" i="1"/>
  <c r="Q507" i="1"/>
  <c r="Q508" i="1"/>
  <c r="Q509" i="1"/>
  <c r="Q510" i="1"/>
  <c r="Q511" i="1"/>
  <c r="Q514" i="1"/>
  <c r="Q516" i="1"/>
  <c r="Q519" i="1"/>
  <c r="Q520" i="1"/>
  <c r="Q525" i="1"/>
  <c r="Q528" i="1"/>
  <c r="Q529" i="1"/>
  <c r="Q530" i="1"/>
  <c r="Q531" i="1"/>
  <c r="Q533" i="1"/>
  <c r="Q536" i="1"/>
  <c r="Q540" i="1"/>
  <c r="Q544" i="1"/>
  <c r="Q545" i="1"/>
  <c r="Q546" i="1"/>
  <c r="Q547" i="1"/>
  <c r="Q551" i="1"/>
  <c r="Q552" i="1"/>
  <c r="Q558" i="1"/>
  <c r="Q563" i="1"/>
  <c r="Q564" i="1"/>
  <c r="Q565" i="1"/>
  <c r="Q566" i="1"/>
  <c r="Q568" i="1"/>
  <c r="Q571" i="1"/>
  <c r="Q572" i="1"/>
  <c r="Q573" i="1"/>
  <c r="Q574" i="1"/>
  <c r="Q575" i="1"/>
  <c r="Q576" i="1"/>
  <c r="Q577" i="1"/>
  <c r="Q579" i="1"/>
  <c r="Q589" i="1"/>
  <c r="Q590" i="1"/>
  <c r="Q595" i="1"/>
  <c r="Q596" i="1"/>
  <c r="Q599" i="1"/>
  <c r="Q600" i="1"/>
  <c r="Q604" i="1"/>
  <c r="Q627" i="1"/>
  <c r="Q629" i="1"/>
  <c r="Q630" i="1"/>
  <c r="Q631" i="1"/>
  <c r="Q636" i="1"/>
  <c r="Q645" i="1"/>
  <c r="Q669" i="1"/>
  <c r="Q676" i="1"/>
  <c r="Q688" i="1"/>
  <c r="Q689" i="1"/>
  <c r="Q690" i="1"/>
  <c r="Q714" i="1"/>
  <c r="Q715" i="1"/>
  <c r="Q720" i="1"/>
  <c r="Q727" i="1"/>
  <c r="Q732" i="1"/>
  <c r="Q740" i="1"/>
  <c r="Q741" i="1"/>
  <c r="Q742" i="1"/>
  <c r="Q752" i="1"/>
  <c r="Q755" i="1"/>
  <c r="Q772" i="1"/>
  <c r="Q782" i="1"/>
  <c r="Q834" i="1"/>
  <c r="Q901" i="1"/>
  <c r="Q902" i="1"/>
  <c r="Q967" i="1"/>
  <c r="Q997" i="1"/>
  <c r="Q1001" i="1"/>
  <c r="Q1005" i="1"/>
  <c r="Q1043" i="1"/>
  <c r="Q1131" i="1"/>
  <c r="Q1144" i="1"/>
  <c r="Q1146" i="1"/>
  <c r="Q1170" i="1"/>
  <c r="Q1193" i="1"/>
  <c r="Q1198" i="1"/>
  <c r="Q1201" i="1"/>
  <c r="Q1203" i="1"/>
  <c r="Q1206" i="1"/>
  <c r="Q1207" i="1"/>
  <c r="Q1232" i="1"/>
  <c r="Q1235" i="1"/>
  <c r="Q1236" i="1"/>
  <c r="Q1237" i="1"/>
  <c r="Q1238" i="1"/>
  <c r="Q1240" i="1"/>
  <c r="Q1241" i="1"/>
  <c r="Q1244" i="1"/>
  <c r="Q1257" i="1"/>
  <c r="Q1258" i="1"/>
  <c r="Q1259" i="1"/>
  <c r="Q1260" i="1"/>
  <c r="Q1261" i="1"/>
  <c r="Q1262" i="1"/>
  <c r="Q1263" i="1"/>
  <c r="Q1278" i="1"/>
  <c r="Q1291" i="1"/>
  <c r="Q1292" i="1"/>
  <c r="Q1293" i="1"/>
  <c r="Q1294" i="1"/>
  <c r="Q1295" i="1"/>
  <c r="Q1296" i="1"/>
  <c r="Q1297" i="1"/>
  <c r="Q1298" i="1"/>
  <c r="Q1299" i="1"/>
  <c r="Q1306" i="1"/>
  <c r="Q1312" i="1"/>
  <c r="Q1330" i="1"/>
  <c r="Q1329" i="1"/>
  <c r="Q1333" i="1"/>
  <c r="Q1334" i="1"/>
  <c r="Q1335" i="1"/>
  <c r="Q1339" i="1"/>
  <c r="Q1340" i="1"/>
  <c r="Q1346" i="1"/>
  <c r="Q1347" i="1"/>
  <c r="Q1348" i="1"/>
  <c r="Q1351" i="1"/>
  <c r="Q1365" i="1"/>
  <c r="Q1368" i="1"/>
  <c r="Q1369" i="1"/>
  <c r="Q1375" i="1"/>
  <c r="Q1378" i="1"/>
  <c r="Q1380" i="1"/>
  <c r="Q1382" i="1"/>
  <c r="Q1384" i="1"/>
  <c r="Q1386" i="1"/>
  <c r="Q1387" i="1"/>
  <c r="Q1388" i="1"/>
  <c r="Q1391" i="1"/>
  <c r="Q1392" i="1"/>
  <c r="Q1393" i="1"/>
  <c r="Q1394" i="1"/>
  <c r="Q1396" i="1"/>
  <c r="Q1406" i="1"/>
  <c r="Q1407" i="1"/>
  <c r="Q1409" i="1"/>
  <c r="Q1410" i="1"/>
  <c r="Q1411" i="1"/>
  <c r="Q1412" i="1"/>
  <c r="Q1413" i="1"/>
  <c r="Q1414" i="1"/>
  <c r="Q1415" i="1"/>
  <c r="Q1416" i="1"/>
  <c r="Q1418" i="1"/>
  <c r="Q1419" i="1"/>
  <c r="Q1420" i="1"/>
  <c r="Q1422" i="1"/>
  <c r="Q1423" i="1"/>
  <c r="Q1424" i="1"/>
  <c r="Q1425" i="1"/>
  <c r="Q1427" i="1"/>
  <c r="Q1429" i="1"/>
  <c r="Q1430" i="1"/>
  <c r="Q1431" i="1"/>
  <c r="Q1432" i="1"/>
  <c r="Q1433" i="1"/>
  <c r="Q1435" i="1"/>
  <c r="Q1437" i="1"/>
  <c r="Q1438" i="1"/>
  <c r="Q1439" i="1"/>
  <c r="Q1440" i="1"/>
  <c r="Q1441" i="1"/>
  <c r="Q1442" i="1"/>
  <c r="Q1443" i="1"/>
  <c r="Q1448" i="1"/>
  <c r="Q1451" i="1"/>
  <c r="Q1452" i="1"/>
  <c r="Q1453" i="1"/>
  <c r="Q1454" i="1"/>
  <c r="Q1455" i="1"/>
  <c r="Q1458" i="1"/>
  <c r="Q1459" i="1"/>
  <c r="Q1460" i="1"/>
  <c r="Q1462" i="1"/>
  <c r="Q1466" i="1"/>
  <c r="Q1469" i="1"/>
  <c r="Q1470" i="1"/>
  <c r="Q1473" i="1"/>
  <c r="Q1474" i="1"/>
  <c r="Q1475" i="1"/>
  <c r="Q1476" i="1"/>
  <c r="Q1478" i="1"/>
  <c r="Q1483" i="1"/>
  <c r="Q1487" i="1"/>
  <c r="Q1489" i="1"/>
  <c r="Q1490" i="1"/>
  <c r="Q1495" i="1"/>
  <c r="Q1497" i="1"/>
  <c r="Q1498" i="1"/>
  <c r="Q1501" i="1"/>
  <c r="Q1503" i="1"/>
  <c r="Q1504" i="1"/>
  <c r="Q1510" i="1"/>
  <c r="Q1511" i="1"/>
  <c r="Q1513" i="1"/>
  <c r="Q1515" i="1"/>
  <c r="Q1516" i="1"/>
  <c r="Q1518" i="1"/>
  <c r="Q1525" i="1"/>
  <c r="Q1532" i="1"/>
  <c r="Q1534" i="1"/>
  <c r="G869" i="4"/>
  <c r="C869" i="4"/>
  <c r="E869" i="4"/>
  <c r="G870" i="4"/>
  <c r="C870" i="4"/>
  <c r="E870" i="4"/>
  <c r="G871" i="4"/>
  <c r="C871" i="4"/>
  <c r="E871" i="4"/>
  <c r="G872" i="4"/>
  <c r="C872" i="4"/>
  <c r="E872" i="4"/>
  <c r="G873" i="4"/>
  <c r="C873" i="4"/>
  <c r="E873" i="4"/>
  <c r="G874" i="4"/>
  <c r="C874" i="4"/>
  <c r="E874" i="4"/>
  <c r="G875" i="4"/>
  <c r="C875" i="4"/>
  <c r="E875" i="4"/>
  <c r="G876" i="4"/>
  <c r="C876" i="4"/>
  <c r="G877" i="4"/>
  <c r="C877" i="4"/>
  <c r="E877" i="4"/>
  <c r="G878" i="4"/>
  <c r="C878" i="4"/>
  <c r="E878" i="4"/>
  <c r="G879" i="4"/>
  <c r="C879" i="4"/>
  <c r="E879" i="4"/>
  <c r="G880" i="4"/>
  <c r="C880" i="4"/>
  <c r="E880" i="4"/>
  <c r="G881" i="4"/>
  <c r="C881" i="4"/>
  <c r="E881" i="4"/>
  <c r="G882" i="4"/>
  <c r="C882" i="4"/>
  <c r="G883" i="4"/>
  <c r="C883" i="4"/>
  <c r="E883" i="4"/>
  <c r="G884" i="4"/>
  <c r="C884" i="4"/>
  <c r="E884" i="4"/>
  <c r="G885" i="4"/>
  <c r="C885" i="4"/>
  <c r="E885" i="4"/>
  <c r="G886" i="4"/>
  <c r="C886" i="4"/>
  <c r="E886" i="4"/>
  <c r="G887" i="4"/>
  <c r="C887" i="4"/>
  <c r="E887" i="4"/>
  <c r="G888" i="4"/>
  <c r="C888" i="4"/>
  <c r="E888" i="4"/>
  <c r="G889" i="4"/>
  <c r="C889" i="4"/>
  <c r="E889" i="4"/>
  <c r="G890" i="4"/>
  <c r="C890" i="4"/>
  <c r="G891" i="4"/>
  <c r="C891" i="4"/>
  <c r="G892" i="4"/>
  <c r="C892" i="4"/>
  <c r="E892" i="4"/>
  <c r="G893" i="4"/>
  <c r="C893" i="4"/>
  <c r="E893" i="4"/>
  <c r="G894" i="4"/>
  <c r="C894" i="4"/>
  <c r="E894" i="4"/>
  <c r="G895" i="4"/>
  <c r="C895" i="4"/>
  <c r="E895" i="4"/>
  <c r="G896" i="4"/>
  <c r="C896" i="4"/>
  <c r="E896" i="4"/>
  <c r="G897" i="4"/>
  <c r="C897" i="4"/>
  <c r="E897" i="4"/>
  <c r="G898" i="4"/>
  <c r="C898" i="4"/>
  <c r="G899" i="4"/>
  <c r="C899" i="4"/>
  <c r="E899" i="4"/>
  <c r="G900" i="4"/>
  <c r="C900" i="4"/>
  <c r="E900" i="4"/>
  <c r="G901" i="4"/>
  <c r="C901" i="4"/>
  <c r="E901" i="4"/>
  <c r="G902" i="4"/>
  <c r="C902" i="4"/>
  <c r="G903" i="4"/>
  <c r="C903" i="4"/>
  <c r="G904" i="4"/>
  <c r="C904" i="4"/>
  <c r="E904" i="4"/>
  <c r="G905" i="4"/>
  <c r="C905" i="4"/>
  <c r="E905" i="4"/>
  <c r="G906" i="4"/>
  <c r="C906" i="4"/>
  <c r="G907" i="4"/>
  <c r="C907" i="4"/>
  <c r="E907" i="4"/>
  <c r="G908" i="4"/>
  <c r="C908" i="4"/>
  <c r="E908" i="4"/>
  <c r="G909" i="4"/>
  <c r="C909" i="4"/>
  <c r="G910" i="4"/>
  <c r="C910" i="4"/>
  <c r="E910" i="4"/>
  <c r="G911" i="4"/>
  <c r="C911" i="4"/>
  <c r="E911" i="4"/>
  <c r="G912" i="4"/>
  <c r="C912" i="4"/>
  <c r="G913" i="4"/>
  <c r="C913" i="4"/>
  <c r="E913" i="4"/>
  <c r="G914" i="4"/>
  <c r="C914" i="4"/>
  <c r="E914" i="4"/>
  <c r="G915" i="4"/>
  <c r="C915" i="4"/>
  <c r="E915" i="4"/>
  <c r="G916" i="4"/>
  <c r="C916" i="4"/>
  <c r="G917" i="4"/>
  <c r="C917" i="4"/>
  <c r="E917" i="4"/>
  <c r="G918" i="4"/>
  <c r="C918" i="4"/>
  <c r="E918" i="4"/>
  <c r="G919" i="4"/>
  <c r="C919" i="4"/>
  <c r="E919" i="4"/>
  <c r="G920" i="4"/>
  <c r="C920" i="4"/>
  <c r="E920" i="4"/>
  <c r="G921" i="4"/>
  <c r="C921" i="4"/>
  <c r="G922" i="4"/>
  <c r="C922" i="4"/>
  <c r="E922" i="4"/>
  <c r="G923" i="4"/>
  <c r="C923" i="4"/>
  <c r="G924" i="4"/>
  <c r="C924" i="4"/>
  <c r="E924" i="4"/>
  <c r="G925" i="4"/>
  <c r="C925" i="4"/>
  <c r="E925" i="4"/>
  <c r="G926" i="4"/>
  <c r="C926" i="4"/>
  <c r="E926" i="4"/>
  <c r="G927" i="4"/>
  <c r="C927" i="4"/>
  <c r="E927" i="4"/>
  <c r="G928" i="4"/>
  <c r="C928" i="4"/>
  <c r="E928" i="4"/>
  <c r="G929" i="4"/>
  <c r="C929" i="4"/>
  <c r="G930" i="4"/>
  <c r="C930" i="4"/>
  <c r="E930" i="4"/>
  <c r="G931" i="4"/>
  <c r="C931" i="4"/>
  <c r="E931" i="4"/>
  <c r="G932" i="4"/>
  <c r="C932" i="4"/>
  <c r="E932" i="4"/>
  <c r="G933" i="4"/>
  <c r="C933" i="4"/>
  <c r="E933" i="4"/>
  <c r="G934" i="4"/>
  <c r="C934" i="4"/>
  <c r="E934" i="4"/>
  <c r="G935" i="4"/>
  <c r="C935" i="4"/>
  <c r="E935" i="4"/>
  <c r="G936" i="4"/>
  <c r="C936" i="4"/>
  <c r="G937" i="4"/>
  <c r="C937" i="4"/>
  <c r="E937" i="4"/>
  <c r="G938" i="4"/>
  <c r="C938" i="4"/>
  <c r="E938" i="4"/>
  <c r="G939" i="4"/>
  <c r="C939" i="4"/>
  <c r="E939" i="4"/>
  <c r="G940" i="4"/>
  <c r="C940" i="4"/>
  <c r="E940" i="4"/>
  <c r="G941" i="4"/>
  <c r="C941" i="4"/>
  <c r="G942" i="4"/>
  <c r="C942" i="4"/>
  <c r="G943" i="4"/>
  <c r="C943" i="4"/>
  <c r="E943" i="4"/>
  <c r="G944" i="4"/>
  <c r="C944" i="4"/>
  <c r="E944" i="4"/>
  <c r="G945" i="4"/>
  <c r="C945" i="4"/>
  <c r="E945" i="4"/>
  <c r="G946" i="4"/>
  <c r="C946" i="4"/>
  <c r="E946" i="4"/>
  <c r="G947" i="4"/>
  <c r="C947" i="4"/>
  <c r="E947" i="4"/>
  <c r="G948" i="4"/>
  <c r="C948" i="4"/>
  <c r="E948" i="4"/>
  <c r="G949" i="4"/>
  <c r="C949" i="4"/>
  <c r="E949" i="4"/>
  <c r="G950" i="4"/>
  <c r="C950" i="4"/>
  <c r="E950" i="4"/>
  <c r="G951" i="4"/>
  <c r="C951" i="4"/>
  <c r="E951" i="4"/>
  <c r="G952" i="4"/>
  <c r="C952" i="4"/>
  <c r="E952" i="4"/>
  <c r="G953" i="4"/>
  <c r="C953" i="4"/>
  <c r="E953" i="4"/>
  <c r="G954" i="4"/>
  <c r="C954" i="4"/>
  <c r="E954" i="4"/>
  <c r="G955" i="4"/>
  <c r="C955" i="4"/>
  <c r="E955" i="4"/>
  <c r="G956" i="4"/>
  <c r="C956" i="4"/>
  <c r="G957" i="4"/>
  <c r="C957" i="4"/>
  <c r="E957" i="4"/>
  <c r="G958" i="4"/>
  <c r="C958" i="4"/>
  <c r="E958" i="4"/>
  <c r="G959" i="4"/>
  <c r="C959" i="4"/>
  <c r="G960" i="4"/>
  <c r="C960" i="4"/>
  <c r="G961" i="4"/>
  <c r="C961" i="4"/>
  <c r="E961" i="4"/>
  <c r="G962" i="4"/>
  <c r="C962" i="4"/>
  <c r="E962" i="4"/>
  <c r="G963" i="4"/>
  <c r="C963" i="4"/>
  <c r="E963" i="4"/>
  <c r="G964" i="4"/>
  <c r="C964" i="4"/>
  <c r="G965" i="4"/>
  <c r="C965" i="4"/>
  <c r="E965" i="4"/>
  <c r="G966" i="4"/>
  <c r="C966" i="4"/>
  <c r="E966" i="4"/>
  <c r="G967" i="4"/>
  <c r="C967" i="4"/>
  <c r="E967" i="4"/>
  <c r="G968" i="4"/>
  <c r="C968" i="4"/>
  <c r="G969" i="4"/>
  <c r="C969" i="4"/>
  <c r="E969" i="4"/>
  <c r="G970" i="4"/>
  <c r="C970" i="4"/>
  <c r="G971" i="4"/>
  <c r="C971" i="4"/>
  <c r="E971" i="4"/>
  <c r="G972" i="4"/>
  <c r="C972" i="4"/>
  <c r="E972" i="4"/>
  <c r="G973" i="4"/>
  <c r="C973" i="4"/>
  <c r="E973" i="4"/>
  <c r="G974" i="4"/>
  <c r="C974" i="4"/>
  <c r="G975" i="4"/>
  <c r="C975" i="4"/>
  <c r="E975" i="4"/>
  <c r="G976" i="4"/>
  <c r="C976" i="4"/>
  <c r="E976" i="4"/>
  <c r="G977" i="4"/>
  <c r="C977" i="4"/>
  <c r="E977" i="4"/>
  <c r="G11" i="4"/>
  <c r="C11" i="4"/>
  <c r="G978" i="4"/>
  <c r="C978" i="4"/>
  <c r="E978" i="4"/>
  <c r="G979" i="4"/>
  <c r="C979" i="4"/>
  <c r="E979" i="4"/>
  <c r="G980" i="4"/>
  <c r="C980" i="4"/>
  <c r="E980" i="4"/>
  <c r="G981" i="4"/>
  <c r="C981" i="4"/>
  <c r="G982" i="4"/>
  <c r="C982" i="4"/>
  <c r="E982" i="4"/>
  <c r="G983" i="4"/>
  <c r="C983" i="4"/>
  <c r="E983" i="4"/>
  <c r="G984" i="4"/>
  <c r="C984" i="4"/>
  <c r="G985" i="4"/>
  <c r="C985" i="4"/>
  <c r="E985" i="4"/>
  <c r="G986" i="4"/>
  <c r="C986" i="4"/>
  <c r="E986" i="4"/>
  <c r="G987" i="4"/>
  <c r="C987" i="4"/>
  <c r="E987" i="4"/>
  <c r="G988" i="4"/>
  <c r="C988" i="4"/>
  <c r="E988" i="4"/>
  <c r="G989" i="4"/>
  <c r="C989" i="4"/>
  <c r="E989" i="4"/>
  <c r="G990" i="4"/>
  <c r="C990" i="4"/>
  <c r="E990" i="4"/>
  <c r="G991" i="4"/>
  <c r="C991" i="4"/>
  <c r="E991" i="4"/>
  <c r="G992" i="4"/>
  <c r="C992" i="4"/>
  <c r="E992" i="4"/>
  <c r="G993" i="4"/>
  <c r="C993" i="4"/>
  <c r="E993" i="4"/>
  <c r="G994" i="4"/>
  <c r="C994" i="4"/>
  <c r="E994" i="4"/>
  <c r="G995" i="4"/>
  <c r="C995" i="4"/>
  <c r="E995" i="4"/>
  <c r="G996" i="4"/>
  <c r="C996" i="4"/>
  <c r="E996" i="4"/>
  <c r="G997" i="4"/>
  <c r="C997" i="4"/>
  <c r="E997" i="4"/>
  <c r="G998" i="4"/>
  <c r="C998" i="4"/>
  <c r="G999" i="4"/>
  <c r="C999" i="4"/>
  <c r="E999" i="4"/>
  <c r="G1000" i="4"/>
  <c r="C1000" i="4"/>
  <c r="E1000" i="4"/>
  <c r="G1001" i="4"/>
  <c r="C1001" i="4"/>
  <c r="E1001" i="4"/>
  <c r="G1002" i="4"/>
  <c r="C1002" i="4"/>
  <c r="E1002" i="4"/>
  <c r="G1003" i="4"/>
  <c r="C1003" i="4"/>
  <c r="G1004" i="4"/>
  <c r="C1004" i="4"/>
  <c r="G1005" i="4"/>
  <c r="C1005" i="4"/>
  <c r="G1006" i="4"/>
  <c r="C1006" i="4"/>
  <c r="G1007" i="4"/>
  <c r="C1007" i="4"/>
  <c r="E1007" i="4"/>
  <c r="G1008" i="4"/>
  <c r="C1008" i="4"/>
  <c r="E1008" i="4"/>
  <c r="G1009" i="4"/>
  <c r="C1009" i="4"/>
  <c r="E1009" i="4"/>
  <c r="G1010" i="4"/>
  <c r="C1010" i="4"/>
  <c r="G1011" i="4"/>
  <c r="C1011" i="4"/>
  <c r="G1012" i="4"/>
  <c r="C1012" i="4"/>
  <c r="E1012" i="4"/>
  <c r="G1013" i="4"/>
  <c r="C1013" i="4"/>
  <c r="E1013" i="4"/>
  <c r="G1014" i="4"/>
  <c r="C1014" i="4"/>
  <c r="G1015" i="4"/>
  <c r="C1015" i="4"/>
  <c r="E1015" i="4"/>
  <c r="G1016" i="4"/>
  <c r="C1016" i="4"/>
  <c r="E1016" i="4"/>
  <c r="G1017" i="4"/>
  <c r="C1017" i="4"/>
  <c r="E1017" i="4"/>
  <c r="G1018" i="4"/>
  <c r="C1018" i="4"/>
  <c r="G1019" i="4"/>
  <c r="C1019" i="4"/>
  <c r="E1019" i="4"/>
  <c r="G1020" i="4"/>
  <c r="C1020" i="4"/>
  <c r="E1020" i="4"/>
  <c r="G1021" i="4"/>
  <c r="C1021" i="4"/>
  <c r="E1021" i="4"/>
  <c r="G1022" i="4"/>
  <c r="C1022" i="4"/>
  <c r="E1022" i="4"/>
  <c r="G1023" i="4"/>
  <c r="C1023" i="4"/>
  <c r="E1023" i="4"/>
  <c r="G1024" i="4"/>
  <c r="C1024" i="4"/>
  <c r="E1024" i="4"/>
  <c r="G1025" i="4"/>
  <c r="C1025" i="4"/>
  <c r="G1026" i="4"/>
  <c r="C1026" i="4"/>
  <c r="E1026" i="4"/>
  <c r="G1027" i="4"/>
  <c r="C1027" i="4"/>
  <c r="E1027" i="4"/>
  <c r="G1028" i="4"/>
  <c r="C1028" i="4"/>
  <c r="E1028" i="4"/>
  <c r="G1029" i="4"/>
  <c r="C1029" i="4"/>
  <c r="E1029" i="4"/>
  <c r="G1030" i="4"/>
  <c r="C1030" i="4"/>
  <c r="E1030" i="4"/>
  <c r="G1031" i="4"/>
  <c r="C1031" i="4"/>
  <c r="E1031" i="4"/>
  <c r="G1032" i="4"/>
  <c r="C1032" i="4"/>
  <c r="G1033" i="4"/>
  <c r="C1033" i="4"/>
  <c r="E1033" i="4"/>
  <c r="G1034" i="4"/>
  <c r="C1034" i="4"/>
  <c r="E1034" i="4"/>
  <c r="G1035" i="4"/>
  <c r="C1035" i="4"/>
  <c r="E1035" i="4"/>
  <c r="G1036" i="4"/>
  <c r="C1036" i="4"/>
  <c r="E1036" i="4"/>
  <c r="G1037" i="4"/>
  <c r="C1037" i="4"/>
  <c r="G1038" i="4"/>
  <c r="C1038" i="4"/>
  <c r="E1038" i="4"/>
  <c r="G1039" i="4"/>
  <c r="C1039" i="4"/>
  <c r="E1039" i="4"/>
  <c r="G1040" i="4"/>
  <c r="C1040" i="4"/>
  <c r="G1041" i="4"/>
  <c r="C1041" i="4"/>
  <c r="E1041" i="4"/>
  <c r="G12" i="4"/>
  <c r="C12" i="4"/>
  <c r="E12" i="4"/>
  <c r="G1042" i="4"/>
  <c r="C1042" i="4"/>
  <c r="E1042" i="4"/>
  <c r="G1043" i="4"/>
  <c r="C1043" i="4"/>
  <c r="G1044" i="4"/>
  <c r="C1044" i="4"/>
  <c r="E1044" i="4"/>
  <c r="G1045" i="4"/>
  <c r="C1045" i="4"/>
  <c r="E1045" i="4"/>
  <c r="G1046" i="4"/>
  <c r="C1046" i="4"/>
  <c r="E1046" i="4"/>
  <c r="G1047" i="4"/>
  <c r="C1047" i="4"/>
  <c r="G1048" i="4"/>
  <c r="C1048" i="4"/>
  <c r="E1048" i="4"/>
  <c r="G1049" i="4"/>
  <c r="C1049" i="4"/>
  <c r="G1050" i="4"/>
  <c r="C1050" i="4"/>
  <c r="E1050" i="4"/>
  <c r="G1051" i="4"/>
  <c r="C1051" i="4"/>
  <c r="E1051" i="4"/>
  <c r="G1052" i="4"/>
  <c r="C1052" i="4"/>
  <c r="E1052" i="4"/>
  <c r="G1053" i="4"/>
  <c r="C1053" i="4"/>
  <c r="E1053" i="4"/>
  <c r="G1054" i="4"/>
  <c r="C1054" i="4"/>
  <c r="E1054" i="4"/>
  <c r="G1055" i="4"/>
  <c r="C1055" i="4"/>
  <c r="G1056" i="4"/>
  <c r="C1056" i="4"/>
  <c r="G1057" i="4"/>
  <c r="C1057" i="4"/>
  <c r="G1058" i="4"/>
  <c r="C1058" i="4"/>
  <c r="E1058" i="4"/>
  <c r="G1059" i="4"/>
  <c r="C1059" i="4"/>
  <c r="E1059" i="4"/>
  <c r="G1060" i="4"/>
  <c r="C1060" i="4"/>
  <c r="E1060" i="4"/>
  <c r="G1061" i="4"/>
  <c r="C1061" i="4"/>
  <c r="E1061" i="4"/>
  <c r="G1062" i="4"/>
  <c r="C1062" i="4"/>
  <c r="E1062" i="4"/>
  <c r="G1063" i="4"/>
  <c r="C1063" i="4"/>
  <c r="G1064" i="4"/>
  <c r="C1064" i="4"/>
  <c r="E1064" i="4"/>
  <c r="G1065" i="4"/>
  <c r="C1065" i="4"/>
  <c r="E1065" i="4"/>
  <c r="G1066" i="4"/>
  <c r="C1066" i="4"/>
  <c r="E1066" i="4"/>
  <c r="G1067" i="4"/>
  <c r="C1067" i="4"/>
  <c r="E1067" i="4"/>
  <c r="G1068" i="4"/>
  <c r="C1068" i="4"/>
  <c r="E1068" i="4"/>
  <c r="G1069" i="4"/>
  <c r="C1069" i="4"/>
  <c r="E1069" i="4"/>
  <c r="G1070" i="4"/>
  <c r="C1070" i="4"/>
  <c r="E1070" i="4"/>
  <c r="G1071" i="4"/>
  <c r="C1071" i="4"/>
  <c r="G1072" i="4"/>
  <c r="C1072" i="4"/>
  <c r="E1072" i="4"/>
  <c r="G1073" i="4"/>
  <c r="C1073" i="4"/>
  <c r="E1073" i="4"/>
  <c r="G1074" i="4"/>
  <c r="C1074" i="4"/>
  <c r="E1074" i="4"/>
  <c r="G1075" i="4"/>
  <c r="C1075" i="4"/>
  <c r="E1075" i="4"/>
  <c r="G1076" i="4"/>
  <c r="C1076" i="4"/>
  <c r="E1076" i="4"/>
  <c r="G13" i="4"/>
  <c r="C13" i="4"/>
  <c r="E13" i="4"/>
  <c r="G14" i="4"/>
  <c r="C14" i="4"/>
  <c r="G1077" i="4"/>
  <c r="C1077" i="4"/>
  <c r="E1077" i="4"/>
  <c r="G15" i="4"/>
  <c r="C15" i="4"/>
  <c r="E15" i="4"/>
  <c r="G1078" i="4"/>
  <c r="C1078" i="4"/>
  <c r="E1078" i="4"/>
  <c r="G16" i="4"/>
  <c r="C16" i="4"/>
  <c r="E16" i="4"/>
  <c r="G17" i="4"/>
  <c r="C17" i="4"/>
  <c r="E17" i="4"/>
  <c r="G18" i="4"/>
  <c r="C18" i="4"/>
  <c r="E18" i="4"/>
  <c r="G19" i="4"/>
  <c r="C19" i="4"/>
  <c r="E19" i="4"/>
  <c r="G20" i="4"/>
  <c r="C20" i="4"/>
  <c r="E20" i="4"/>
  <c r="G1079" i="4"/>
  <c r="C1079" i="4"/>
  <c r="E1079" i="4"/>
  <c r="G21" i="4"/>
  <c r="C21" i="4"/>
  <c r="E21" i="4"/>
  <c r="G22" i="4"/>
  <c r="C22" i="4"/>
  <c r="E22" i="4"/>
  <c r="G23" i="4"/>
  <c r="C23" i="4"/>
  <c r="E23" i="4"/>
  <c r="G1080" i="4"/>
  <c r="C1080" i="4"/>
  <c r="E1080" i="4"/>
  <c r="G24" i="4"/>
  <c r="C24" i="4"/>
  <c r="E24" i="4"/>
  <c r="G25" i="4"/>
  <c r="C25" i="4"/>
  <c r="E25" i="4"/>
  <c r="G26" i="4"/>
  <c r="C26" i="4"/>
  <c r="E26" i="4"/>
  <c r="G1081" i="4"/>
  <c r="C1081" i="4"/>
  <c r="E1081" i="4"/>
  <c r="G27" i="4"/>
  <c r="C27" i="4"/>
  <c r="E27" i="4"/>
  <c r="G1082" i="4"/>
  <c r="C1082" i="4"/>
  <c r="E1082" i="4"/>
  <c r="G28" i="4"/>
  <c r="C28" i="4"/>
  <c r="E28" i="4"/>
  <c r="G29" i="4"/>
  <c r="C29" i="4"/>
  <c r="E29" i="4"/>
  <c r="G30" i="4"/>
  <c r="C30" i="4"/>
  <c r="E30" i="4"/>
  <c r="G1083" i="4"/>
  <c r="C1083" i="4"/>
  <c r="E1083" i="4"/>
  <c r="G31" i="4"/>
  <c r="C31" i="4"/>
  <c r="E31" i="4"/>
  <c r="G32" i="4"/>
  <c r="C32" i="4"/>
  <c r="E32" i="4"/>
  <c r="G1084" i="4"/>
  <c r="C1084" i="4"/>
  <c r="E1084" i="4"/>
  <c r="G33" i="4"/>
  <c r="C33" i="4"/>
  <c r="E33" i="4"/>
  <c r="G34" i="4"/>
  <c r="C34" i="4"/>
  <c r="E34" i="4"/>
  <c r="G35" i="4"/>
  <c r="C35" i="4"/>
  <c r="E35" i="4"/>
  <c r="G36" i="4"/>
  <c r="C36" i="4"/>
  <c r="E36" i="4"/>
  <c r="G37" i="4"/>
  <c r="C37" i="4"/>
  <c r="E37" i="4"/>
  <c r="G38" i="4"/>
  <c r="C38" i="4"/>
  <c r="G39" i="4"/>
  <c r="C39" i="4"/>
  <c r="E39" i="4"/>
  <c r="G1085" i="4"/>
  <c r="C1085" i="4"/>
  <c r="E1085" i="4"/>
  <c r="G1086" i="4"/>
  <c r="C1086" i="4"/>
  <c r="G40" i="4"/>
  <c r="C40" i="4"/>
  <c r="E40" i="4"/>
  <c r="G41" i="4"/>
  <c r="C41" i="4"/>
  <c r="E41" i="4"/>
  <c r="G42" i="4"/>
  <c r="C42" i="4"/>
  <c r="E42" i="4"/>
  <c r="G43" i="4"/>
  <c r="C43" i="4"/>
  <c r="E43" i="4"/>
  <c r="G1087" i="4"/>
  <c r="C1087" i="4"/>
  <c r="E1087" i="4"/>
  <c r="G1088" i="4"/>
  <c r="C1088" i="4"/>
  <c r="E1088" i="4"/>
  <c r="G1089" i="4"/>
  <c r="C1089" i="4"/>
  <c r="E1089" i="4"/>
  <c r="G44" i="4"/>
  <c r="C44" i="4"/>
  <c r="G1090" i="4"/>
  <c r="C1090" i="4"/>
  <c r="E1090" i="4"/>
  <c r="G45" i="4"/>
  <c r="C45" i="4"/>
  <c r="E45" i="4"/>
  <c r="G1091" i="4"/>
  <c r="C1091" i="4"/>
  <c r="E1091" i="4"/>
  <c r="G1092" i="4"/>
  <c r="C1092" i="4"/>
  <c r="E1092" i="4"/>
  <c r="G1093" i="4"/>
  <c r="C1093" i="4"/>
  <c r="E1093" i="4"/>
  <c r="G1094" i="4"/>
  <c r="C1094" i="4"/>
  <c r="E1094" i="4"/>
  <c r="G1095" i="4"/>
  <c r="C1095" i="4"/>
  <c r="G1096" i="4"/>
  <c r="C1096" i="4"/>
  <c r="E1096" i="4"/>
  <c r="G1097" i="4"/>
  <c r="C1097" i="4"/>
  <c r="E1097" i="4"/>
  <c r="G1098" i="4"/>
  <c r="C1098" i="4"/>
  <c r="E1098" i="4"/>
  <c r="G1099" i="4"/>
  <c r="C1099" i="4"/>
  <c r="E1099" i="4"/>
  <c r="G1100" i="4"/>
  <c r="C1100" i="4"/>
  <c r="G1101" i="4"/>
  <c r="C1101" i="4"/>
  <c r="E1101" i="4"/>
  <c r="G1102" i="4"/>
  <c r="C1102" i="4"/>
  <c r="E1102" i="4"/>
  <c r="G1103" i="4"/>
  <c r="C1103" i="4"/>
  <c r="E1103" i="4"/>
  <c r="G46" i="4"/>
  <c r="C46" i="4"/>
  <c r="E46" i="4"/>
  <c r="G47" i="4"/>
  <c r="C47" i="4"/>
  <c r="E47" i="4"/>
  <c r="G48" i="4"/>
  <c r="C48" i="4"/>
  <c r="E48" i="4"/>
  <c r="G49" i="4"/>
  <c r="C49" i="4"/>
  <c r="G50" i="4"/>
  <c r="C50" i="4"/>
  <c r="E50" i="4"/>
  <c r="G1104" i="4"/>
  <c r="C1104" i="4"/>
  <c r="E1104" i="4"/>
  <c r="G1105" i="4"/>
  <c r="C1105" i="4"/>
  <c r="E1105" i="4"/>
  <c r="G1106" i="4"/>
  <c r="C1106" i="4"/>
  <c r="E1106" i="4"/>
  <c r="G1107" i="4"/>
  <c r="C1107" i="4"/>
  <c r="E1107" i="4"/>
  <c r="G1108" i="4"/>
  <c r="C1108" i="4"/>
  <c r="E1108" i="4"/>
  <c r="G1109" i="4"/>
  <c r="C1109" i="4"/>
  <c r="E1109" i="4"/>
  <c r="G51" i="4"/>
  <c r="C51" i="4"/>
  <c r="E51" i="4"/>
  <c r="G52" i="4"/>
  <c r="C52" i="4"/>
  <c r="E52" i="4"/>
  <c r="G53" i="4"/>
  <c r="C53" i="4"/>
  <c r="G54" i="4"/>
  <c r="C54" i="4"/>
  <c r="E54" i="4"/>
  <c r="G55" i="4"/>
  <c r="C55" i="4"/>
  <c r="E55" i="4"/>
  <c r="G56" i="4"/>
  <c r="C56" i="4"/>
  <c r="G57" i="4"/>
  <c r="C57" i="4"/>
  <c r="E57" i="4"/>
  <c r="G58" i="4"/>
  <c r="C58" i="4"/>
  <c r="E58" i="4"/>
  <c r="G59" i="4"/>
  <c r="C59" i="4"/>
  <c r="E59" i="4"/>
  <c r="G60" i="4"/>
  <c r="C60" i="4"/>
  <c r="E60" i="4"/>
  <c r="G1110" i="4"/>
  <c r="C1110" i="4"/>
  <c r="E1110" i="4"/>
  <c r="G61" i="4"/>
  <c r="C61" i="4"/>
  <c r="G62" i="4"/>
  <c r="C62" i="4"/>
  <c r="E62" i="4"/>
  <c r="G63" i="4"/>
  <c r="C63" i="4"/>
  <c r="E63" i="4"/>
  <c r="G64" i="4"/>
  <c r="C64" i="4"/>
  <c r="E64" i="4"/>
  <c r="G65" i="4"/>
  <c r="C65" i="4"/>
  <c r="E65" i="4"/>
  <c r="G66" i="4"/>
  <c r="C66" i="4"/>
  <c r="E66" i="4"/>
  <c r="G67" i="4"/>
  <c r="C67" i="4"/>
  <c r="E67" i="4"/>
  <c r="G68" i="4"/>
  <c r="C68" i="4"/>
  <c r="G69" i="4"/>
  <c r="C69" i="4"/>
  <c r="E69" i="4"/>
  <c r="G70" i="4"/>
  <c r="C70" i="4"/>
  <c r="E70" i="4"/>
  <c r="G71" i="4"/>
  <c r="C71" i="4"/>
  <c r="E71" i="4"/>
  <c r="G72" i="4"/>
  <c r="C72" i="4"/>
  <c r="E72" i="4"/>
  <c r="G73" i="4"/>
  <c r="C73" i="4"/>
  <c r="E73" i="4"/>
  <c r="G74" i="4"/>
  <c r="C74" i="4"/>
  <c r="E74" i="4"/>
  <c r="G75" i="4"/>
  <c r="C75" i="4"/>
  <c r="E75" i="4"/>
  <c r="G1111" i="4"/>
  <c r="C1111" i="4"/>
  <c r="E1111" i="4"/>
  <c r="G76" i="4"/>
  <c r="C76" i="4"/>
  <c r="E76" i="4"/>
  <c r="G1112" i="4"/>
  <c r="C1112" i="4"/>
  <c r="G1113" i="4"/>
  <c r="C1113" i="4"/>
  <c r="E1113" i="4"/>
  <c r="G77" i="4"/>
  <c r="C77" i="4"/>
  <c r="E77" i="4"/>
  <c r="G1114" i="4"/>
  <c r="C1114" i="4"/>
  <c r="G1115" i="4"/>
  <c r="C1115" i="4"/>
  <c r="E1115" i="4"/>
  <c r="G78" i="4"/>
  <c r="C78" i="4"/>
  <c r="E78" i="4"/>
  <c r="G79" i="4"/>
  <c r="C79" i="4"/>
  <c r="E79" i="4"/>
  <c r="G80" i="4"/>
  <c r="C80" i="4"/>
  <c r="E80" i="4"/>
  <c r="G81" i="4"/>
  <c r="C81" i="4"/>
  <c r="E81" i="4"/>
  <c r="G82" i="4"/>
  <c r="C82" i="4"/>
  <c r="E82" i="4"/>
  <c r="G83" i="4"/>
  <c r="C83" i="4"/>
  <c r="E83" i="4"/>
  <c r="G1116" i="4"/>
  <c r="C1116" i="4"/>
  <c r="E1116" i="4"/>
  <c r="G1117" i="4"/>
  <c r="C1117" i="4"/>
  <c r="E1117" i="4"/>
  <c r="G84" i="4"/>
  <c r="C84" i="4"/>
  <c r="E84" i="4"/>
  <c r="G85" i="4"/>
  <c r="C85" i="4"/>
  <c r="E85" i="4"/>
  <c r="G86" i="4"/>
  <c r="C86" i="4"/>
  <c r="G87" i="4"/>
  <c r="C87" i="4"/>
  <c r="E87" i="4"/>
  <c r="G88" i="4"/>
  <c r="C88" i="4"/>
  <c r="E88" i="4"/>
  <c r="G89" i="4"/>
  <c r="C89" i="4"/>
  <c r="E89" i="4"/>
  <c r="G90" i="4"/>
  <c r="C90" i="4"/>
  <c r="E90" i="4"/>
  <c r="G91" i="4"/>
  <c r="C91" i="4"/>
  <c r="E91" i="4"/>
  <c r="G92" i="4"/>
  <c r="C92" i="4"/>
  <c r="E92" i="4"/>
  <c r="G93" i="4"/>
  <c r="C93" i="4"/>
  <c r="G94" i="4"/>
  <c r="C94" i="4"/>
  <c r="E94" i="4"/>
  <c r="G95" i="4"/>
  <c r="C95" i="4"/>
  <c r="E95" i="4"/>
  <c r="G96" i="4"/>
  <c r="C96" i="4"/>
  <c r="E96" i="4"/>
  <c r="G97" i="4"/>
  <c r="C97" i="4"/>
  <c r="E97" i="4"/>
  <c r="G98" i="4"/>
  <c r="C98" i="4"/>
  <c r="G99" i="4"/>
  <c r="C99" i="4"/>
  <c r="E99" i="4"/>
  <c r="G100" i="4"/>
  <c r="C100" i="4"/>
  <c r="E100" i="4"/>
  <c r="G101" i="4"/>
  <c r="C101" i="4"/>
  <c r="G102" i="4"/>
  <c r="C102" i="4"/>
  <c r="E102" i="4"/>
  <c r="G103" i="4"/>
  <c r="C103" i="4"/>
  <c r="E103" i="4"/>
  <c r="G1118" i="4"/>
  <c r="C1118" i="4"/>
  <c r="E1118" i="4"/>
  <c r="G104" i="4"/>
  <c r="C104" i="4"/>
  <c r="E104" i="4"/>
  <c r="G105" i="4"/>
  <c r="C105" i="4"/>
  <c r="E105" i="4"/>
  <c r="G106" i="4"/>
  <c r="C106" i="4"/>
  <c r="E106" i="4"/>
  <c r="G107" i="4"/>
  <c r="C107" i="4"/>
  <c r="E107" i="4"/>
  <c r="G1119" i="4"/>
  <c r="C1119" i="4"/>
  <c r="E1119" i="4"/>
  <c r="G108" i="4"/>
  <c r="C108" i="4"/>
  <c r="E108" i="4"/>
  <c r="G1120" i="4"/>
  <c r="C1120" i="4"/>
  <c r="E1120" i="4"/>
  <c r="G1121" i="4"/>
  <c r="C1121" i="4"/>
  <c r="E1121" i="4"/>
  <c r="G109" i="4"/>
  <c r="C109" i="4"/>
  <c r="E109" i="4"/>
  <c r="G110" i="4"/>
  <c r="C110" i="4"/>
  <c r="G111" i="4"/>
  <c r="C111" i="4"/>
  <c r="E111" i="4"/>
  <c r="G1122" i="4"/>
  <c r="C1122" i="4"/>
  <c r="E1122" i="4"/>
  <c r="G1123" i="4"/>
  <c r="C1123" i="4"/>
  <c r="E1123" i="4"/>
  <c r="G1124" i="4"/>
  <c r="C1124" i="4"/>
  <c r="E1124" i="4"/>
  <c r="G1125" i="4"/>
  <c r="C1125" i="4"/>
  <c r="E1125" i="4"/>
  <c r="G112" i="4"/>
  <c r="C112" i="4"/>
  <c r="E112" i="4"/>
  <c r="G113" i="4"/>
  <c r="C113" i="4"/>
  <c r="E113" i="4"/>
  <c r="G114" i="4"/>
  <c r="C114" i="4"/>
  <c r="E114" i="4"/>
  <c r="G1126" i="4"/>
  <c r="C1126" i="4"/>
  <c r="E1126" i="4"/>
  <c r="G1127" i="4"/>
  <c r="C1127" i="4"/>
  <c r="E1127" i="4"/>
  <c r="G115" i="4"/>
  <c r="C115" i="4"/>
  <c r="E115" i="4"/>
  <c r="G116" i="4"/>
  <c r="C116" i="4"/>
  <c r="G117" i="4"/>
  <c r="C117" i="4"/>
  <c r="E117" i="4"/>
  <c r="G118" i="4"/>
  <c r="C118" i="4"/>
  <c r="E118" i="4"/>
  <c r="G119" i="4"/>
  <c r="C119" i="4"/>
  <c r="E119" i="4"/>
  <c r="G120" i="4"/>
  <c r="C120" i="4"/>
  <c r="E120" i="4"/>
  <c r="G121" i="4"/>
  <c r="C121" i="4"/>
  <c r="E121" i="4"/>
  <c r="G122" i="4"/>
  <c r="C122" i="4"/>
  <c r="E122" i="4"/>
  <c r="G1128" i="4"/>
  <c r="C1128" i="4"/>
  <c r="G123" i="4"/>
  <c r="C123" i="4"/>
  <c r="E123" i="4"/>
  <c r="G124" i="4"/>
  <c r="C124" i="4"/>
  <c r="E124" i="4"/>
  <c r="G1129" i="4"/>
  <c r="C1129" i="4"/>
  <c r="E1129" i="4"/>
  <c r="G1130" i="4"/>
  <c r="C1130" i="4"/>
  <c r="G125" i="4"/>
  <c r="C125" i="4"/>
  <c r="G126" i="4"/>
  <c r="C126" i="4"/>
  <c r="E126" i="4"/>
  <c r="G1131" i="4"/>
  <c r="C1131" i="4"/>
  <c r="E1131" i="4"/>
  <c r="G127" i="4"/>
  <c r="C127" i="4"/>
  <c r="E127" i="4"/>
  <c r="G128" i="4"/>
  <c r="C128" i="4"/>
  <c r="G129" i="4"/>
  <c r="C129" i="4"/>
  <c r="E129" i="4"/>
  <c r="G130" i="4"/>
  <c r="C130" i="4"/>
  <c r="E130" i="4"/>
  <c r="G1132" i="4"/>
  <c r="C1132" i="4"/>
  <c r="E1132" i="4"/>
  <c r="G131" i="4"/>
  <c r="C131" i="4"/>
  <c r="E131" i="4"/>
  <c r="G1133" i="4"/>
  <c r="C1133" i="4"/>
  <c r="E1133" i="4"/>
  <c r="G1134" i="4"/>
  <c r="C1134" i="4"/>
  <c r="E1134" i="4"/>
  <c r="G132" i="4"/>
  <c r="C132" i="4"/>
  <c r="E132" i="4"/>
  <c r="G133" i="4"/>
  <c r="C133" i="4"/>
  <c r="E133" i="4"/>
  <c r="G1135" i="4"/>
  <c r="C1135" i="4"/>
  <c r="E1135" i="4"/>
  <c r="G1136" i="4"/>
  <c r="C1136" i="4"/>
  <c r="E1136" i="4"/>
  <c r="G1137" i="4"/>
  <c r="C1137" i="4"/>
  <c r="E1137" i="4"/>
  <c r="G1138" i="4"/>
  <c r="C1138" i="4"/>
  <c r="E1138" i="4"/>
  <c r="G134" i="4"/>
  <c r="C134" i="4"/>
  <c r="E134" i="4"/>
  <c r="G1139" i="4"/>
  <c r="C1139" i="4"/>
  <c r="E1139" i="4"/>
  <c r="G1140" i="4"/>
  <c r="C1140" i="4"/>
  <c r="E1140" i="4"/>
  <c r="G1141" i="4"/>
  <c r="C1141" i="4"/>
  <c r="E1141" i="4"/>
  <c r="G1142" i="4"/>
  <c r="C1142" i="4"/>
  <c r="E1142" i="4"/>
  <c r="G1143" i="4"/>
  <c r="C1143" i="4"/>
  <c r="E1143" i="4"/>
  <c r="G1144" i="4"/>
  <c r="C1144" i="4"/>
  <c r="E1144" i="4"/>
  <c r="G1145" i="4"/>
  <c r="C1145" i="4"/>
  <c r="E1145" i="4"/>
  <c r="G135" i="4"/>
  <c r="C135" i="4"/>
  <c r="E135" i="4"/>
  <c r="G1146" i="4"/>
  <c r="C1146" i="4"/>
  <c r="E1146" i="4"/>
  <c r="G1147" i="4"/>
  <c r="C1147" i="4"/>
  <c r="E1147" i="4"/>
  <c r="G1148" i="4"/>
  <c r="C1148" i="4"/>
  <c r="G1149" i="4"/>
  <c r="C1149" i="4"/>
  <c r="G1150" i="4"/>
  <c r="C1150" i="4"/>
  <c r="E1150" i="4"/>
  <c r="G1151" i="4"/>
  <c r="C1151" i="4"/>
  <c r="G1152" i="4"/>
  <c r="C1152" i="4"/>
  <c r="E1152" i="4"/>
  <c r="G1153" i="4"/>
  <c r="C1153" i="4"/>
  <c r="E1153" i="4"/>
  <c r="G1154" i="4"/>
  <c r="C1154" i="4"/>
  <c r="E1154" i="4"/>
  <c r="G1155" i="4"/>
  <c r="C1155" i="4"/>
  <c r="E1155" i="4"/>
  <c r="G1156" i="4"/>
  <c r="C1156" i="4"/>
  <c r="G1157" i="4"/>
  <c r="C1157" i="4"/>
  <c r="E1157" i="4"/>
  <c r="G136" i="4"/>
  <c r="C136" i="4"/>
  <c r="E136" i="4"/>
  <c r="G1158" i="4"/>
  <c r="C1158" i="4"/>
  <c r="E1158" i="4"/>
  <c r="G1159" i="4"/>
  <c r="C1159" i="4"/>
  <c r="E1159" i="4"/>
  <c r="G1160" i="4"/>
  <c r="C1160" i="4"/>
  <c r="E1160" i="4"/>
  <c r="G137" i="4"/>
  <c r="C137" i="4"/>
  <c r="G1161" i="4"/>
  <c r="C1161" i="4"/>
  <c r="E1161" i="4"/>
  <c r="G1162" i="4"/>
  <c r="C1162" i="4"/>
  <c r="E1162" i="4"/>
  <c r="G1163" i="4"/>
  <c r="C1163" i="4"/>
  <c r="G138" i="4"/>
  <c r="C138" i="4"/>
  <c r="E138" i="4"/>
  <c r="G139" i="4"/>
  <c r="C139" i="4"/>
  <c r="E139" i="4"/>
  <c r="G140" i="4"/>
  <c r="C140" i="4"/>
  <c r="E140" i="4"/>
  <c r="G141" i="4"/>
  <c r="C141" i="4"/>
  <c r="E141" i="4"/>
  <c r="G142" i="4"/>
  <c r="C142" i="4"/>
  <c r="E142" i="4"/>
  <c r="G1164" i="4"/>
  <c r="C1164" i="4"/>
  <c r="G1165" i="4"/>
  <c r="C1165" i="4"/>
  <c r="E1165" i="4"/>
  <c r="G143" i="4"/>
  <c r="C143" i="4"/>
  <c r="E143" i="4"/>
  <c r="G1166" i="4"/>
  <c r="C1166" i="4"/>
  <c r="E1166" i="4"/>
  <c r="G144" i="4"/>
  <c r="C144" i="4"/>
  <c r="E144" i="4"/>
  <c r="G1167" i="4"/>
  <c r="C1167" i="4"/>
  <c r="E1167" i="4"/>
  <c r="G145" i="4"/>
  <c r="C145" i="4"/>
  <c r="E145" i="4"/>
  <c r="G146" i="4"/>
  <c r="C146" i="4"/>
  <c r="E146" i="4"/>
  <c r="G147" i="4"/>
  <c r="C147" i="4"/>
  <c r="E147" i="4"/>
  <c r="G1168" i="4"/>
  <c r="C1168" i="4"/>
  <c r="E1168" i="4"/>
  <c r="G148" i="4"/>
  <c r="C148" i="4"/>
  <c r="E148" i="4"/>
  <c r="G149" i="4"/>
  <c r="C149" i="4"/>
  <c r="E149" i="4"/>
  <c r="G150" i="4"/>
  <c r="C150" i="4"/>
  <c r="E150" i="4"/>
  <c r="G151" i="4"/>
  <c r="C151" i="4"/>
  <c r="G152" i="4"/>
  <c r="C152" i="4"/>
  <c r="E152" i="4"/>
  <c r="G1169" i="4"/>
  <c r="C1169" i="4"/>
  <c r="E1169" i="4"/>
  <c r="G153" i="4"/>
  <c r="C153" i="4"/>
  <c r="E153" i="4"/>
  <c r="G1170" i="4"/>
  <c r="C1170" i="4"/>
  <c r="E1170" i="4"/>
  <c r="G154" i="4"/>
  <c r="C154" i="4"/>
  <c r="E154" i="4"/>
  <c r="G155" i="4"/>
  <c r="C155" i="4"/>
  <c r="E155" i="4"/>
  <c r="G156" i="4"/>
  <c r="C156" i="4"/>
  <c r="E156" i="4"/>
  <c r="G157" i="4"/>
  <c r="C157" i="4"/>
  <c r="G158" i="4"/>
  <c r="C158" i="4"/>
  <c r="E158" i="4"/>
  <c r="G159" i="4"/>
  <c r="C159" i="4"/>
  <c r="E159" i="4"/>
  <c r="G160" i="4"/>
  <c r="C160" i="4"/>
  <c r="E160" i="4"/>
  <c r="G161" i="4"/>
  <c r="C161" i="4"/>
  <c r="E161" i="4"/>
  <c r="G1171" i="4"/>
  <c r="C1171" i="4"/>
  <c r="E1171" i="4"/>
  <c r="G162" i="4"/>
  <c r="C162" i="4"/>
  <c r="E162" i="4"/>
  <c r="G163" i="4"/>
  <c r="C163" i="4"/>
  <c r="G164" i="4"/>
  <c r="C164" i="4"/>
  <c r="E164" i="4"/>
  <c r="G165" i="4"/>
  <c r="C165" i="4"/>
  <c r="E165" i="4"/>
  <c r="G1172" i="4"/>
  <c r="C1172" i="4"/>
  <c r="E1172" i="4"/>
  <c r="G1173" i="4"/>
  <c r="C1173" i="4"/>
  <c r="E1173" i="4"/>
  <c r="G1174" i="4"/>
  <c r="C1174" i="4"/>
  <c r="E1174" i="4"/>
  <c r="G166" i="4"/>
  <c r="C166" i="4"/>
  <c r="G1175" i="4"/>
  <c r="C1175" i="4"/>
  <c r="E1175" i="4"/>
  <c r="G167" i="4"/>
  <c r="C167" i="4"/>
  <c r="E167" i="4"/>
  <c r="G168" i="4"/>
  <c r="C168" i="4"/>
  <c r="G1176" i="4"/>
  <c r="C1176" i="4"/>
  <c r="E1176" i="4"/>
  <c r="G1177" i="4"/>
  <c r="C1177" i="4"/>
  <c r="E1177" i="4"/>
  <c r="G1178" i="4"/>
  <c r="C1178" i="4"/>
  <c r="E1178" i="4"/>
  <c r="G169" i="4"/>
  <c r="C169" i="4"/>
  <c r="G1179" i="4"/>
  <c r="C1179" i="4"/>
  <c r="E1179" i="4"/>
  <c r="G1180" i="4"/>
  <c r="C1180" i="4"/>
  <c r="E1180" i="4"/>
  <c r="G1181" i="4"/>
  <c r="C1181" i="4"/>
  <c r="E1181" i="4"/>
  <c r="G1182" i="4"/>
  <c r="C1182" i="4"/>
  <c r="E1182" i="4"/>
  <c r="G1183" i="4"/>
  <c r="C1183" i="4"/>
  <c r="E1183" i="4"/>
  <c r="G1184" i="4"/>
  <c r="C1184" i="4"/>
  <c r="E1184" i="4"/>
  <c r="G170" i="4"/>
  <c r="C170" i="4"/>
  <c r="E170" i="4"/>
  <c r="G171" i="4"/>
  <c r="C171" i="4"/>
  <c r="E171" i="4"/>
  <c r="G1185" i="4"/>
  <c r="C1185" i="4"/>
  <c r="E1185" i="4"/>
  <c r="G172" i="4"/>
  <c r="C172" i="4"/>
  <c r="G1186" i="4"/>
  <c r="C1186" i="4"/>
  <c r="E1186" i="4"/>
  <c r="G173" i="4"/>
  <c r="C173" i="4"/>
  <c r="E173" i="4"/>
  <c r="G1187" i="4"/>
  <c r="C1187" i="4"/>
  <c r="E1187" i="4"/>
  <c r="G1188" i="4"/>
  <c r="C1188" i="4"/>
  <c r="E1188" i="4"/>
  <c r="G174" i="4"/>
  <c r="C174" i="4"/>
  <c r="E174" i="4"/>
  <c r="G175" i="4"/>
  <c r="C175" i="4"/>
  <c r="E175" i="4"/>
  <c r="G176" i="4"/>
  <c r="C176" i="4"/>
  <c r="E176" i="4"/>
  <c r="G177" i="4"/>
  <c r="C177" i="4"/>
  <c r="E177" i="4"/>
  <c r="G178" i="4"/>
  <c r="C178" i="4"/>
  <c r="E178" i="4"/>
  <c r="G1189" i="4"/>
  <c r="C1189" i="4"/>
  <c r="E1189" i="4"/>
  <c r="G179" i="4"/>
  <c r="C179" i="4"/>
  <c r="E179" i="4"/>
  <c r="G180" i="4"/>
  <c r="C180" i="4"/>
  <c r="E180" i="4"/>
  <c r="G1190" i="4"/>
  <c r="C1190" i="4"/>
  <c r="E1190" i="4"/>
  <c r="G1191" i="4"/>
  <c r="C1191" i="4"/>
  <c r="E1191" i="4"/>
  <c r="G1192" i="4"/>
  <c r="C1192" i="4"/>
  <c r="E1192" i="4"/>
  <c r="G1193" i="4"/>
  <c r="C1193" i="4"/>
  <c r="G181" i="4"/>
  <c r="C181" i="4"/>
  <c r="E181" i="4"/>
  <c r="G182" i="4"/>
  <c r="C182" i="4"/>
  <c r="E182" i="4"/>
  <c r="G1194" i="4"/>
  <c r="C1194" i="4"/>
  <c r="E1194" i="4"/>
  <c r="G183" i="4"/>
  <c r="C183" i="4"/>
  <c r="E183" i="4"/>
  <c r="G184" i="4"/>
  <c r="C184" i="4"/>
  <c r="E184" i="4"/>
  <c r="G1195" i="4"/>
  <c r="C1195" i="4"/>
  <c r="E1195" i="4"/>
  <c r="G185" i="4"/>
  <c r="C185" i="4"/>
  <c r="E185" i="4"/>
  <c r="G186" i="4"/>
  <c r="C186" i="4"/>
  <c r="G187" i="4"/>
  <c r="C187" i="4"/>
  <c r="E187" i="4"/>
  <c r="G1196" i="4"/>
  <c r="C1196" i="4"/>
  <c r="E1196" i="4"/>
  <c r="G188" i="4"/>
  <c r="C188" i="4"/>
  <c r="E188" i="4"/>
  <c r="G189" i="4"/>
  <c r="C189" i="4"/>
  <c r="E189" i="4"/>
  <c r="G190" i="4"/>
  <c r="C190" i="4"/>
  <c r="G1197" i="4"/>
  <c r="C1197" i="4"/>
  <c r="E1197" i="4"/>
  <c r="G1198" i="4"/>
  <c r="C1198" i="4"/>
  <c r="E1198" i="4"/>
  <c r="G1199" i="4"/>
  <c r="C1199" i="4"/>
  <c r="G1200" i="4"/>
  <c r="C1200" i="4"/>
  <c r="E1200" i="4"/>
  <c r="G191" i="4"/>
  <c r="C191" i="4"/>
  <c r="E191" i="4"/>
  <c r="G1201" i="4"/>
  <c r="C1201" i="4"/>
  <c r="E1201" i="4"/>
  <c r="G192" i="4"/>
  <c r="C192" i="4"/>
  <c r="E192" i="4"/>
  <c r="G1202" i="4"/>
  <c r="C1202" i="4"/>
  <c r="E1202" i="4"/>
  <c r="G1203" i="4"/>
  <c r="C1203" i="4"/>
  <c r="E1203" i="4"/>
  <c r="G193" i="4"/>
  <c r="C193" i="4"/>
  <c r="E193" i="4"/>
  <c r="G1204" i="4"/>
  <c r="C1204" i="4"/>
  <c r="E1204" i="4"/>
  <c r="G194" i="4"/>
  <c r="C194" i="4"/>
  <c r="E194" i="4"/>
  <c r="G195" i="4"/>
  <c r="C195" i="4"/>
  <c r="E195" i="4"/>
  <c r="G1205" i="4"/>
  <c r="C1205" i="4"/>
  <c r="G196" i="4"/>
  <c r="C196" i="4"/>
  <c r="E196" i="4"/>
  <c r="G197" i="4"/>
  <c r="C197" i="4"/>
  <c r="E197" i="4"/>
  <c r="G198" i="4"/>
  <c r="C198" i="4"/>
  <c r="E198" i="4"/>
  <c r="G199" i="4"/>
  <c r="C199" i="4"/>
  <c r="E199" i="4"/>
  <c r="G1206" i="4"/>
  <c r="C1206" i="4"/>
  <c r="E1206" i="4"/>
  <c r="G1207" i="4"/>
  <c r="C1207" i="4"/>
  <c r="E1207" i="4"/>
  <c r="G1208" i="4"/>
  <c r="C1208" i="4"/>
  <c r="E1208" i="4"/>
  <c r="G1209" i="4"/>
  <c r="C1209" i="4"/>
  <c r="E1209" i="4"/>
  <c r="G200" i="4"/>
  <c r="C200" i="4"/>
  <c r="E200" i="4"/>
  <c r="G1210" i="4"/>
  <c r="C1210" i="4"/>
  <c r="E1210" i="4"/>
  <c r="G201" i="4"/>
  <c r="C201" i="4"/>
  <c r="G202" i="4"/>
  <c r="C202" i="4"/>
  <c r="E202" i="4"/>
  <c r="G1211" i="4"/>
  <c r="C1211" i="4"/>
  <c r="E1211" i="4"/>
  <c r="G1212" i="4"/>
  <c r="C1212" i="4"/>
  <c r="E1212" i="4"/>
  <c r="G1213" i="4"/>
  <c r="C1213" i="4"/>
  <c r="E1213" i="4"/>
  <c r="G1214" i="4"/>
  <c r="C1214" i="4"/>
  <c r="E1214" i="4"/>
  <c r="G1215" i="4"/>
  <c r="C1215" i="4"/>
  <c r="G1216" i="4"/>
  <c r="C1216" i="4"/>
  <c r="E1216" i="4"/>
  <c r="G1217" i="4"/>
  <c r="C1217" i="4"/>
  <c r="E1217" i="4"/>
  <c r="G203" i="4"/>
  <c r="C203" i="4"/>
  <c r="E203" i="4"/>
  <c r="G1218" i="4"/>
  <c r="C1218" i="4"/>
  <c r="E1218" i="4"/>
  <c r="G204" i="4"/>
  <c r="C204" i="4"/>
  <c r="E204" i="4"/>
  <c r="G205" i="4"/>
  <c r="C205" i="4"/>
  <c r="E205" i="4"/>
  <c r="G206" i="4"/>
  <c r="C206" i="4"/>
  <c r="E206" i="4"/>
  <c r="G207" i="4"/>
  <c r="C207" i="4"/>
  <c r="E207" i="4"/>
  <c r="G208" i="4"/>
  <c r="C208" i="4"/>
  <c r="E208" i="4"/>
  <c r="G209" i="4"/>
  <c r="C209" i="4"/>
  <c r="E209" i="4"/>
  <c r="G210" i="4"/>
  <c r="C210" i="4"/>
  <c r="E210" i="4"/>
  <c r="G211" i="4"/>
  <c r="C211" i="4"/>
  <c r="E211" i="4"/>
  <c r="G1219" i="4"/>
  <c r="C1219" i="4"/>
  <c r="E1219" i="4"/>
  <c r="G1220" i="4"/>
  <c r="C1220" i="4"/>
  <c r="G212" i="4"/>
  <c r="C212" i="4"/>
  <c r="E212" i="4"/>
  <c r="G1221" i="4"/>
  <c r="C1221" i="4"/>
  <c r="E1221" i="4"/>
  <c r="G213" i="4"/>
  <c r="C213" i="4"/>
  <c r="E213" i="4"/>
  <c r="G214" i="4"/>
  <c r="C214" i="4"/>
  <c r="E214" i="4"/>
  <c r="G1222" i="4"/>
  <c r="C1222" i="4"/>
  <c r="G1223" i="4"/>
  <c r="C1223" i="4"/>
  <c r="E1223" i="4"/>
  <c r="G215" i="4"/>
  <c r="C215" i="4"/>
  <c r="E215" i="4"/>
  <c r="G216" i="4"/>
  <c r="C216" i="4"/>
  <c r="E216" i="4"/>
  <c r="G1224" i="4"/>
  <c r="C1224" i="4"/>
  <c r="E1224" i="4"/>
  <c r="G1225" i="4"/>
  <c r="C1225" i="4"/>
  <c r="G217" i="4"/>
  <c r="C217" i="4"/>
  <c r="E217" i="4"/>
  <c r="G218" i="4"/>
  <c r="C218" i="4"/>
  <c r="E218" i="4"/>
  <c r="G1226" i="4"/>
  <c r="C1226" i="4"/>
  <c r="E1226" i="4"/>
  <c r="G219" i="4"/>
  <c r="C219" i="4"/>
  <c r="E219" i="4"/>
  <c r="G1227" i="4"/>
  <c r="C1227" i="4"/>
  <c r="E1227" i="4"/>
  <c r="G220" i="4"/>
  <c r="C220" i="4"/>
  <c r="E220" i="4"/>
  <c r="G221" i="4"/>
  <c r="C221" i="4"/>
  <c r="E221" i="4"/>
  <c r="G222" i="4"/>
  <c r="C222" i="4"/>
  <c r="G223" i="4"/>
  <c r="C223" i="4"/>
  <c r="E223" i="4"/>
  <c r="G224" i="4"/>
  <c r="C224" i="4"/>
  <c r="E224" i="4"/>
  <c r="G225" i="4"/>
  <c r="C225" i="4"/>
  <c r="E225" i="4"/>
  <c r="G226" i="4"/>
  <c r="C226" i="4"/>
  <c r="E226" i="4"/>
  <c r="G227" i="4"/>
  <c r="C227" i="4"/>
  <c r="E227" i="4"/>
  <c r="G228" i="4"/>
  <c r="C228" i="4"/>
  <c r="E228" i="4"/>
  <c r="G229" i="4"/>
  <c r="C229" i="4"/>
  <c r="G230" i="4"/>
  <c r="C230" i="4"/>
  <c r="E230" i="4"/>
  <c r="G231" i="4"/>
  <c r="C231" i="4"/>
  <c r="E231" i="4"/>
  <c r="G232" i="4"/>
  <c r="C232" i="4"/>
  <c r="E232" i="4"/>
  <c r="G233" i="4"/>
  <c r="C233" i="4"/>
  <c r="G234" i="4"/>
  <c r="C234" i="4"/>
  <c r="E234" i="4"/>
  <c r="G235" i="4"/>
  <c r="C235" i="4"/>
  <c r="E235" i="4"/>
  <c r="G236" i="4"/>
  <c r="C236" i="4"/>
  <c r="E236" i="4"/>
  <c r="G237" i="4"/>
  <c r="C237" i="4"/>
  <c r="E237" i="4"/>
  <c r="G238" i="4"/>
  <c r="C238" i="4"/>
  <c r="E238" i="4"/>
  <c r="G239" i="4"/>
  <c r="C239" i="4"/>
  <c r="E239" i="4"/>
  <c r="G240" i="4"/>
  <c r="C240" i="4"/>
  <c r="E240" i="4"/>
  <c r="G1228" i="4"/>
  <c r="C1228" i="4"/>
  <c r="E1228" i="4"/>
  <c r="G241" i="4"/>
  <c r="C241" i="4"/>
  <c r="E241" i="4"/>
  <c r="G1229" i="4"/>
  <c r="C1229" i="4"/>
  <c r="G1230" i="4"/>
  <c r="C1230" i="4"/>
  <c r="E1230" i="4"/>
  <c r="G1231" i="4"/>
  <c r="C1231" i="4"/>
  <c r="E1231" i="4"/>
  <c r="G242" i="4"/>
  <c r="C242" i="4"/>
  <c r="G243" i="4"/>
  <c r="C243" i="4"/>
  <c r="E243" i="4"/>
  <c r="G244" i="4"/>
  <c r="C244" i="4"/>
  <c r="E244" i="4"/>
  <c r="G1232" i="4"/>
  <c r="C1232" i="4"/>
  <c r="E1232" i="4"/>
  <c r="G245" i="4"/>
  <c r="C245" i="4"/>
  <c r="E245" i="4"/>
  <c r="G1233" i="4"/>
  <c r="C1233" i="4"/>
  <c r="E1233" i="4"/>
  <c r="G246" i="4"/>
  <c r="C246" i="4"/>
  <c r="E246" i="4"/>
  <c r="G247" i="4"/>
  <c r="C247" i="4"/>
  <c r="E247" i="4"/>
  <c r="G248" i="4"/>
  <c r="C248" i="4"/>
  <c r="E248" i="4"/>
  <c r="G1234" i="4"/>
  <c r="C1234" i="4"/>
  <c r="E1234" i="4"/>
  <c r="G249" i="4"/>
  <c r="C249" i="4"/>
  <c r="E249" i="4"/>
  <c r="G1235" i="4"/>
  <c r="C1235" i="4"/>
  <c r="E1235" i="4"/>
  <c r="G250" i="4"/>
  <c r="C250" i="4"/>
  <c r="E250" i="4"/>
  <c r="G251" i="4"/>
  <c r="C251" i="4"/>
  <c r="E251" i="4"/>
  <c r="G252" i="4"/>
  <c r="C252" i="4"/>
  <c r="E252" i="4"/>
  <c r="G253" i="4"/>
  <c r="C253" i="4"/>
  <c r="E253" i="4"/>
  <c r="G1236" i="4"/>
  <c r="C1236" i="4"/>
  <c r="E1236" i="4"/>
  <c r="G254" i="4"/>
  <c r="C254" i="4"/>
  <c r="E254" i="4"/>
  <c r="G255" i="4"/>
  <c r="C255" i="4"/>
  <c r="E255" i="4"/>
  <c r="G256" i="4"/>
  <c r="C256" i="4"/>
  <c r="G257" i="4"/>
  <c r="C257" i="4"/>
  <c r="E257" i="4"/>
  <c r="G258" i="4"/>
  <c r="C258" i="4"/>
  <c r="E258" i="4"/>
  <c r="G259" i="4"/>
  <c r="C259" i="4"/>
  <c r="E259" i="4"/>
  <c r="G260" i="4"/>
  <c r="C260" i="4"/>
  <c r="E260" i="4"/>
  <c r="G261" i="4"/>
  <c r="C261" i="4"/>
  <c r="E261" i="4"/>
  <c r="G262" i="4"/>
  <c r="C262" i="4"/>
  <c r="E262" i="4"/>
  <c r="G263" i="4"/>
  <c r="C263" i="4"/>
  <c r="E263" i="4"/>
  <c r="G264" i="4"/>
  <c r="C264" i="4"/>
  <c r="E264" i="4"/>
  <c r="G265" i="4"/>
  <c r="C265" i="4"/>
  <c r="G266" i="4"/>
  <c r="C266" i="4"/>
  <c r="E266" i="4"/>
  <c r="G267" i="4"/>
  <c r="C267" i="4"/>
  <c r="E267" i="4"/>
  <c r="G268" i="4"/>
  <c r="C268" i="4"/>
  <c r="E268" i="4"/>
  <c r="G269" i="4"/>
  <c r="C269" i="4"/>
  <c r="E269" i="4"/>
  <c r="G270" i="4"/>
  <c r="C270" i="4"/>
  <c r="E270" i="4"/>
  <c r="G271" i="4"/>
  <c r="C271" i="4"/>
  <c r="E271" i="4"/>
  <c r="G272" i="4"/>
  <c r="C272" i="4"/>
  <c r="E272" i="4"/>
  <c r="G273" i="4"/>
  <c r="C273" i="4"/>
  <c r="E273" i="4"/>
  <c r="G274" i="4"/>
  <c r="C274" i="4"/>
  <c r="E274" i="4"/>
  <c r="G275" i="4"/>
  <c r="C275" i="4"/>
  <c r="G1237" i="4"/>
  <c r="C1237" i="4"/>
  <c r="E1237" i="4"/>
  <c r="G276" i="4"/>
  <c r="C276" i="4"/>
  <c r="E276" i="4"/>
  <c r="G277" i="4"/>
  <c r="C277" i="4"/>
  <c r="E277" i="4"/>
  <c r="G278" i="4"/>
  <c r="C278" i="4"/>
  <c r="E278" i="4"/>
  <c r="G279" i="4"/>
  <c r="C279" i="4"/>
  <c r="G280" i="4"/>
  <c r="C280" i="4"/>
  <c r="E280" i="4"/>
  <c r="G281" i="4"/>
  <c r="C281" i="4"/>
  <c r="E281" i="4"/>
  <c r="G1238" i="4"/>
  <c r="C1238" i="4"/>
  <c r="E1238" i="4"/>
  <c r="G282" i="4"/>
  <c r="C282" i="4"/>
  <c r="E282" i="4"/>
  <c r="G283" i="4"/>
  <c r="C283" i="4"/>
  <c r="E283" i="4"/>
  <c r="G284" i="4"/>
  <c r="C284" i="4"/>
  <c r="E284" i="4"/>
  <c r="G285" i="4"/>
  <c r="C285" i="4"/>
  <c r="G286" i="4"/>
  <c r="C286" i="4"/>
  <c r="E286" i="4"/>
  <c r="G287" i="4"/>
  <c r="C287" i="4"/>
  <c r="E287" i="4"/>
  <c r="G288" i="4"/>
  <c r="C288" i="4"/>
  <c r="E288" i="4"/>
  <c r="G289" i="4"/>
  <c r="C289" i="4"/>
  <c r="E289" i="4"/>
  <c r="G290" i="4"/>
  <c r="C290" i="4"/>
  <c r="E290" i="4"/>
  <c r="G291" i="4"/>
  <c r="C291" i="4"/>
  <c r="E291" i="4"/>
  <c r="G292" i="4"/>
  <c r="C292" i="4"/>
  <c r="G1239" i="4"/>
  <c r="C1239" i="4"/>
  <c r="E1239" i="4"/>
  <c r="G1240" i="4"/>
  <c r="C1240" i="4"/>
  <c r="E1240" i="4"/>
  <c r="G1241" i="4"/>
  <c r="C1241" i="4"/>
  <c r="E1241" i="4"/>
  <c r="G293" i="4"/>
  <c r="C293" i="4"/>
  <c r="E293" i="4"/>
  <c r="G294" i="4"/>
  <c r="C294" i="4"/>
  <c r="E294" i="4"/>
  <c r="G295" i="4"/>
  <c r="C295" i="4"/>
  <c r="E295" i="4"/>
  <c r="G296" i="4"/>
  <c r="C296" i="4"/>
  <c r="E296" i="4"/>
  <c r="G1242" i="4"/>
  <c r="C1242" i="4"/>
  <c r="E1242" i="4"/>
  <c r="G297" i="4"/>
  <c r="C297" i="4"/>
  <c r="E297" i="4"/>
  <c r="G298" i="4"/>
  <c r="C298" i="4"/>
  <c r="E298" i="4"/>
  <c r="G299" i="4"/>
  <c r="C299" i="4"/>
  <c r="E299" i="4"/>
  <c r="G300" i="4"/>
  <c r="C300" i="4"/>
  <c r="E300" i="4"/>
  <c r="G301" i="4"/>
  <c r="C301" i="4"/>
  <c r="E301" i="4"/>
  <c r="G302" i="4"/>
  <c r="C302" i="4"/>
  <c r="E302" i="4"/>
  <c r="G303" i="4"/>
  <c r="C303" i="4"/>
  <c r="G304" i="4"/>
  <c r="C304" i="4"/>
  <c r="E304" i="4"/>
  <c r="G305" i="4"/>
  <c r="C305" i="4"/>
  <c r="E305" i="4"/>
  <c r="G306" i="4"/>
  <c r="C306" i="4"/>
  <c r="E306" i="4"/>
  <c r="G307" i="4"/>
  <c r="C307" i="4"/>
  <c r="E307" i="4"/>
  <c r="G308" i="4"/>
  <c r="C308" i="4"/>
  <c r="E308" i="4"/>
  <c r="G309" i="4"/>
  <c r="C309" i="4"/>
  <c r="E309" i="4"/>
  <c r="G310" i="4"/>
  <c r="C310" i="4"/>
  <c r="E310" i="4"/>
  <c r="G311" i="4"/>
  <c r="C311" i="4"/>
  <c r="E311" i="4"/>
  <c r="G1243" i="4"/>
  <c r="C1243" i="4"/>
  <c r="E1243" i="4"/>
  <c r="G1244" i="4"/>
  <c r="C1244" i="4"/>
  <c r="E1244" i="4"/>
  <c r="G312" i="4"/>
  <c r="C312" i="4"/>
  <c r="E312" i="4"/>
  <c r="G313" i="4"/>
  <c r="C313" i="4"/>
  <c r="E313" i="4"/>
  <c r="G314" i="4"/>
  <c r="C314" i="4"/>
  <c r="E314" i="4"/>
  <c r="G315" i="4"/>
  <c r="C315" i="4"/>
  <c r="E315" i="4"/>
  <c r="G1245" i="4"/>
  <c r="C1245" i="4"/>
  <c r="E1245" i="4"/>
  <c r="G316" i="4"/>
  <c r="C316" i="4"/>
  <c r="E316" i="4"/>
  <c r="G317" i="4"/>
  <c r="C317" i="4"/>
  <c r="E317" i="4"/>
  <c r="G318" i="4"/>
  <c r="C318" i="4"/>
  <c r="E318" i="4"/>
  <c r="G319" i="4"/>
  <c r="C319" i="4"/>
  <c r="E319" i="4"/>
  <c r="G320" i="4"/>
  <c r="C320" i="4"/>
  <c r="E320" i="4"/>
  <c r="G321" i="4"/>
  <c r="C321" i="4"/>
  <c r="G1246" i="4"/>
  <c r="C1246" i="4"/>
  <c r="E1246" i="4"/>
  <c r="G322" i="4"/>
  <c r="C322" i="4"/>
  <c r="E322" i="4"/>
  <c r="G323" i="4"/>
  <c r="C323" i="4"/>
  <c r="E323" i="4"/>
  <c r="G324" i="4"/>
  <c r="C324" i="4"/>
  <c r="E324" i="4"/>
  <c r="G325" i="4"/>
  <c r="C325" i="4"/>
  <c r="E325" i="4"/>
  <c r="G1247" i="4"/>
  <c r="C1247" i="4"/>
  <c r="G326" i="4"/>
  <c r="C326" i="4"/>
  <c r="E326" i="4"/>
  <c r="G327" i="4"/>
  <c r="C327" i="4"/>
  <c r="E327" i="4"/>
  <c r="G328" i="4"/>
  <c r="C328" i="4"/>
  <c r="E328" i="4"/>
  <c r="G329" i="4"/>
  <c r="C329" i="4"/>
  <c r="E329" i="4"/>
  <c r="G330" i="4"/>
  <c r="C330" i="4"/>
  <c r="E330" i="4"/>
  <c r="G331" i="4"/>
  <c r="C331" i="4"/>
  <c r="E331" i="4"/>
  <c r="G332" i="4"/>
  <c r="C332" i="4"/>
  <c r="E332" i="4"/>
  <c r="G333" i="4"/>
  <c r="C333" i="4"/>
  <c r="E333" i="4"/>
  <c r="G1248" i="4"/>
  <c r="C1248" i="4"/>
  <c r="E1248" i="4"/>
  <c r="G1249" i="4"/>
  <c r="C1249" i="4"/>
  <c r="E1249" i="4"/>
  <c r="G1250" i="4"/>
  <c r="C1250" i="4"/>
  <c r="E1250" i="4"/>
  <c r="G334" i="4"/>
  <c r="C334" i="4"/>
  <c r="E334" i="4"/>
  <c r="G335" i="4"/>
  <c r="C335" i="4"/>
  <c r="E335" i="4"/>
  <c r="G336" i="4"/>
  <c r="C336" i="4"/>
  <c r="E336" i="4"/>
  <c r="G337" i="4"/>
  <c r="C337" i="4"/>
  <c r="E337" i="4"/>
  <c r="G338" i="4"/>
  <c r="C338" i="4"/>
  <c r="E338" i="4"/>
  <c r="G339" i="4"/>
  <c r="C339" i="4"/>
  <c r="E339" i="4"/>
  <c r="G340" i="4"/>
  <c r="C340" i="4"/>
  <c r="E340" i="4"/>
  <c r="G341" i="4"/>
  <c r="C341" i="4"/>
  <c r="E341" i="4"/>
  <c r="G342" i="4"/>
  <c r="C342" i="4"/>
  <c r="E342" i="4"/>
  <c r="G1251" i="4"/>
  <c r="C1251" i="4"/>
  <c r="E1251" i="4"/>
  <c r="G343" i="4"/>
  <c r="C343" i="4"/>
  <c r="E343" i="4"/>
  <c r="G344" i="4"/>
  <c r="C344" i="4"/>
  <c r="E344" i="4"/>
  <c r="G1252" i="4"/>
  <c r="C1252" i="4"/>
  <c r="E1252" i="4"/>
  <c r="G345" i="4"/>
  <c r="C345" i="4"/>
  <c r="E345" i="4"/>
  <c r="G346" i="4"/>
  <c r="C346" i="4"/>
  <c r="E346" i="4"/>
  <c r="G347" i="4"/>
  <c r="C347" i="4"/>
  <c r="E347" i="4"/>
  <c r="G348" i="4"/>
  <c r="C348" i="4"/>
  <c r="E348" i="4"/>
  <c r="G349" i="4"/>
  <c r="C349" i="4"/>
  <c r="E349" i="4"/>
  <c r="G350" i="4"/>
  <c r="C350" i="4"/>
  <c r="E350" i="4"/>
  <c r="G351" i="4"/>
  <c r="C351" i="4"/>
  <c r="E351" i="4"/>
  <c r="G352" i="4"/>
  <c r="C352" i="4"/>
  <c r="G353" i="4"/>
  <c r="C353" i="4"/>
  <c r="E353" i="4"/>
  <c r="G354" i="4"/>
  <c r="C354" i="4"/>
  <c r="E354" i="4"/>
  <c r="G355" i="4"/>
  <c r="C355" i="4"/>
  <c r="E355" i="4"/>
  <c r="G356" i="4"/>
  <c r="C356" i="4"/>
  <c r="E356" i="4"/>
  <c r="G357" i="4"/>
  <c r="C357" i="4"/>
  <c r="E357" i="4"/>
  <c r="G358" i="4"/>
  <c r="C358" i="4"/>
  <c r="E358" i="4"/>
  <c r="G1253" i="4"/>
  <c r="C1253" i="4"/>
  <c r="E1253" i="4"/>
  <c r="G359" i="4"/>
  <c r="C359" i="4"/>
  <c r="E359" i="4"/>
  <c r="G360" i="4"/>
  <c r="C360" i="4"/>
  <c r="E360" i="4"/>
  <c r="G361" i="4"/>
  <c r="C361" i="4"/>
  <c r="E361" i="4"/>
  <c r="G362" i="4"/>
  <c r="C362" i="4"/>
  <c r="G363" i="4"/>
  <c r="C363" i="4"/>
  <c r="E363" i="4"/>
  <c r="G364" i="4"/>
  <c r="C364" i="4"/>
  <c r="E364" i="4"/>
  <c r="G365" i="4"/>
  <c r="C365" i="4"/>
  <c r="E365" i="4"/>
  <c r="G366" i="4"/>
  <c r="C366" i="4"/>
  <c r="E366" i="4"/>
  <c r="G367" i="4"/>
  <c r="C367" i="4"/>
  <c r="E367" i="4"/>
  <c r="G1254" i="4"/>
  <c r="C1254" i="4"/>
  <c r="G368" i="4"/>
  <c r="C368" i="4"/>
  <c r="E368" i="4"/>
  <c r="G369" i="4"/>
  <c r="C369" i="4"/>
  <c r="E369" i="4"/>
  <c r="G370" i="4"/>
  <c r="C370" i="4"/>
  <c r="E370" i="4"/>
  <c r="G371" i="4"/>
  <c r="C371" i="4"/>
  <c r="E371" i="4"/>
  <c r="G372" i="4"/>
  <c r="C372" i="4"/>
  <c r="E372" i="4"/>
  <c r="G373" i="4"/>
  <c r="C373" i="4"/>
  <c r="E373" i="4"/>
  <c r="G374" i="4"/>
  <c r="C374" i="4"/>
  <c r="G375" i="4"/>
  <c r="C375" i="4"/>
  <c r="E375" i="4"/>
  <c r="G376" i="4"/>
  <c r="C376" i="4"/>
  <c r="E376" i="4"/>
  <c r="G377" i="4"/>
  <c r="C377" i="4"/>
  <c r="G378" i="4"/>
  <c r="C378" i="4"/>
  <c r="E378" i="4"/>
  <c r="G379" i="4"/>
  <c r="C379" i="4"/>
  <c r="E379" i="4"/>
  <c r="G380" i="4"/>
  <c r="C380" i="4"/>
  <c r="G381" i="4"/>
  <c r="C381" i="4"/>
  <c r="E381" i="4"/>
  <c r="G382" i="4"/>
  <c r="C382" i="4"/>
  <c r="E382" i="4"/>
  <c r="G383" i="4"/>
  <c r="C383" i="4"/>
  <c r="E383" i="4"/>
  <c r="G384" i="4"/>
  <c r="C384" i="4"/>
  <c r="E384" i="4"/>
  <c r="G385" i="4"/>
  <c r="C385" i="4"/>
  <c r="E385" i="4"/>
  <c r="G386" i="4"/>
  <c r="C386" i="4"/>
  <c r="G387" i="4"/>
  <c r="C387" i="4"/>
  <c r="E387" i="4"/>
  <c r="G388" i="4"/>
  <c r="C388" i="4"/>
  <c r="E388" i="4"/>
  <c r="G389" i="4"/>
  <c r="C389" i="4"/>
  <c r="E389" i="4"/>
  <c r="G390" i="4"/>
  <c r="C390" i="4"/>
  <c r="E390" i="4"/>
  <c r="G391" i="4"/>
  <c r="C391" i="4"/>
  <c r="E391" i="4"/>
  <c r="G392" i="4"/>
  <c r="C392" i="4"/>
  <c r="E392" i="4"/>
  <c r="G393" i="4"/>
  <c r="C393" i="4"/>
  <c r="G394" i="4"/>
  <c r="C394" i="4"/>
  <c r="E394" i="4"/>
  <c r="G395" i="4"/>
  <c r="C395" i="4"/>
  <c r="E395" i="4"/>
  <c r="G396" i="4"/>
  <c r="C396" i="4"/>
  <c r="E396" i="4"/>
  <c r="G397" i="4"/>
  <c r="C397" i="4"/>
  <c r="E397" i="4"/>
  <c r="G398" i="4"/>
  <c r="C398" i="4"/>
  <c r="E398" i="4"/>
  <c r="G399" i="4"/>
  <c r="C399" i="4"/>
  <c r="E399" i="4"/>
  <c r="G400" i="4"/>
  <c r="C400" i="4"/>
  <c r="E400" i="4"/>
  <c r="G401" i="4"/>
  <c r="C401" i="4"/>
  <c r="E401" i="4"/>
  <c r="G402" i="4"/>
  <c r="C402" i="4"/>
  <c r="E402" i="4"/>
  <c r="G403" i="4"/>
  <c r="C403" i="4"/>
  <c r="E403" i="4"/>
  <c r="G404" i="4"/>
  <c r="C404" i="4"/>
  <c r="G405" i="4"/>
  <c r="C405" i="4"/>
  <c r="E405" i="4"/>
  <c r="G406" i="4"/>
  <c r="C406" i="4"/>
  <c r="E406" i="4"/>
  <c r="G407" i="4"/>
  <c r="C407" i="4"/>
  <c r="E407" i="4"/>
  <c r="G408" i="4"/>
  <c r="C408" i="4"/>
  <c r="G409" i="4"/>
  <c r="C409" i="4"/>
  <c r="E409" i="4"/>
  <c r="G410" i="4"/>
  <c r="C410" i="4"/>
  <c r="E410" i="4"/>
  <c r="G411" i="4"/>
  <c r="C411" i="4"/>
  <c r="E411" i="4"/>
  <c r="G412" i="4"/>
  <c r="C412" i="4"/>
  <c r="E412" i="4"/>
  <c r="G413" i="4"/>
  <c r="C413" i="4"/>
  <c r="E413" i="4"/>
  <c r="G414" i="4"/>
  <c r="C414" i="4"/>
  <c r="E414" i="4"/>
  <c r="G415" i="4"/>
  <c r="C415" i="4"/>
  <c r="G416" i="4"/>
  <c r="C416" i="4"/>
  <c r="E416" i="4"/>
  <c r="G1255" i="4"/>
  <c r="C1255" i="4"/>
  <c r="E1255" i="4"/>
  <c r="G417" i="4"/>
  <c r="C417" i="4"/>
  <c r="E417" i="4"/>
  <c r="G418" i="4"/>
  <c r="C418" i="4"/>
  <c r="E418" i="4"/>
  <c r="G419" i="4"/>
  <c r="C419" i="4"/>
  <c r="G420" i="4"/>
  <c r="C420" i="4"/>
  <c r="E420" i="4"/>
  <c r="G421" i="4"/>
  <c r="C421" i="4"/>
  <c r="E421" i="4"/>
  <c r="G422" i="4"/>
  <c r="C422" i="4"/>
  <c r="E422" i="4"/>
  <c r="G423" i="4"/>
  <c r="C423" i="4"/>
  <c r="E423" i="4"/>
  <c r="G424" i="4"/>
  <c r="C424" i="4"/>
  <c r="E424" i="4"/>
  <c r="G425" i="4"/>
  <c r="C425" i="4"/>
  <c r="E425" i="4"/>
  <c r="G426" i="4"/>
  <c r="C426" i="4"/>
  <c r="G427" i="4"/>
  <c r="C427" i="4"/>
  <c r="E427" i="4"/>
  <c r="G428" i="4"/>
  <c r="C428" i="4"/>
  <c r="E428" i="4"/>
  <c r="G429" i="4"/>
  <c r="C429" i="4"/>
  <c r="E429" i="4"/>
  <c r="G430" i="4"/>
  <c r="C430" i="4"/>
  <c r="E430" i="4"/>
  <c r="G431" i="4"/>
  <c r="C431" i="4"/>
  <c r="E431" i="4"/>
  <c r="G432" i="4"/>
  <c r="C432" i="4"/>
  <c r="E432" i="4"/>
  <c r="G433" i="4"/>
  <c r="C433" i="4"/>
  <c r="G434" i="4"/>
  <c r="C434" i="4"/>
  <c r="E434" i="4"/>
  <c r="G435" i="4"/>
  <c r="C435" i="4"/>
  <c r="E435" i="4"/>
  <c r="G436" i="4"/>
  <c r="C436" i="4"/>
  <c r="E436" i="4"/>
  <c r="G437" i="4"/>
  <c r="C437" i="4"/>
  <c r="E437" i="4"/>
  <c r="G438" i="4"/>
  <c r="C438" i="4"/>
  <c r="E438" i="4"/>
  <c r="G439" i="4"/>
  <c r="C439" i="4"/>
  <c r="E439" i="4"/>
  <c r="G440" i="4"/>
  <c r="C440" i="4"/>
  <c r="E440" i="4"/>
  <c r="G441" i="4"/>
  <c r="C441" i="4"/>
  <c r="G442" i="4"/>
  <c r="C442" i="4"/>
  <c r="E442" i="4"/>
  <c r="G443" i="4"/>
  <c r="C443" i="4"/>
  <c r="E443" i="4"/>
  <c r="G444" i="4"/>
  <c r="C444" i="4"/>
  <c r="E444" i="4"/>
  <c r="G445" i="4"/>
  <c r="C445" i="4"/>
  <c r="E445" i="4"/>
  <c r="G446" i="4"/>
  <c r="C446" i="4"/>
  <c r="G447" i="4"/>
  <c r="C447" i="4"/>
  <c r="G448" i="4"/>
  <c r="C448" i="4"/>
  <c r="G449" i="4"/>
  <c r="C449" i="4"/>
  <c r="G450" i="4"/>
  <c r="C450" i="4"/>
  <c r="E450" i="4"/>
  <c r="G451" i="4"/>
  <c r="C451" i="4"/>
  <c r="E451" i="4"/>
  <c r="G452" i="4"/>
  <c r="C452" i="4"/>
  <c r="E452" i="4"/>
  <c r="G453" i="4"/>
  <c r="C453" i="4"/>
  <c r="E453" i="4"/>
  <c r="G454" i="4"/>
  <c r="C454" i="4"/>
  <c r="E454" i="4"/>
  <c r="G455" i="4"/>
  <c r="C455" i="4"/>
  <c r="E455" i="4"/>
  <c r="G456" i="4"/>
  <c r="C456" i="4"/>
  <c r="E456" i="4"/>
  <c r="G457" i="4"/>
  <c r="C457" i="4"/>
  <c r="E457" i="4"/>
  <c r="G458" i="4"/>
  <c r="C458" i="4"/>
  <c r="E458" i="4"/>
  <c r="G459" i="4"/>
  <c r="C459" i="4"/>
  <c r="G460" i="4"/>
  <c r="C460" i="4"/>
  <c r="E460" i="4"/>
  <c r="G461" i="4"/>
  <c r="C461" i="4"/>
  <c r="E461" i="4"/>
  <c r="G462" i="4"/>
  <c r="C462" i="4"/>
  <c r="E462" i="4"/>
  <c r="G463" i="4"/>
  <c r="C463" i="4"/>
  <c r="E463" i="4"/>
  <c r="G464" i="4"/>
  <c r="C464" i="4"/>
  <c r="E464" i="4"/>
  <c r="G465" i="4"/>
  <c r="C465" i="4"/>
  <c r="E465" i="4"/>
  <c r="G466" i="4"/>
  <c r="C466" i="4"/>
  <c r="E466" i="4"/>
  <c r="G467" i="4"/>
  <c r="C467" i="4"/>
  <c r="G468" i="4"/>
  <c r="C468" i="4"/>
  <c r="E468" i="4"/>
  <c r="G469" i="4"/>
  <c r="C469" i="4"/>
  <c r="E469" i="4"/>
  <c r="G470" i="4"/>
  <c r="C470" i="4"/>
  <c r="E470" i="4"/>
  <c r="G471" i="4"/>
  <c r="C471" i="4"/>
  <c r="E471" i="4"/>
  <c r="G472" i="4"/>
  <c r="C472" i="4"/>
  <c r="E472" i="4"/>
  <c r="G473" i="4"/>
  <c r="C473" i="4"/>
  <c r="E473" i="4"/>
  <c r="G474" i="4"/>
  <c r="C474" i="4"/>
  <c r="E474" i="4"/>
  <c r="G475" i="4"/>
  <c r="C475" i="4"/>
  <c r="G476" i="4"/>
  <c r="C476" i="4"/>
  <c r="E476" i="4"/>
  <c r="G477" i="4"/>
  <c r="C477" i="4"/>
  <c r="E477" i="4"/>
  <c r="G478" i="4"/>
  <c r="C478" i="4"/>
  <c r="E478" i="4"/>
  <c r="G479" i="4"/>
  <c r="C479" i="4"/>
  <c r="E479" i="4"/>
  <c r="G480" i="4"/>
  <c r="C480" i="4"/>
  <c r="E480" i="4"/>
  <c r="G481" i="4"/>
  <c r="C481" i="4"/>
  <c r="E481" i="4"/>
  <c r="G1256" i="4"/>
  <c r="C1256" i="4"/>
  <c r="G1257" i="4"/>
  <c r="C1257" i="4"/>
  <c r="E1257" i="4"/>
  <c r="G482" i="4"/>
  <c r="C482" i="4"/>
  <c r="E482" i="4"/>
  <c r="G483" i="4"/>
  <c r="C483" i="4"/>
  <c r="E483" i="4"/>
  <c r="G484" i="4"/>
  <c r="C484" i="4"/>
  <c r="E484" i="4"/>
  <c r="G485" i="4"/>
  <c r="C485" i="4"/>
  <c r="E485" i="4"/>
  <c r="G486" i="4"/>
  <c r="C486" i="4"/>
  <c r="E486" i="4"/>
  <c r="G487" i="4"/>
  <c r="C487" i="4"/>
  <c r="E487" i="4"/>
  <c r="G488" i="4"/>
  <c r="C488" i="4"/>
  <c r="G489" i="4"/>
  <c r="C489" i="4"/>
  <c r="E489" i="4"/>
  <c r="G490" i="4"/>
  <c r="C490" i="4"/>
  <c r="E490" i="4"/>
  <c r="G491" i="4"/>
  <c r="C491" i="4"/>
  <c r="E491" i="4"/>
  <c r="G492" i="4"/>
  <c r="C492" i="4"/>
  <c r="G493" i="4"/>
  <c r="C493" i="4"/>
  <c r="E493" i="4"/>
  <c r="G494" i="4"/>
  <c r="C494" i="4"/>
  <c r="E494" i="4"/>
  <c r="G495" i="4"/>
  <c r="C495" i="4"/>
  <c r="E495" i="4"/>
  <c r="G496" i="4"/>
  <c r="C496" i="4"/>
  <c r="E496" i="4"/>
  <c r="G497" i="4"/>
  <c r="C497" i="4"/>
  <c r="E497" i="4"/>
  <c r="G498" i="4"/>
  <c r="C498" i="4"/>
  <c r="G499" i="4"/>
  <c r="C499" i="4"/>
  <c r="E499" i="4"/>
  <c r="G500" i="4"/>
  <c r="C500" i="4"/>
  <c r="E500" i="4"/>
  <c r="G501" i="4"/>
  <c r="C501" i="4"/>
  <c r="E501" i="4"/>
  <c r="G502" i="4"/>
  <c r="C502" i="4"/>
  <c r="E502" i="4"/>
  <c r="G503" i="4"/>
  <c r="C503" i="4"/>
  <c r="E503" i="4"/>
  <c r="G504" i="4"/>
  <c r="C504" i="4"/>
  <c r="E504" i="4"/>
  <c r="G505" i="4"/>
  <c r="C505" i="4"/>
  <c r="E505" i="4"/>
  <c r="G506" i="4"/>
  <c r="C506" i="4"/>
  <c r="E506" i="4"/>
  <c r="G507" i="4"/>
  <c r="C507" i="4"/>
  <c r="E507" i="4"/>
  <c r="G508" i="4"/>
  <c r="C508" i="4"/>
  <c r="E508" i="4"/>
  <c r="G509" i="4"/>
  <c r="C509" i="4"/>
  <c r="E509" i="4"/>
  <c r="G510" i="4"/>
  <c r="C510" i="4"/>
  <c r="E510" i="4"/>
  <c r="G511" i="4"/>
  <c r="C511" i="4"/>
  <c r="E511" i="4"/>
  <c r="G512" i="4"/>
  <c r="C512" i="4"/>
  <c r="E512" i="4"/>
  <c r="G513" i="4"/>
  <c r="C513" i="4"/>
  <c r="E513" i="4"/>
  <c r="G514" i="4"/>
  <c r="C514" i="4"/>
  <c r="E514" i="4"/>
  <c r="G515" i="4"/>
  <c r="C515" i="4"/>
  <c r="E515" i="4"/>
  <c r="G1258" i="4"/>
  <c r="C1258" i="4"/>
  <c r="E1258" i="4"/>
  <c r="G516" i="4"/>
  <c r="C516" i="4"/>
  <c r="G517" i="4"/>
  <c r="C517" i="4"/>
  <c r="E517" i="4"/>
  <c r="G518" i="4"/>
  <c r="C518" i="4"/>
  <c r="E518" i="4"/>
  <c r="G519" i="4"/>
  <c r="C519" i="4"/>
  <c r="E519" i="4"/>
  <c r="G520" i="4"/>
  <c r="C520" i="4"/>
  <c r="E520" i="4"/>
  <c r="G521" i="4"/>
  <c r="C521" i="4"/>
  <c r="E521" i="4"/>
  <c r="G522" i="4"/>
  <c r="C522" i="4"/>
  <c r="E522" i="4"/>
  <c r="G523" i="4"/>
  <c r="C523" i="4"/>
  <c r="E523" i="4"/>
  <c r="G524" i="4"/>
  <c r="C524" i="4"/>
  <c r="E524" i="4"/>
  <c r="G525" i="4"/>
  <c r="C525" i="4"/>
  <c r="E525" i="4"/>
  <c r="G526" i="4"/>
  <c r="C526" i="4"/>
  <c r="E526" i="4"/>
  <c r="G527" i="4"/>
  <c r="C527" i="4"/>
  <c r="E527" i="4"/>
  <c r="G528" i="4"/>
  <c r="C528" i="4"/>
  <c r="G529" i="4"/>
  <c r="C529" i="4"/>
  <c r="E529" i="4"/>
  <c r="G1259" i="4"/>
  <c r="C1259" i="4"/>
  <c r="E1259" i="4"/>
  <c r="G530" i="4"/>
  <c r="C530" i="4"/>
  <c r="E530" i="4"/>
  <c r="G531" i="4"/>
  <c r="C531" i="4"/>
  <c r="E531" i="4"/>
  <c r="G532" i="4"/>
  <c r="C532" i="4"/>
  <c r="E532" i="4"/>
  <c r="G533" i="4"/>
  <c r="C533" i="4"/>
  <c r="G534" i="4"/>
  <c r="C534" i="4"/>
  <c r="E534" i="4"/>
  <c r="G535" i="4"/>
  <c r="C535" i="4"/>
  <c r="E535" i="4"/>
  <c r="G536" i="4"/>
  <c r="C536" i="4"/>
  <c r="E536" i="4"/>
  <c r="G537" i="4"/>
  <c r="C537" i="4"/>
  <c r="G538" i="4"/>
  <c r="C538" i="4"/>
  <c r="E538" i="4"/>
  <c r="G539" i="4"/>
  <c r="C539" i="4"/>
  <c r="E539" i="4"/>
  <c r="G540" i="4"/>
  <c r="C540" i="4"/>
  <c r="E540" i="4"/>
  <c r="G1260" i="4"/>
  <c r="C1260" i="4"/>
  <c r="G541" i="4"/>
  <c r="C541" i="4"/>
  <c r="E541" i="4"/>
  <c r="G542" i="4"/>
  <c r="C542" i="4"/>
  <c r="E542" i="4"/>
  <c r="G543" i="4"/>
  <c r="C543" i="4"/>
  <c r="E543" i="4"/>
  <c r="G544" i="4"/>
  <c r="C544" i="4"/>
  <c r="E544" i="4"/>
  <c r="G545" i="4"/>
  <c r="C545" i="4"/>
  <c r="E545" i="4"/>
  <c r="G546" i="4"/>
  <c r="C546" i="4"/>
  <c r="E546" i="4"/>
  <c r="G547" i="4"/>
  <c r="C547" i="4"/>
  <c r="E547" i="4"/>
  <c r="G548" i="4"/>
  <c r="C548" i="4"/>
  <c r="E548" i="4"/>
  <c r="G1261" i="4"/>
  <c r="C1261" i="4"/>
  <c r="E1261" i="4"/>
  <c r="G549" i="4"/>
  <c r="C549" i="4"/>
  <c r="E549" i="4"/>
  <c r="G550" i="4"/>
  <c r="C550" i="4"/>
  <c r="E550" i="4"/>
  <c r="G551" i="4"/>
  <c r="C551" i="4"/>
  <c r="E551" i="4"/>
  <c r="G552" i="4"/>
  <c r="C552" i="4"/>
  <c r="E552" i="4"/>
  <c r="G553" i="4"/>
  <c r="C553" i="4"/>
  <c r="E553" i="4"/>
  <c r="G554" i="4"/>
  <c r="C554" i="4"/>
  <c r="E554" i="4"/>
  <c r="G555" i="4"/>
  <c r="C555" i="4"/>
  <c r="E555" i="4"/>
  <c r="G556" i="4"/>
  <c r="C556" i="4"/>
  <c r="E556" i="4"/>
  <c r="G557" i="4"/>
  <c r="C557" i="4"/>
  <c r="E557" i="4"/>
  <c r="G558" i="4"/>
  <c r="C558" i="4"/>
  <c r="E558" i="4"/>
  <c r="G559" i="4"/>
  <c r="C559" i="4"/>
  <c r="E559" i="4"/>
  <c r="G560" i="4"/>
  <c r="C560" i="4"/>
  <c r="E560" i="4"/>
  <c r="G561" i="4"/>
  <c r="C561" i="4"/>
  <c r="E561" i="4"/>
  <c r="G562" i="4"/>
  <c r="C562" i="4"/>
  <c r="E562" i="4"/>
  <c r="G563" i="4"/>
  <c r="C563" i="4"/>
  <c r="E563" i="4"/>
  <c r="G564" i="4"/>
  <c r="C564" i="4"/>
  <c r="E564" i="4"/>
  <c r="G565" i="4"/>
  <c r="C565" i="4"/>
  <c r="E565" i="4"/>
  <c r="G566" i="4"/>
  <c r="C566" i="4"/>
  <c r="E566" i="4"/>
  <c r="G1262" i="4"/>
  <c r="C1262" i="4"/>
  <c r="E1262" i="4"/>
  <c r="G567" i="4"/>
  <c r="C567" i="4"/>
  <c r="E567" i="4"/>
  <c r="G568" i="4"/>
  <c r="C568" i="4"/>
  <c r="E568" i="4"/>
  <c r="G1263" i="4"/>
  <c r="C1263" i="4"/>
  <c r="E1263" i="4"/>
  <c r="G569" i="4"/>
  <c r="C569" i="4"/>
  <c r="E569" i="4"/>
  <c r="G570" i="4"/>
  <c r="C570" i="4"/>
  <c r="E570" i="4"/>
  <c r="G571" i="4"/>
  <c r="C571" i="4"/>
  <c r="E571" i="4"/>
  <c r="G1264" i="4"/>
  <c r="C1264" i="4"/>
  <c r="E1264" i="4"/>
  <c r="G572" i="4"/>
  <c r="C572" i="4"/>
  <c r="E572" i="4"/>
  <c r="G573" i="4"/>
  <c r="C573" i="4"/>
  <c r="E573" i="4"/>
  <c r="G574" i="4"/>
  <c r="C574" i="4"/>
  <c r="E574" i="4"/>
  <c r="G575" i="4"/>
  <c r="C575" i="4"/>
  <c r="E575" i="4"/>
  <c r="G576" i="4"/>
  <c r="C576" i="4"/>
  <c r="E576" i="4"/>
  <c r="G577" i="4"/>
  <c r="C577" i="4"/>
  <c r="E577" i="4"/>
  <c r="G578" i="4"/>
  <c r="C578" i="4"/>
  <c r="E578" i="4"/>
  <c r="G579" i="4"/>
  <c r="C579" i="4"/>
  <c r="E579" i="4"/>
  <c r="G580" i="4"/>
  <c r="C580" i="4"/>
  <c r="E580" i="4"/>
  <c r="G581" i="4"/>
  <c r="C581" i="4"/>
  <c r="E581" i="4"/>
  <c r="G582" i="4"/>
  <c r="C582" i="4"/>
  <c r="E582" i="4"/>
  <c r="G583" i="4"/>
  <c r="C583" i="4"/>
  <c r="E583" i="4"/>
  <c r="G584" i="4"/>
  <c r="C584" i="4"/>
  <c r="E584" i="4"/>
  <c r="G585" i="4"/>
  <c r="C585" i="4"/>
  <c r="E585" i="4"/>
  <c r="G586" i="4"/>
  <c r="C586" i="4"/>
  <c r="E586" i="4"/>
  <c r="G587" i="4"/>
  <c r="C587" i="4"/>
  <c r="E587" i="4"/>
  <c r="G588" i="4"/>
  <c r="C588" i="4"/>
  <c r="E588" i="4"/>
  <c r="G589" i="4"/>
  <c r="C589" i="4"/>
  <c r="E589" i="4"/>
  <c r="G590" i="4"/>
  <c r="C590" i="4"/>
  <c r="E590" i="4"/>
  <c r="G591" i="4"/>
  <c r="C591" i="4"/>
  <c r="E591" i="4"/>
  <c r="G592" i="4"/>
  <c r="C592" i="4"/>
  <c r="E592" i="4"/>
  <c r="G1265" i="4"/>
  <c r="C1265" i="4"/>
  <c r="E1265" i="4"/>
  <c r="G1266" i="4"/>
  <c r="C1266" i="4"/>
  <c r="E1266" i="4"/>
  <c r="G593" i="4"/>
  <c r="C593" i="4"/>
  <c r="E593" i="4"/>
  <c r="G594" i="4"/>
  <c r="C594" i="4"/>
  <c r="E594" i="4"/>
  <c r="G595" i="4"/>
  <c r="C595" i="4"/>
  <c r="E595" i="4"/>
  <c r="G596" i="4"/>
  <c r="C596" i="4"/>
  <c r="E596" i="4"/>
  <c r="G597" i="4"/>
  <c r="C597" i="4"/>
  <c r="E597" i="4"/>
  <c r="G598" i="4"/>
  <c r="C598" i="4"/>
  <c r="E598" i="4"/>
  <c r="G1267" i="4"/>
  <c r="C1267" i="4"/>
  <c r="E1267" i="4"/>
  <c r="G599" i="4"/>
  <c r="C599" i="4"/>
  <c r="E599" i="4"/>
  <c r="G1268" i="4"/>
  <c r="C1268" i="4"/>
  <c r="E1268" i="4"/>
  <c r="G600" i="4"/>
  <c r="C600" i="4"/>
  <c r="E600" i="4"/>
  <c r="G601" i="4"/>
  <c r="C601" i="4"/>
  <c r="E601" i="4"/>
  <c r="G602" i="4"/>
  <c r="C602" i="4"/>
  <c r="E602" i="4"/>
  <c r="G603" i="4"/>
  <c r="C603" i="4"/>
  <c r="E603" i="4"/>
  <c r="G604" i="4"/>
  <c r="C604" i="4"/>
  <c r="E604" i="4"/>
  <c r="G605" i="4"/>
  <c r="C605" i="4"/>
  <c r="E605" i="4"/>
  <c r="G606" i="4"/>
  <c r="C606" i="4"/>
  <c r="E606" i="4"/>
  <c r="G607" i="4"/>
  <c r="C607" i="4"/>
  <c r="E607" i="4"/>
  <c r="G608" i="4"/>
  <c r="C608" i="4"/>
  <c r="E608" i="4"/>
  <c r="G609" i="4"/>
  <c r="C609" i="4"/>
  <c r="E609" i="4"/>
  <c r="G610" i="4"/>
  <c r="C610" i="4"/>
  <c r="E610" i="4"/>
  <c r="G611" i="4"/>
  <c r="C611" i="4"/>
  <c r="E611" i="4"/>
  <c r="G612" i="4"/>
  <c r="C612" i="4"/>
  <c r="E612" i="4"/>
  <c r="G613" i="4"/>
  <c r="C613" i="4"/>
  <c r="E613" i="4"/>
  <c r="G614" i="4"/>
  <c r="C614" i="4"/>
  <c r="E614" i="4"/>
  <c r="G615" i="4"/>
  <c r="C615" i="4"/>
  <c r="E615" i="4"/>
  <c r="G616" i="4"/>
  <c r="C616" i="4"/>
  <c r="E616" i="4"/>
  <c r="G617" i="4"/>
  <c r="C617" i="4"/>
  <c r="E617" i="4"/>
  <c r="G618" i="4"/>
  <c r="C618" i="4"/>
  <c r="E618" i="4"/>
  <c r="G619" i="4"/>
  <c r="C619" i="4"/>
  <c r="E619" i="4"/>
  <c r="G620" i="4"/>
  <c r="C620" i="4"/>
  <c r="E620" i="4"/>
  <c r="G621" i="4"/>
  <c r="C621" i="4"/>
  <c r="E621" i="4"/>
  <c r="G622" i="4"/>
  <c r="C622" i="4"/>
  <c r="E622" i="4"/>
  <c r="G623" i="4"/>
  <c r="C623" i="4"/>
  <c r="E623" i="4"/>
  <c r="G624" i="4"/>
  <c r="C624" i="4"/>
  <c r="E624" i="4"/>
  <c r="G625" i="4"/>
  <c r="C625" i="4"/>
  <c r="E625" i="4"/>
  <c r="G626" i="4"/>
  <c r="C626" i="4"/>
  <c r="E626" i="4"/>
  <c r="G627" i="4"/>
  <c r="C627" i="4"/>
  <c r="E627" i="4"/>
  <c r="G628" i="4"/>
  <c r="C628" i="4"/>
  <c r="E628" i="4"/>
  <c r="G629" i="4"/>
  <c r="C629" i="4"/>
  <c r="E629" i="4"/>
  <c r="G630" i="4"/>
  <c r="C630" i="4"/>
  <c r="E630" i="4"/>
  <c r="G631" i="4"/>
  <c r="C631" i="4"/>
  <c r="E631" i="4"/>
  <c r="G632" i="4"/>
  <c r="C632" i="4"/>
  <c r="E632" i="4"/>
  <c r="G633" i="4"/>
  <c r="C633" i="4"/>
  <c r="E633" i="4"/>
  <c r="G634" i="4"/>
  <c r="C634" i="4"/>
  <c r="E634" i="4"/>
  <c r="G635" i="4"/>
  <c r="C635" i="4"/>
  <c r="E635" i="4"/>
  <c r="G1269" i="4"/>
  <c r="C1269" i="4"/>
  <c r="E1269" i="4"/>
  <c r="G636" i="4"/>
  <c r="C636" i="4"/>
  <c r="E636" i="4"/>
  <c r="G637" i="4"/>
  <c r="C637" i="4"/>
  <c r="E637" i="4"/>
  <c r="G638" i="4"/>
  <c r="C638" i="4"/>
  <c r="E638" i="4"/>
  <c r="G639" i="4"/>
  <c r="C639" i="4"/>
  <c r="E639" i="4"/>
  <c r="G640" i="4"/>
  <c r="C640" i="4"/>
  <c r="E640" i="4"/>
  <c r="G641" i="4"/>
  <c r="C641" i="4"/>
  <c r="E641" i="4"/>
  <c r="G642" i="4"/>
  <c r="C642" i="4"/>
  <c r="E642" i="4"/>
  <c r="G643" i="4"/>
  <c r="C643" i="4"/>
  <c r="E643" i="4"/>
  <c r="G644" i="4"/>
  <c r="C644" i="4"/>
  <c r="E644" i="4"/>
  <c r="G645" i="4"/>
  <c r="C645" i="4"/>
  <c r="E645" i="4"/>
  <c r="G646" i="4"/>
  <c r="C646" i="4"/>
  <c r="E646" i="4"/>
  <c r="G647" i="4"/>
  <c r="C647" i="4"/>
  <c r="E647" i="4"/>
  <c r="G648" i="4"/>
  <c r="C648" i="4"/>
  <c r="E648" i="4"/>
  <c r="G649" i="4"/>
  <c r="C649" i="4"/>
  <c r="E649" i="4"/>
  <c r="G650" i="4"/>
  <c r="C650" i="4"/>
  <c r="E650" i="4"/>
  <c r="G651" i="4"/>
  <c r="C651" i="4"/>
  <c r="E651" i="4"/>
  <c r="G652" i="4"/>
  <c r="C652" i="4"/>
  <c r="E652" i="4"/>
  <c r="G653" i="4"/>
  <c r="C653" i="4"/>
  <c r="E653" i="4"/>
  <c r="G654" i="4"/>
  <c r="C654" i="4"/>
  <c r="E654" i="4"/>
  <c r="G655" i="4"/>
  <c r="C655" i="4"/>
  <c r="E655" i="4"/>
  <c r="G656" i="4"/>
  <c r="C656" i="4"/>
  <c r="E656" i="4"/>
  <c r="G657" i="4"/>
  <c r="C657" i="4"/>
  <c r="E657" i="4"/>
  <c r="G658" i="4"/>
  <c r="C658" i="4"/>
  <c r="E658" i="4"/>
  <c r="G659" i="4"/>
  <c r="C659" i="4"/>
  <c r="E659" i="4"/>
  <c r="G660" i="4"/>
  <c r="C660" i="4"/>
  <c r="E660" i="4"/>
  <c r="G661" i="4"/>
  <c r="C661" i="4"/>
  <c r="E661" i="4"/>
  <c r="G662" i="4"/>
  <c r="C662" i="4"/>
  <c r="E662" i="4"/>
  <c r="G663" i="4"/>
  <c r="C663" i="4"/>
  <c r="E663" i="4"/>
  <c r="G664" i="4"/>
  <c r="C664" i="4"/>
  <c r="E664" i="4"/>
  <c r="G665" i="4"/>
  <c r="C665" i="4"/>
  <c r="E665" i="4"/>
  <c r="G666" i="4"/>
  <c r="C666" i="4"/>
  <c r="E666" i="4"/>
  <c r="G667" i="4"/>
  <c r="C667" i="4"/>
  <c r="E667" i="4"/>
  <c r="G668" i="4"/>
  <c r="C668" i="4"/>
  <c r="E668" i="4"/>
  <c r="G669" i="4"/>
  <c r="C669" i="4"/>
  <c r="E669" i="4"/>
  <c r="G670" i="4"/>
  <c r="C670" i="4"/>
  <c r="E670" i="4"/>
  <c r="G671" i="4"/>
  <c r="C671" i="4"/>
  <c r="E671" i="4"/>
  <c r="G672" i="4"/>
  <c r="C672" i="4"/>
  <c r="E672" i="4"/>
  <c r="G673" i="4"/>
  <c r="C673" i="4"/>
  <c r="E673" i="4"/>
  <c r="G674" i="4"/>
  <c r="C674" i="4"/>
  <c r="E674" i="4"/>
  <c r="G675" i="4"/>
  <c r="C675" i="4"/>
  <c r="E675" i="4"/>
  <c r="G676" i="4"/>
  <c r="C676" i="4"/>
  <c r="E676" i="4"/>
  <c r="G677" i="4"/>
  <c r="C677" i="4"/>
  <c r="E677" i="4"/>
  <c r="G678" i="4"/>
  <c r="C678" i="4"/>
  <c r="E678" i="4"/>
  <c r="G679" i="4"/>
  <c r="C679" i="4"/>
  <c r="E679" i="4"/>
  <c r="G680" i="4"/>
  <c r="C680" i="4"/>
  <c r="E680" i="4"/>
  <c r="G681" i="4"/>
  <c r="C681" i="4"/>
  <c r="E681" i="4"/>
  <c r="G682" i="4"/>
  <c r="C682" i="4"/>
  <c r="E682" i="4"/>
  <c r="G683" i="4"/>
  <c r="C683" i="4"/>
  <c r="E683" i="4"/>
  <c r="G1270" i="4"/>
  <c r="C1270" i="4"/>
  <c r="E1270" i="4"/>
  <c r="G684" i="4"/>
  <c r="C684" i="4"/>
  <c r="E684" i="4"/>
  <c r="G685" i="4"/>
  <c r="C685" i="4"/>
  <c r="E685" i="4"/>
  <c r="G686" i="4"/>
  <c r="C686" i="4"/>
  <c r="E686" i="4"/>
  <c r="G687" i="4"/>
  <c r="C687" i="4"/>
  <c r="E687" i="4"/>
  <c r="G688" i="4"/>
  <c r="C688" i="4"/>
  <c r="E688" i="4"/>
  <c r="G689" i="4"/>
  <c r="C689" i="4"/>
  <c r="E689" i="4"/>
  <c r="G690" i="4"/>
  <c r="C690" i="4"/>
  <c r="E690" i="4"/>
  <c r="G691" i="4"/>
  <c r="C691" i="4"/>
  <c r="E691" i="4"/>
  <c r="G692" i="4"/>
  <c r="C692" i="4"/>
  <c r="E692" i="4"/>
  <c r="G693" i="4"/>
  <c r="C693" i="4"/>
  <c r="E693" i="4"/>
  <c r="G694" i="4"/>
  <c r="C694" i="4"/>
  <c r="E694" i="4"/>
  <c r="G1271" i="4"/>
  <c r="C1271" i="4"/>
  <c r="E1271" i="4"/>
  <c r="G695" i="4"/>
  <c r="C695" i="4"/>
  <c r="E695" i="4"/>
  <c r="G1272" i="4"/>
  <c r="C1272" i="4"/>
  <c r="E1272" i="4"/>
  <c r="G696" i="4"/>
  <c r="C696" i="4"/>
  <c r="E696" i="4"/>
  <c r="G697" i="4"/>
  <c r="C697" i="4"/>
  <c r="E697" i="4"/>
  <c r="G698" i="4"/>
  <c r="C698" i="4"/>
  <c r="E698" i="4"/>
  <c r="G699" i="4"/>
  <c r="C699" i="4"/>
  <c r="E699" i="4"/>
  <c r="G700" i="4"/>
  <c r="C700" i="4"/>
  <c r="E700" i="4"/>
  <c r="G701" i="4"/>
  <c r="C701" i="4"/>
  <c r="E701" i="4"/>
  <c r="G702" i="4"/>
  <c r="C702" i="4"/>
  <c r="E702" i="4"/>
  <c r="G703" i="4"/>
  <c r="C703" i="4"/>
  <c r="E703" i="4"/>
  <c r="G704" i="4"/>
  <c r="C704" i="4"/>
  <c r="E704" i="4"/>
  <c r="G705" i="4"/>
  <c r="C705" i="4"/>
  <c r="E705" i="4"/>
  <c r="G706" i="4"/>
  <c r="C706" i="4"/>
  <c r="E706" i="4"/>
  <c r="G707" i="4"/>
  <c r="C707" i="4"/>
  <c r="E707" i="4"/>
  <c r="G708" i="4"/>
  <c r="C708" i="4"/>
  <c r="E708" i="4"/>
  <c r="G709" i="4"/>
  <c r="C709" i="4"/>
  <c r="E709" i="4"/>
  <c r="G710" i="4"/>
  <c r="C710" i="4"/>
  <c r="E710" i="4"/>
  <c r="G711" i="4"/>
  <c r="C711" i="4"/>
  <c r="E711" i="4"/>
  <c r="G712" i="4"/>
  <c r="C712" i="4"/>
  <c r="E712" i="4"/>
  <c r="G713" i="4"/>
  <c r="C713" i="4"/>
  <c r="E713" i="4"/>
  <c r="G714" i="4"/>
  <c r="C714" i="4"/>
  <c r="E714" i="4"/>
  <c r="G715" i="4"/>
  <c r="C715" i="4"/>
  <c r="E715" i="4"/>
  <c r="G716" i="4"/>
  <c r="C716" i="4"/>
  <c r="E716" i="4"/>
  <c r="G717" i="4"/>
  <c r="C717" i="4"/>
  <c r="E717" i="4"/>
  <c r="G718" i="4"/>
  <c r="C718" i="4"/>
  <c r="E718" i="4"/>
  <c r="G1273" i="4"/>
  <c r="C1273" i="4"/>
  <c r="E1273" i="4"/>
  <c r="G719" i="4"/>
  <c r="C719" i="4"/>
  <c r="E719" i="4"/>
  <c r="G720" i="4"/>
  <c r="C720" i="4"/>
  <c r="E720" i="4"/>
  <c r="G721" i="4"/>
  <c r="C721" i="4"/>
  <c r="E721" i="4"/>
  <c r="G722" i="4"/>
  <c r="C722" i="4"/>
  <c r="E722" i="4"/>
  <c r="G723" i="4"/>
  <c r="C723" i="4"/>
  <c r="E723" i="4"/>
  <c r="G724" i="4"/>
  <c r="C724" i="4"/>
  <c r="E724" i="4"/>
  <c r="G725" i="4"/>
  <c r="C725" i="4"/>
  <c r="E725" i="4"/>
  <c r="G726" i="4"/>
  <c r="C726" i="4"/>
  <c r="E726" i="4"/>
  <c r="G727" i="4"/>
  <c r="C727" i="4"/>
  <c r="E727" i="4"/>
  <c r="G728" i="4"/>
  <c r="C728" i="4"/>
  <c r="E728" i="4"/>
  <c r="G729" i="4"/>
  <c r="C729" i="4"/>
  <c r="E729" i="4"/>
  <c r="G730" i="4"/>
  <c r="C730" i="4"/>
  <c r="E730" i="4"/>
  <c r="G731" i="4"/>
  <c r="C731" i="4"/>
  <c r="E731" i="4"/>
  <c r="G732" i="4"/>
  <c r="C732" i="4"/>
  <c r="E732" i="4"/>
  <c r="G733" i="4"/>
  <c r="C733" i="4"/>
  <c r="E733" i="4"/>
  <c r="G734" i="4"/>
  <c r="C734" i="4"/>
  <c r="E734" i="4"/>
  <c r="G735" i="4"/>
  <c r="C735" i="4"/>
  <c r="E735" i="4"/>
  <c r="G1274" i="4"/>
  <c r="C1274" i="4"/>
  <c r="E1274" i="4"/>
  <c r="G736" i="4"/>
  <c r="C736" i="4"/>
  <c r="E736" i="4"/>
  <c r="G737" i="4"/>
  <c r="C737" i="4"/>
  <c r="E737" i="4"/>
  <c r="G738" i="4"/>
  <c r="C738" i="4"/>
  <c r="E738" i="4"/>
  <c r="G739" i="4"/>
  <c r="C739" i="4"/>
  <c r="E739" i="4"/>
  <c r="G740" i="4"/>
  <c r="C740" i="4"/>
  <c r="E740" i="4"/>
  <c r="G1275" i="4"/>
  <c r="C1275" i="4"/>
  <c r="E1275" i="4"/>
  <c r="G741" i="4"/>
  <c r="C741" i="4"/>
  <c r="E741" i="4"/>
  <c r="G742" i="4"/>
  <c r="C742" i="4"/>
  <c r="E742" i="4"/>
  <c r="G743" i="4"/>
  <c r="C743" i="4"/>
  <c r="E743" i="4"/>
  <c r="G744" i="4"/>
  <c r="C744" i="4"/>
  <c r="E744" i="4"/>
  <c r="G1276" i="4"/>
  <c r="C1276" i="4"/>
  <c r="E1276" i="4"/>
  <c r="G745" i="4"/>
  <c r="C745" i="4"/>
  <c r="E745" i="4"/>
  <c r="G746" i="4"/>
  <c r="C746" i="4"/>
  <c r="E746" i="4"/>
  <c r="G1277" i="4"/>
  <c r="C1277" i="4"/>
  <c r="E1277" i="4"/>
  <c r="G747" i="4"/>
  <c r="C747" i="4"/>
  <c r="E747" i="4"/>
  <c r="G1278" i="4"/>
  <c r="C1278" i="4"/>
  <c r="E1278" i="4"/>
  <c r="G1279" i="4"/>
  <c r="C1279" i="4"/>
  <c r="E1279" i="4"/>
  <c r="G748" i="4"/>
  <c r="C748" i="4"/>
  <c r="E748" i="4"/>
  <c r="G1280" i="4"/>
  <c r="C1280" i="4"/>
  <c r="E1280" i="4"/>
  <c r="G749" i="4"/>
  <c r="C749" i="4"/>
  <c r="E749" i="4"/>
  <c r="G1281" i="4"/>
  <c r="C1281" i="4"/>
  <c r="E1281" i="4"/>
  <c r="G1282" i="4"/>
  <c r="C1282" i="4"/>
  <c r="E1282" i="4"/>
  <c r="G750" i="4"/>
  <c r="C750" i="4"/>
  <c r="E750" i="4"/>
  <c r="G1283" i="4"/>
  <c r="C1283" i="4"/>
  <c r="E1283" i="4"/>
  <c r="G751" i="4"/>
  <c r="C751" i="4"/>
  <c r="E751" i="4"/>
  <c r="G752" i="4"/>
  <c r="C752" i="4"/>
  <c r="E752" i="4"/>
  <c r="G753" i="4"/>
  <c r="C753" i="4"/>
  <c r="E753" i="4"/>
  <c r="G1284" i="4"/>
  <c r="C1284" i="4"/>
  <c r="E1284" i="4"/>
  <c r="G754" i="4"/>
  <c r="C754" i="4"/>
  <c r="E754" i="4"/>
  <c r="G755" i="4"/>
  <c r="C755" i="4"/>
  <c r="E755" i="4"/>
  <c r="G756" i="4"/>
  <c r="C756" i="4"/>
  <c r="E756" i="4"/>
  <c r="G757" i="4"/>
  <c r="C757" i="4"/>
  <c r="E757" i="4"/>
  <c r="G758" i="4"/>
  <c r="C758" i="4"/>
  <c r="E758" i="4"/>
  <c r="G1285" i="4"/>
  <c r="C1285" i="4"/>
  <c r="E1285" i="4"/>
  <c r="G759" i="4"/>
  <c r="C759" i="4"/>
  <c r="E759" i="4"/>
  <c r="G760" i="4"/>
  <c r="C760" i="4"/>
  <c r="E760" i="4"/>
  <c r="G761" i="4"/>
  <c r="C761" i="4"/>
  <c r="E761" i="4"/>
  <c r="G762" i="4"/>
  <c r="C762" i="4"/>
  <c r="E762" i="4"/>
  <c r="G763" i="4"/>
  <c r="C763" i="4"/>
  <c r="E763" i="4"/>
  <c r="G1286" i="4"/>
  <c r="C1286" i="4"/>
  <c r="E1286" i="4"/>
  <c r="G764" i="4"/>
  <c r="C764" i="4"/>
  <c r="E764" i="4"/>
  <c r="G765" i="4"/>
  <c r="C765" i="4"/>
  <c r="E765" i="4"/>
  <c r="G766" i="4"/>
  <c r="C766" i="4"/>
  <c r="E766" i="4"/>
  <c r="G767" i="4"/>
  <c r="C767" i="4"/>
  <c r="E767" i="4"/>
  <c r="G768" i="4"/>
  <c r="C768" i="4"/>
  <c r="E768" i="4"/>
  <c r="G769" i="4"/>
  <c r="C769" i="4"/>
  <c r="E769" i="4"/>
  <c r="G770" i="4"/>
  <c r="C770" i="4"/>
  <c r="E770" i="4"/>
  <c r="G1287" i="4"/>
  <c r="C1287" i="4"/>
  <c r="E1287" i="4"/>
  <c r="G771" i="4"/>
  <c r="C771" i="4"/>
  <c r="E771" i="4"/>
  <c r="G772" i="4"/>
  <c r="C772" i="4"/>
  <c r="E772" i="4"/>
  <c r="G1288" i="4"/>
  <c r="C1288" i="4"/>
  <c r="E1288" i="4"/>
  <c r="G1289" i="4"/>
  <c r="C1289" i="4"/>
  <c r="E1289" i="4"/>
  <c r="G1290" i="4"/>
  <c r="C1290" i="4"/>
  <c r="E1290" i="4"/>
  <c r="G1291" i="4"/>
  <c r="C1291" i="4"/>
  <c r="E1291" i="4"/>
  <c r="G773" i="4"/>
  <c r="C773" i="4"/>
  <c r="E773" i="4"/>
  <c r="G1292" i="4"/>
  <c r="C1292" i="4"/>
  <c r="E1292" i="4"/>
  <c r="G1293" i="4"/>
  <c r="C1293" i="4"/>
  <c r="E1293" i="4"/>
  <c r="G774" i="4"/>
  <c r="C774" i="4"/>
  <c r="E774" i="4"/>
  <c r="G775" i="4"/>
  <c r="C775" i="4"/>
  <c r="E775" i="4"/>
  <c r="G1294" i="4"/>
  <c r="C1294" i="4"/>
  <c r="E1294" i="4"/>
  <c r="G776" i="4"/>
  <c r="C776" i="4"/>
  <c r="E776" i="4"/>
  <c r="G777" i="4"/>
  <c r="C777" i="4"/>
  <c r="E777" i="4"/>
  <c r="G778" i="4"/>
  <c r="C778" i="4"/>
  <c r="E778" i="4"/>
  <c r="G779" i="4"/>
  <c r="C779" i="4"/>
  <c r="E779" i="4"/>
  <c r="G780" i="4"/>
  <c r="C780" i="4"/>
  <c r="E780" i="4"/>
  <c r="G1295" i="4"/>
  <c r="C1295" i="4"/>
  <c r="E1295" i="4"/>
  <c r="G1296" i="4"/>
  <c r="C1296" i="4"/>
  <c r="E1296" i="4"/>
  <c r="G1297" i="4"/>
  <c r="C1297" i="4"/>
  <c r="E1297" i="4"/>
  <c r="G1298" i="4"/>
  <c r="C1298" i="4"/>
  <c r="E1298" i="4"/>
  <c r="G1299" i="4"/>
  <c r="C1299" i="4"/>
  <c r="E1299" i="4"/>
  <c r="G1300" i="4"/>
  <c r="C1300" i="4"/>
  <c r="E1300" i="4"/>
  <c r="G1301" i="4"/>
  <c r="C1301" i="4"/>
  <c r="E1301" i="4"/>
  <c r="G781" i="4"/>
  <c r="C781" i="4"/>
  <c r="E781" i="4"/>
  <c r="G782" i="4"/>
  <c r="C782" i="4"/>
  <c r="E782" i="4"/>
  <c r="G783" i="4"/>
  <c r="C783" i="4"/>
  <c r="E783" i="4"/>
  <c r="G784" i="4"/>
  <c r="C784" i="4"/>
  <c r="E784" i="4"/>
  <c r="G1302" i="4"/>
  <c r="C1302" i="4"/>
  <c r="E1302" i="4"/>
  <c r="G1303" i="4"/>
  <c r="C1303" i="4"/>
  <c r="E1303" i="4"/>
  <c r="G1304" i="4"/>
  <c r="C1304" i="4"/>
  <c r="E1304" i="4"/>
  <c r="G785" i="4"/>
  <c r="C785" i="4"/>
  <c r="E785" i="4"/>
  <c r="G1305" i="4"/>
  <c r="C1305" i="4"/>
  <c r="E1305" i="4"/>
  <c r="G786" i="4"/>
  <c r="C786" i="4"/>
  <c r="E786" i="4"/>
  <c r="G787" i="4"/>
  <c r="C787" i="4"/>
  <c r="E787" i="4"/>
  <c r="G788" i="4"/>
  <c r="C788" i="4"/>
  <c r="E788" i="4"/>
  <c r="G789" i="4"/>
  <c r="C789" i="4"/>
  <c r="E789" i="4"/>
  <c r="G790" i="4"/>
  <c r="C790" i="4"/>
  <c r="E790" i="4"/>
  <c r="G1306" i="4"/>
  <c r="C1306" i="4"/>
  <c r="E1306" i="4"/>
  <c r="G791" i="4"/>
  <c r="C791" i="4"/>
  <c r="E791" i="4"/>
  <c r="G792" i="4"/>
  <c r="C792" i="4"/>
  <c r="E792" i="4"/>
  <c r="G793" i="4"/>
  <c r="C793" i="4"/>
  <c r="E793" i="4"/>
  <c r="G794" i="4"/>
  <c r="C794" i="4"/>
  <c r="E794" i="4"/>
  <c r="G1307" i="4"/>
  <c r="C1307" i="4"/>
  <c r="E1307" i="4"/>
  <c r="G1308" i="4"/>
  <c r="C1308" i="4"/>
  <c r="E1308" i="4"/>
  <c r="G1309" i="4"/>
  <c r="C1309" i="4"/>
  <c r="E1309" i="4"/>
  <c r="G795" i="4"/>
  <c r="C795" i="4"/>
  <c r="E795" i="4"/>
  <c r="G796" i="4"/>
  <c r="C796" i="4"/>
  <c r="E796" i="4"/>
  <c r="G797" i="4"/>
  <c r="C797" i="4"/>
  <c r="E797" i="4"/>
  <c r="G798" i="4"/>
  <c r="C798" i="4"/>
  <c r="E798" i="4"/>
  <c r="G1310" i="4"/>
  <c r="C1310" i="4"/>
  <c r="E1310" i="4"/>
  <c r="G1311" i="4"/>
  <c r="C1311" i="4"/>
  <c r="E1311" i="4"/>
  <c r="G1312" i="4"/>
  <c r="C1312" i="4"/>
  <c r="E1312" i="4"/>
  <c r="G1313" i="4"/>
  <c r="C1313" i="4"/>
  <c r="E1313" i="4"/>
  <c r="G1314" i="4"/>
  <c r="C1314" i="4"/>
  <c r="E1314" i="4"/>
  <c r="G1315" i="4"/>
  <c r="C1315" i="4"/>
  <c r="E1315" i="4"/>
  <c r="G1316" i="4"/>
  <c r="C1316" i="4"/>
  <c r="E1316" i="4"/>
  <c r="G1317" i="4"/>
  <c r="C1317" i="4"/>
  <c r="E1317" i="4"/>
  <c r="G1318" i="4"/>
  <c r="C1318" i="4"/>
  <c r="E1318" i="4"/>
  <c r="G799" i="4"/>
  <c r="C799" i="4"/>
  <c r="E799" i="4"/>
  <c r="G800" i="4"/>
  <c r="C800" i="4"/>
  <c r="E800" i="4"/>
  <c r="G801" i="4"/>
  <c r="C801" i="4"/>
  <c r="E801" i="4"/>
  <c r="G802" i="4"/>
  <c r="C802" i="4"/>
  <c r="E802" i="4"/>
  <c r="G803" i="4"/>
  <c r="C803" i="4"/>
  <c r="E803" i="4"/>
  <c r="G804" i="4"/>
  <c r="C804" i="4"/>
  <c r="E804" i="4"/>
  <c r="G1319" i="4"/>
  <c r="C1319" i="4"/>
  <c r="E1319" i="4"/>
  <c r="G805" i="4"/>
  <c r="C805" i="4"/>
  <c r="E805" i="4"/>
  <c r="G806" i="4"/>
  <c r="C806" i="4"/>
  <c r="E806" i="4"/>
  <c r="G807" i="4"/>
  <c r="C807" i="4"/>
  <c r="E807" i="4"/>
  <c r="G808" i="4"/>
  <c r="C808" i="4"/>
  <c r="E808" i="4"/>
  <c r="G809" i="4"/>
  <c r="C809" i="4"/>
  <c r="E809" i="4"/>
  <c r="G1320" i="4"/>
  <c r="C1320" i="4"/>
  <c r="E1320" i="4"/>
  <c r="G810" i="4"/>
  <c r="C810" i="4"/>
  <c r="E810" i="4"/>
  <c r="G811" i="4"/>
  <c r="C811" i="4"/>
  <c r="E811" i="4"/>
  <c r="G812" i="4"/>
  <c r="C812" i="4"/>
  <c r="E812" i="4"/>
  <c r="G1321" i="4"/>
  <c r="C1321" i="4"/>
  <c r="E1321" i="4"/>
  <c r="G1322" i="4"/>
  <c r="C1322" i="4"/>
  <c r="E1322" i="4"/>
  <c r="G1323" i="4"/>
  <c r="C1323" i="4"/>
  <c r="E1323" i="4"/>
  <c r="G813" i="4"/>
  <c r="C813" i="4"/>
  <c r="E813" i="4"/>
  <c r="G814" i="4"/>
  <c r="C814" i="4"/>
  <c r="E814" i="4"/>
  <c r="G1324" i="4"/>
  <c r="C1324" i="4"/>
  <c r="E1324" i="4"/>
  <c r="G815" i="4"/>
  <c r="C815" i="4"/>
  <c r="E815" i="4"/>
  <c r="G816" i="4"/>
  <c r="C816" i="4"/>
  <c r="E816" i="4"/>
  <c r="G817" i="4"/>
  <c r="C817" i="4"/>
  <c r="E817" i="4"/>
  <c r="G818" i="4"/>
  <c r="C818" i="4"/>
  <c r="E818" i="4"/>
  <c r="G819" i="4"/>
  <c r="C819" i="4"/>
  <c r="E819" i="4"/>
  <c r="G820" i="4"/>
  <c r="C820" i="4"/>
  <c r="E820" i="4"/>
  <c r="G1325" i="4"/>
  <c r="C1325" i="4"/>
  <c r="E1325" i="4"/>
  <c r="G1326" i="4"/>
  <c r="C1326" i="4"/>
  <c r="E1326" i="4"/>
  <c r="G1327" i="4"/>
  <c r="C1327" i="4"/>
  <c r="E1327" i="4"/>
  <c r="G1328" i="4"/>
  <c r="C1328" i="4"/>
  <c r="E1328" i="4"/>
  <c r="G1329" i="4"/>
  <c r="C1329" i="4"/>
  <c r="E1329" i="4"/>
  <c r="G821" i="4"/>
  <c r="C821" i="4"/>
  <c r="E821" i="4"/>
  <c r="G1330" i="4"/>
  <c r="C1330" i="4"/>
  <c r="E1330" i="4"/>
  <c r="G1331" i="4"/>
  <c r="C1331" i="4"/>
  <c r="E1331" i="4"/>
  <c r="G822" i="4"/>
  <c r="C822" i="4"/>
  <c r="E822" i="4"/>
  <c r="G823" i="4"/>
  <c r="C823" i="4"/>
  <c r="E823" i="4"/>
  <c r="G824" i="4"/>
  <c r="C824" i="4"/>
  <c r="E824" i="4"/>
  <c r="G825" i="4"/>
  <c r="C825" i="4"/>
  <c r="E825" i="4"/>
  <c r="G826" i="4"/>
  <c r="C826" i="4"/>
  <c r="E826" i="4"/>
  <c r="G1332" i="4"/>
  <c r="C1332" i="4"/>
  <c r="E1332" i="4"/>
  <c r="G1333" i="4"/>
  <c r="C1333" i="4"/>
  <c r="E1333" i="4"/>
  <c r="G1334" i="4"/>
  <c r="C1334" i="4"/>
  <c r="E1334" i="4"/>
  <c r="G827" i="4"/>
  <c r="C827" i="4"/>
  <c r="E827" i="4"/>
  <c r="G1335" i="4"/>
  <c r="C1335" i="4"/>
  <c r="E1335" i="4"/>
  <c r="G1336" i="4"/>
  <c r="C1336" i="4"/>
  <c r="E1336" i="4"/>
  <c r="G828" i="4"/>
  <c r="C828" i="4"/>
  <c r="E828" i="4"/>
  <c r="G829" i="4"/>
  <c r="C829" i="4"/>
  <c r="E829" i="4"/>
  <c r="G830" i="4"/>
  <c r="C830" i="4"/>
  <c r="E830" i="4"/>
  <c r="G831" i="4"/>
  <c r="C831" i="4"/>
  <c r="E831" i="4"/>
  <c r="G832" i="4"/>
  <c r="C832" i="4"/>
  <c r="E832" i="4"/>
  <c r="G833" i="4"/>
  <c r="C833" i="4"/>
  <c r="E833" i="4"/>
  <c r="G834" i="4"/>
  <c r="C834" i="4"/>
  <c r="E834" i="4"/>
  <c r="G835" i="4"/>
  <c r="C835" i="4"/>
  <c r="E835" i="4"/>
  <c r="G836" i="4"/>
  <c r="C836" i="4"/>
  <c r="E836" i="4"/>
  <c r="G837" i="4"/>
  <c r="C837" i="4"/>
  <c r="E837" i="4"/>
  <c r="G838" i="4"/>
  <c r="C838" i="4"/>
  <c r="E838" i="4"/>
  <c r="G839" i="4"/>
  <c r="C839" i="4"/>
  <c r="E839" i="4"/>
  <c r="G1337" i="4"/>
  <c r="C1337" i="4"/>
  <c r="E1337" i="4"/>
  <c r="G840" i="4"/>
  <c r="C840" i="4"/>
  <c r="E840" i="4"/>
  <c r="G841" i="4"/>
  <c r="C841" i="4"/>
  <c r="E841" i="4"/>
  <c r="G1338" i="4"/>
  <c r="C1338" i="4"/>
  <c r="E1338" i="4"/>
  <c r="G1339" i="4"/>
  <c r="C1339" i="4"/>
  <c r="E1339" i="4"/>
  <c r="G1340" i="4"/>
  <c r="C1340" i="4"/>
  <c r="E1340" i="4"/>
  <c r="G1341" i="4"/>
  <c r="C1341" i="4"/>
  <c r="E1341" i="4"/>
  <c r="G842" i="4"/>
  <c r="C842" i="4"/>
  <c r="E842" i="4"/>
  <c r="G843" i="4"/>
  <c r="C843" i="4"/>
  <c r="E843" i="4"/>
  <c r="G844" i="4"/>
  <c r="C844" i="4"/>
  <c r="E844" i="4"/>
  <c r="G1342" i="4"/>
  <c r="C1342" i="4"/>
  <c r="E1342" i="4"/>
  <c r="G845" i="4"/>
  <c r="C845" i="4"/>
  <c r="E845" i="4"/>
  <c r="G846" i="4"/>
  <c r="C846" i="4"/>
  <c r="E846" i="4"/>
  <c r="G1343" i="4"/>
  <c r="C1343" i="4"/>
  <c r="E1343" i="4"/>
  <c r="G847" i="4"/>
  <c r="C847" i="4"/>
  <c r="E847" i="4"/>
  <c r="G1344" i="4"/>
  <c r="C1344" i="4"/>
  <c r="E1344" i="4"/>
  <c r="G848" i="4"/>
  <c r="C848" i="4"/>
  <c r="E848" i="4"/>
  <c r="G1345" i="4"/>
  <c r="C1345" i="4"/>
  <c r="E1345" i="4"/>
  <c r="G849" i="4"/>
  <c r="C849" i="4"/>
  <c r="E849" i="4"/>
  <c r="G1346" i="4"/>
  <c r="C1346" i="4"/>
  <c r="E1346" i="4"/>
  <c r="G850" i="4"/>
  <c r="C850" i="4"/>
  <c r="E850" i="4"/>
  <c r="G1347" i="4"/>
  <c r="C1347" i="4"/>
  <c r="E1347" i="4"/>
  <c r="G1348" i="4"/>
  <c r="C1348" i="4"/>
  <c r="E1348" i="4"/>
  <c r="G1349" i="4"/>
  <c r="C1349" i="4"/>
  <c r="E1349" i="4"/>
  <c r="G851" i="4"/>
  <c r="C851" i="4"/>
  <c r="E851" i="4"/>
  <c r="G852" i="4"/>
  <c r="C852" i="4"/>
  <c r="E852" i="4"/>
  <c r="G1350" i="4"/>
  <c r="C1350" i="4"/>
  <c r="E1350" i="4"/>
  <c r="G1351" i="4"/>
  <c r="C1351" i="4"/>
  <c r="E1351" i="4"/>
  <c r="G1352" i="4"/>
  <c r="C1352" i="4"/>
  <c r="E1352" i="4"/>
  <c r="G1353" i="4"/>
  <c r="C1353" i="4"/>
  <c r="E1353" i="4"/>
  <c r="G853" i="4"/>
  <c r="C853" i="4"/>
  <c r="E853" i="4"/>
  <c r="G1354" i="4"/>
  <c r="C1354" i="4"/>
  <c r="E1354" i="4"/>
  <c r="G854" i="4"/>
  <c r="C854" i="4"/>
  <c r="E854" i="4"/>
  <c r="G1355" i="4"/>
  <c r="C1355" i="4"/>
  <c r="E1355" i="4"/>
  <c r="G1356" i="4"/>
  <c r="C1356" i="4"/>
  <c r="E1356" i="4"/>
  <c r="G1357" i="4"/>
  <c r="C1357" i="4"/>
  <c r="E1357" i="4"/>
  <c r="G1358" i="4"/>
  <c r="C1358" i="4"/>
  <c r="E1358" i="4"/>
  <c r="G1359" i="4"/>
  <c r="C1359" i="4"/>
  <c r="E1359" i="4"/>
  <c r="G1360" i="4"/>
  <c r="C1360" i="4"/>
  <c r="E1360" i="4"/>
  <c r="G1361" i="4"/>
  <c r="C1361" i="4"/>
  <c r="E1361" i="4"/>
  <c r="G1362" i="4"/>
  <c r="C1362" i="4"/>
  <c r="E1362" i="4"/>
  <c r="G1363" i="4"/>
  <c r="C1363" i="4"/>
  <c r="E1363" i="4"/>
  <c r="G1364" i="4"/>
  <c r="C1364" i="4"/>
  <c r="E1364" i="4"/>
  <c r="G855" i="4"/>
  <c r="C855" i="4"/>
  <c r="E855" i="4"/>
  <c r="G1365" i="4"/>
  <c r="C1365" i="4"/>
  <c r="E1365" i="4"/>
  <c r="G1366" i="4"/>
  <c r="C1366" i="4"/>
  <c r="E1366" i="4"/>
  <c r="G1367" i="4"/>
  <c r="C1367" i="4"/>
  <c r="E1367" i="4"/>
  <c r="G1368" i="4"/>
  <c r="C1368" i="4"/>
  <c r="E1368" i="4"/>
  <c r="G1369" i="4"/>
  <c r="C1369" i="4"/>
  <c r="E1369" i="4"/>
  <c r="G1370" i="4"/>
  <c r="C1370" i="4"/>
  <c r="E1370" i="4"/>
  <c r="G1371" i="4"/>
  <c r="C1371" i="4"/>
  <c r="E1371" i="4"/>
  <c r="G1372" i="4"/>
  <c r="C1372" i="4"/>
  <c r="E1372" i="4"/>
  <c r="G856" i="4"/>
  <c r="C856" i="4"/>
  <c r="E856" i="4"/>
  <c r="G1373" i="4"/>
  <c r="C1373" i="4"/>
  <c r="E1373" i="4"/>
  <c r="G1374" i="4"/>
  <c r="C1374" i="4"/>
  <c r="E1374" i="4"/>
  <c r="G1375" i="4"/>
  <c r="C1375" i="4"/>
  <c r="E1375" i="4"/>
  <c r="G857" i="4"/>
  <c r="C857" i="4"/>
  <c r="E857" i="4"/>
  <c r="G1376" i="4"/>
  <c r="C1376" i="4"/>
  <c r="E1376" i="4"/>
  <c r="G1377" i="4"/>
  <c r="C1377" i="4"/>
  <c r="E1377" i="4"/>
  <c r="G1378" i="4"/>
  <c r="C1378" i="4"/>
  <c r="E1378" i="4"/>
  <c r="G1379" i="4"/>
  <c r="C1379" i="4"/>
  <c r="E1379" i="4"/>
  <c r="G1380" i="4"/>
  <c r="C1380" i="4"/>
  <c r="E1380" i="4"/>
  <c r="G858" i="4"/>
  <c r="C858" i="4"/>
  <c r="E858" i="4"/>
  <c r="G1381" i="4"/>
  <c r="C1381" i="4"/>
  <c r="E1381" i="4"/>
  <c r="G1382" i="4"/>
  <c r="C1382" i="4"/>
  <c r="E1382" i="4"/>
  <c r="G1383" i="4"/>
  <c r="C1383" i="4"/>
  <c r="E1383" i="4"/>
  <c r="G1384" i="4"/>
  <c r="C1384" i="4"/>
  <c r="E1384" i="4"/>
  <c r="G1385" i="4"/>
  <c r="C1385" i="4"/>
  <c r="E1385" i="4"/>
  <c r="G859" i="4"/>
  <c r="C859" i="4"/>
  <c r="E859" i="4"/>
  <c r="G1386" i="4"/>
  <c r="C1386" i="4"/>
  <c r="E1386" i="4"/>
  <c r="G860" i="4"/>
  <c r="C860" i="4"/>
  <c r="E860" i="4"/>
  <c r="G1387" i="4"/>
  <c r="C1387" i="4"/>
  <c r="E1387" i="4"/>
  <c r="G1388" i="4"/>
  <c r="C1388" i="4"/>
  <c r="E1388" i="4"/>
  <c r="G1389" i="4"/>
  <c r="C1389" i="4"/>
  <c r="E1389" i="4"/>
  <c r="G1390" i="4"/>
  <c r="C1390" i="4"/>
  <c r="E1390" i="4"/>
  <c r="G1391" i="4"/>
  <c r="C1391" i="4"/>
  <c r="E1391" i="4"/>
  <c r="G1392" i="4"/>
  <c r="C1392" i="4"/>
  <c r="E1392" i="4"/>
  <c r="G1393" i="4"/>
  <c r="C1393" i="4"/>
  <c r="E1393" i="4"/>
  <c r="G861" i="4"/>
  <c r="C861" i="4"/>
  <c r="E861" i="4"/>
  <c r="G862" i="4"/>
  <c r="C862" i="4"/>
  <c r="E862" i="4"/>
  <c r="G863" i="4"/>
  <c r="C863" i="4"/>
  <c r="E863" i="4"/>
  <c r="G864" i="4"/>
  <c r="C864" i="4"/>
  <c r="E864" i="4"/>
  <c r="G1394" i="4"/>
  <c r="C1394" i="4"/>
  <c r="E1394" i="4"/>
  <c r="G865" i="4"/>
  <c r="C865" i="4"/>
  <c r="E865" i="4"/>
  <c r="G866" i="4"/>
  <c r="C866" i="4"/>
  <c r="E866" i="4"/>
  <c r="G1395" i="4"/>
  <c r="C1395" i="4"/>
  <c r="E1395" i="4"/>
  <c r="G1396" i="4"/>
  <c r="C1396" i="4"/>
  <c r="E1396" i="4"/>
  <c r="G1397" i="4"/>
  <c r="C1397" i="4"/>
  <c r="E1397" i="4"/>
  <c r="G1398" i="4"/>
  <c r="C1398" i="4"/>
  <c r="E1398" i="4"/>
  <c r="G1399" i="4"/>
  <c r="C1399" i="4"/>
  <c r="E1399" i="4"/>
  <c r="G867" i="4"/>
  <c r="C867" i="4"/>
  <c r="E867" i="4"/>
  <c r="G1400" i="4"/>
  <c r="C1400" i="4"/>
  <c r="E1400" i="4"/>
  <c r="G1401" i="4"/>
  <c r="C1401" i="4"/>
  <c r="E1401" i="4"/>
  <c r="G1402" i="4"/>
  <c r="C1402" i="4"/>
  <c r="E1402" i="4"/>
  <c r="G1403" i="4"/>
  <c r="C1403" i="4"/>
  <c r="E1403" i="4"/>
  <c r="G1404" i="4"/>
  <c r="C1404" i="4"/>
  <c r="E1404" i="4"/>
  <c r="G1405" i="4"/>
  <c r="C1405" i="4"/>
  <c r="E1405" i="4"/>
  <c r="G1406" i="4"/>
  <c r="C1406" i="4"/>
  <c r="E1406" i="4"/>
  <c r="G1407" i="4"/>
  <c r="C1407" i="4"/>
  <c r="E1407" i="4"/>
  <c r="G1408" i="4"/>
  <c r="C1408" i="4"/>
  <c r="E1408" i="4"/>
  <c r="G1409" i="4"/>
  <c r="C1409" i="4"/>
  <c r="E1409" i="4"/>
  <c r="G1410" i="4"/>
  <c r="C1410" i="4"/>
  <c r="E1410" i="4"/>
  <c r="G1411" i="4"/>
  <c r="C1411" i="4"/>
  <c r="E1411" i="4"/>
  <c r="G1412" i="4"/>
  <c r="C1412" i="4"/>
  <c r="E1412" i="4"/>
  <c r="G1413" i="4"/>
  <c r="C1413" i="4"/>
  <c r="E1413" i="4"/>
  <c r="G1414" i="4"/>
  <c r="C1414" i="4"/>
  <c r="E1414" i="4"/>
  <c r="G1415" i="4"/>
  <c r="C1415" i="4"/>
  <c r="E1415" i="4"/>
  <c r="G1416" i="4"/>
  <c r="C1416" i="4"/>
  <c r="E1416" i="4"/>
  <c r="G1417" i="4"/>
  <c r="C1417" i="4"/>
  <c r="E1417" i="4"/>
  <c r="G1418" i="4"/>
  <c r="C1418" i="4"/>
  <c r="E1418" i="4"/>
  <c r="G1419" i="4"/>
  <c r="C1419" i="4"/>
  <c r="E1419" i="4"/>
  <c r="G1420" i="4"/>
  <c r="C1420" i="4"/>
  <c r="E1420" i="4"/>
  <c r="G1421" i="4"/>
  <c r="C1421" i="4"/>
  <c r="E1421" i="4"/>
  <c r="G1422" i="4"/>
  <c r="C1422" i="4"/>
  <c r="E1422" i="4"/>
  <c r="G1423" i="4"/>
  <c r="C1423" i="4"/>
  <c r="E1423" i="4"/>
  <c r="G1424" i="4"/>
  <c r="C1424" i="4"/>
  <c r="E1424" i="4"/>
  <c r="G1425" i="4"/>
  <c r="C1425" i="4"/>
  <c r="E1425" i="4"/>
  <c r="G1426" i="4"/>
  <c r="C1426" i="4"/>
  <c r="E1426" i="4"/>
  <c r="G1427" i="4"/>
  <c r="C1427" i="4"/>
  <c r="E1427" i="4"/>
  <c r="G1428" i="4"/>
  <c r="C1428" i="4"/>
  <c r="E1428" i="4"/>
  <c r="G1429" i="4"/>
  <c r="C1429" i="4"/>
  <c r="E1429" i="4"/>
  <c r="G1430" i="4"/>
  <c r="C1430" i="4"/>
  <c r="E1430" i="4"/>
  <c r="G1431" i="4"/>
  <c r="C1431" i="4"/>
  <c r="E1431" i="4"/>
  <c r="G1432" i="4"/>
  <c r="C1432" i="4"/>
  <c r="E1432" i="4"/>
  <c r="G1433" i="4"/>
  <c r="C1433" i="4"/>
  <c r="E1433" i="4"/>
  <c r="G1434" i="4"/>
  <c r="C1434" i="4"/>
  <c r="E1434" i="4"/>
  <c r="G1435" i="4"/>
  <c r="C1435" i="4"/>
  <c r="E1435" i="4"/>
  <c r="G1436" i="4"/>
  <c r="C1436" i="4"/>
  <c r="E1436" i="4"/>
  <c r="G1437" i="4"/>
  <c r="C1437" i="4"/>
  <c r="E1437" i="4"/>
  <c r="G1438" i="4"/>
  <c r="C1438" i="4"/>
  <c r="E1438" i="4"/>
  <c r="G1439" i="4"/>
  <c r="C1439" i="4"/>
  <c r="E1439" i="4"/>
  <c r="G1440" i="4"/>
  <c r="C1440" i="4"/>
  <c r="E1440" i="4"/>
  <c r="G1441" i="4"/>
  <c r="C1441" i="4"/>
  <c r="E1441" i="4"/>
  <c r="G1442" i="4"/>
  <c r="C1442" i="4"/>
  <c r="E1442" i="4"/>
  <c r="G1443" i="4"/>
  <c r="C1443" i="4"/>
  <c r="E1443" i="4"/>
  <c r="G1444" i="4"/>
  <c r="C1444" i="4"/>
  <c r="E1444" i="4"/>
  <c r="G1445" i="4"/>
  <c r="C1445" i="4"/>
  <c r="E1445" i="4"/>
  <c r="G1446" i="4"/>
  <c r="C1446" i="4"/>
  <c r="E1446" i="4"/>
  <c r="G1447" i="4"/>
  <c r="C1447" i="4"/>
  <c r="E1447" i="4"/>
  <c r="G1448" i="4"/>
  <c r="C1448" i="4"/>
  <c r="E1448" i="4"/>
  <c r="G1449" i="4"/>
  <c r="C1449" i="4"/>
  <c r="E1449" i="4"/>
  <c r="G1450" i="4"/>
  <c r="C1450" i="4"/>
  <c r="E1450" i="4"/>
  <c r="G1451" i="4"/>
  <c r="C1451" i="4"/>
  <c r="E1451" i="4"/>
  <c r="G1452" i="4"/>
  <c r="C1452" i="4"/>
  <c r="E1452" i="4"/>
  <c r="G1453" i="4"/>
  <c r="C1453" i="4"/>
  <c r="E1453" i="4"/>
  <c r="G1454" i="4"/>
  <c r="C1454" i="4"/>
  <c r="E1454" i="4"/>
  <c r="G1455" i="4"/>
  <c r="C1455" i="4"/>
  <c r="E1455" i="4"/>
  <c r="G1456" i="4"/>
  <c r="C1456" i="4"/>
  <c r="E1456" i="4"/>
  <c r="G1457" i="4"/>
  <c r="C1457" i="4"/>
  <c r="E1457" i="4"/>
  <c r="G1458" i="4"/>
  <c r="C1458" i="4"/>
  <c r="E1458" i="4"/>
  <c r="G1459" i="4"/>
  <c r="C1459" i="4"/>
  <c r="E1459" i="4"/>
  <c r="G1460" i="4"/>
  <c r="C1460" i="4"/>
  <c r="E1460" i="4"/>
  <c r="G1461" i="4"/>
  <c r="C1461" i="4"/>
  <c r="E1461" i="4"/>
  <c r="G1462" i="4"/>
  <c r="C1462" i="4"/>
  <c r="E1462" i="4"/>
  <c r="G1463" i="4"/>
  <c r="C1463" i="4"/>
  <c r="E1463" i="4"/>
  <c r="G1464" i="4"/>
  <c r="C1464" i="4"/>
  <c r="E1464" i="4"/>
  <c r="G1465" i="4"/>
  <c r="C1465" i="4"/>
  <c r="E1465" i="4"/>
  <c r="G1466" i="4"/>
  <c r="C1466" i="4"/>
  <c r="E1466" i="4"/>
  <c r="G1467" i="4"/>
  <c r="C1467" i="4"/>
  <c r="E1467" i="4"/>
  <c r="G1468" i="4"/>
  <c r="C1468" i="4"/>
  <c r="E1468" i="4"/>
  <c r="G1469" i="4"/>
  <c r="C1469" i="4"/>
  <c r="E1469" i="4"/>
  <c r="G1470" i="4"/>
  <c r="C1470" i="4"/>
  <c r="E1470" i="4"/>
  <c r="G1471" i="4"/>
  <c r="C1471" i="4"/>
  <c r="E1471" i="4"/>
  <c r="G1472" i="4"/>
  <c r="C1472" i="4"/>
  <c r="E1472" i="4"/>
  <c r="G1473" i="4"/>
  <c r="C1473" i="4"/>
  <c r="E1473" i="4"/>
  <c r="G1474" i="4"/>
  <c r="C1474" i="4"/>
  <c r="E1474" i="4"/>
  <c r="G1475" i="4"/>
  <c r="C1475" i="4"/>
  <c r="E1475" i="4"/>
  <c r="G1476" i="4"/>
  <c r="C1476" i="4"/>
  <c r="E1476" i="4"/>
  <c r="G1477" i="4"/>
  <c r="C1477" i="4"/>
  <c r="E1477" i="4"/>
  <c r="G1478" i="4"/>
  <c r="C1478" i="4"/>
  <c r="E1478" i="4"/>
  <c r="G1479" i="4"/>
  <c r="C1479" i="4"/>
  <c r="E1479" i="4"/>
  <c r="G868" i="4"/>
  <c r="C868" i="4"/>
  <c r="E868" i="4"/>
  <c r="A1044" i="4"/>
  <c r="H1044" i="4"/>
  <c r="B1044" i="4"/>
  <c r="D1044" i="4"/>
  <c r="A1045" i="4"/>
  <c r="H1045" i="4"/>
  <c r="B1045" i="4"/>
  <c r="D1045" i="4"/>
  <c r="A1046" i="4"/>
  <c r="H1046" i="4"/>
  <c r="B1046" i="4"/>
  <c r="D1046" i="4"/>
  <c r="A1047" i="4"/>
  <c r="H1047" i="4"/>
  <c r="B1047" i="4"/>
  <c r="D1047" i="4"/>
  <c r="A1048" i="4"/>
  <c r="H1048" i="4"/>
  <c r="B1048" i="4"/>
  <c r="D1048" i="4"/>
  <c r="A1049" i="4"/>
  <c r="H1049" i="4"/>
  <c r="B1049" i="4"/>
  <c r="D1049" i="4"/>
  <c r="A1050" i="4"/>
  <c r="H1050" i="4"/>
  <c r="B1050" i="4"/>
  <c r="D1050" i="4"/>
  <c r="A1051" i="4"/>
  <c r="H1051" i="4"/>
  <c r="B1051" i="4"/>
  <c r="D1051" i="4"/>
  <c r="A1052" i="4"/>
  <c r="H1052" i="4"/>
  <c r="B1052" i="4"/>
  <c r="D1052" i="4"/>
  <c r="A1053" i="4"/>
  <c r="H1053" i="4"/>
  <c r="B1053" i="4"/>
  <c r="D1053" i="4"/>
  <c r="A1054" i="4"/>
  <c r="H1054" i="4"/>
  <c r="B1054" i="4"/>
  <c r="D1054" i="4"/>
  <c r="A1055" i="4"/>
  <c r="H1055" i="4"/>
  <c r="B1055" i="4"/>
  <c r="D1055" i="4"/>
  <c r="A1056" i="4"/>
  <c r="H1056" i="4"/>
  <c r="B1056" i="4"/>
  <c r="D1056" i="4"/>
  <c r="A1057" i="4"/>
  <c r="H1057" i="4"/>
  <c r="B1057" i="4"/>
  <c r="D1057" i="4"/>
  <c r="A1058" i="4"/>
  <c r="H1058" i="4"/>
  <c r="B1058" i="4"/>
  <c r="D1058" i="4"/>
  <c r="A1059" i="4"/>
  <c r="H1059" i="4"/>
  <c r="B1059" i="4"/>
  <c r="D1059" i="4"/>
  <c r="A1060" i="4"/>
  <c r="H1060" i="4"/>
  <c r="B1060" i="4"/>
  <c r="D1060" i="4"/>
  <c r="A1061" i="4"/>
  <c r="H1061" i="4"/>
  <c r="B1061" i="4"/>
  <c r="D1061" i="4"/>
  <c r="A1062" i="4"/>
  <c r="H1062" i="4"/>
  <c r="B1062" i="4"/>
  <c r="D1062" i="4"/>
  <c r="A1063" i="4"/>
  <c r="H1063" i="4"/>
  <c r="B1063" i="4"/>
  <c r="D1063" i="4"/>
  <c r="A1064" i="4"/>
  <c r="H1064" i="4"/>
  <c r="B1064" i="4"/>
  <c r="D1064" i="4"/>
  <c r="A1065" i="4"/>
  <c r="H1065" i="4"/>
  <c r="B1065" i="4"/>
  <c r="D1065" i="4"/>
  <c r="A1066" i="4"/>
  <c r="H1066" i="4"/>
  <c r="B1066" i="4"/>
  <c r="D1066" i="4"/>
  <c r="A1067" i="4"/>
  <c r="H1067" i="4"/>
  <c r="B1067" i="4"/>
  <c r="D1067" i="4"/>
  <c r="A1068" i="4"/>
  <c r="H1068" i="4"/>
  <c r="B1068" i="4"/>
  <c r="D1068" i="4"/>
  <c r="A1069" i="4"/>
  <c r="H1069" i="4"/>
  <c r="B1069" i="4"/>
  <c r="D1069" i="4"/>
  <c r="A1070" i="4"/>
  <c r="H1070" i="4"/>
  <c r="B1070" i="4"/>
  <c r="D1070" i="4"/>
  <c r="A1071" i="4"/>
  <c r="H1071" i="4"/>
  <c r="B1071" i="4"/>
  <c r="D1071" i="4"/>
  <c r="A1072" i="4"/>
  <c r="H1072" i="4"/>
  <c r="B1072" i="4"/>
  <c r="D1072" i="4"/>
  <c r="A1073" i="4"/>
  <c r="H1073" i="4"/>
  <c r="B1073" i="4"/>
  <c r="D1073" i="4"/>
  <c r="A1074" i="4"/>
  <c r="H1074" i="4"/>
  <c r="B1074" i="4"/>
  <c r="D1074" i="4"/>
  <c r="A1075" i="4"/>
  <c r="H1075" i="4"/>
  <c r="B1075" i="4"/>
  <c r="D1075" i="4"/>
  <c r="A1076" i="4"/>
  <c r="H1076" i="4"/>
  <c r="B1076" i="4"/>
  <c r="D1076" i="4"/>
  <c r="A13" i="4"/>
  <c r="H13" i="4"/>
  <c r="B13" i="4"/>
  <c r="D13" i="4"/>
  <c r="A14" i="4"/>
  <c r="H14" i="4"/>
  <c r="B14" i="4"/>
  <c r="D14" i="4"/>
  <c r="A1077" i="4"/>
  <c r="H1077" i="4"/>
  <c r="B1077" i="4"/>
  <c r="D1077" i="4"/>
  <c r="A15" i="4"/>
  <c r="H15" i="4"/>
  <c r="B15" i="4"/>
  <c r="D15" i="4"/>
  <c r="A1078" i="4"/>
  <c r="H1078" i="4"/>
  <c r="B1078" i="4"/>
  <c r="D1078" i="4"/>
  <c r="A16" i="4"/>
  <c r="H16" i="4"/>
  <c r="B16" i="4"/>
  <c r="D16" i="4"/>
  <c r="A17" i="4"/>
  <c r="H17" i="4"/>
  <c r="B17" i="4"/>
  <c r="D17" i="4"/>
  <c r="A18" i="4"/>
  <c r="H18" i="4"/>
  <c r="B18" i="4"/>
  <c r="D18" i="4"/>
  <c r="A19" i="4"/>
  <c r="H19" i="4"/>
  <c r="B19" i="4"/>
  <c r="D19" i="4"/>
  <c r="A20" i="4"/>
  <c r="H20" i="4"/>
  <c r="B20" i="4"/>
  <c r="D20" i="4"/>
  <c r="A1079" i="4"/>
  <c r="H1079" i="4"/>
  <c r="B1079" i="4"/>
  <c r="D1079" i="4"/>
  <c r="A21" i="4"/>
  <c r="H21" i="4"/>
  <c r="B21" i="4"/>
  <c r="D21" i="4"/>
  <c r="A22" i="4"/>
  <c r="H22" i="4"/>
  <c r="B22" i="4"/>
  <c r="D22" i="4"/>
  <c r="A23" i="4"/>
  <c r="H23" i="4"/>
  <c r="B23" i="4"/>
  <c r="D23" i="4"/>
  <c r="A1080" i="4"/>
  <c r="H1080" i="4"/>
  <c r="B1080" i="4"/>
  <c r="D1080" i="4"/>
  <c r="A24" i="4"/>
  <c r="H24" i="4"/>
  <c r="B24" i="4"/>
  <c r="D24" i="4"/>
  <c r="A25" i="4"/>
  <c r="H25" i="4"/>
  <c r="B25" i="4"/>
  <c r="D25" i="4"/>
  <c r="A26" i="4"/>
  <c r="H26" i="4"/>
  <c r="B26" i="4"/>
  <c r="D26" i="4"/>
  <c r="A1081" i="4"/>
  <c r="H1081" i="4"/>
  <c r="B1081" i="4"/>
  <c r="D1081" i="4"/>
  <c r="A27" i="4"/>
  <c r="H27" i="4"/>
  <c r="B27" i="4"/>
  <c r="D27" i="4"/>
  <c r="A1082" i="4"/>
  <c r="H1082" i="4"/>
  <c r="B1082" i="4"/>
  <c r="D1082" i="4"/>
  <c r="A28" i="4"/>
  <c r="H28" i="4"/>
  <c r="B28" i="4"/>
  <c r="D28" i="4"/>
  <c r="A29" i="4"/>
  <c r="H29" i="4"/>
  <c r="B29" i="4"/>
  <c r="D29" i="4"/>
  <c r="A30" i="4"/>
  <c r="H30" i="4"/>
  <c r="B30" i="4"/>
  <c r="D30" i="4"/>
  <c r="A1083" i="4"/>
  <c r="H1083" i="4"/>
  <c r="B1083" i="4"/>
  <c r="D1083" i="4"/>
  <c r="A31" i="4"/>
  <c r="H31" i="4"/>
  <c r="B31" i="4"/>
  <c r="D31" i="4"/>
  <c r="A32" i="4"/>
  <c r="H32" i="4"/>
  <c r="B32" i="4"/>
  <c r="D32" i="4"/>
  <c r="A1084" i="4"/>
  <c r="H1084" i="4"/>
  <c r="B1084" i="4"/>
  <c r="D1084" i="4"/>
  <c r="A33" i="4"/>
  <c r="H33" i="4"/>
  <c r="B33" i="4"/>
  <c r="D33" i="4"/>
  <c r="A34" i="4"/>
  <c r="H34" i="4"/>
  <c r="B34" i="4"/>
  <c r="D34" i="4"/>
  <c r="A35" i="4"/>
  <c r="H35" i="4"/>
  <c r="B35" i="4"/>
  <c r="D35" i="4"/>
  <c r="A36" i="4"/>
  <c r="H36" i="4"/>
  <c r="B36" i="4"/>
  <c r="D36" i="4"/>
  <c r="A37" i="4"/>
  <c r="H37" i="4"/>
  <c r="B37" i="4"/>
  <c r="D37" i="4"/>
  <c r="A38" i="4"/>
  <c r="H38" i="4"/>
  <c r="B38" i="4"/>
  <c r="D38" i="4"/>
  <c r="A39" i="4"/>
  <c r="H39" i="4"/>
  <c r="B39" i="4"/>
  <c r="D39" i="4"/>
  <c r="A1085" i="4"/>
  <c r="H1085" i="4"/>
  <c r="B1085" i="4"/>
  <c r="D1085" i="4"/>
  <c r="A1086" i="4"/>
  <c r="H1086" i="4"/>
  <c r="B1086" i="4"/>
  <c r="D1086" i="4"/>
  <c r="A40" i="4"/>
  <c r="H40" i="4"/>
  <c r="B40" i="4"/>
  <c r="D40" i="4"/>
  <c r="A41" i="4"/>
  <c r="H41" i="4"/>
  <c r="B41" i="4"/>
  <c r="D41" i="4"/>
  <c r="A42" i="4"/>
  <c r="H42" i="4"/>
  <c r="B42" i="4"/>
  <c r="D42" i="4"/>
  <c r="A43" i="4"/>
  <c r="H43" i="4"/>
  <c r="B43" i="4"/>
  <c r="D43" i="4"/>
  <c r="A1087" i="4"/>
  <c r="H1087" i="4"/>
  <c r="B1087" i="4"/>
  <c r="D1087" i="4"/>
  <c r="A1088" i="4"/>
  <c r="H1088" i="4"/>
  <c r="B1088" i="4"/>
  <c r="D1088" i="4"/>
  <c r="A1089" i="4"/>
  <c r="H1089" i="4"/>
  <c r="B1089" i="4"/>
  <c r="D1089" i="4"/>
  <c r="A44" i="4"/>
  <c r="H44" i="4"/>
  <c r="B44" i="4"/>
  <c r="D44" i="4"/>
  <c r="A1090" i="4"/>
  <c r="H1090" i="4"/>
  <c r="B1090" i="4"/>
  <c r="D1090" i="4"/>
  <c r="A45" i="4"/>
  <c r="H45" i="4"/>
  <c r="B45" i="4"/>
  <c r="D45" i="4"/>
  <c r="A1091" i="4"/>
  <c r="H1091" i="4"/>
  <c r="B1091" i="4"/>
  <c r="D1091" i="4"/>
  <c r="A1092" i="4"/>
  <c r="H1092" i="4"/>
  <c r="B1092" i="4"/>
  <c r="D1092" i="4"/>
  <c r="A1093" i="4"/>
  <c r="H1093" i="4"/>
  <c r="B1093" i="4"/>
  <c r="D1093" i="4"/>
  <c r="A1094" i="4"/>
  <c r="H1094" i="4"/>
  <c r="B1094" i="4"/>
  <c r="D1094" i="4"/>
  <c r="A1095" i="4"/>
  <c r="H1095" i="4"/>
  <c r="B1095" i="4"/>
  <c r="D1095" i="4"/>
  <c r="A1096" i="4"/>
  <c r="H1096" i="4"/>
  <c r="B1096" i="4"/>
  <c r="D1096" i="4"/>
  <c r="A1097" i="4"/>
  <c r="H1097" i="4"/>
  <c r="B1097" i="4"/>
  <c r="D1097" i="4"/>
  <c r="A1098" i="4"/>
  <c r="H1098" i="4"/>
  <c r="B1098" i="4"/>
  <c r="D1098" i="4"/>
  <c r="A1099" i="4"/>
  <c r="H1099" i="4"/>
  <c r="B1099" i="4"/>
  <c r="D1099" i="4"/>
  <c r="A1100" i="4"/>
  <c r="H1100" i="4"/>
  <c r="B1100" i="4"/>
  <c r="D1100" i="4"/>
  <c r="A1101" i="4"/>
  <c r="H1101" i="4"/>
  <c r="B1101" i="4"/>
  <c r="D1101" i="4"/>
  <c r="A1102" i="4"/>
  <c r="H1102" i="4"/>
  <c r="B1102" i="4"/>
  <c r="D1102" i="4"/>
  <c r="A1103" i="4"/>
  <c r="H1103" i="4"/>
  <c r="B1103" i="4"/>
  <c r="D1103" i="4"/>
  <c r="A46" i="4"/>
  <c r="H46" i="4"/>
  <c r="B46" i="4"/>
  <c r="D46" i="4"/>
  <c r="A47" i="4"/>
  <c r="H47" i="4"/>
  <c r="B47" i="4"/>
  <c r="D47" i="4"/>
  <c r="A48" i="4"/>
  <c r="H48" i="4"/>
  <c r="B48" i="4"/>
  <c r="D48" i="4"/>
  <c r="A49" i="4"/>
  <c r="H49" i="4"/>
  <c r="B49" i="4"/>
  <c r="D49" i="4"/>
  <c r="A50" i="4"/>
  <c r="H50" i="4"/>
  <c r="B50" i="4"/>
  <c r="D50" i="4"/>
  <c r="A1104" i="4"/>
  <c r="H1104" i="4"/>
  <c r="B1104" i="4"/>
  <c r="D1104" i="4"/>
  <c r="A1105" i="4"/>
  <c r="H1105" i="4"/>
  <c r="B1105" i="4"/>
  <c r="D1105" i="4"/>
  <c r="A1106" i="4"/>
  <c r="H1106" i="4"/>
  <c r="B1106" i="4"/>
  <c r="D1106" i="4"/>
  <c r="A1107" i="4"/>
  <c r="H1107" i="4"/>
  <c r="B1107" i="4"/>
  <c r="D1107" i="4"/>
  <c r="A1108" i="4"/>
  <c r="H1108" i="4"/>
  <c r="B1108" i="4"/>
  <c r="D1108" i="4"/>
  <c r="A1109" i="4"/>
  <c r="H1109" i="4"/>
  <c r="B1109" i="4"/>
  <c r="D1109" i="4"/>
  <c r="A51" i="4"/>
  <c r="H51" i="4"/>
  <c r="B51" i="4"/>
  <c r="D51" i="4"/>
  <c r="A52" i="4"/>
  <c r="H52" i="4"/>
  <c r="B52" i="4"/>
  <c r="D52" i="4"/>
  <c r="A53" i="4"/>
  <c r="H53" i="4"/>
  <c r="B53" i="4"/>
  <c r="D53" i="4"/>
  <c r="A54" i="4"/>
  <c r="H54" i="4"/>
  <c r="B54" i="4"/>
  <c r="D54" i="4"/>
  <c r="A55" i="4"/>
  <c r="H55" i="4"/>
  <c r="B55" i="4"/>
  <c r="D55" i="4"/>
  <c r="A56" i="4"/>
  <c r="H56" i="4"/>
  <c r="B56" i="4"/>
  <c r="D56" i="4"/>
  <c r="A57" i="4"/>
  <c r="H57" i="4"/>
  <c r="B57" i="4"/>
  <c r="D57" i="4"/>
  <c r="A58" i="4"/>
  <c r="H58" i="4"/>
  <c r="B58" i="4"/>
  <c r="D58" i="4"/>
  <c r="A59" i="4"/>
  <c r="H59" i="4"/>
  <c r="B59" i="4"/>
  <c r="D59" i="4"/>
  <c r="A60" i="4"/>
  <c r="H60" i="4"/>
  <c r="B60" i="4"/>
  <c r="D60" i="4"/>
  <c r="A1110" i="4"/>
  <c r="H1110" i="4"/>
  <c r="B1110" i="4"/>
  <c r="D1110" i="4"/>
  <c r="A61" i="4"/>
  <c r="H61" i="4"/>
  <c r="B61" i="4"/>
  <c r="D61" i="4"/>
  <c r="A62" i="4"/>
  <c r="H62" i="4"/>
  <c r="B62" i="4"/>
  <c r="D62" i="4"/>
  <c r="A63" i="4"/>
  <c r="H63" i="4"/>
  <c r="B63" i="4"/>
  <c r="D63" i="4"/>
  <c r="A64" i="4"/>
  <c r="H64" i="4"/>
  <c r="B64" i="4"/>
  <c r="D64" i="4"/>
  <c r="A65" i="4"/>
  <c r="H65" i="4"/>
  <c r="B65" i="4"/>
  <c r="D65" i="4"/>
  <c r="A66" i="4"/>
  <c r="H66" i="4"/>
  <c r="B66" i="4"/>
  <c r="D66" i="4"/>
  <c r="A67" i="4"/>
  <c r="H67" i="4"/>
  <c r="B67" i="4"/>
  <c r="D67" i="4"/>
  <c r="A68" i="4"/>
  <c r="H68" i="4"/>
  <c r="B68" i="4"/>
  <c r="D68" i="4"/>
  <c r="A69" i="4"/>
  <c r="H69" i="4"/>
  <c r="B69" i="4"/>
  <c r="D69" i="4"/>
  <c r="A70" i="4"/>
  <c r="H70" i="4"/>
  <c r="B70" i="4"/>
  <c r="D70" i="4"/>
  <c r="A71" i="4"/>
  <c r="H71" i="4"/>
  <c r="B71" i="4"/>
  <c r="D71" i="4"/>
  <c r="A72" i="4"/>
  <c r="H72" i="4"/>
  <c r="B72" i="4"/>
  <c r="D72" i="4"/>
  <c r="A73" i="4"/>
  <c r="H73" i="4"/>
  <c r="B73" i="4"/>
  <c r="D73" i="4"/>
  <c r="A74" i="4"/>
  <c r="H74" i="4"/>
  <c r="B74" i="4"/>
  <c r="D74" i="4"/>
  <c r="A75" i="4"/>
  <c r="H75" i="4"/>
  <c r="B75" i="4"/>
  <c r="D75" i="4"/>
  <c r="A1111" i="4"/>
  <c r="H1111" i="4"/>
  <c r="B1111" i="4"/>
  <c r="D1111" i="4"/>
  <c r="A76" i="4"/>
  <c r="H76" i="4"/>
  <c r="B76" i="4"/>
  <c r="D76" i="4"/>
  <c r="A1112" i="4"/>
  <c r="H1112" i="4"/>
  <c r="B1112" i="4"/>
  <c r="D1112" i="4"/>
  <c r="A1113" i="4"/>
  <c r="H1113" i="4"/>
  <c r="B1113" i="4"/>
  <c r="D1113" i="4"/>
  <c r="A77" i="4"/>
  <c r="H77" i="4"/>
  <c r="B77" i="4"/>
  <c r="D77" i="4"/>
  <c r="A1114" i="4"/>
  <c r="H1114" i="4"/>
  <c r="B1114" i="4"/>
  <c r="D1114" i="4"/>
  <c r="A1115" i="4"/>
  <c r="H1115" i="4"/>
  <c r="B1115" i="4"/>
  <c r="D1115" i="4"/>
  <c r="A78" i="4"/>
  <c r="H78" i="4"/>
  <c r="B78" i="4"/>
  <c r="D78" i="4"/>
  <c r="A79" i="4"/>
  <c r="H79" i="4"/>
  <c r="B79" i="4"/>
  <c r="D79" i="4"/>
  <c r="A80" i="4"/>
  <c r="H80" i="4"/>
  <c r="B80" i="4"/>
  <c r="D80" i="4"/>
  <c r="A81" i="4"/>
  <c r="H81" i="4"/>
  <c r="B81" i="4"/>
  <c r="D81" i="4"/>
  <c r="A82" i="4"/>
  <c r="H82" i="4"/>
  <c r="B82" i="4"/>
  <c r="D82" i="4"/>
  <c r="A83" i="4"/>
  <c r="H83" i="4"/>
  <c r="B83" i="4"/>
  <c r="D83" i="4"/>
  <c r="A1116" i="4"/>
  <c r="H1116" i="4"/>
  <c r="B1116" i="4"/>
  <c r="D1116" i="4"/>
  <c r="A1117" i="4"/>
  <c r="H1117" i="4"/>
  <c r="B1117" i="4"/>
  <c r="D1117" i="4"/>
  <c r="A84" i="4"/>
  <c r="H84" i="4"/>
  <c r="B84" i="4"/>
  <c r="D84" i="4"/>
  <c r="A85" i="4"/>
  <c r="H85" i="4"/>
  <c r="B85" i="4"/>
  <c r="D85" i="4"/>
  <c r="A86" i="4"/>
  <c r="H86" i="4"/>
  <c r="B86" i="4"/>
  <c r="D86" i="4"/>
  <c r="A87" i="4"/>
  <c r="H87" i="4"/>
  <c r="B87" i="4"/>
  <c r="D87" i="4"/>
  <c r="A88" i="4"/>
  <c r="H88" i="4"/>
  <c r="B88" i="4"/>
  <c r="D88" i="4"/>
  <c r="A89" i="4"/>
  <c r="H89" i="4"/>
  <c r="B89" i="4"/>
  <c r="D89" i="4"/>
  <c r="A90" i="4"/>
  <c r="H90" i="4"/>
  <c r="B90" i="4"/>
  <c r="D90" i="4"/>
  <c r="A91" i="4"/>
  <c r="H91" i="4"/>
  <c r="B91" i="4"/>
  <c r="D91" i="4"/>
  <c r="A92" i="4"/>
  <c r="H92" i="4"/>
  <c r="B92" i="4"/>
  <c r="D92" i="4"/>
  <c r="A93" i="4"/>
  <c r="H93" i="4"/>
  <c r="B93" i="4"/>
  <c r="D93" i="4"/>
  <c r="A94" i="4"/>
  <c r="H94" i="4"/>
  <c r="B94" i="4"/>
  <c r="D94" i="4"/>
  <c r="A95" i="4"/>
  <c r="H95" i="4"/>
  <c r="B95" i="4"/>
  <c r="D95" i="4"/>
  <c r="A96" i="4"/>
  <c r="H96" i="4"/>
  <c r="B96" i="4"/>
  <c r="D96" i="4"/>
  <c r="A97" i="4"/>
  <c r="H97" i="4"/>
  <c r="B97" i="4"/>
  <c r="D97" i="4"/>
  <c r="A98" i="4"/>
  <c r="H98" i="4"/>
  <c r="B98" i="4"/>
  <c r="D98" i="4"/>
  <c r="A99" i="4"/>
  <c r="H99" i="4"/>
  <c r="B99" i="4"/>
  <c r="D99" i="4"/>
  <c r="A100" i="4"/>
  <c r="H100" i="4"/>
  <c r="B100" i="4"/>
  <c r="D100" i="4"/>
  <c r="A101" i="4"/>
  <c r="H101" i="4"/>
  <c r="B101" i="4"/>
  <c r="D101" i="4"/>
  <c r="A102" i="4"/>
  <c r="H102" i="4"/>
  <c r="B102" i="4"/>
  <c r="D102" i="4"/>
  <c r="A103" i="4"/>
  <c r="H103" i="4"/>
  <c r="B103" i="4"/>
  <c r="D103" i="4"/>
  <c r="A1118" i="4"/>
  <c r="H1118" i="4"/>
  <c r="B1118" i="4"/>
  <c r="D1118" i="4"/>
  <c r="A104" i="4"/>
  <c r="H104" i="4"/>
  <c r="B104" i="4"/>
  <c r="D104" i="4"/>
  <c r="A105" i="4"/>
  <c r="H105" i="4"/>
  <c r="B105" i="4"/>
  <c r="D105" i="4"/>
  <c r="A106" i="4"/>
  <c r="H106" i="4"/>
  <c r="B106" i="4"/>
  <c r="D106" i="4"/>
  <c r="A107" i="4"/>
  <c r="H107" i="4"/>
  <c r="B107" i="4"/>
  <c r="D107" i="4"/>
  <c r="A1119" i="4"/>
  <c r="H1119" i="4"/>
  <c r="B1119" i="4"/>
  <c r="D1119" i="4"/>
  <c r="A108" i="4"/>
  <c r="H108" i="4"/>
  <c r="B108" i="4"/>
  <c r="D108" i="4"/>
  <c r="A1120" i="4"/>
  <c r="H1120" i="4"/>
  <c r="B1120" i="4"/>
  <c r="D1120" i="4"/>
  <c r="A1121" i="4"/>
  <c r="H1121" i="4"/>
  <c r="B1121" i="4"/>
  <c r="D1121" i="4"/>
  <c r="A109" i="4"/>
  <c r="H109" i="4"/>
  <c r="B109" i="4"/>
  <c r="D109" i="4"/>
  <c r="A110" i="4"/>
  <c r="H110" i="4"/>
  <c r="B110" i="4"/>
  <c r="D110" i="4"/>
  <c r="A111" i="4"/>
  <c r="H111" i="4"/>
  <c r="B111" i="4"/>
  <c r="D111" i="4"/>
  <c r="A1122" i="4"/>
  <c r="H1122" i="4"/>
  <c r="B1122" i="4"/>
  <c r="D1122" i="4"/>
  <c r="A1123" i="4"/>
  <c r="H1123" i="4"/>
  <c r="B1123" i="4"/>
  <c r="D1123" i="4"/>
  <c r="A1124" i="4"/>
  <c r="H1124" i="4"/>
  <c r="B1124" i="4"/>
  <c r="D1124" i="4"/>
  <c r="A1125" i="4"/>
  <c r="H1125" i="4"/>
  <c r="B1125" i="4"/>
  <c r="D1125" i="4"/>
  <c r="A112" i="4"/>
  <c r="H112" i="4"/>
  <c r="B112" i="4"/>
  <c r="D112" i="4"/>
  <c r="A113" i="4"/>
  <c r="H113" i="4"/>
  <c r="B113" i="4"/>
  <c r="D113" i="4"/>
  <c r="A114" i="4"/>
  <c r="H114" i="4"/>
  <c r="B114" i="4"/>
  <c r="D114" i="4"/>
  <c r="A1126" i="4"/>
  <c r="H1126" i="4"/>
  <c r="B1126" i="4"/>
  <c r="D1126" i="4"/>
  <c r="A1127" i="4"/>
  <c r="H1127" i="4"/>
  <c r="B1127" i="4"/>
  <c r="D1127" i="4"/>
  <c r="A115" i="4"/>
  <c r="H115" i="4"/>
  <c r="B115" i="4"/>
  <c r="D115" i="4"/>
  <c r="A116" i="4"/>
  <c r="H116" i="4"/>
  <c r="B116" i="4"/>
  <c r="D116" i="4"/>
  <c r="A117" i="4"/>
  <c r="H117" i="4"/>
  <c r="B117" i="4"/>
  <c r="D117" i="4"/>
  <c r="A118" i="4"/>
  <c r="H118" i="4"/>
  <c r="B118" i="4"/>
  <c r="D118" i="4"/>
  <c r="A119" i="4"/>
  <c r="H119" i="4"/>
  <c r="B119" i="4"/>
  <c r="D119" i="4"/>
  <c r="A120" i="4"/>
  <c r="H120" i="4"/>
  <c r="B120" i="4"/>
  <c r="D120" i="4"/>
  <c r="A121" i="4"/>
  <c r="H121" i="4"/>
  <c r="B121" i="4"/>
  <c r="D121" i="4"/>
  <c r="A122" i="4"/>
  <c r="H122" i="4"/>
  <c r="B122" i="4"/>
  <c r="D122" i="4"/>
  <c r="A1128" i="4"/>
  <c r="H1128" i="4"/>
  <c r="B1128" i="4"/>
  <c r="D1128" i="4"/>
  <c r="A123" i="4"/>
  <c r="H123" i="4"/>
  <c r="B123" i="4"/>
  <c r="D123" i="4"/>
  <c r="A124" i="4"/>
  <c r="H124" i="4"/>
  <c r="B124" i="4"/>
  <c r="D124" i="4"/>
  <c r="A1129" i="4"/>
  <c r="H1129" i="4"/>
  <c r="B1129" i="4"/>
  <c r="D1129" i="4"/>
  <c r="A1130" i="4"/>
  <c r="H1130" i="4"/>
  <c r="B1130" i="4"/>
  <c r="D1130" i="4"/>
  <c r="A125" i="4"/>
  <c r="H125" i="4"/>
  <c r="B125" i="4"/>
  <c r="D125" i="4"/>
  <c r="A126" i="4"/>
  <c r="H126" i="4"/>
  <c r="B126" i="4"/>
  <c r="D126" i="4"/>
  <c r="A1131" i="4"/>
  <c r="H1131" i="4"/>
  <c r="B1131" i="4"/>
  <c r="D1131" i="4"/>
  <c r="A127" i="4"/>
  <c r="H127" i="4"/>
  <c r="B127" i="4"/>
  <c r="D127" i="4"/>
  <c r="A128" i="4"/>
  <c r="H128" i="4"/>
  <c r="B128" i="4"/>
  <c r="D128" i="4"/>
  <c r="A129" i="4"/>
  <c r="H129" i="4"/>
  <c r="B129" i="4"/>
  <c r="D129" i="4"/>
  <c r="A130" i="4"/>
  <c r="H130" i="4"/>
  <c r="B130" i="4"/>
  <c r="D130" i="4"/>
  <c r="A1132" i="4"/>
  <c r="H1132" i="4"/>
  <c r="B1132" i="4"/>
  <c r="D1132" i="4"/>
  <c r="A131" i="4"/>
  <c r="H131" i="4"/>
  <c r="B131" i="4"/>
  <c r="D131" i="4"/>
  <c r="A1133" i="4"/>
  <c r="H1133" i="4"/>
  <c r="B1133" i="4"/>
  <c r="D1133" i="4"/>
  <c r="A1134" i="4"/>
  <c r="H1134" i="4"/>
  <c r="B1134" i="4"/>
  <c r="D1134" i="4"/>
  <c r="A132" i="4"/>
  <c r="H132" i="4"/>
  <c r="B132" i="4"/>
  <c r="D132" i="4"/>
  <c r="A133" i="4"/>
  <c r="H133" i="4"/>
  <c r="B133" i="4"/>
  <c r="D133" i="4"/>
  <c r="A1135" i="4"/>
  <c r="H1135" i="4"/>
  <c r="B1135" i="4"/>
  <c r="D1135" i="4"/>
  <c r="A1136" i="4"/>
  <c r="H1136" i="4"/>
  <c r="B1136" i="4"/>
  <c r="D1136" i="4"/>
  <c r="A1137" i="4"/>
  <c r="H1137" i="4"/>
  <c r="B1137" i="4"/>
  <c r="D1137" i="4"/>
  <c r="A1138" i="4"/>
  <c r="H1138" i="4"/>
  <c r="B1138" i="4"/>
  <c r="D1138" i="4"/>
  <c r="A134" i="4"/>
  <c r="H134" i="4"/>
  <c r="B134" i="4"/>
  <c r="D134" i="4"/>
  <c r="A1139" i="4"/>
  <c r="H1139" i="4"/>
  <c r="B1139" i="4"/>
  <c r="D1139" i="4"/>
  <c r="A1140" i="4"/>
  <c r="H1140" i="4"/>
  <c r="B1140" i="4"/>
  <c r="D1140" i="4"/>
  <c r="A1141" i="4"/>
  <c r="H1141" i="4"/>
  <c r="B1141" i="4"/>
  <c r="D1141" i="4"/>
  <c r="A1142" i="4"/>
  <c r="H1142" i="4"/>
  <c r="B1142" i="4"/>
  <c r="D1142" i="4"/>
  <c r="A1143" i="4"/>
  <c r="H1143" i="4"/>
  <c r="B1143" i="4"/>
  <c r="D1143" i="4"/>
  <c r="A1144" i="4"/>
  <c r="H1144" i="4"/>
  <c r="B1144" i="4"/>
  <c r="D1144" i="4"/>
  <c r="A1145" i="4"/>
  <c r="H1145" i="4"/>
  <c r="B1145" i="4"/>
  <c r="D1145" i="4"/>
  <c r="A135" i="4"/>
  <c r="H135" i="4"/>
  <c r="B135" i="4"/>
  <c r="D135" i="4"/>
  <c r="A1146" i="4"/>
  <c r="H1146" i="4"/>
  <c r="B1146" i="4"/>
  <c r="D1146" i="4"/>
  <c r="A1147" i="4"/>
  <c r="H1147" i="4"/>
  <c r="B1147" i="4"/>
  <c r="D1147" i="4"/>
  <c r="A1148" i="4"/>
  <c r="H1148" i="4"/>
  <c r="B1148" i="4"/>
  <c r="D1148" i="4"/>
  <c r="A1149" i="4"/>
  <c r="H1149" i="4"/>
  <c r="B1149" i="4"/>
  <c r="D1149" i="4"/>
  <c r="A1150" i="4"/>
  <c r="H1150" i="4"/>
  <c r="B1150" i="4"/>
  <c r="D1150" i="4"/>
  <c r="A1151" i="4"/>
  <c r="H1151" i="4"/>
  <c r="B1151" i="4"/>
  <c r="D1151" i="4"/>
  <c r="A1152" i="4"/>
  <c r="H1152" i="4"/>
  <c r="B1152" i="4"/>
  <c r="D1152" i="4"/>
  <c r="A1153" i="4"/>
  <c r="H1153" i="4"/>
  <c r="B1153" i="4"/>
  <c r="D1153" i="4"/>
  <c r="A1154" i="4"/>
  <c r="H1154" i="4"/>
  <c r="B1154" i="4"/>
  <c r="D1154" i="4"/>
  <c r="A1155" i="4"/>
  <c r="H1155" i="4"/>
  <c r="B1155" i="4"/>
  <c r="D1155" i="4"/>
  <c r="A1156" i="4"/>
  <c r="H1156" i="4"/>
  <c r="B1156" i="4"/>
  <c r="D1156" i="4"/>
  <c r="A1157" i="4"/>
  <c r="H1157" i="4"/>
  <c r="B1157" i="4"/>
  <c r="D1157" i="4"/>
  <c r="A136" i="4"/>
  <c r="H136" i="4"/>
  <c r="B136" i="4"/>
  <c r="D136" i="4"/>
  <c r="A1158" i="4"/>
  <c r="H1158" i="4"/>
  <c r="B1158" i="4"/>
  <c r="D1158" i="4"/>
  <c r="A1159" i="4"/>
  <c r="H1159" i="4"/>
  <c r="B1159" i="4"/>
  <c r="D1159" i="4"/>
  <c r="A1160" i="4"/>
  <c r="H1160" i="4"/>
  <c r="B1160" i="4"/>
  <c r="D1160" i="4"/>
  <c r="A137" i="4"/>
  <c r="H137" i="4"/>
  <c r="B137" i="4"/>
  <c r="D137" i="4"/>
  <c r="A1161" i="4"/>
  <c r="H1161" i="4"/>
  <c r="B1161" i="4"/>
  <c r="D1161" i="4"/>
  <c r="A1162" i="4"/>
  <c r="H1162" i="4"/>
  <c r="B1162" i="4"/>
  <c r="D1162" i="4"/>
  <c r="A1163" i="4"/>
  <c r="H1163" i="4"/>
  <c r="B1163" i="4"/>
  <c r="D1163" i="4"/>
  <c r="A138" i="4"/>
  <c r="H138" i="4"/>
  <c r="B138" i="4"/>
  <c r="D138" i="4"/>
  <c r="A139" i="4"/>
  <c r="H139" i="4"/>
  <c r="B139" i="4"/>
  <c r="D139" i="4"/>
  <c r="A140" i="4"/>
  <c r="H140" i="4"/>
  <c r="B140" i="4"/>
  <c r="D140" i="4"/>
  <c r="A141" i="4"/>
  <c r="H141" i="4"/>
  <c r="B141" i="4"/>
  <c r="D141" i="4"/>
  <c r="A142" i="4"/>
  <c r="H142" i="4"/>
  <c r="B142" i="4"/>
  <c r="D142" i="4"/>
  <c r="A1164" i="4"/>
  <c r="H1164" i="4"/>
  <c r="B1164" i="4"/>
  <c r="D1164" i="4"/>
  <c r="A1165" i="4"/>
  <c r="H1165" i="4"/>
  <c r="B1165" i="4"/>
  <c r="D1165" i="4"/>
  <c r="A143" i="4"/>
  <c r="H143" i="4"/>
  <c r="B143" i="4"/>
  <c r="D143" i="4"/>
  <c r="A1166" i="4"/>
  <c r="H1166" i="4"/>
  <c r="B1166" i="4"/>
  <c r="D1166" i="4"/>
  <c r="A144" i="4"/>
  <c r="H144" i="4"/>
  <c r="B144" i="4"/>
  <c r="D144" i="4"/>
  <c r="A1167" i="4"/>
  <c r="H1167" i="4"/>
  <c r="B1167" i="4"/>
  <c r="D1167" i="4"/>
  <c r="A145" i="4"/>
  <c r="H145" i="4"/>
  <c r="B145" i="4"/>
  <c r="D145" i="4"/>
  <c r="A146" i="4"/>
  <c r="H146" i="4"/>
  <c r="B146" i="4"/>
  <c r="D146" i="4"/>
  <c r="A147" i="4"/>
  <c r="H147" i="4"/>
  <c r="B147" i="4"/>
  <c r="D147" i="4"/>
  <c r="A1168" i="4"/>
  <c r="H1168" i="4"/>
  <c r="B1168" i="4"/>
  <c r="D1168" i="4"/>
  <c r="A148" i="4"/>
  <c r="H148" i="4"/>
  <c r="B148" i="4"/>
  <c r="D148" i="4"/>
  <c r="A149" i="4"/>
  <c r="H149" i="4"/>
  <c r="B149" i="4"/>
  <c r="D149" i="4"/>
  <c r="A150" i="4"/>
  <c r="H150" i="4"/>
  <c r="B150" i="4"/>
  <c r="D150" i="4"/>
  <c r="A151" i="4"/>
  <c r="H151" i="4"/>
  <c r="B151" i="4"/>
  <c r="D151" i="4"/>
  <c r="A152" i="4"/>
  <c r="H152" i="4"/>
  <c r="B152" i="4"/>
  <c r="D152" i="4"/>
  <c r="A1169" i="4"/>
  <c r="H1169" i="4"/>
  <c r="B1169" i="4"/>
  <c r="D1169" i="4"/>
  <c r="A153" i="4"/>
  <c r="H153" i="4"/>
  <c r="B153" i="4"/>
  <c r="D153" i="4"/>
  <c r="A1170" i="4"/>
  <c r="H1170" i="4"/>
  <c r="B1170" i="4"/>
  <c r="D1170" i="4"/>
  <c r="A154" i="4"/>
  <c r="H154" i="4"/>
  <c r="B154" i="4"/>
  <c r="D154" i="4"/>
  <c r="A155" i="4"/>
  <c r="H155" i="4"/>
  <c r="B155" i="4"/>
  <c r="D155" i="4"/>
  <c r="A156" i="4"/>
  <c r="H156" i="4"/>
  <c r="B156" i="4"/>
  <c r="D156" i="4"/>
  <c r="A157" i="4"/>
  <c r="H157" i="4"/>
  <c r="B157" i="4"/>
  <c r="D157" i="4"/>
  <c r="A158" i="4"/>
  <c r="H158" i="4"/>
  <c r="B158" i="4"/>
  <c r="D158" i="4"/>
  <c r="A159" i="4"/>
  <c r="H159" i="4"/>
  <c r="B159" i="4"/>
  <c r="D159" i="4"/>
  <c r="A160" i="4"/>
  <c r="H160" i="4"/>
  <c r="B160" i="4"/>
  <c r="D160" i="4"/>
  <c r="A161" i="4"/>
  <c r="H161" i="4"/>
  <c r="B161" i="4"/>
  <c r="D161" i="4"/>
  <c r="A1171" i="4"/>
  <c r="H1171" i="4"/>
  <c r="B1171" i="4"/>
  <c r="D1171" i="4"/>
  <c r="A162" i="4"/>
  <c r="H162" i="4"/>
  <c r="B162" i="4"/>
  <c r="D162" i="4"/>
  <c r="A163" i="4"/>
  <c r="H163" i="4"/>
  <c r="B163" i="4"/>
  <c r="D163" i="4"/>
  <c r="A164" i="4"/>
  <c r="H164" i="4"/>
  <c r="B164" i="4"/>
  <c r="D164" i="4"/>
  <c r="A165" i="4"/>
  <c r="H165" i="4"/>
  <c r="B165" i="4"/>
  <c r="D165" i="4"/>
  <c r="A1172" i="4"/>
  <c r="H1172" i="4"/>
  <c r="B1172" i="4"/>
  <c r="D1172" i="4"/>
  <c r="A1173" i="4"/>
  <c r="H1173" i="4"/>
  <c r="B1173" i="4"/>
  <c r="D1173" i="4"/>
  <c r="A1174" i="4"/>
  <c r="H1174" i="4"/>
  <c r="B1174" i="4"/>
  <c r="D1174" i="4"/>
  <c r="A166" i="4"/>
  <c r="H166" i="4"/>
  <c r="B166" i="4"/>
  <c r="D166" i="4"/>
  <c r="A1175" i="4"/>
  <c r="H1175" i="4"/>
  <c r="B1175" i="4"/>
  <c r="D1175" i="4"/>
  <c r="A167" i="4"/>
  <c r="H167" i="4"/>
  <c r="B167" i="4"/>
  <c r="D167" i="4"/>
  <c r="A168" i="4"/>
  <c r="H168" i="4"/>
  <c r="B168" i="4"/>
  <c r="D168" i="4"/>
  <c r="A1176" i="4"/>
  <c r="H1176" i="4"/>
  <c r="B1176" i="4"/>
  <c r="D1176" i="4"/>
  <c r="A1177" i="4"/>
  <c r="H1177" i="4"/>
  <c r="B1177" i="4"/>
  <c r="D1177" i="4"/>
  <c r="A1178" i="4"/>
  <c r="H1178" i="4"/>
  <c r="B1178" i="4"/>
  <c r="D1178" i="4"/>
  <c r="A169" i="4"/>
  <c r="H169" i="4"/>
  <c r="B169" i="4"/>
  <c r="D169" i="4"/>
  <c r="A1179" i="4"/>
  <c r="H1179" i="4"/>
  <c r="B1179" i="4"/>
  <c r="D1179" i="4"/>
  <c r="A1180" i="4"/>
  <c r="H1180" i="4"/>
  <c r="B1180" i="4"/>
  <c r="D1180" i="4"/>
  <c r="A1181" i="4"/>
  <c r="H1181" i="4"/>
  <c r="B1181" i="4"/>
  <c r="D1181" i="4"/>
  <c r="A1182" i="4"/>
  <c r="H1182" i="4"/>
  <c r="B1182" i="4"/>
  <c r="D1182" i="4"/>
  <c r="A1183" i="4"/>
  <c r="H1183" i="4"/>
  <c r="B1183" i="4"/>
  <c r="D1183" i="4"/>
  <c r="A1184" i="4"/>
  <c r="H1184" i="4"/>
  <c r="B1184" i="4"/>
  <c r="D1184" i="4"/>
  <c r="A170" i="4"/>
  <c r="H170" i="4"/>
  <c r="B170" i="4"/>
  <c r="D170" i="4"/>
  <c r="A171" i="4"/>
  <c r="H171" i="4"/>
  <c r="B171" i="4"/>
  <c r="D171" i="4"/>
  <c r="A1185" i="4"/>
  <c r="H1185" i="4"/>
  <c r="B1185" i="4"/>
  <c r="D1185" i="4"/>
  <c r="A172" i="4"/>
  <c r="H172" i="4"/>
  <c r="B172" i="4"/>
  <c r="D172" i="4"/>
  <c r="A1186" i="4"/>
  <c r="H1186" i="4"/>
  <c r="B1186" i="4"/>
  <c r="D1186" i="4"/>
  <c r="A173" i="4"/>
  <c r="H173" i="4"/>
  <c r="B173" i="4"/>
  <c r="D173" i="4"/>
  <c r="A1187" i="4"/>
  <c r="H1187" i="4"/>
  <c r="B1187" i="4"/>
  <c r="D1187" i="4"/>
  <c r="A1188" i="4"/>
  <c r="H1188" i="4"/>
  <c r="B1188" i="4"/>
  <c r="D1188" i="4"/>
  <c r="A174" i="4"/>
  <c r="H174" i="4"/>
  <c r="B174" i="4"/>
  <c r="D174" i="4"/>
  <c r="A175" i="4"/>
  <c r="H175" i="4"/>
  <c r="B175" i="4"/>
  <c r="D175" i="4"/>
  <c r="A176" i="4"/>
  <c r="H176" i="4"/>
  <c r="B176" i="4"/>
  <c r="D176" i="4"/>
  <c r="A177" i="4"/>
  <c r="H177" i="4"/>
  <c r="B177" i="4"/>
  <c r="D177" i="4"/>
  <c r="A178" i="4"/>
  <c r="H178" i="4"/>
  <c r="B178" i="4"/>
  <c r="D178" i="4"/>
  <c r="A1189" i="4"/>
  <c r="H1189" i="4"/>
  <c r="B1189" i="4"/>
  <c r="D1189" i="4"/>
  <c r="A179" i="4"/>
  <c r="H179" i="4"/>
  <c r="B179" i="4"/>
  <c r="D179" i="4"/>
  <c r="A180" i="4"/>
  <c r="H180" i="4"/>
  <c r="B180" i="4"/>
  <c r="D180" i="4"/>
  <c r="A1190" i="4"/>
  <c r="H1190" i="4"/>
  <c r="B1190" i="4"/>
  <c r="D1190" i="4"/>
  <c r="A1191" i="4"/>
  <c r="H1191" i="4"/>
  <c r="B1191" i="4"/>
  <c r="D1191" i="4"/>
  <c r="A1192" i="4"/>
  <c r="H1192" i="4"/>
  <c r="B1192" i="4"/>
  <c r="D1192" i="4"/>
  <c r="A1193" i="4"/>
  <c r="H1193" i="4"/>
  <c r="B1193" i="4"/>
  <c r="D1193" i="4"/>
  <c r="A181" i="4"/>
  <c r="H181" i="4"/>
  <c r="B181" i="4"/>
  <c r="D181" i="4"/>
  <c r="A182" i="4"/>
  <c r="H182" i="4"/>
  <c r="B182" i="4"/>
  <c r="D182" i="4"/>
  <c r="A1194" i="4"/>
  <c r="H1194" i="4"/>
  <c r="B1194" i="4"/>
  <c r="D1194" i="4"/>
  <c r="A183" i="4"/>
  <c r="H183" i="4"/>
  <c r="B183" i="4"/>
  <c r="D183" i="4"/>
  <c r="A184" i="4"/>
  <c r="H184" i="4"/>
  <c r="B184" i="4"/>
  <c r="D184" i="4"/>
  <c r="A1195" i="4"/>
  <c r="H1195" i="4"/>
  <c r="B1195" i="4"/>
  <c r="D1195" i="4"/>
  <c r="A185" i="4"/>
  <c r="H185" i="4"/>
  <c r="B185" i="4"/>
  <c r="D185" i="4"/>
  <c r="A186" i="4"/>
  <c r="H186" i="4"/>
  <c r="B186" i="4"/>
  <c r="D186" i="4"/>
  <c r="A187" i="4"/>
  <c r="H187" i="4"/>
  <c r="B187" i="4"/>
  <c r="D187" i="4"/>
  <c r="A1196" i="4"/>
  <c r="H1196" i="4"/>
  <c r="B1196" i="4"/>
  <c r="D1196" i="4"/>
  <c r="A188" i="4"/>
  <c r="H188" i="4"/>
  <c r="B188" i="4"/>
  <c r="D188" i="4"/>
  <c r="A189" i="4"/>
  <c r="H189" i="4"/>
  <c r="B189" i="4"/>
  <c r="D189" i="4"/>
  <c r="A190" i="4"/>
  <c r="H190" i="4"/>
  <c r="B190" i="4"/>
  <c r="D190" i="4"/>
  <c r="A1197" i="4"/>
  <c r="H1197" i="4"/>
  <c r="B1197" i="4"/>
  <c r="D1197" i="4"/>
  <c r="A1198" i="4"/>
  <c r="H1198" i="4"/>
  <c r="B1198" i="4"/>
  <c r="D1198" i="4"/>
  <c r="A1199" i="4"/>
  <c r="H1199" i="4"/>
  <c r="B1199" i="4"/>
  <c r="D1199" i="4"/>
  <c r="A1200" i="4"/>
  <c r="H1200" i="4"/>
  <c r="B1200" i="4"/>
  <c r="D1200" i="4"/>
  <c r="A191" i="4"/>
  <c r="H191" i="4"/>
  <c r="B191" i="4"/>
  <c r="D191" i="4"/>
  <c r="A1201" i="4"/>
  <c r="H1201" i="4"/>
  <c r="B1201" i="4"/>
  <c r="D1201" i="4"/>
  <c r="A192" i="4"/>
  <c r="H192" i="4"/>
  <c r="B192" i="4"/>
  <c r="D192" i="4"/>
  <c r="A1202" i="4"/>
  <c r="H1202" i="4"/>
  <c r="B1202" i="4"/>
  <c r="D1202" i="4"/>
  <c r="A1203" i="4"/>
  <c r="H1203" i="4"/>
  <c r="B1203" i="4"/>
  <c r="D1203" i="4"/>
  <c r="A193" i="4"/>
  <c r="H193" i="4"/>
  <c r="B193" i="4"/>
  <c r="D193" i="4"/>
  <c r="A1204" i="4"/>
  <c r="H1204" i="4"/>
  <c r="B1204" i="4"/>
  <c r="D1204" i="4"/>
  <c r="A194" i="4"/>
  <c r="H194" i="4"/>
  <c r="B194" i="4"/>
  <c r="D194" i="4"/>
  <c r="A195" i="4"/>
  <c r="H195" i="4"/>
  <c r="B195" i="4"/>
  <c r="D195" i="4"/>
  <c r="A1205" i="4"/>
  <c r="H1205" i="4"/>
  <c r="B1205" i="4"/>
  <c r="D1205" i="4"/>
  <c r="A196" i="4"/>
  <c r="H196" i="4"/>
  <c r="B196" i="4"/>
  <c r="D196" i="4"/>
  <c r="A197" i="4"/>
  <c r="H197" i="4"/>
  <c r="B197" i="4"/>
  <c r="D197" i="4"/>
  <c r="A198" i="4"/>
  <c r="H198" i="4"/>
  <c r="B198" i="4"/>
  <c r="D198" i="4"/>
  <c r="A199" i="4"/>
  <c r="H199" i="4"/>
  <c r="B199" i="4"/>
  <c r="D199" i="4"/>
  <c r="A1206" i="4"/>
  <c r="H1206" i="4"/>
  <c r="B1206" i="4"/>
  <c r="D1206" i="4"/>
  <c r="A1207" i="4"/>
  <c r="H1207" i="4"/>
  <c r="B1207" i="4"/>
  <c r="D1207" i="4"/>
  <c r="A1208" i="4"/>
  <c r="H1208" i="4"/>
  <c r="B1208" i="4"/>
  <c r="D1208" i="4"/>
  <c r="A1209" i="4"/>
  <c r="H1209" i="4"/>
  <c r="B1209" i="4"/>
  <c r="D1209" i="4"/>
  <c r="A200" i="4"/>
  <c r="H200" i="4"/>
  <c r="B200" i="4"/>
  <c r="D200" i="4"/>
  <c r="A1210" i="4"/>
  <c r="H1210" i="4"/>
  <c r="B1210" i="4"/>
  <c r="D1210" i="4"/>
  <c r="A201" i="4"/>
  <c r="H201" i="4"/>
  <c r="B201" i="4"/>
  <c r="D201" i="4"/>
  <c r="A202" i="4"/>
  <c r="H202" i="4"/>
  <c r="B202" i="4"/>
  <c r="D202" i="4"/>
  <c r="A1211" i="4"/>
  <c r="H1211" i="4"/>
  <c r="B1211" i="4"/>
  <c r="D1211" i="4"/>
  <c r="A1212" i="4"/>
  <c r="H1212" i="4"/>
  <c r="B1212" i="4"/>
  <c r="D1212" i="4"/>
  <c r="A1213" i="4"/>
  <c r="H1213" i="4"/>
  <c r="B1213" i="4"/>
  <c r="D1213" i="4"/>
  <c r="A1214" i="4"/>
  <c r="H1214" i="4"/>
  <c r="B1214" i="4"/>
  <c r="D1214" i="4"/>
  <c r="A1215" i="4"/>
  <c r="H1215" i="4"/>
  <c r="B1215" i="4"/>
  <c r="D1215" i="4"/>
  <c r="A1216" i="4"/>
  <c r="H1216" i="4"/>
  <c r="B1216" i="4"/>
  <c r="D1216" i="4"/>
  <c r="A1217" i="4"/>
  <c r="H1217" i="4"/>
  <c r="B1217" i="4"/>
  <c r="D1217" i="4"/>
  <c r="A203" i="4"/>
  <c r="H203" i="4"/>
  <c r="B203" i="4"/>
  <c r="D203" i="4"/>
  <c r="A1218" i="4"/>
  <c r="H1218" i="4"/>
  <c r="B1218" i="4"/>
  <c r="D1218" i="4"/>
  <c r="A204" i="4"/>
  <c r="H204" i="4"/>
  <c r="B204" i="4"/>
  <c r="D204" i="4"/>
  <c r="A205" i="4"/>
  <c r="H205" i="4"/>
  <c r="B205" i="4"/>
  <c r="D205" i="4"/>
  <c r="A206" i="4"/>
  <c r="H206" i="4"/>
  <c r="B206" i="4"/>
  <c r="D206" i="4"/>
  <c r="A207" i="4"/>
  <c r="H207" i="4"/>
  <c r="B207" i="4"/>
  <c r="D207" i="4"/>
  <c r="A208" i="4"/>
  <c r="H208" i="4"/>
  <c r="B208" i="4"/>
  <c r="D208" i="4"/>
  <c r="A209" i="4"/>
  <c r="H209" i="4"/>
  <c r="B209" i="4"/>
  <c r="D209" i="4"/>
  <c r="A210" i="4"/>
  <c r="H210" i="4"/>
  <c r="B210" i="4"/>
  <c r="D210" i="4"/>
  <c r="A211" i="4"/>
  <c r="H211" i="4"/>
  <c r="B211" i="4"/>
  <c r="D211" i="4"/>
  <c r="A1219" i="4"/>
  <c r="H1219" i="4"/>
  <c r="B1219" i="4"/>
  <c r="D1219" i="4"/>
  <c r="A1220" i="4"/>
  <c r="H1220" i="4"/>
  <c r="B1220" i="4"/>
  <c r="D1220" i="4"/>
  <c r="A212" i="4"/>
  <c r="H212" i="4"/>
  <c r="B212" i="4"/>
  <c r="D212" i="4"/>
  <c r="A1221" i="4"/>
  <c r="H1221" i="4"/>
  <c r="B1221" i="4"/>
  <c r="D1221" i="4"/>
  <c r="A213" i="4"/>
  <c r="H213" i="4"/>
  <c r="B213" i="4"/>
  <c r="D213" i="4"/>
  <c r="A214" i="4"/>
  <c r="H214" i="4"/>
  <c r="B214" i="4"/>
  <c r="D214" i="4"/>
  <c r="A1222" i="4"/>
  <c r="H1222" i="4"/>
  <c r="B1222" i="4"/>
  <c r="D1222" i="4"/>
  <c r="A1223" i="4"/>
  <c r="H1223" i="4"/>
  <c r="B1223" i="4"/>
  <c r="D1223" i="4"/>
  <c r="A215" i="4"/>
  <c r="H215" i="4"/>
  <c r="B215" i="4"/>
  <c r="D215" i="4"/>
  <c r="A216" i="4"/>
  <c r="H216" i="4"/>
  <c r="B216" i="4"/>
  <c r="D216" i="4"/>
  <c r="A1224" i="4"/>
  <c r="H1224" i="4"/>
  <c r="B1224" i="4"/>
  <c r="D1224" i="4"/>
  <c r="A1225" i="4"/>
  <c r="H1225" i="4"/>
  <c r="B1225" i="4"/>
  <c r="D1225" i="4"/>
  <c r="A217" i="4"/>
  <c r="H217" i="4"/>
  <c r="B217" i="4"/>
  <c r="D217" i="4"/>
  <c r="A218" i="4"/>
  <c r="H218" i="4"/>
  <c r="B218" i="4"/>
  <c r="D218" i="4"/>
  <c r="A1226" i="4"/>
  <c r="H1226" i="4"/>
  <c r="B1226" i="4"/>
  <c r="D1226" i="4"/>
  <c r="A219" i="4"/>
  <c r="H219" i="4"/>
  <c r="B219" i="4"/>
  <c r="D219" i="4"/>
  <c r="A1227" i="4"/>
  <c r="H1227" i="4"/>
  <c r="B1227" i="4"/>
  <c r="D1227" i="4"/>
  <c r="A220" i="4"/>
  <c r="H220" i="4"/>
  <c r="B220" i="4"/>
  <c r="D220" i="4"/>
  <c r="A221" i="4"/>
  <c r="H221" i="4"/>
  <c r="B221" i="4"/>
  <c r="D221" i="4"/>
  <c r="A222" i="4"/>
  <c r="H222" i="4"/>
  <c r="B222" i="4"/>
  <c r="D222" i="4"/>
  <c r="A223" i="4"/>
  <c r="H223" i="4"/>
  <c r="B223" i="4"/>
  <c r="D223" i="4"/>
  <c r="A224" i="4"/>
  <c r="H224" i="4"/>
  <c r="B224" i="4"/>
  <c r="D224" i="4"/>
  <c r="A225" i="4"/>
  <c r="H225" i="4"/>
  <c r="B225" i="4"/>
  <c r="D225" i="4"/>
  <c r="A226" i="4"/>
  <c r="H226" i="4"/>
  <c r="B226" i="4"/>
  <c r="D226" i="4"/>
  <c r="A227" i="4"/>
  <c r="H227" i="4"/>
  <c r="B227" i="4"/>
  <c r="D227" i="4"/>
  <c r="A228" i="4"/>
  <c r="H228" i="4"/>
  <c r="B228" i="4"/>
  <c r="D228" i="4"/>
  <c r="A229" i="4"/>
  <c r="H229" i="4"/>
  <c r="B229" i="4"/>
  <c r="D229" i="4"/>
  <c r="A230" i="4"/>
  <c r="H230" i="4"/>
  <c r="B230" i="4"/>
  <c r="D230" i="4"/>
  <c r="A231" i="4"/>
  <c r="H231" i="4"/>
  <c r="B231" i="4"/>
  <c r="D231" i="4"/>
  <c r="A232" i="4"/>
  <c r="H232" i="4"/>
  <c r="B232" i="4"/>
  <c r="D232" i="4"/>
  <c r="A233" i="4"/>
  <c r="H233" i="4"/>
  <c r="B233" i="4"/>
  <c r="D233" i="4"/>
  <c r="A234" i="4"/>
  <c r="H234" i="4"/>
  <c r="B234" i="4"/>
  <c r="D234" i="4"/>
  <c r="A235" i="4"/>
  <c r="H235" i="4"/>
  <c r="B235" i="4"/>
  <c r="D235" i="4"/>
  <c r="A236" i="4"/>
  <c r="H236" i="4"/>
  <c r="B236" i="4"/>
  <c r="D236" i="4"/>
  <c r="A237" i="4"/>
  <c r="H237" i="4"/>
  <c r="B237" i="4"/>
  <c r="D237" i="4"/>
  <c r="A238" i="4"/>
  <c r="H238" i="4"/>
  <c r="B238" i="4"/>
  <c r="D238" i="4"/>
  <c r="A239" i="4"/>
  <c r="H239" i="4"/>
  <c r="B239" i="4"/>
  <c r="D239" i="4"/>
  <c r="A240" i="4"/>
  <c r="H240" i="4"/>
  <c r="B240" i="4"/>
  <c r="D240" i="4"/>
  <c r="A1228" i="4"/>
  <c r="H1228" i="4"/>
  <c r="B1228" i="4"/>
  <c r="D1228" i="4"/>
  <c r="A241" i="4"/>
  <c r="H241" i="4"/>
  <c r="B241" i="4"/>
  <c r="D241" i="4"/>
  <c r="A1229" i="4"/>
  <c r="H1229" i="4"/>
  <c r="B1229" i="4"/>
  <c r="D1229" i="4"/>
  <c r="A1230" i="4"/>
  <c r="H1230" i="4"/>
  <c r="B1230" i="4"/>
  <c r="D1230" i="4"/>
  <c r="A1231" i="4"/>
  <c r="H1231" i="4"/>
  <c r="B1231" i="4"/>
  <c r="D1231" i="4"/>
  <c r="A242" i="4"/>
  <c r="H242" i="4"/>
  <c r="B242" i="4"/>
  <c r="D242" i="4"/>
  <c r="A243" i="4"/>
  <c r="H243" i="4"/>
  <c r="B243" i="4"/>
  <c r="D243" i="4"/>
  <c r="A244" i="4"/>
  <c r="H244" i="4"/>
  <c r="B244" i="4"/>
  <c r="D244" i="4"/>
  <c r="A1232" i="4"/>
  <c r="H1232" i="4"/>
  <c r="B1232" i="4"/>
  <c r="D1232" i="4"/>
  <c r="A245" i="4"/>
  <c r="H245" i="4"/>
  <c r="B245" i="4"/>
  <c r="D245" i="4"/>
  <c r="A1233" i="4"/>
  <c r="H1233" i="4"/>
  <c r="B1233" i="4"/>
  <c r="D1233" i="4"/>
  <c r="A246" i="4"/>
  <c r="H246" i="4"/>
  <c r="B246" i="4"/>
  <c r="D246" i="4"/>
  <c r="A247" i="4"/>
  <c r="H247" i="4"/>
  <c r="B247" i="4"/>
  <c r="D247" i="4"/>
  <c r="A248" i="4"/>
  <c r="H248" i="4"/>
  <c r="B248" i="4"/>
  <c r="D248" i="4"/>
  <c r="A1234" i="4"/>
  <c r="H1234" i="4"/>
  <c r="B1234" i="4"/>
  <c r="D1234" i="4"/>
  <c r="A249" i="4"/>
  <c r="H249" i="4"/>
  <c r="B249" i="4"/>
  <c r="D249" i="4"/>
  <c r="A1235" i="4"/>
  <c r="H1235" i="4"/>
  <c r="B1235" i="4"/>
  <c r="D1235" i="4"/>
  <c r="A250" i="4"/>
  <c r="H250" i="4"/>
  <c r="B250" i="4"/>
  <c r="D250" i="4"/>
  <c r="A251" i="4"/>
  <c r="H251" i="4"/>
  <c r="B251" i="4"/>
  <c r="D251" i="4"/>
  <c r="A252" i="4"/>
  <c r="H252" i="4"/>
  <c r="B252" i="4"/>
  <c r="D252" i="4"/>
  <c r="A253" i="4"/>
  <c r="H253" i="4"/>
  <c r="B253" i="4"/>
  <c r="D253" i="4"/>
  <c r="A1236" i="4"/>
  <c r="H1236" i="4"/>
  <c r="B1236" i="4"/>
  <c r="D1236" i="4"/>
  <c r="A254" i="4"/>
  <c r="H254" i="4"/>
  <c r="B254" i="4"/>
  <c r="D254" i="4"/>
  <c r="A255" i="4"/>
  <c r="H255" i="4"/>
  <c r="B255" i="4"/>
  <c r="D255" i="4"/>
  <c r="A256" i="4"/>
  <c r="H256" i="4"/>
  <c r="B256" i="4"/>
  <c r="D256" i="4"/>
  <c r="A257" i="4"/>
  <c r="H257" i="4"/>
  <c r="B257" i="4"/>
  <c r="D257" i="4"/>
  <c r="A258" i="4"/>
  <c r="H258" i="4"/>
  <c r="B258" i="4"/>
  <c r="D258" i="4"/>
  <c r="A259" i="4"/>
  <c r="H259" i="4"/>
  <c r="B259" i="4"/>
  <c r="D259" i="4"/>
  <c r="A260" i="4"/>
  <c r="H260" i="4"/>
  <c r="B260" i="4"/>
  <c r="D260" i="4"/>
  <c r="A261" i="4"/>
  <c r="H261" i="4"/>
  <c r="B261" i="4"/>
  <c r="D261" i="4"/>
  <c r="A262" i="4"/>
  <c r="H262" i="4"/>
  <c r="B262" i="4"/>
  <c r="D262" i="4"/>
  <c r="A263" i="4"/>
  <c r="H263" i="4"/>
  <c r="B263" i="4"/>
  <c r="D263" i="4"/>
  <c r="A264" i="4"/>
  <c r="H264" i="4"/>
  <c r="B264" i="4"/>
  <c r="D264" i="4"/>
  <c r="A265" i="4"/>
  <c r="H265" i="4"/>
  <c r="B265" i="4"/>
  <c r="D265" i="4"/>
  <c r="A266" i="4"/>
  <c r="H266" i="4"/>
  <c r="B266" i="4"/>
  <c r="D266" i="4"/>
  <c r="A267" i="4"/>
  <c r="H267" i="4"/>
  <c r="B267" i="4"/>
  <c r="D267" i="4"/>
  <c r="A268" i="4"/>
  <c r="H268" i="4"/>
  <c r="B268" i="4"/>
  <c r="D268" i="4"/>
  <c r="A269" i="4"/>
  <c r="H269" i="4"/>
  <c r="B269" i="4"/>
  <c r="D269" i="4"/>
  <c r="A270" i="4"/>
  <c r="H270" i="4"/>
  <c r="B270" i="4"/>
  <c r="D270" i="4"/>
  <c r="A271" i="4"/>
  <c r="H271" i="4"/>
  <c r="B271" i="4"/>
  <c r="D271" i="4"/>
  <c r="A272" i="4"/>
  <c r="H272" i="4"/>
  <c r="B272" i="4"/>
  <c r="D272" i="4"/>
  <c r="A273" i="4"/>
  <c r="H273" i="4"/>
  <c r="B273" i="4"/>
  <c r="D273" i="4"/>
  <c r="A274" i="4"/>
  <c r="H274" i="4"/>
  <c r="B274" i="4"/>
  <c r="D274" i="4"/>
  <c r="A275" i="4"/>
  <c r="H275" i="4"/>
  <c r="B275" i="4"/>
  <c r="D275" i="4"/>
  <c r="A1237" i="4"/>
  <c r="H1237" i="4"/>
  <c r="B1237" i="4"/>
  <c r="D1237" i="4"/>
  <c r="A276" i="4"/>
  <c r="H276" i="4"/>
  <c r="B276" i="4"/>
  <c r="D276" i="4"/>
  <c r="A277" i="4"/>
  <c r="H277" i="4"/>
  <c r="B277" i="4"/>
  <c r="D277" i="4"/>
  <c r="A278" i="4"/>
  <c r="H278" i="4"/>
  <c r="B278" i="4"/>
  <c r="D278" i="4"/>
  <c r="A279" i="4"/>
  <c r="H279" i="4"/>
  <c r="B279" i="4"/>
  <c r="D279" i="4"/>
  <c r="A280" i="4"/>
  <c r="H280" i="4"/>
  <c r="B280" i="4"/>
  <c r="D280" i="4"/>
  <c r="A281" i="4"/>
  <c r="H281" i="4"/>
  <c r="B281" i="4"/>
  <c r="D281" i="4"/>
  <c r="A1238" i="4"/>
  <c r="H1238" i="4"/>
  <c r="B1238" i="4"/>
  <c r="D1238" i="4"/>
  <c r="A282" i="4"/>
  <c r="H282" i="4"/>
  <c r="B282" i="4"/>
  <c r="D282" i="4"/>
  <c r="A283" i="4"/>
  <c r="H283" i="4"/>
  <c r="B283" i="4"/>
  <c r="D283" i="4"/>
  <c r="A284" i="4"/>
  <c r="H284" i="4"/>
  <c r="B284" i="4"/>
  <c r="D284" i="4"/>
  <c r="A285" i="4"/>
  <c r="H285" i="4"/>
  <c r="B285" i="4"/>
  <c r="D285" i="4"/>
  <c r="A286" i="4"/>
  <c r="H286" i="4"/>
  <c r="B286" i="4"/>
  <c r="D286" i="4"/>
  <c r="A287" i="4"/>
  <c r="H287" i="4"/>
  <c r="B287" i="4"/>
  <c r="D287" i="4"/>
  <c r="A288" i="4"/>
  <c r="H288" i="4"/>
  <c r="B288" i="4"/>
  <c r="D288" i="4"/>
  <c r="A289" i="4"/>
  <c r="H289" i="4"/>
  <c r="B289" i="4"/>
  <c r="D289" i="4"/>
  <c r="A290" i="4"/>
  <c r="H290" i="4"/>
  <c r="B290" i="4"/>
  <c r="D290" i="4"/>
  <c r="A291" i="4"/>
  <c r="H291" i="4"/>
  <c r="B291" i="4"/>
  <c r="D291" i="4"/>
  <c r="A292" i="4"/>
  <c r="H292" i="4"/>
  <c r="B292" i="4"/>
  <c r="D292" i="4"/>
  <c r="A1239" i="4"/>
  <c r="H1239" i="4"/>
  <c r="B1239" i="4"/>
  <c r="D1239" i="4"/>
  <c r="A1240" i="4"/>
  <c r="H1240" i="4"/>
  <c r="B1240" i="4"/>
  <c r="D1240" i="4"/>
  <c r="A1241" i="4"/>
  <c r="H1241" i="4"/>
  <c r="B1241" i="4"/>
  <c r="D1241" i="4"/>
  <c r="A293" i="4"/>
  <c r="H293" i="4"/>
  <c r="B293" i="4"/>
  <c r="D293" i="4"/>
  <c r="A294" i="4"/>
  <c r="H294" i="4"/>
  <c r="B294" i="4"/>
  <c r="D294" i="4"/>
  <c r="A295" i="4"/>
  <c r="H295" i="4"/>
  <c r="B295" i="4"/>
  <c r="D295" i="4"/>
  <c r="A296" i="4"/>
  <c r="H296" i="4"/>
  <c r="B296" i="4"/>
  <c r="D296" i="4"/>
  <c r="A1242" i="4"/>
  <c r="H1242" i="4"/>
  <c r="B1242" i="4"/>
  <c r="D1242" i="4"/>
  <c r="A297" i="4"/>
  <c r="H297" i="4"/>
  <c r="B297" i="4"/>
  <c r="D297" i="4"/>
  <c r="A298" i="4"/>
  <c r="H298" i="4"/>
  <c r="B298" i="4"/>
  <c r="D298" i="4"/>
  <c r="A299" i="4"/>
  <c r="H299" i="4"/>
  <c r="B299" i="4"/>
  <c r="D299" i="4"/>
  <c r="A300" i="4"/>
  <c r="H300" i="4"/>
  <c r="B300" i="4"/>
  <c r="D300" i="4"/>
  <c r="A301" i="4"/>
  <c r="H301" i="4"/>
  <c r="B301" i="4"/>
  <c r="D301" i="4"/>
  <c r="A302" i="4"/>
  <c r="H302" i="4"/>
  <c r="B302" i="4"/>
  <c r="D302" i="4"/>
  <c r="A303" i="4"/>
  <c r="H303" i="4"/>
  <c r="B303" i="4"/>
  <c r="D303" i="4"/>
  <c r="A304" i="4"/>
  <c r="H304" i="4"/>
  <c r="B304" i="4"/>
  <c r="D304" i="4"/>
  <c r="A305" i="4"/>
  <c r="H305" i="4"/>
  <c r="B305" i="4"/>
  <c r="D305" i="4"/>
  <c r="A306" i="4"/>
  <c r="H306" i="4"/>
  <c r="B306" i="4"/>
  <c r="D306" i="4"/>
  <c r="A307" i="4"/>
  <c r="H307" i="4"/>
  <c r="B307" i="4"/>
  <c r="D307" i="4"/>
  <c r="A308" i="4"/>
  <c r="H308" i="4"/>
  <c r="B308" i="4"/>
  <c r="D308" i="4"/>
  <c r="A309" i="4"/>
  <c r="H309" i="4"/>
  <c r="B309" i="4"/>
  <c r="D309" i="4"/>
  <c r="A310" i="4"/>
  <c r="H310" i="4"/>
  <c r="B310" i="4"/>
  <c r="D310" i="4"/>
  <c r="A311" i="4"/>
  <c r="H311" i="4"/>
  <c r="B311" i="4"/>
  <c r="D311" i="4"/>
  <c r="A1243" i="4"/>
  <c r="H1243" i="4"/>
  <c r="B1243" i="4"/>
  <c r="D1243" i="4"/>
  <c r="A1244" i="4"/>
  <c r="H1244" i="4"/>
  <c r="B1244" i="4"/>
  <c r="D1244" i="4"/>
  <c r="A312" i="4"/>
  <c r="H312" i="4"/>
  <c r="B312" i="4"/>
  <c r="D312" i="4"/>
  <c r="A313" i="4"/>
  <c r="H313" i="4"/>
  <c r="B313" i="4"/>
  <c r="D313" i="4"/>
  <c r="A314" i="4"/>
  <c r="H314" i="4"/>
  <c r="B314" i="4"/>
  <c r="D314" i="4"/>
  <c r="A315" i="4"/>
  <c r="H315" i="4"/>
  <c r="B315" i="4"/>
  <c r="D315" i="4"/>
  <c r="A1245" i="4"/>
  <c r="H1245" i="4"/>
  <c r="B1245" i="4"/>
  <c r="D1245" i="4"/>
  <c r="A316" i="4"/>
  <c r="H316" i="4"/>
  <c r="B316" i="4"/>
  <c r="D316" i="4"/>
  <c r="A317" i="4"/>
  <c r="H317" i="4"/>
  <c r="B317" i="4"/>
  <c r="D317" i="4"/>
  <c r="A318" i="4"/>
  <c r="H318" i="4"/>
  <c r="B318" i="4"/>
  <c r="D318" i="4"/>
  <c r="A319" i="4"/>
  <c r="H319" i="4"/>
  <c r="B319" i="4"/>
  <c r="D319" i="4"/>
  <c r="A320" i="4"/>
  <c r="H320" i="4"/>
  <c r="B320" i="4"/>
  <c r="D320" i="4"/>
  <c r="A321" i="4"/>
  <c r="H321" i="4"/>
  <c r="B321" i="4"/>
  <c r="D321" i="4"/>
  <c r="A1246" i="4"/>
  <c r="H1246" i="4"/>
  <c r="B1246" i="4"/>
  <c r="D1246" i="4"/>
  <c r="A322" i="4"/>
  <c r="H322" i="4"/>
  <c r="B322" i="4"/>
  <c r="D322" i="4"/>
  <c r="A323" i="4"/>
  <c r="H323" i="4"/>
  <c r="B323" i="4"/>
  <c r="D323" i="4"/>
  <c r="A324" i="4"/>
  <c r="H324" i="4"/>
  <c r="B324" i="4"/>
  <c r="D324" i="4"/>
  <c r="A325" i="4"/>
  <c r="H325" i="4"/>
  <c r="B325" i="4"/>
  <c r="D325" i="4"/>
  <c r="A1247" i="4"/>
  <c r="H1247" i="4"/>
  <c r="B1247" i="4"/>
  <c r="D1247" i="4"/>
  <c r="A326" i="4"/>
  <c r="H326" i="4"/>
  <c r="B326" i="4"/>
  <c r="D326" i="4"/>
  <c r="A327" i="4"/>
  <c r="H327" i="4"/>
  <c r="B327" i="4"/>
  <c r="D327" i="4"/>
  <c r="A328" i="4"/>
  <c r="H328" i="4"/>
  <c r="B328" i="4"/>
  <c r="D328" i="4"/>
  <c r="A329" i="4"/>
  <c r="H329" i="4"/>
  <c r="B329" i="4"/>
  <c r="D329" i="4"/>
  <c r="A330" i="4"/>
  <c r="H330" i="4"/>
  <c r="B330" i="4"/>
  <c r="D330" i="4"/>
  <c r="A331" i="4"/>
  <c r="H331" i="4"/>
  <c r="B331" i="4"/>
  <c r="D331" i="4"/>
  <c r="A332" i="4"/>
  <c r="H332" i="4"/>
  <c r="B332" i="4"/>
  <c r="D332" i="4"/>
  <c r="A333" i="4"/>
  <c r="H333" i="4"/>
  <c r="B333" i="4"/>
  <c r="D333" i="4"/>
  <c r="A1248" i="4"/>
  <c r="H1248" i="4"/>
  <c r="B1248" i="4"/>
  <c r="D1248" i="4"/>
  <c r="A1249" i="4"/>
  <c r="H1249" i="4"/>
  <c r="B1249" i="4"/>
  <c r="D1249" i="4"/>
  <c r="A1250" i="4"/>
  <c r="H1250" i="4"/>
  <c r="B1250" i="4"/>
  <c r="D1250" i="4"/>
  <c r="A334" i="4"/>
  <c r="H334" i="4"/>
  <c r="B334" i="4"/>
  <c r="D334" i="4"/>
  <c r="A335" i="4"/>
  <c r="H335" i="4"/>
  <c r="B335" i="4"/>
  <c r="D335" i="4"/>
  <c r="A336" i="4"/>
  <c r="H336" i="4"/>
  <c r="B336" i="4"/>
  <c r="D336" i="4"/>
  <c r="A337" i="4"/>
  <c r="H337" i="4"/>
  <c r="B337" i="4"/>
  <c r="D337" i="4"/>
  <c r="A338" i="4"/>
  <c r="H338" i="4"/>
  <c r="B338" i="4"/>
  <c r="D338" i="4"/>
  <c r="A339" i="4"/>
  <c r="H339" i="4"/>
  <c r="B339" i="4"/>
  <c r="D339" i="4"/>
  <c r="A340" i="4"/>
  <c r="H340" i="4"/>
  <c r="B340" i="4"/>
  <c r="D340" i="4"/>
  <c r="A341" i="4"/>
  <c r="H341" i="4"/>
  <c r="B341" i="4"/>
  <c r="D341" i="4"/>
  <c r="A342" i="4"/>
  <c r="H342" i="4"/>
  <c r="B342" i="4"/>
  <c r="D342" i="4"/>
  <c r="A1251" i="4"/>
  <c r="H1251" i="4"/>
  <c r="B1251" i="4"/>
  <c r="D1251" i="4"/>
  <c r="A343" i="4"/>
  <c r="H343" i="4"/>
  <c r="B343" i="4"/>
  <c r="D343" i="4"/>
  <c r="A344" i="4"/>
  <c r="H344" i="4"/>
  <c r="B344" i="4"/>
  <c r="D344" i="4"/>
  <c r="A1252" i="4"/>
  <c r="H1252" i="4"/>
  <c r="B1252" i="4"/>
  <c r="D1252" i="4"/>
  <c r="A345" i="4"/>
  <c r="H345" i="4"/>
  <c r="B345" i="4"/>
  <c r="D345" i="4"/>
  <c r="A346" i="4"/>
  <c r="H346" i="4"/>
  <c r="B346" i="4"/>
  <c r="D346" i="4"/>
  <c r="A347" i="4"/>
  <c r="H347" i="4"/>
  <c r="B347" i="4"/>
  <c r="D347" i="4"/>
  <c r="A348" i="4"/>
  <c r="H348" i="4"/>
  <c r="B348" i="4"/>
  <c r="D348" i="4"/>
  <c r="A349" i="4"/>
  <c r="H349" i="4"/>
  <c r="B349" i="4"/>
  <c r="D349" i="4"/>
  <c r="A350" i="4"/>
  <c r="H350" i="4"/>
  <c r="B350" i="4"/>
  <c r="D350" i="4"/>
  <c r="A351" i="4"/>
  <c r="H351" i="4"/>
  <c r="B351" i="4"/>
  <c r="D351" i="4"/>
  <c r="A352" i="4"/>
  <c r="H352" i="4"/>
  <c r="B352" i="4"/>
  <c r="D352" i="4"/>
  <c r="A353" i="4"/>
  <c r="H353" i="4"/>
  <c r="B353" i="4"/>
  <c r="D353" i="4"/>
  <c r="A354" i="4"/>
  <c r="H354" i="4"/>
  <c r="B354" i="4"/>
  <c r="D354" i="4"/>
  <c r="A355" i="4"/>
  <c r="H355" i="4"/>
  <c r="B355" i="4"/>
  <c r="D355" i="4"/>
  <c r="A356" i="4"/>
  <c r="H356" i="4"/>
  <c r="B356" i="4"/>
  <c r="D356" i="4"/>
  <c r="A357" i="4"/>
  <c r="H357" i="4"/>
  <c r="B357" i="4"/>
  <c r="D357" i="4"/>
  <c r="A358" i="4"/>
  <c r="H358" i="4"/>
  <c r="B358" i="4"/>
  <c r="D358" i="4"/>
  <c r="A1253" i="4"/>
  <c r="H1253" i="4"/>
  <c r="B1253" i="4"/>
  <c r="D1253" i="4"/>
  <c r="A359" i="4"/>
  <c r="H359" i="4"/>
  <c r="B359" i="4"/>
  <c r="D359" i="4"/>
  <c r="A360" i="4"/>
  <c r="H360" i="4"/>
  <c r="B360" i="4"/>
  <c r="D360" i="4"/>
  <c r="A361" i="4"/>
  <c r="H361" i="4"/>
  <c r="B361" i="4"/>
  <c r="D361" i="4"/>
  <c r="A362" i="4"/>
  <c r="H362" i="4"/>
  <c r="B362" i="4"/>
  <c r="D362" i="4"/>
  <c r="A363" i="4"/>
  <c r="H363" i="4"/>
  <c r="B363" i="4"/>
  <c r="D363" i="4"/>
  <c r="A364" i="4"/>
  <c r="H364" i="4"/>
  <c r="B364" i="4"/>
  <c r="D364" i="4"/>
  <c r="A365" i="4"/>
  <c r="H365" i="4"/>
  <c r="B365" i="4"/>
  <c r="D365" i="4"/>
  <c r="A366" i="4"/>
  <c r="H366" i="4"/>
  <c r="B366" i="4"/>
  <c r="D366" i="4"/>
  <c r="A367" i="4"/>
  <c r="H367" i="4"/>
  <c r="B367" i="4"/>
  <c r="D367" i="4"/>
  <c r="A1254" i="4"/>
  <c r="H1254" i="4"/>
  <c r="B1254" i="4"/>
  <c r="D1254" i="4"/>
  <c r="A368" i="4"/>
  <c r="H368" i="4"/>
  <c r="B368" i="4"/>
  <c r="D368" i="4"/>
  <c r="A369" i="4"/>
  <c r="H369" i="4"/>
  <c r="B369" i="4"/>
  <c r="D369" i="4"/>
  <c r="A370" i="4"/>
  <c r="H370" i="4"/>
  <c r="B370" i="4"/>
  <c r="D370" i="4"/>
  <c r="A371" i="4"/>
  <c r="H371" i="4"/>
  <c r="B371" i="4"/>
  <c r="D371" i="4"/>
  <c r="A372" i="4"/>
  <c r="H372" i="4"/>
  <c r="B372" i="4"/>
  <c r="D372" i="4"/>
  <c r="A373" i="4"/>
  <c r="H373" i="4"/>
  <c r="B373" i="4"/>
  <c r="D373" i="4"/>
  <c r="A374" i="4"/>
  <c r="H374" i="4"/>
  <c r="B374" i="4"/>
  <c r="D374" i="4"/>
  <c r="A375" i="4"/>
  <c r="H375" i="4"/>
  <c r="B375" i="4"/>
  <c r="D375" i="4"/>
  <c r="A376" i="4"/>
  <c r="H376" i="4"/>
  <c r="B376" i="4"/>
  <c r="D376" i="4"/>
  <c r="A377" i="4"/>
  <c r="H377" i="4"/>
  <c r="B377" i="4"/>
  <c r="D377" i="4"/>
  <c r="A378" i="4"/>
  <c r="H378" i="4"/>
  <c r="B378" i="4"/>
  <c r="D378" i="4"/>
  <c r="A379" i="4"/>
  <c r="H379" i="4"/>
  <c r="B379" i="4"/>
  <c r="D379" i="4"/>
  <c r="A380" i="4"/>
  <c r="H380" i="4"/>
  <c r="B380" i="4"/>
  <c r="D380" i="4"/>
  <c r="A381" i="4"/>
  <c r="H381" i="4"/>
  <c r="B381" i="4"/>
  <c r="D381" i="4"/>
  <c r="A382" i="4"/>
  <c r="H382" i="4"/>
  <c r="B382" i="4"/>
  <c r="D382" i="4"/>
  <c r="A383" i="4"/>
  <c r="H383" i="4"/>
  <c r="B383" i="4"/>
  <c r="D383" i="4"/>
  <c r="A384" i="4"/>
  <c r="H384" i="4"/>
  <c r="B384" i="4"/>
  <c r="D384" i="4"/>
  <c r="A385" i="4"/>
  <c r="H385" i="4"/>
  <c r="B385" i="4"/>
  <c r="D385" i="4"/>
  <c r="A386" i="4"/>
  <c r="H386" i="4"/>
  <c r="B386" i="4"/>
  <c r="D386" i="4"/>
  <c r="A387" i="4"/>
  <c r="H387" i="4"/>
  <c r="B387" i="4"/>
  <c r="D387" i="4"/>
  <c r="A388" i="4"/>
  <c r="H388" i="4"/>
  <c r="B388" i="4"/>
  <c r="D388" i="4"/>
  <c r="A389" i="4"/>
  <c r="H389" i="4"/>
  <c r="B389" i="4"/>
  <c r="D389" i="4"/>
  <c r="A390" i="4"/>
  <c r="H390" i="4"/>
  <c r="B390" i="4"/>
  <c r="D390" i="4"/>
  <c r="A391" i="4"/>
  <c r="H391" i="4"/>
  <c r="B391" i="4"/>
  <c r="D391" i="4"/>
  <c r="A392" i="4"/>
  <c r="H392" i="4"/>
  <c r="B392" i="4"/>
  <c r="D392" i="4"/>
  <c r="A393" i="4"/>
  <c r="H393" i="4"/>
  <c r="B393" i="4"/>
  <c r="D393" i="4"/>
  <c r="A394" i="4"/>
  <c r="H394" i="4"/>
  <c r="B394" i="4"/>
  <c r="D394" i="4"/>
  <c r="A395" i="4"/>
  <c r="H395" i="4"/>
  <c r="B395" i="4"/>
  <c r="D395" i="4"/>
  <c r="A396" i="4"/>
  <c r="H396" i="4"/>
  <c r="B396" i="4"/>
  <c r="D396" i="4"/>
  <c r="A397" i="4"/>
  <c r="H397" i="4"/>
  <c r="B397" i="4"/>
  <c r="D397" i="4"/>
  <c r="A398" i="4"/>
  <c r="H398" i="4"/>
  <c r="B398" i="4"/>
  <c r="D398" i="4"/>
  <c r="A399" i="4"/>
  <c r="H399" i="4"/>
  <c r="B399" i="4"/>
  <c r="D399" i="4"/>
  <c r="A400" i="4"/>
  <c r="H400" i="4"/>
  <c r="B400" i="4"/>
  <c r="D400" i="4"/>
  <c r="A401" i="4"/>
  <c r="H401" i="4"/>
  <c r="B401" i="4"/>
  <c r="D401" i="4"/>
  <c r="A402" i="4"/>
  <c r="H402" i="4"/>
  <c r="B402" i="4"/>
  <c r="D402" i="4"/>
  <c r="A403" i="4"/>
  <c r="H403" i="4"/>
  <c r="B403" i="4"/>
  <c r="D403" i="4"/>
  <c r="A404" i="4"/>
  <c r="H404" i="4"/>
  <c r="B404" i="4"/>
  <c r="D404" i="4"/>
  <c r="A405" i="4"/>
  <c r="H405" i="4"/>
  <c r="B405" i="4"/>
  <c r="D405" i="4"/>
  <c r="A406" i="4"/>
  <c r="H406" i="4"/>
  <c r="B406" i="4"/>
  <c r="D406" i="4"/>
  <c r="A407" i="4"/>
  <c r="H407" i="4"/>
  <c r="B407" i="4"/>
  <c r="D407" i="4"/>
  <c r="A408" i="4"/>
  <c r="H408" i="4"/>
  <c r="B408" i="4"/>
  <c r="D408" i="4"/>
  <c r="A409" i="4"/>
  <c r="H409" i="4"/>
  <c r="B409" i="4"/>
  <c r="D409" i="4"/>
  <c r="A410" i="4"/>
  <c r="H410" i="4"/>
  <c r="B410" i="4"/>
  <c r="D410" i="4"/>
  <c r="A411" i="4"/>
  <c r="H411" i="4"/>
  <c r="B411" i="4"/>
  <c r="D411" i="4"/>
  <c r="A412" i="4"/>
  <c r="H412" i="4"/>
  <c r="B412" i="4"/>
  <c r="D412" i="4"/>
  <c r="A413" i="4"/>
  <c r="H413" i="4"/>
  <c r="B413" i="4"/>
  <c r="D413" i="4"/>
  <c r="A414" i="4"/>
  <c r="H414" i="4"/>
  <c r="B414" i="4"/>
  <c r="D414" i="4"/>
  <c r="A415" i="4"/>
  <c r="H415" i="4"/>
  <c r="B415" i="4"/>
  <c r="D415" i="4"/>
  <c r="A416" i="4"/>
  <c r="H416" i="4"/>
  <c r="B416" i="4"/>
  <c r="D416" i="4"/>
  <c r="A1255" i="4"/>
  <c r="H1255" i="4"/>
  <c r="B1255" i="4"/>
  <c r="D1255" i="4"/>
  <c r="A417" i="4"/>
  <c r="H417" i="4"/>
  <c r="B417" i="4"/>
  <c r="D417" i="4"/>
  <c r="A418" i="4"/>
  <c r="H418" i="4"/>
  <c r="B418" i="4"/>
  <c r="D418" i="4"/>
  <c r="A419" i="4"/>
  <c r="H419" i="4"/>
  <c r="B419" i="4"/>
  <c r="D419" i="4"/>
  <c r="A420" i="4"/>
  <c r="H420" i="4"/>
  <c r="B420" i="4"/>
  <c r="D420" i="4"/>
  <c r="A421" i="4"/>
  <c r="H421" i="4"/>
  <c r="B421" i="4"/>
  <c r="D421" i="4"/>
  <c r="A422" i="4"/>
  <c r="H422" i="4"/>
  <c r="B422" i="4"/>
  <c r="D422" i="4"/>
  <c r="A423" i="4"/>
  <c r="H423" i="4"/>
  <c r="B423" i="4"/>
  <c r="D423" i="4"/>
  <c r="A424" i="4"/>
  <c r="H424" i="4"/>
  <c r="B424" i="4"/>
  <c r="D424" i="4"/>
  <c r="A425" i="4"/>
  <c r="H425" i="4"/>
  <c r="B425" i="4"/>
  <c r="D425" i="4"/>
  <c r="A426" i="4"/>
  <c r="H426" i="4"/>
  <c r="B426" i="4"/>
  <c r="D426" i="4"/>
  <c r="A427" i="4"/>
  <c r="H427" i="4"/>
  <c r="B427" i="4"/>
  <c r="D427" i="4"/>
  <c r="A428" i="4"/>
  <c r="H428" i="4"/>
  <c r="B428" i="4"/>
  <c r="D428" i="4"/>
  <c r="A429" i="4"/>
  <c r="H429" i="4"/>
  <c r="B429" i="4"/>
  <c r="D429" i="4"/>
  <c r="A430" i="4"/>
  <c r="H430" i="4"/>
  <c r="B430" i="4"/>
  <c r="D430" i="4"/>
  <c r="A431" i="4"/>
  <c r="H431" i="4"/>
  <c r="B431" i="4"/>
  <c r="D431" i="4"/>
  <c r="A432" i="4"/>
  <c r="H432" i="4"/>
  <c r="B432" i="4"/>
  <c r="D432" i="4"/>
  <c r="A433" i="4"/>
  <c r="H433" i="4"/>
  <c r="B433" i="4"/>
  <c r="D433" i="4"/>
  <c r="A434" i="4"/>
  <c r="H434" i="4"/>
  <c r="B434" i="4"/>
  <c r="D434" i="4"/>
  <c r="A435" i="4"/>
  <c r="H435" i="4"/>
  <c r="B435" i="4"/>
  <c r="D435" i="4"/>
  <c r="A436" i="4"/>
  <c r="H436" i="4"/>
  <c r="B436" i="4"/>
  <c r="D436" i="4"/>
  <c r="A437" i="4"/>
  <c r="H437" i="4"/>
  <c r="B437" i="4"/>
  <c r="D437" i="4"/>
  <c r="A438" i="4"/>
  <c r="H438" i="4"/>
  <c r="B438" i="4"/>
  <c r="D438" i="4"/>
  <c r="A439" i="4"/>
  <c r="H439" i="4"/>
  <c r="B439" i="4"/>
  <c r="D439" i="4"/>
  <c r="A440" i="4"/>
  <c r="H440" i="4"/>
  <c r="B440" i="4"/>
  <c r="D440" i="4"/>
  <c r="A441" i="4"/>
  <c r="H441" i="4"/>
  <c r="B441" i="4"/>
  <c r="D441" i="4"/>
  <c r="A442" i="4"/>
  <c r="H442" i="4"/>
  <c r="B442" i="4"/>
  <c r="D442" i="4"/>
  <c r="A443" i="4"/>
  <c r="H443" i="4"/>
  <c r="B443" i="4"/>
  <c r="D443" i="4"/>
  <c r="A444" i="4"/>
  <c r="H444" i="4"/>
  <c r="B444" i="4"/>
  <c r="D444" i="4"/>
  <c r="A445" i="4"/>
  <c r="H445" i="4"/>
  <c r="B445" i="4"/>
  <c r="D445" i="4"/>
  <c r="A446" i="4"/>
  <c r="H446" i="4"/>
  <c r="B446" i="4"/>
  <c r="D446" i="4"/>
  <c r="A447" i="4"/>
  <c r="H447" i="4"/>
  <c r="B447" i="4"/>
  <c r="D447" i="4"/>
  <c r="A448" i="4"/>
  <c r="H448" i="4"/>
  <c r="B448" i="4"/>
  <c r="D448" i="4"/>
  <c r="A449" i="4"/>
  <c r="H449" i="4"/>
  <c r="B449" i="4"/>
  <c r="D449" i="4"/>
  <c r="A450" i="4"/>
  <c r="H450" i="4"/>
  <c r="B450" i="4"/>
  <c r="D450" i="4"/>
  <c r="A451" i="4"/>
  <c r="H451" i="4"/>
  <c r="B451" i="4"/>
  <c r="D451" i="4"/>
  <c r="A452" i="4"/>
  <c r="H452" i="4"/>
  <c r="B452" i="4"/>
  <c r="D452" i="4"/>
  <c r="A453" i="4"/>
  <c r="H453" i="4"/>
  <c r="B453" i="4"/>
  <c r="D453" i="4"/>
  <c r="A454" i="4"/>
  <c r="H454" i="4"/>
  <c r="B454" i="4"/>
  <c r="D454" i="4"/>
  <c r="A455" i="4"/>
  <c r="H455" i="4"/>
  <c r="B455" i="4"/>
  <c r="D455" i="4"/>
  <c r="A456" i="4"/>
  <c r="H456" i="4"/>
  <c r="B456" i="4"/>
  <c r="D456" i="4"/>
  <c r="A457" i="4"/>
  <c r="H457" i="4"/>
  <c r="B457" i="4"/>
  <c r="D457" i="4"/>
  <c r="A458" i="4"/>
  <c r="H458" i="4"/>
  <c r="B458" i="4"/>
  <c r="D458" i="4"/>
  <c r="A459" i="4"/>
  <c r="H459" i="4"/>
  <c r="B459" i="4"/>
  <c r="D459" i="4"/>
  <c r="A460" i="4"/>
  <c r="H460" i="4"/>
  <c r="B460" i="4"/>
  <c r="D460" i="4"/>
  <c r="A461" i="4"/>
  <c r="H461" i="4"/>
  <c r="B461" i="4"/>
  <c r="D461" i="4"/>
  <c r="A462" i="4"/>
  <c r="H462" i="4"/>
  <c r="B462" i="4"/>
  <c r="D462" i="4"/>
  <c r="A463" i="4"/>
  <c r="H463" i="4"/>
  <c r="B463" i="4"/>
  <c r="D463" i="4"/>
  <c r="A464" i="4"/>
  <c r="H464" i="4"/>
  <c r="B464" i="4"/>
  <c r="D464" i="4"/>
  <c r="A465" i="4"/>
  <c r="H465" i="4"/>
  <c r="B465" i="4"/>
  <c r="D465" i="4"/>
  <c r="A466" i="4"/>
  <c r="H466" i="4"/>
  <c r="B466" i="4"/>
  <c r="D466" i="4"/>
  <c r="A467" i="4"/>
  <c r="H467" i="4"/>
  <c r="B467" i="4"/>
  <c r="D467" i="4"/>
  <c r="A468" i="4"/>
  <c r="H468" i="4"/>
  <c r="B468" i="4"/>
  <c r="D468" i="4"/>
  <c r="A469" i="4"/>
  <c r="H469" i="4"/>
  <c r="B469" i="4"/>
  <c r="D469" i="4"/>
  <c r="A470" i="4"/>
  <c r="H470" i="4"/>
  <c r="B470" i="4"/>
  <c r="D470" i="4"/>
  <c r="A471" i="4"/>
  <c r="H471" i="4"/>
  <c r="B471" i="4"/>
  <c r="D471" i="4"/>
  <c r="A472" i="4"/>
  <c r="H472" i="4"/>
  <c r="B472" i="4"/>
  <c r="D472" i="4"/>
  <c r="A473" i="4"/>
  <c r="H473" i="4"/>
  <c r="B473" i="4"/>
  <c r="D473" i="4"/>
  <c r="A474" i="4"/>
  <c r="H474" i="4"/>
  <c r="B474" i="4"/>
  <c r="D474" i="4"/>
  <c r="A475" i="4"/>
  <c r="H475" i="4"/>
  <c r="B475" i="4"/>
  <c r="D475" i="4"/>
  <c r="A476" i="4"/>
  <c r="H476" i="4"/>
  <c r="B476" i="4"/>
  <c r="D476" i="4"/>
  <c r="A477" i="4"/>
  <c r="H477" i="4"/>
  <c r="B477" i="4"/>
  <c r="D477" i="4"/>
  <c r="A478" i="4"/>
  <c r="H478" i="4"/>
  <c r="B478" i="4"/>
  <c r="D478" i="4"/>
  <c r="A479" i="4"/>
  <c r="H479" i="4"/>
  <c r="B479" i="4"/>
  <c r="D479" i="4"/>
  <c r="A480" i="4"/>
  <c r="H480" i="4"/>
  <c r="B480" i="4"/>
  <c r="D480" i="4"/>
  <c r="A481" i="4"/>
  <c r="H481" i="4"/>
  <c r="B481" i="4"/>
  <c r="D481" i="4"/>
  <c r="A1256" i="4"/>
  <c r="H1256" i="4"/>
  <c r="B1256" i="4"/>
  <c r="D1256" i="4"/>
  <c r="A1257" i="4"/>
  <c r="H1257" i="4"/>
  <c r="B1257" i="4"/>
  <c r="D1257" i="4"/>
  <c r="A482" i="4"/>
  <c r="H482" i="4"/>
  <c r="B482" i="4"/>
  <c r="D482" i="4"/>
  <c r="A483" i="4"/>
  <c r="H483" i="4"/>
  <c r="B483" i="4"/>
  <c r="D483" i="4"/>
  <c r="A484" i="4"/>
  <c r="H484" i="4"/>
  <c r="B484" i="4"/>
  <c r="D484" i="4"/>
  <c r="A485" i="4"/>
  <c r="H485" i="4"/>
  <c r="B485" i="4"/>
  <c r="D485" i="4"/>
  <c r="A486" i="4"/>
  <c r="H486" i="4"/>
  <c r="B486" i="4"/>
  <c r="D486" i="4"/>
  <c r="A487" i="4"/>
  <c r="H487" i="4"/>
  <c r="B487" i="4"/>
  <c r="D487" i="4"/>
  <c r="A488" i="4"/>
  <c r="H488" i="4"/>
  <c r="B488" i="4"/>
  <c r="D488" i="4"/>
  <c r="A489" i="4"/>
  <c r="H489" i="4"/>
  <c r="B489" i="4"/>
  <c r="D489" i="4"/>
  <c r="A490" i="4"/>
  <c r="H490" i="4"/>
  <c r="B490" i="4"/>
  <c r="D490" i="4"/>
  <c r="A491" i="4"/>
  <c r="H491" i="4"/>
  <c r="B491" i="4"/>
  <c r="D491" i="4"/>
  <c r="A492" i="4"/>
  <c r="H492" i="4"/>
  <c r="B492" i="4"/>
  <c r="D492" i="4"/>
  <c r="A493" i="4"/>
  <c r="H493" i="4"/>
  <c r="B493" i="4"/>
  <c r="D493" i="4"/>
  <c r="A494" i="4"/>
  <c r="H494" i="4"/>
  <c r="B494" i="4"/>
  <c r="D494" i="4"/>
  <c r="A495" i="4"/>
  <c r="H495" i="4"/>
  <c r="B495" i="4"/>
  <c r="D495" i="4"/>
  <c r="A496" i="4"/>
  <c r="H496" i="4"/>
  <c r="B496" i="4"/>
  <c r="D496" i="4"/>
  <c r="A497" i="4"/>
  <c r="H497" i="4"/>
  <c r="B497" i="4"/>
  <c r="D497" i="4"/>
  <c r="A498" i="4"/>
  <c r="H498" i="4"/>
  <c r="B498" i="4"/>
  <c r="D498" i="4"/>
  <c r="A499" i="4"/>
  <c r="H499" i="4"/>
  <c r="B499" i="4"/>
  <c r="D499" i="4"/>
  <c r="A500" i="4"/>
  <c r="H500" i="4"/>
  <c r="B500" i="4"/>
  <c r="D500" i="4"/>
  <c r="A501" i="4"/>
  <c r="H501" i="4"/>
  <c r="B501" i="4"/>
  <c r="D501" i="4"/>
  <c r="A502" i="4"/>
  <c r="H502" i="4"/>
  <c r="B502" i="4"/>
  <c r="D502" i="4"/>
  <c r="A503" i="4"/>
  <c r="H503" i="4"/>
  <c r="B503" i="4"/>
  <c r="D503" i="4"/>
  <c r="A504" i="4"/>
  <c r="H504" i="4"/>
  <c r="B504" i="4"/>
  <c r="D504" i="4"/>
  <c r="A505" i="4"/>
  <c r="H505" i="4"/>
  <c r="B505" i="4"/>
  <c r="D505" i="4"/>
  <c r="A506" i="4"/>
  <c r="H506" i="4"/>
  <c r="B506" i="4"/>
  <c r="D506" i="4"/>
  <c r="A507" i="4"/>
  <c r="H507" i="4"/>
  <c r="B507" i="4"/>
  <c r="D507" i="4"/>
  <c r="A508" i="4"/>
  <c r="H508" i="4"/>
  <c r="B508" i="4"/>
  <c r="D508" i="4"/>
  <c r="A509" i="4"/>
  <c r="H509" i="4"/>
  <c r="B509" i="4"/>
  <c r="D509" i="4"/>
  <c r="A510" i="4"/>
  <c r="H510" i="4"/>
  <c r="B510" i="4"/>
  <c r="D510" i="4"/>
  <c r="A511" i="4"/>
  <c r="H511" i="4"/>
  <c r="B511" i="4"/>
  <c r="D511" i="4"/>
  <c r="A512" i="4"/>
  <c r="H512" i="4"/>
  <c r="B512" i="4"/>
  <c r="D512" i="4"/>
  <c r="A513" i="4"/>
  <c r="H513" i="4"/>
  <c r="B513" i="4"/>
  <c r="D513" i="4"/>
  <c r="A514" i="4"/>
  <c r="H514" i="4"/>
  <c r="B514" i="4"/>
  <c r="D514" i="4"/>
  <c r="A515" i="4"/>
  <c r="H515" i="4"/>
  <c r="B515" i="4"/>
  <c r="D515" i="4"/>
  <c r="A1258" i="4"/>
  <c r="H1258" i="4"/>
  <c r="B1258" i="4"/>
  <c r="D1258" i="4"/>
  <c r="A516" i="4"/>
  <c r="H516" i="4"/>
  <c r="B516" i="4"/>
  <c r="D516" i="4"/>
  <c r="A517" i="4"/>
  <c r="H517" i="4"/>
  <c r="B517" i="4"/>
  <c r="D517" i="4"/>
  <c r="A518" i="4"/>
  <c r="H518" i="4"/>
  <c r="B518" i="4"/>
  <c r="D518" i="4"/>
  <c r="A519" i="4"/>
  <c r="H519" i="4"/>
  <c r="B519" i="4"/>
  <c r="D519" i="4"/>
  <c r="A520" i="4"/>
  <c r="H520" i="4"/>
  <c r="B520" i="4"/>
  <c r="D520" i="4"/>
  <c r="A521" i="4"/>
  <c r="H521" i="4"/>
  <c r="B521" i="4"/>
  <c r="D521" i="4"/>
  <c r="A522" i="4"/>
  <c r="H522" i="4"/>
  <c r="B522" i="4"/>
  <c r="D522" i="4"/>
  <c r="A523" i="4"/>
  <c r="H523" i="4"/>
  <c r="B523" i="4"/>
  <c r="D523" i="4"/>
  <c r="A524" i="4"/>
  <c r="H524" i="4"/>
  <c r="B524" i="4"/>
  <c r="D524" i="4"/>
  <c r="A525" i="4"/>
  <c r="H525" i="4"/>
  <c r="B525" i="4"/>
  <c r="D525" i="4"/>
  <c r="A526" i="4"/>
  <c r="H526" i="4"/>
  <c r="B526" i="4"/>
  <c r="D526" i="4"/>
  <c r="A527" i="4"/>
  <c r="H527" i="4"/>
  <c r="B527" i="4"/>
  <c r="D527" i="4"/>
  <c r="A528" i="4"/>
  <c r="H528" i="4"/>
  <c r="B528" i="4"/>
  <c r="D528" i="4"/>
  <c r="A529" i="4"/>
  <c r="H529" i="4"/>
  <c r="B529" i="4"/>
  <c r="D529" i="4"/>
  <c r="A1259" i="4"/>
  <c r="H1259" i="4"/>
  <c r="B1259" i="4"/>
  <c r="D1259" i="4"/>
  <c r="A530" i="4"/>
  <c r="H530" i="4"/>
  <c r="B530" i="4"/>
  <c r="D530" i="4"/>
  <c r="A531" i="4"/>
  <c r="H531" i="4"/>
  <c r="B531" i="4"/>
  <c r="D531" i="4"/>
  <c r="A532" i="4"/>
  <c r="H532" i="4"/>
  <c r="B532" i="4"/>
  <c r="D532" i="4"/>
  <c r="A533" i="4"/>
  <c r="H533" i="4"/>
  <c r="B533" i="4"/>
  <c r="D533" i="4"/>
  <c r="A534" i="4"/>
  <c r="H534" i="4"/>
  <c r="B534" i="4"/>
  <c r="D534" i="4"/>
  <c r="A535" i="4"/>
  <c r="H535" i="4"/>
  <c r="B535" i="4"/>
  <c r="D535" i="4"/>
  <c r="A536" i="4"/>
  <c r="H536" i="4"/>
  <c r="B536" i="4"/>
  <c r="D536" i="4"/>
  <c r="A537" i="4"/>
  <c r="H537" i="4"/>
  <c r="B537" i="4"/>
  <c r="D537" i="4"/>
  <c r="A538" i="4"/>
  <c r="H538" i="4"/>
  <c r="B538" i="4"/>
  <c r="D538" i="4"/>
  <c r="A539" i="4"/>
  <c r="H539" i="4"/>
  <c r="B539" i="4"/>
  <c r="D539" i="4"/>
  <c r="A540" i="4"/>
  <c r="H540" i="4"/>
  <c r="B540" i="4"/>
  <c r="D540" i="4"/>
  <c r="A1260" i="4"/>
  <c r="H1260" i="4"/>
  <c r="B1260" i="4"/>
  <c r="D1260" i="4"/>
  <c r="A541" i="4"/>
  <c r="H541" i="4"/>
  <c r="B541" i="4"/>
  <c r="D541" i="4"/>
  <c r="A542" i="4"/>
  <c r="H542" i="4"/>
  <c r="B542" i="4"/>
  <c r="D542" i="4"/>
  <c r="A543" i="4"/>
  <c r="H543" i="4"/>
  <c r="B543" i="4"/>
  <c r="D543" i="4"/>
  <c r="A544" i="4"/>
  <c r="H544" i="4"/>
  <c r="B544" i="4"/>
  <c r="D544" i="4"/>
  <c r="A545" i="4"/>
  <c r="H545" i="4"/>
  <c r="B545" i="4"/>
  <c r="D545" i="4"/>
  <c r="A546" i="4"/>
  <c r="H546" i="4"/>
  <c r="B546" i="4"/>
  <c r="D546" i="4"/>
  <c r="A547" i="4"/>
  <c r="H547" i="4"/>
  <c r="B547" i="4"/>
  <c r="D547" i="4"/>
  <c r="A548" i="4"/>
  <c r="H548" i="4"/>
  <c r="B548" i="4"/>
  <c r="D548" i="4"/>
  <c r="A1261" i="4"/>
  <c r="H1261" i="4"/>
  <c r="B1261" i="4"/>
  <c r="D1261" i="4"/>
  <c r="A549" i="4"/>
  <c r="H549" i="4"/>
  <c r="B549" i="4"/>
  <c r="D549" i="4"/>
  <c r="A550" i="4"/>
  <c r="H550" i="4"/>
  <c r="B550" i="4"/>
  <c r="D550" i="4"/>
  <c r="A551" i="4"/>
  <c r="H551" i="4"/>
  <c r="B551" i="4"/>
  <c r="D551" i="4"/>
  <c r="A552" i="4"/>
  <c r="H552" i="4"/>
  <c r="B552" i="4"/>
  <c r="D552" i="4"/>
  <c r="A553" i="4"/>
  <c r="H553" i="4"/>
  <c r="B553" i="4"/>
  <c r="D553" i="4"/>
  <c r="A554" i="4"/>
  <c r="H554" i="4"/>
  <c r="B554" i="4"/>
  <c r="D554" i="4"/>
  <c r="A555" i="4"/>
  <c r="H555" i="4"/>
  <c r="B555" i="4"/>
  <c r="D555" i="4"/>
  <c r="A556" i="4"/>
  <c r="H556" i="4"/>
  <c r="B556" i="4"/>
  <c r="D556" i="4"/>
  <c r="A557" i="4"/>
  <c r="H557" i="4"/>
  <c r="B557" i="4"/>
  <c r="D557" i="4"/>
  <c r="A558" i="4"/>
  <c r="H558" i="4"/>
  <c r="B558" i="4"/>
  <c r="D558" i="4"/>
  <c r="A559" i="4"/>
  <c r="H559" i="4"/>
  <c r="B559" i="4"/>
  <c r="D559" i="4"/>
  <c r="A560" i="4"/>
  <c r="H560" i="4"/>
  <c r="B560" i="4"/>
  <c r="D560" i="4"/>
  <c r="A561" i="4"/>
  <c r="H561" i="4"/>
  <c r="B561" i="4"/>
  <c r="D561" i="4"/>
  <c r="A562" i="4"/>
  <c r="H562" i="4"/>
  <c r="B562" i="4"/>
  <c r="D562" i="4"/>
  <c r="A563" i="4"/>
  <c r="H563" i="4"/>
  <c r="B563" i="4"/>
  <c r="D563" i="4"/>
  <c r="A564" i="4"/>
  <c r="H564" i="4"/>
  <c r="B564" i="4"/>
  <c r="D564" i="4"/>
  <c r="A565" i="4"/>
  <c r="H565" i="4"/>
  <c r="B565" i="4"/>
  <c r="D565" i="4"/>
  <c r="A566" i="4"/>
  <c r="H566" i="4"/>
  <c r="B566" i="4"/>
  <c r="D566" i="4"/>
  <c r="A1262" i="4"/>
  <c r="H1262" i="4"/>
  <c r="B1262" i="4"/>
  <c r="D1262" i="4"/>
  <c r="A567" i="4"/>
  <c r="H567" i="4"/>
  <c r="B567" i="4"/>
  <c r="D567" i="4"/>
  <c r="A568" i="4"/>
  <c r="H568" i="4"/>
  <c r="B568" i="4"/>
  <c r="D568" i="4"/>
  <c r="A1263" i="4"/>
  <c r="H1263" i="4"/>
  <c r="B1263" i="4"/>
  <c r="D1263" i="4"/>
  <c r="A569" i="4"/>
  <c r="H569" i="4"/>
  <c r="B569" i="4"/>
  <c r="D569" i="4"/>
  <c r="A570" i="4"/>
  <c r="H570" i="4"/>
  <c r="B570" i="4"/>
  <c r="D570" i="4"/>
  <c r="A571" i="4"/>
  <c r="H571" i="4"/>
  <c r="B571" i="4"/>
  <c r="D571" i="4"/>
  <c r="A1264" i="4"/>
  <c r="H1264" i="4"/>
  <c r="B1264" i="4"/>
  <c r="D1264" i="4"/>
  <c r="A572" i="4"/>
  <c r="H572" i="4"/>
  <c r="B572" i="4"/>
  <c r="D572" i="4"/>
  <c r="A573" i="4"/>
  <c r="H573" i="4"/>
  <c r="B573" i="4"/>
  <c r="D573" i="4"/>
  <c r="A574" i="4"/>
  <c r="H574" i="4"/>
  <c r="B574" i="4"/>
  <c r="D574" i="4"/>
  <c r="A575" i="4"/>
  <c r="H575" i="4"/>
  <c r="B575" i="4"/>
  <c r="D575" i="4"/>
  <c r="A576" i="4"/>
  <c r="H576" i="4"/>
  <c r="B576" i="4"/>
  <c r="D576" i="4"/>
  <c r="A577" i="4"/>
  <c r="H577" i="4"/>
  <c r="B577" i="4"/>
  <c r="D577" i="4"/>
  <c r="A578" i="4"/>
  <c r="H578" i="4"/>
  <c r="B578" i="4"/>
  <c r="D578" i="4"/>
  <c r="A579" i="4"/>
  <c r="H579" i="4"/>
  <c r="B579" i="4"/>
  <c r="D579" i="4"/>
  <c r="A580" i="4"/>
  <c r="H580" i="4"/>
  <c r="B580" i="4"/>
  <c r="D580" i="4"/>
  <c r="A581" i="4"/>
  <c r="H581" i="4"/>
  <c r="B581" i="4"/>
  <c r="D581" i="4"/>
  <c r="A582" i="4"/>
  <c r="H582" i="4"/>
  <c r="B582" i="4"/>
  <c r="D582" i="4"/>
  <c r="A583" i="4"/>
  <c r="H583" i="4"/>
  <c r="B583" i="4"/>
  <c r="D583" i="4"/>
  <c r="A584" i="4"/>
  <c r="H584" i="4"/>
  <c r="B584" i="4"/>
  <c r="D584" i="4"/>
  <c r="A585" i="4"/>
  <c r="H585" i="4"/>
  <c r="B585" i="4"/>
  <c r="D585" i="4"/>
  <c r="A586" i="4"/>
  <c r="H586" i="4"/>
  <c r="B586" i="4"/>
  <c r="D586" i="4"/>
  <c r="A587" i="4"/>
  <c r="H587" i="4"/>
  <c r="B587" i="4"/>
  <c r="D587" i="4"/>
  <c r="A588" i="4"/>
  <c r="H588" i="4"/>
  <c r="B588" i="4"/>
  <c r="D588" i="4"/>
  <c r="A589" i="4"/>
  <c r="H589" i="4"/>
  <c r="B589" i="4"/>
  <c r="D589" i="4"/>
  <c r="A590" i="4"/>
  <c r="H590" i="4"/>
  <c r="B590" i="4"/>
  <c r="D590" i="4"/>
  <c r="A591" i="4"/>
  <c r="H591" i="4"/>
  <c r="B591" i="4"/>
  <c r="D591" i="4"/>
  <c r="A592" i="4"/>
  <c r="H592" i="4"/>
  <c r="B592" i="4"/>
  <c r="D592" i="4"/>
  <c r="A1265" i="4"/>
  <c r="H1265" i="4"/>
  <c r="B1265" i="4"/>
  <c r="D1265" i="4"/>
  <c r="A1266" i="4"/>
  <c r="H1266" i="4"/>
  <c r="B1266" i="4"/>
  <c r="D1266" i="4"/>
  <c r="A593" i="4"/>
  <c r="H593" i="4"/>
  <c r="B593" i="4"/>
  <c r="D593" i="4"/>
  <c r="A594" i="4"/>
  <c r="H594" i="4"/>
  <c r="B594" i="4"/>
  <c r="D594" i="4"/>
  <c r="A595" i="4"/>
  <c r="H595" i="4"/>
  <c r="B595" i="4"/>
  <c r="D595" i="4"/>
  <c r="A596" i="4"/>
  <c r="H596" i="4"/>
  <c r="B596" i="4"/>
  <c r="D596" i="4"/>
  <c r="A597" i="4"/>
  <c r="H597" i="4"/>
  <c r="B597" i="4"/>
  <c r="D597" i="4"/>
  <c r="A598" i="4"/>
  <c r="H598" i="4"/>
  <c r="B598" i="4"/>
  <c r="D598" i="4"/>
  <c r="A1267" i="4"/>
  <c r="H1267" i="4"/>
  <c r="B1267" i="4"/>
  <c r="D1267" i="4"/>
  <c r="A599" i="4"/>
  <c r="H599" i="4"/>
  <c r="B599" i="4"/>
  <c r="D599" i="4"/>
  <c r="A1268" i="4"/>
  <c r="H1268" i="4"/>
  <c r="B1268" i="4"/>
  <c r="D1268" i="4"/>
  <c r="A600" i="4"/>
  <c r="H600" i="4"/>
  <c r="B600" i="4"/>
  <c r="D600" i="4"/>
  <c r="A601" i="4"/>
  <c r="H601" i="4"/>
  <c r="B601" i="4"/>
  <c r="D601" i="4"/>
  <c r="A602" i="4"/>
  <c r="H602" i="4"/>
  <c r="B602" i="4"/>
  <c r="D602" i="4"/>
  <c r="A603" i="4"/>
  <c r="H603" i="4"/>
  <c r="B603" i="4"/>
  <c r="D603" i="4"/>
  <c r="A604" i="4"/>
  <c r="H604" i="4"/>
  <c r="B604" i="4"/>
  <c r="D604" i="4"/>
  <c r="A605" i="4"/>
  <c r="H605" i="4"/>
  <c r="B605" i="4"/>
  <c r="D605" i="4"/>
  <c r="A606" i="4"/>
  <c r="H606" i="4"/>
  <c r="B606" i="4"/>
  <c r="D606" i="4"/>
  <c r="A607" i="4"/>
  <c r="H607" i="4"/>
  <c r="B607" i="4"/>
  <c r="D607" i="4"/>
  <c r="A608" i="4"/>
  <c r="H608" i="4"/>
  <c r="B608" i="4"/>
  <c r="D608" i="4"/>
  <c r="A609" i="4"/>
  <c r="H609" i="4"/>
  <c r="B609" i="4"/>
  <c r="D609" i="4"/>
  <c r="A610" i="4"/>
  <c r="H610" i="4"/>
  <c r="B610" i="4"/>
  <c r="D610" i="4"/>
  <c r="A611" i="4"/>
  <c r="H611" i="4"/>
  <c r="B611" i="4"/>
  <c r="D611" i="4"/>
  <c r="A612" i="4"/>
  <c r="H612" i="4"/>
  <c r="B612" i="4"/>
  <c r="D612" i="4"/>
  <c r="A613" i="4"/>
  <c r="H613" i="4"/>
  <c r="B613" i="4"/>
  <c r="D613" i="4"/>
  <c r="A614" i="4"/>
  <c r="H614" i="4"/>
  <c r="B614" i="4"/>
  <c r="D614" i="4"/>
  <c r="A615" i="4"/>
  <c r="H615" i="4"/>
  <c r="B615" i="4"/>
  <c r="D615" i="4"/>
  <c r="A616" i="4"/>
  <c r="H616" i="4"/>
  <c r="B616" i="4"/>
  <c r="D616" i="4"/>
  <c r="A617" i="4"/>
  <c r="H617" i="4"/>
  <c r="B617" i="4"/>
  <c r="D617" i="4"/>
  <c r="A618" i="4"/>
  <c r="H618" i="4"/>
  <c r="B618" i="4"/>
  <c r="D618" i="4"/>
  <c r="A619" i="4"/>
  <c r="H619" i="4"/>
  <c r="B619" i="4"/>
  <c r="D619" i="4"/>
  <c r="A620" i="4"/>
  <c r="H620" i="4"/>
  <c r="B620" i="4"/>
  <c r="D620" i="4"/>
  <c r="A621" i="4"/>
  <c r="H621" i="4"/>
  <c r="B621" i="4"/>
  <c r="D621" i="4"/>
  <c r="A622" i="4"/>
  <c r="H622" i="4"/>
  <c r="B622" i="4"/>
  <c r="D622" i="4"/>
  <c r="A623" i="4"/>
  <c r="H623" i="4"/>
  <c r="B623" i="4"/>
  <c r="D623" i="4"/>
  <c r="A624" i="4"/>
  <c r="H624" i="4"/>
  <c r="B624" i="4"/>
  <c r="D624" i="4"/>
  <c r="A625" i="4"/>
  <c r="H625" i="4"/>
  <c r="B625" i="4"/>
  <c r="D625" i="4"/>
  <c r="A626" i="4"/>
  <c r="H626" i="4"/>
  <c r="B626" i="4"/>
  <c r="D626" i="4"/>
  <c r="A627" i="4"/>
  <c r="H627" i="4"/>
  <c r="B627" i="4"/>
  <c r="D627" i="4"/>
  <c r="A628" i="4"/>
  <c r="H628" i="4"/>
  <c r="B628" i="4"/>
  <c r="D628" i="4"/>
  <c r="A629" i="4"/>
  <c r="H629" i="4"/>
  <c r="B629" i="4"/>
  <c r="D629" i="4"/>
  <c r="A630" i="4"/>
  <c r="H630" i="4"/>
  <c r="B630" i="4"/>
  <c r="D630" i="4"/>
  <c r="A631" i="4"/>
  <c r="H631" i="4"/>
  <c r="B631" i="4"/>
  <c r="D631" i="4"/>
  <c r="A632" i="4"/>
  <c r="H632" i="4"/>
  <c r="B632" i="4"/>
  <c r="D632" i="4"/>
  <c r="A633" i="4"/>
  <c r="H633" i="4"/>
  <c r="B633" i="4"/>
  <c r="D633" i="4"/>
  <c r="A634" i="4"/>
  <c r="H634" i="4"/>
  <c r="B634" i="4"/>
  <c r="D634" i="4"/>
  <c r="A635" i="4"/>
  <c r="H635" i="4"/>
  <c r="B635" i="4"/>
  <c r="D635" i="4"/>
  <c r="A1269" i="4"/>
  <c r="H1269" i="4"/>
  <c r="B1269" i="4"/>
  <c r="D1269" i="4"/>
  <c r="A636" i="4"/>
  <c r="H636" i="4"/>
  <c r="B636" i="4"/>
  <c r="D636" i="4"/>
  <c r="A637" i="4"/>
  <c r="H637" i="4"/>
  <c r="B637" i="4"/>
  <c r="D637" i="4"/>
  <c r="A638" i="4"/>
  <c r="H638" i="4"/>
  <c r="B638" i="4"/>
  <c r="D638" i="4"/>
  <c r="A639" i="4"/>
  <c r="H639" i="4"/>
  <c r="B639" i="4"/>
  <c r="D639" i="4"/>
  <c r="A640" i="4"/>
  <c r="H640" i="4"/>
  <c r="B640" i="4"/>
  <c r="D640" i="4"/>
  <c r="A641" i="4"/>
  <c r="H641" i="4"/>
  <c r="B641" i="4"/>
  <c r="D641" i="4"/>
  <c r="A642" i="4"/>
  <c r="H642" i="4"/>
  <c r="B642" i="4"/>
  <c r="D642" i="4"/>
  <c r="A643" i="4"/>
  <c r="H643" i="4"/>
  <c r="B643" i="4"/>
  <c r="D643" i="4"/>
  <c r="A644" i="4"/>
  <c r="H644" i="4"/>
  <c r="B644" i="4"/>
  <c r="D644" i="4"/>
  <c r="A645" i="4"/>
  <c r="H645" i="4"/>
  <c r="B645" i="4"/>
  <c r="D645" i="4"/>
  <c r="A646" i="4"/>
  <c r="H646" i="4"/>
  <c r="B646" i="4"/>
  <c r="D646" i="4"/>
  <c r="A647" i="4"/>
  <c r="H647" i="4"/>
  <c r="B647" i="4"/>
  <c r="D647" i="4"/>
  <c r="A648" i="4"/>
  <c r="H648" i="4"/>
  <c r="B648" i="4"/>
  <c r="D648" i="4"/>
  <c r="A649" i="4"/>
  <c r="H649" i="4"/>
  <c r="B649" i="4"/>
  <c r="D649" i="4"/>
  <c r="A650" i="4"/>
  <c r="H650" i="4"/>
  <c r="B650" i="4"/>
  <c r="D650" i="4"/>
  <c r="A651" i="4"/>
  <c r="H651" i="4"/>
  <c r="B651" i="4"/>
  <c r="D651" i="4"/>
  <c r="A652" i="4"/>
  <c r="H652" i="4"/>
  <c r="B652" i="4"/>
  <c r="D652" i="4"/>
  <c r="A653" i="4"/>
  <c r="H653" i="4"/>
  <c r="B653" i="4"/>
  <c r="D653" i="4"/>
  <c r="A654" i="4"/>
  <c r="H654" i="4"/>
  <c r="B654" i="4"/>
  <c r="D654" i="4"/>
  <c r="A655" i="4"/>
  <c r="H655" i="4"/>
  <c r="B655" i="4"/>
  <c r="D655" i="4"/>
  <c r="A656" i="4"/>
  <c r="H656" i="4"/>
  <c r="B656" i="4"/>
  <c r="D656" i="4"/>
  <c r="A657" i="4"/>
  <c r="H657" i="4"/>
  <c r="B657" i="4"/>
  <c r="D657" i="4"/>
  <c r="A658" i="4"/>
  <c r="H658" i="4"/>
  <c r="B658" i="4"/>
  <c r="D658" i="4"/>
  <c r="A659" i="4"/>
  <c r="H659" i="4"/>
  <c r="B659" i="4"/>
  <c r="D659" i="4"/>
  <c r="A660" i="4"/>
  <c r="H660" i="4"/>
  <c r="B660" i="4"/>
  <c r="D660" i="4"/>
  <c r="A661" i="4"/>
  <c r="H661" i="4"/>
  <c r="B661" i="4"/>
  <c r="D661" i="4"/>
  <c r="A662" i="4"/>
  <c r="H662" i="4"/>
  <c r="B662" i="4"/>
  <c r="D662" i="4"/>
  <c r="A663" i="4"/>
  <c r="H663" i="4"/>
  <c r="B663" i="4"/>
  <c r="D663" i="4"/>
  <c r="A664" i="4"/>
  <c r="H664" i="4"/>
  <c r="B664" i="4"/>
  <c r="D664" i="4"/>
  <c r="A665" i="4"/>
  <c r="H665" i="4"/>
  <c r="B665" i="4"/>
  <c r="D665" i="4"/>
  <c r="A666" i="4"/>
  <c r="H666" i="4"/>
  <c r="B666" i="4"/>
  <c r="D666" i="4"/>
  <c r="A667" i="4"/>
  <c r="H667" i="4"/>
  <c r="B667" i="4"/>
  <c r="D667" i="4"/>
  <c r="A668" i="4"/>
  <c r="H668" i="4"/>
  <c r="B668" i="4"/>
  <c r="D668" i="4"/>
  <c r="A669" i="4"/>
  <c r="H669" i="4"/>
  <c r="B669" i="4"/>
  <c r="D669" i="4"/>
  <c r="A670" i="4"/>
  <c r="H670" i="4"/>
  <c r="B670" i="4"/>
  <c r="D670" i="4"/>
  <c r="A671" i="4"/>
  <c r="H671" i="4"/>
  <c r="B671" i="4"/>
  <c r="D671" i="4"/>
  <c r="A672" i="4"/>
  <c r="H672" i="4"/>
  <c r="B672" i="4"/>
  <c r="D672" i="4"/>
  <c r="A673" i="4"/>
  <c r="H673" i="4"/>
  <c r="B673" i="4"/>
  <c r="D673" i="4"/>
  <c r="A674" i="4"/>
  <c r="H674" i="4"/>
  <c r="B674" i="4"/>
  <c r="D674" i="4"/>
  <c r="A675" i="4"/>
  <c r="H675" i="4"/>
  <c r="B675" i="4"/>
  <c r="D675" i="4"/>
  <c r="A676" i="4"/>
  <c r="H676" i="4"/>
  <c r="B676" i="4"/>
  <c r="D676" i="4"/>
  <c r="A677" i="4"/>
  <c r="H677" i="4"/>
  <c r="B677" i="4"/>
  <c r="D677" i="4"/>
  <c r="A678" i="4"/>
  <c r="H678" i="4"/>
  <c r="B678" i="4"/>
  <c r="D678" i="4"/>
  <c r="A679" i="4"/>
  <c r="H679" i="4"/>
  <c r="B679" i="4"/>
  <c r="D679" i="4"/>
  <c r="A680" i="4"/>
  <c r="H680" i="4"/>
  <c r="B680" i="4"/>
  <c r="D680" i="4"/>
  <c r="A681" i="4"/>
  <c r="H681" i="4"/>
  <c r="B681" i="4"/>
  <c r="D681" i="4"/>
  <c r="A682" i="4"/>
  <c r="H682" i="4"/>
  <c r="B682" i="4"/>
  <c r="D682" i="4"/>
  <c r="A683" i="4"/>
  <c r="H683" i="4"/>
  <c r="B683" i="4"/>
  <c r="D683" i="4"/>
  <c r="A1270" i="4"/>
  <c r="H1270" i="4"/>
  <c r="B1270" i="4"/>
  <c r="D1270" i="4"/>
  <c r="A684" i="4"/>
  <c r="H684" i="4"/>
  <c r="B684" i="4"/>
  <c r="D684" i="4"/>
  <c r="A685" i="4"/>
  <c r="H685" i="4"/>
  <c r="B685" i="4"/>
  <c r="D685" i="4"/>
  <c r="A686" i="4"/>
  <c r="H686" i="4"/>
  <c r="B686" i="4"/>
  <c r="D686" i="4"/>
  <c r="A687" i="4"/>
  <c r="H687" i="4"/>
  <c r="B687" i="4"/>
  <c r="D687" i="4"/>
  <c r="A688" i="4"/>
  <c r="H688" i="4"/>
  <c r="B688" i="4"/>
  <c r="D688" i="4"/>
  <c r="A689" i="4"/>
  <c r="H689" i="4"/>
  <c r="B689" i="4"/>
  <c r="D689" i="4"/>
  <c r="A690" i="4"/>
  <c r="H690" i="4"/>
  <c r="B690" i="4"/>
  <c r="D690" i="4"/>
  <c r="A691" i="4"/>
  <c r="H691" i="4"/>
  <c r="B691" i="4"/>
  <c r="D691" i="4"/>
  <c r="A692" i="4"/>
  <c r="H692" i="4"/>
  <c r="B692" i="4"/>
  <c r="D692" i="4"/>
  <c r="A693" i="4"/>
  <c r="H693" i="4"/>
  <c r="B693" i="4"/>
  <c r="D693" i="4"/>
  <c r="A694" i="4"/>
  <c r="H694" i="4"/>
  <c r="B694" i="4"/>
  <c r="D694" i="4"/>
  <c r="A1271" i="4"/>
  <c r="H1271" i="4"/>
  <c r="B1271" i="4"/>
  <c r="D1271" i="4"/>
  <c r="A695" i="4"/>
  <c r="H695" i="4"/>
  <c r="B695" i="4"/>
  <c r="D695" i="4"/>
  <c r="A1272" i="4"/>
  <c r="H1272" i="4"/>
  <c r="B1272" i="4"/>
  <c r="D1272" i="4"/>
  <c r="A696" i="4"/>
  <c r="H696" i="4"/>
  <c r="B696" i="4"/>
  <c r="D696" i="4"/>
  <c r="A697" i="4"/>
  <c r="H697" i="4"/>
  <c r="B697" i="4"/>
  <c r="D697" i="4"/>
  <c r="A698" i="4"/>
  <c r="H698" i="4"/>
  <c r="B698" i="4"/>
  <c r="D698" i="4"/>
  <c r="A699" i="4"/>
  <c r="H699" i="4"/>
  <c r="B699" i="4"/>
  <c r="D699" i="4"/>
  <c r="A700" i="4"/>
  <c r="H700" i="4"/>
  <c r="B700" i="4"/>
  <c r="D700" i="4"/>
  <c r="A701" i="4"/>
  <c r="H701" i="4"/>
  <c r="B701" i="4"/>
  <c r="D701" i="4"/>
  <c r="A702" i="4"/>
  <c r="H702" i="4"/>
  <c r="B702" i="4"/>
  <c r="D702" i="4"/>
  <c r="A703" i="4"/>
  <c r="H703" i="4"/>
  <c r="B703" i="4"/>
  <c r="D703" i="4"/>
  <c r="A704" i="4"/>
  <c r="H704" i="4"/>
  <c r="B704" i="4"/>
  <c r="D704" i="4"/>
  <c r="A705" i="4"/>
  <c r="H705" i="4"/>
  <c r="B705" i="4"/>
  <c r="D705" i="4"/>
  <c r="A706" i="4"/>
  <c r="H706" i="4"/>
  <c r="B706" i="4"/>
  <c r="D706" i="4"/>
  <c r="A707" i="4"/>
  <c r="H707" i="4"/>
  <c r="B707" i="4"/>
  <c r="D707" i="4"/>
  <c r="A708" i="4"/>
  <c r="H708" i="4"/>
  <c r="B708" i="4"/>
  <c r="D708" i="4"/>
  <c r="A709" i="4"/>
  <c r="H709" i="4"/>
  <c r="B709" i="4"/>
  <c r="D709" i="4"/>
  <c r="A710" i="4"/>
  <c r="H710" i="4"/>
  <c r="B710" i="4"/>
  <c r="D710" i="4"/>
  <c r="A711" i="4"/>
  <c r="H711" i="4"/>
  <c r="B711" i="4"/>
  <c r="D711" i="4"/>
  <c r="A712" i="4"/>
  <c r="H712" i="4"/>
  <c r="B712" i="4"/>
  <c r="D712" i="4"/>
  <c r="A713" i="4"/>
  <c r="H713" i="4"/>
  <c r="B713" i="4"/>
  <c r="D713" i="4"/>
  <c r="A714" i="4"/>
  <c r="H714" i="4"/>
  <c r="B714" i="4"/>
  <c r="D714" i="4"/>
  <c r="A715" i="4"/>
  <c r="H715" i="4"/>
  <c r="B715" i="4"/>
  <c r="D715" i="4"/>
  <c r="A716" i="4"/>
  <c r="H716" i="4"/>
  <c r="B716" i="4"/>
  <c r="D716" i="4"/>
  <c r="A717" i="4"/>
  <c r="H717" i="4"/>
  <c r="B717" i="4"/>
  <c r="D717" i="4"/>
  <c r="A718" i="4"/>
  <c r="H718" i="4"/>
  <c r="B718" i="4"/>
  <c r="D718" i="4"/>
  <c r="A1273" i="4"/>
  <c r="H1273" i="4"/>
  <c r="B1273" i="4"/>
  <c r="D1273" i="4"/>
  <c r="A719" i="4"/>
  <c r="H719" i="4"/>
  <c r="B719" i="4"/>
  <c r="D719" i="4"/>
  <c r="A720" i="4"/>
  <c r="H720" i="4"/>
  <c r="B720" i="4"/>
  <c r="D720" i="4"/>
  <c r="A721" i="4"/>
  <c r="H721" i="4"/>
  <c r="B721" i="4"/>
  <c r="D721" i="4"/>
  <c r="A722" i="4"/>
  <c r="H722" i="4"/>
  <c r="B722" i="4"/>
  <c r="D722" i="4"/>
  <c r="A723" i="4"/>
  <c r="H723" i="4"/>
  <c r="B723" i="4"/>
  <c r="D723" i="4"/>
  <c r="A724" i="4"/>
  <c r="H724" i="4"/>
  <c r="B724" i="4"/>
  <c r="D724" i="4"/>
  <c r="A725" i="4"/>
  <c r="H725" i="4"/>
  <c r="B725" i="4"/>
  <c r="D725" i="4"/>
  <c r="A726" i="4"/>
  <c r="H726" i="4"/>
  <c r="B726" i="4"/>
  <c r="D726" i="4"/>
  <c r="A727" i="4"/>
  <c r="H727" i="4"/>
  <c r="B727" i="4"/>
  <c r="D727" i="4"/>
  <c r="A728" i="4"/>
  <c r="H728" i="4"/>
  <c r="B728" i="4"/>
  <c r="D728" i="4"/>
  <c r="A729" i="4"/>
  <c r="H729" i="4"/>
  <c r="B729" i="4"/>
  <c r="D729" i="4"/>
  <c r="A730" i="4"/>
  <c r="H730" i="4"/>
  <c r="B730" i="4"/>
  <c r="D730" i="4"/>
  <c r="A731" i="4"/>
  <c r="H731" i="4"/>
  <c r="B731" i="4"/>
  <c r="D731" i="4"/>
  <c r="A732" i="4"/>
  <c r="H732" i="4"/>
  <c r="B732" i="4"/>
  <c r="D732" i="4"/>
  <c r="A733" i="4"/>
  <c r="H733" i="4"/>
  <c r="B733" i="4"/>
  <c r="D733" i="4"/>
  <c r="A734" i="4"/>
  <c r="H734" i="4"/>
  <c r="B734" i="4"/>
  <c r="D734" i="4"/>
  <c r="A735" i="4"/>
  <c r="H735" i="4"/>
  <c r="B735" i="4"/>
  <c r="D735" i="4"/>
  <c r="A1274" i="4"/>
  <c r="H1274" i="4"/>
  <c r="B1274" i="4"/>
  <c r="D1274" i="4"/>
  <c r="A736" i="4"/>
  <c r="H736" i="4"/>
  <c r="B736" i="4"/>
  <c r="D736" i="4"/>
  <c r="A737" i="4"/>
  <c r="H737" i="4"/>
  <c r="B737" i="4"/>
  <c r="D737" i="4"/>
  <c r="A738" i="4"/>
  <c r="H738" i="4"/>
  <c r="B738" i="4"/>
  <c r="D738" i="4"/>
  <c r="A739" i="4"/>
  <c r="H739" i="4"/>
  <c r="B739" i="4"/>
  <c r="D739" i="4"/>
  <c r="A740" i="4"/>
  <c r="H740" i="4"/>
  <c r="B740" i="4"/>
  <c r="D740" i="4"/>
  <c r="A1275" i="4"/>
  <c r="H1275" i="4"/>
  <c r="B1275" i="4"/>
  <c r="D1275" i="4"/>
  <c r="A741" i="4"/>
  <c r="H741" i="4"/>
  <c r="B741" i="4"/>
  <c r="D741" i="4"/>
  <c r="A742" i="4"/>
  <c r="H742" i="4"/>
  <c r="B742" i="4"/>
  <c r="D742" i="4"/>
  <c r="A743" i="4"/>
  <c r="H743" i="4"/>
  <c r="B743" i="4"/>
  <c r="D743" i="4"/>
  <c r="A744" i="4"/>
  <c r="H744" i="4"/>
  <c r="B744" i="4"/>
  <c r="D744" i="4"/>
  <c r="A1276" i="4"/>
  <c r="H1276" i="4"/>
  <c r="B1276" i="4"/>
  <c r="D1276" i="4"/>
  <c r="A745" i="4"/>
  <c r="H745" i="4"/>
  <c r="B745" i="4"/>
  <c r="D745" i="4"/>
  <c r="A746" i="4"/>
  <c r="H746" i="4"/>
  <c r="B746" i="4"/>
  <c r="D746" i="4"/>
  <c r="A1277" i="4"/>
  <c r="H1277" i="4"/>
  <c r="B1277" i="4"/>
  <c r="D1277" i="4"/>
  <c r="A747" i="4"/>
  <c r="H747" i="4"/>
  <c r="B747" i="4"/>
  <c r="D747" i="4"/>
  <c r="A1278" i="4"/>
  <c r="H1278" i="4"/>
  <c r="B1278" i="4"/>
  <c r="D1278" i="4"/>
  <c r="A1279" i="4"/>
  <c r="H1279" i="4"/>
  <c r="B1279" i="4"/>
  <c r="D1279" i="4"/>
  <c r="A748" i="4"/>
  <c r="H748" i="4"/>
  <c r="B748" i="4"/>
  <c r="D748" i="4"/>
  <c r="A1280" i="4"/>
  <c r="H1280" i="4"/>
  <c r="B1280" i="4"/>
  <c r="D1280" i="4"/>
  <c r="A749" i="4"/>
  <c r="H749" i="4"/>
  <c r="B749" i="4"/>
  <c r="D749" i="4"/>
  <c r="A1281" i="4"/>
  <c r="H1281" i="4"/>
  <c r="B1281" i="4"/>
  <c r="D1281" i="4"/>
  <c r="A1282" i="4"/>
  <c r="H1282" i="4"/>
  <c r="B1282" i="4"/>
  <c r="D1282" i="4"/>
  <c r="A750" i="4"/>
  <c r="H750" i="4"/>
  <c r="B750" i="4"/>
  <c r="D750" i="4"/>
  <c r="A1283" i="4"/>
  <c r="H1283" i="4"/>
  <c r="B1283" i="4"/>
  <c r="D1283" i="4"/>
  <c r="A751" i="4"/>
  <c r="H751" i="4"/>
  <c r="B751" i="4"/>
  <c r="D751" i="4"/>
  <c r="A752" i="4"/>
  <c r="H752" i="4"/>
  <c r="B752" i="4"/>
  <c r="D752" i="4"/>
  <c r="A753" i="4"/>
  <c r="H753" i="4"/>
  <c r="B753" i="4"/>
  <c r="D753" i="4"/>
  <c r="A1284" i="4"/>
  <c r="H1284" i="4"/>
  <c r="B1284" i="4"/>
  <c r="D1284" i="4"/>
  <c r="A754" i="4"/>
  <c r="H754" i="4"/>
  <c r="B754" i="4"/>
  <c r="D754" i="4"/>
  <c r="A755" i="4"/>
  <c r="H755" i="4"/>
  <c r="B755" i="4"/>
  <c r="D755" i="4"/>
  <c r="A756" i="4"/>
  <c r="H756" i="4"/>
  <c r="B756" i="4"/>
  <c r="D756" i="4"/>
  <c r="A757" i="4"/>
  <c r="H757" i="4"/>
  <c r="B757" i="4"/>
  <c r="D757" i="4"/>
  <c r="A758" i="4"/>
  <c r="H758" i="4"/>
  <c r="B758" i="4"/>
  <c r="D758" i="4"/>
  <c r="A1285" i="4"/>
  <c r="H1285" i="4"/>
  <c r="B1285" i="4"/>
  <c r="D1285" i="4"/>
  <c r="A759" i="4"/>
  <c r="H759" i="4"/>
  <c r="B759" i="4"/>
  <c r="D759" i="4"/>
  <c r="A760" i="4"/>
  <c r="H760" i="4"/>
  <c r="B760" i="4"/>
  <c r="D760" i="4"/>
  <c r="A761" i="4"/>
  <c r="H761" i="4"/>
  <c r="B761" i="4"/>
  <c r="D761" i="4"/>
  <c r="A762" i="4"/>
  <c r="H762" i="4"/>
  <c r="B762" i="4"/>
  <c r="D762" i="4"/>
  <c r="A763" i="4"/>
  <c r="H763" i="4"/>
  <c r="B763" i="4"/>
  <c r="D763" i="4"/>
  <c r="A1286" i="4"/>
  <c r="H1286" i="4"/>
  <c r="B1286" i="4"/>
  <c r="D1286" i="4"/>
  <c r="A764" i="4"/>
  <c r="H764" i="4"/>
  <c r="B764" i="4"/>
  <c r="D764" i="4"/>
  <c r="A765" i="4"/>
  <c r="H765" i="4"/>
  <c r="B765" i="4"/>
  <c r="D765" i="4"/>
  <c r="A766" i="4"/>
  <c r="H766" i="4"/>
  <c r="B766" i="4"/>
  <c r="D766" i="4"/>
  <c r="A767" i="4"/>
  <c r="H767" i="4"/>
  <c r="B767" i="4"/>
  <c r="D767" i="4"/>
  <c r="A768" i="4"/>
  <c r="H768" i="4"/>
  <c r="B768" i="4"/>
  <c r="D768" i="4"/>
  <c r="A769" i="4"/>
  <c r="H769" i="4"/>
  <c r="B769" i="4"/>
  <c r="D769" i="4"/>
  <c r="A770" i="4"/>
  <c r="H770" i="4"/>
  <c r="B770" i="4"/>
  <c r="D770" i="4"/>
  <c r="A1287" i="4"/>
  <c r="H1287" i="4"/>
  <c r="B1287" i="4"/>
  <c r="D1287" i="4"/>
  <c r="A771" i="4"/>
  <c r="H771" i="4"/>
  <c r="B771" i="4"/>
  <c r="D771" i="4"/>
  <c r="A772" i="4"/>
  <c r="H772" i="4"/>
  <c r="B772" i="4"/>
  <c r="D772" i="4"/>
  <c r="A1288" i="4"/>
  <c r="H1288" i="4"/>
  <c r="B1288" i="4"/>
  <c r="D1288" i="4"/>
  <c r="A1289" i="4"/>
  <c r="H1289" i="4"/>
  <c r="B1289" i="4"/>
  <c r="D1289" i="4"/>
  <c r="A1290" i="4"/>
  <c r="H1290" i="4"/>
  <c r="B1290" i="4"/>
  <c r="D1290" i="4"/>
  <c r="A1291" i="4"/>
  <c r="H1291" i="4"/>
  <c r="B1291" i="4"/>
  <c r="D1291" i="4"/>
  <c r="A773" i="4"/>
  <c r="H773" i="4"/>
  <c r="B773" i="4"/>
  <c r="D773" i="4"/>
  <c r="A1292" i="4"/>
  <c r="H1292" i="4"/>
  <c r="B1292" i="4"/>
  <c r="D1292" i="4"/>
  <c r="A1293" i="4"/>
  <c r="H1293" i="4"/>
  <c r="B1293" i="4"/>
  <c r="D1293" i="4"/>
  <c r="A774" i="4"/>
  <c r="H774" i="4"/>
  <c r="B774" i="4"/>
  <c r="D774" i="4"/>
  <c r="A775" i="4"/>
  <c r="H775" i="4"/>
  <c r="B775" i="4"/>
  <c r="D775" i="4"/>
  <c r="A1294" i="4"/>
  <c r="H1294" i="4"/>
  <c r="B1294" i="4"/>
  <c r="D1294" i="4"/>
  <c r="A776" i="4"/>
  <c r="H776" i="4"/>
  <c r="B776" i="4"/>
  <c r="D776" i="4"/>
  <c r="A777" i="4"/>
  <c r="H777" i="4"/>
  <c r="B777" i="4"/>
  <c r="D777" i="4"/>
  <c r="A778" i="4"/>
  <c r="H778" i="4"/>
  <c r="B778" i="4"/>
  <c r="D778" i="4"/>
  <c r="A779" i="4"/>
  <c r="H779" i="4"/>
  <c r="B779" i="4"/>
  <c r="D779" i="4"/>
  <c r="A780" i="4"/>
  <c r="H780" i="4"/>
  <c r="B780" i="4"/>
  <c r="D780" i="4"/>
  <c r="A1295" i="4"/>
  <c r="H1295" i="4"/>
  <c r="B1295" i="4"/>
  <c r="D1295" i="4"/>
  <c r="A1296" i="4"/>
  <c r="H1296" i="4"/>
  <c r="B1296" i="4"/>
  <c r="D1296" i="4"/>
  <c r="A1297" i="4"/>
  <c r="H1297" i="4"/>
  <c r="B1297" i="4"/>
  <c r="D1297" i="4"/>
  <c r="A1298" i="4"/>
  <c r="H1298" i="4"/>
  <c r="B1298" i="4"/>
  <c r="D1298" i="4"/>
  <c r="A1299" i="4"/>
  <c r="H1299" i="4"/>
  <c r="B1299" i="4"/>
  <c r="D1299" i="4"/>
  <c r="A1300" i="4"/>
  <c r="H1300" i="4"/>
  <c r="B1300" i="4"/>
  <c r="D1300" i="4"/>
  <c r="A1301" i="4"/>
  <c r="H1301" i="4"/>
  <c r="B1301" i="4"/>
  <c r="D1301" i="4"/>
  <c r="A781" i="4"/>
  <c r="H781" i="4"/>
  <c r="B781" i="4"/>
  <c r="D781" i="4"/>
  <c r="A782" i="4"/>
  <c r="H782" i="4"/>
  <c r="B782" i="4"/>
  <c r="D782" i="4"/>
  <c r="A783" i="4"/>
  <c r="H783" i="4"/>
  <c r="B783" i="4"/>
  <c r="D783" i="4"/>
  <c r="A784" i="4"/>
  <c r="H784" i="4"/>
  <c r="B784" i="4"/>
  <c r="D784" i="4"/>
  <c r="A1302" i="4"/>
  <c r="H1302" i="4"/>
  <c r="B1302" i="4"/>
  <c r="D1302" i="4"/>
  <c r="A1303" i="4"/>
  <c r="H1303" i="4"/>
  <c r="B1303" i="4"/>
  <c r="D1303" i="4"/>
  <c r="A1304" i="4"/>
  <c r="H1304" i="4"/>
  <c r="B1304" i="4"/>
  <c r="D1304" i="4"/>
  <c r="A785" i="4"/>
  <c r="H785" i="4"/>
  <c r="B785" i="4"/>
  <c r="D785" i="4"/>
  <c r="A1305" i="4"/>
  <c r="H1305" i="4"/>
  <c r="B1305" i="4"/>
  <c r="D1305" i="4"/>
  <c r="A786" i="4"/>
  <c r="H786" i="4"/>
  <c r="B786" i="4"/>
  <c r="D786" i="4"/>
  <c r="A787" i="4"/>
  <c r="H787" i="4"/>
  <c r="B787" i="4"/>
  <c r="D787" i="4"/>
  <c r="A788" i="4"/>
  <c r="H788" i="4"/>
  <c r="B788" i="4"/>
  <c r="D788" i="4"/>
  <c r="A789" i="4"/>
  <c r="H789" i="4"/>
  <c r="B789" i="4"/>
  <c r="D789" i="4"/>
  <c r="A790" i="4"/>
  <c r="H790" i="4"/>
  <c r="B790" i="4"/>
  <c r="D790" i="4"/>
  <c r="A1306" i="4"/>
  <c r="H1306" i="4"/>
  <c r="B1306" i="4"/>
  <c r="D1306" i="4"/>
  <c r="A791" i="4"/>
  <c r="H791" i="4"/>
  <c r="B791" i="4"/>
  <c r="D791" i="4"/>
  <c r="A792" i="4"/>
  <c r="H792" i="4"/>
  <c r="B792" i="4"/>
  <c r="D792" i="4"/>
  <c r="A793" i="4"/>
  <c r="H793" i="4"/>
  <c r="B793" i="4"/>
  <c r="D793" i="4"/>
  <c r="A794" i="4"/>
  <c r="H794" i="4"/>
  <c r="B794" i="4"/>
  <c r="D794" i="4"/>
  <c r="A1307" i="4"/>
  <c r="H1307" i="4"/>
  <c r="B1307" i="4"/>
  <c r="D1307" i="4"/>
  <c r="A1308" i="4"/>
  <c r="H1308" i="4"/>
  <c r="B1308" i="4"/>
  <c r="D1308" i="4"/>
  <c r="A1309" i="4"/>
  <c r="H1309" i="4"/>
  <c r="B1309" i="4"/>
  <c r="D1309" i="4"/>
  <c r="A795" i="4"/>
  <c r="H795" i="4"/>
  <c r="B795" i="4"/>
  <c r="D795" i="4"/>
  <c r="A796" i="4"/>
  <c r="H796" i="4"/>
  <c r="B796" i="4"/>
  <c r="D796" i="4"/>
  <c r="A797" i="4"/>
  <c r="H797" i="4"/>
  <c r="B797" i="4"/>
  <c r="D797" i="4"/>
  <c r="A798" i="4"/>
  <c r="H798" i="4"/>
  <c r="B798" i="4"/>
  <c r="D798" i="4"/>
  <c r="A1310" i="4"/>
  <c r="H1310" i="4"/>
  <c r="B1310" i="4"/>
  <c r="D1310" i="4"/>
  <c r="A1311" i="4"/>
  <c r="H1311" i="4"/>
  <c r="B1311" i="4"/>
  <c r="D1311" i="4"/>
  <c r="A1312" i="4"/>
  <c r="H1312" i="4"/>
  <c r="B1312" i="4"/>
  <c r="D1312" i="4"/>
  <c r="A1313" i="4"/>
  <c r="H1313" i="4"/>
  <c r="B1313" i="4"/>
  <c r="D1313" i="4"/>
  <c r="A1314" i="4"/>
  <c r="H1314" i="4"/>
  <c r="B1314" i="4"/>
  <c r="D1314" i="4"/>
  <c r="A1315" i="4"/>
  <c r="H1315" i="4"/>
  <c r="B1315" i="4"/>
  <c r="D1315" i="4"/>
  <c r="A1316" i="4"/>
  <c r="H1316" i="4"/>
  <c r="B1316" i="4"/>
  <c r="D1316" i="4"/>
  <c r="A1317" i="4"/>
  <c r="H1317" i="4"/>
  <c r="B1317" i="4"/>
  <c r="D1317" i="4"/>
  <c r="A1318" i="4"/>
  <c r="H1318" i="4"/>
  <c r="B1318" i="4"/>
  <c r="D1318" i="4"/>
  <c r="A799" i="4"/>
  <c r="H799" i="4"/>
  <c r="B799" i="4"/>
  <c r="D799" i="4"/>
  <c r="A800" i="4"/>
  <c r="H800" i="4"/>
  <c r="B800" i="4"/>
  <c r="D800" i="4"/>
  <c r="A801" i="4"/>
  <c r="H801" i="4"/>
  <c r="B801" i="4"/>
  <c r="D801" i="4"/>
  <c r="A802" i="4"/>
  <c r="H802" i="4"/>
  <c r="B802" i="4"/>
  <c r="D802" i="4"/>
  <c r="A803" i="4"/>
  <c r="H803" i="4"/>
  <c r="B803" i="4"/>
  <c r="D803" i="4"/>
  <c r="A804" i="4"/>
  <c r="H804" i="4"/>
  <c r="B804" i="4"/>
  <c r="D804" i="4"/>
  <c r="A1319" i="4"/>
  <c r="H1319" i="4"/>
  <c r="B1319" i="4"/>
  <c r="D1319" i="4"/>
  <c r="A805" i="4"/>
  <c r="H805" i="4"/>
  <c r="B805" i="4"/>
  <c r="D805" i="4"/>
  <c r="A806" i="4"/>
  <c r="H806" i="4"/>
  <c r="B806" i="4"/>
  <c r="D806" i="4"/>
  <c r="A807" i="4"/>
  <c r="H807" i="4"/>
  <c r="B807" i="4"/>
  <c r="D807" i="4"/>
  <c r="A808" i="4"/>
  <c r="H808" i="4"/>
  <c r="B808" i="4"/>
  <c r="D808" i="4"/>
  <c r="A809" i="4"/>
  <c r="H809" i="4"/>
  <c r="B809" i="4"/>
  <c r="D809" i="4"/>
  <c r="A1320" i="4"/>
  <c r="H1320" i="4"/>
  <c r="B1320" i="4"/>
  <c r="D1320" i="4"/>
  <c r="A810" i="4"/>
  <c r="H810" i="4"/>
  <c r="B810" i="4"/>
  <c r="D810" i="4"/>
  <c r="A811" i="4"/>
  <c r="H811" i="4"/>
  <c r="B811" i="4"/>
  <c r="D811" i="4"/>
  <c r="A812" i="4"/>
  <c r="H812" i="4"/>
  <c r="B812" i="4"/>
  <c r="D812" i="4"/>
  <c r="A1321" i="4"/>
  <c r="H1321" i="4"/>
  <c r="B1321" i="4"/>
  <c r="D1321" i="4"/>
  <c r="A1322" i="4"/>
  <c r="H1322" i="4"/>
  <c r="B1322" i="4"/>
  <c r="D1322" i="4"/>
  <c r="A1323" i="4"/>
  <c r="H1323" i="4"/>
  <c r="B1323" i="4"/>
  <c r="D1323" i="4"/>
  <c r="A813" i="4"/>
  <c r="H813" i="4"/>
  <c r="B813" i="4"/>
  <c r="D813" i="4"/>
  <c r="A814" i="4"/>
  <c r="H814" i="4"/>
  <c r="B814" i="4"/>
  <c r="D814" i="4"/>
  <c r="A1324" i="4"/>
  <c r="H1324" i="4"/>
  <c r="B1324" i="4"/>
  <c r="D1324" i="4"/>
  <c r="A815" i="4"/>
  <c r="H815" i="4"/>
  <c r="B815" i="4"/>
  <c r="D815" i="4"/>
  <c r="A816" i="4"/>
  <c r="H816" i="4"/>
  <c r="B816" i="4"/>
  <c r="D816" i="4"/>
  <c r="A817" i="4"/>
  <c r="H817" i="4"/>
  <c r="B817" i="4"/>
  <c r="D817" i="4"/>
  <c r="A818" i="4"/>
  <c r="H818" i="4"/>
  <c r="B818" i="4"/>
  <c r="D818" i="4"/>
  <c r="A819" i="4"/>
  <c r="H819" i="4"/>
  <c r="B819" i="4"/>
  <c r="D819" i="4"/>
  <c r="A820" i="4"/>
  <c r="H820" i="4"/>
  <c r="B820" i="4"/>
  <c r="D820" i="4"/>
  <c r="A1325" i="4"/>
  <c r="H1325" i="4"/>
  <c r="B1325" i="4"/>
  <c r="D1325" i="4"/>
  <c r="A1326" i="4"/>
  <c r="H1326" i="4"/>
  <c r="B1326" i="4"/>
  <c r="D1326" i="4"/>
  <c r="A1327" i="4"/>
  <c r="H1327" i="4"/>
  <c r="B1327" i="4"/>
  <c r="D1327" i="4"/>
  <c r="A1328" i="4"/>
  <c r="H1328" i="4"/>
  <c r="B1328" i="4"/>
  <c r="D1328" i="4"/>
  <c r="A1329" i="4"/>
  <c r="H1329" i="4"/>
  <c r="B1329" i="4"/>
  <c r="D1329" i="4"/>
  <c r="A821" i="4"/>
  <c r="H821" i="4"/>
  <c r="B821" i="4"/>
  <c r="D821" i="4"/>
  <c r="A1330" i="4"/>
  <c r="H1330" i="4"/>
  <c r="B1330" i="4"/>
  <c r="D1330" i="4"/>
  <c r="A1331" i="4"/>
  <c r="H1331" i="4"/>
  <c r="B1331" i="4"/>
  <c r="D1331" i="4"/>
  <c r="A822" i="4"/>
  <c r="H822" i="4"/>
  <c r="B822" i="4"/>
  <c r="D822" i="4"/>
  <c r="A823" i="4"/>
  <c r="H823" i="4"/>
  <c r="B823" i="4"/>
  <c r="D823" i="4"/>
  <c r="A824" i="4"/>
  <c r="H824" i="4"/>
  <c r="B824" i="4"/>
  <c r="D824" i="4"/>
  <c r="A825" i="4"/>
  <c r="H825" i="4"/>
  <c r="B825" i="4"/>
  <c r="D825" i="4"/>
  <c r="A826" i="4"/>
  <c r="H826" i="4"/>
  <c r="B826" i="4"/>
  <c r="D826" i="4"/>
  <c r="A1332" i="4"/>
  <c r="H1332" i="4"/>
  <c r="B1332" i="4"/>
  <c r="D1332" i="4"/>
  <c r="A1333" i="4"/>
  <c r="H1333" i="4"/>
  <c r="B1333" i="4"/>
  <c r="D1333" i="4"/>
  <c r="A1334" i="4"/>
  <c r="H1334" i="4"/>
  <c r="B1334" i="4"/>
  <c r="D1334" i="4"/>
  <c r="A827" i="4"/>
  <c r="H827" i="4"/>
  <c r="B827" i="4"/>
  <c r="D827" i="4"/>
  <c r="A1335" i="4"/>
  <c r="H1335" i="4"/>
  <c r="B1335" i="4"/>
  <c r="D1335" i="4"/>
  <c r="A1336" i="4"/>
  <c r="H1336" i="4"/>
  <c r="B1336" i="4"/>
  <c r="D1336" i="4"/>
  <c r="A828" i="4"/>
  <c r="H828" i="4"/>
  <c r="B828" i="4"/>
  <c r="D828" i="4"/>
  <c r="A829" i="4"/>
  <c r="H829" i="4"/>
  <c r="B829" i="4"/>
  <c r="D829" i="4"/>
  <c r="A830" i="4"/>
  <c r="H830" i="4"/>
  <c r="B830" i="4"/>
  <c r="D830" i="4"/>
  <c r="A831" i="4"/>
  <c r="H831" i="4"/>
  <c r="B831" i="4"/>
  <c r="D831" i="4"/>
  <c r="A832" i="4"/>
  <c r="H832" i="4"/>
  <c r="B832" i="4"/>
  <c r="D832" i="4"/>
  <c r="A833" i="4"/>
  <c r="H833" i="4"/>
  <c r="B833" i="4"/>
  <c r="D833" i="4"/>
  <c r="A834" i="4"/>
  <c r="H834" i="4"/>
  <c r="B834" i="4"/>
  <c r="D834" i="4"/>
  <c r="A835" i="4"/>
  <c r="H835" i="4"/>
  <c r="B835" i="4"/>
  <c r="D835" i="4"/>
  <c r="A836" i="4"/>
  <c r="H836" i="4"/>
  <c r="B836" i="4"/>
  <c r="D836" i="4"/>
  <c r="A837" i="4"/>
  <c r="H837" i="4"/>
  <c r="B837" i="4"/>
  <c r="D837" i="4"/>
  <c r="A838" i="4"/>
  <c r="H838" i="4"/>
  <c r="B838" i="4"/>
  <c r="D838" i="4"/>
  <c r="A839" i="4"/>
  <c r="H839" i="4"/>
  <c r="B839" i="4"/>
  <c r="D839" i="4"/>
  <c r="A1337" i="4"/>
  <c r="H1337" i="4"/>
  <c r="B1337" i="4"/>
  <c r="D1337" i="4"/>
  <c r="A840" i="4"/>
  <c r="H840" i="4"/>
  <c r="B840" i="4"/>
  <c r="D840" i="4"/>
  <c r="A841" i="4"/>
  <c r="H841" i="4"/>
  <c r="B841" i="4"/>
  <c r="D841" i="4"/>
  <c r="A1338" i="4"/>
  <c r="H1338" i="4"/>
  <c r="B1338" i="4"/>
  <c r="D1338" i="4"/>
  <c r="A1339" i="4"/>
  <c r="H1339" i="4"/>
  <c r="B1339" i="4"/>
  <c r="D1339" i="4"/>
  <c r="A1340" i="4"/>
  <c r="H1340" i="4"/>
  <c r="B1340" i="4"/>
  <c r="D1340" i="4"/>
  <c r="A1341" i="4"/>
  <c r="H1341" i="4"/>
  <c r="B1341" i="4"/>
  <c r="D1341" i="4"/>
  <c r="A842" i="4"/>
  <c r="H842" i="4"/>
  <c r="B842" i="4"/>
  <c r="D842" i="4"/>
  <c r="A843" i="4"/>
  <c r="H843" i="4"/>
  <c r="B843" i="4"/>
  <c r="D843" i="4"/>
  <c r="A844" i="4"/>
  <c r="H844" i="4"/>
  <c r="B844" i="4"/>
  <c r="D844" i="4"/>
  <c r="A1342" i="4"/>
  <c r="H1342" i="4"/>
  <c r="B1342" i="4"/>
  <c r="D1342" i="4"/>
  <c r="A845" i="4"/>
  <c r="H845" i="4"/>
  <c r="B845" i="4"/>
  <c r="D845" i="4"/>
  <c r="A846" i="4"/>
  <c r="H846" i="4"/>
  <c r="B846" i="4"/>
  <c r="D846" i="4"/>
  <c r="A1343" i="4"/>
  <c r="H1343" i="4"/>
  <c r="B1343" i="4"/>
  <c r="D1343" i="4"/>
  <c r="A847" i="4"/>
  <c r="H847" i="4"/>
  <c r="B847" i="4"/>
  <c r="D847" i="4"/>
  <c r="A1344" i="4"/>
  <c r="H1344" i="4"/>
  <c r="B1344" i="4"/>
  <c r="D1344" i="4"/>
  <c r="A848" i="4"/>
  <c r="H848" i="4"/>
  <c r="B848" i="4"/>
  <c r="D848" i="4"/>
  <c r="A1345" i="4"/>
  <c r="H1345" i="4"/>
  <c r="B1345" i="4"/>
  <c r="D1345" i="4"/>
  <c r="A849" i="4"/>
  <c r="H849" i="4"/>
  <c r="B849" i="4"/>
  <c r="D849" i="4"/>
  <c r="A1346" i="4"/>
  <c r="H1346" i="4"/>
  <c r="B1346" i="4"/>
  <c r="D1346" i="4"/>
  <c r="A850" i="4"/>
  <c r="H850" i="4"/>
  <c r="B850" i="4"/>
  <c r="D850" i="4"/>
  <c r="A1347" i="4"/>
  <c r="H1347" i="4"/>
  <c r="B1347" i="4"/>
  <c r="D1347" i="4"/>
  <c r="A1348" i="4"/>
  <c r="H1348" i="4"/>
  <c r="B1348" i="4"/>
  <c r="D1348" i="4"/>
  <c r="A1349" i="4"/>
  <c r="H1349" i="4"/>
  <c r="B1349" i="4"/>
  <c r="D1349" i="4"/>
  <c r="A851" i="4"/>
  <c r="H851" i="4"/>
  <c r="B851" i="4"/>
  <c r="D851" i="4"/>
  <c r="A852" i="4"/>
  <c r="H852" i="4"/>
  <c r="B852" i="4"/>
  <c r="D852" i="4"/>
  <c r="A1350" i="4"/>
  <c r="H1350" i="4"/>
  <c r="B1350" i="4"/>
  <c r="D1350" i="4"/>
  <c r="A1351" i="4"/>
  <c r="H1351" i="4"/>
  <c r="B1351" i="4"/>
  <c r="D1351" i="4"/>
  <c r="A1352" i="4"/>
  <c r="H1352" i="4"/>
  <c r="B1352" i="4"/>
  <c r="D1352" i="4"/>
  <c r="A1353" i="4"/>
  <c r="H1353" i="4"/>
  <c r="B1353" i="4"/>
  <c r="D1353" i="4"/>
  <c r="A853" i="4"/>
  <c r="H853" i="4"/>
  <c r="B853" i="4"/>
  <c r="D853" i="4"/>
  <c r="A1354" i="4"/>
  <c r="H1354" i="4"/>
  <c r="B1354" i="4"/>
  <c r="D1354" i="4"/>
  <c r="A854" i="4"/>
  <c r="H854" i="4"/>
  <c r="B854" i="4"/>
  <c r="D854" i="4"/>
  <c r="A1355" i="4"/>
  <c r="H1355" i="4"/>
  <c r="B1355" i="4"/>
  <c r="D1355" i="4"/>
  <c r="A1356" i="4"/>
  <c r="H1356" i="4"/>
  <c r="B1356" i="4"/>
  <c r="D1356" i="4"/>
  <c r="A1357" i="4"/>
  <c r="H1357" i="4"/>
  <c r="B1357" i="4"/>
  <c r="D1357" i="4"/>
  <c r="A1358" i="4"/>
  <c r="H1358" i="4"/>
  <c r="B1358" i="4"/>
  <c r="D1358" i="4"/>
  <c r="A1359" i="4"/>
  <c r="H1359" i="4"/>
  <c r="B1359" i="4"/>
  <c r="D1359" i="4"/>
  <c r="A1360" i="4"/>
  <c r="H1360" i="4"/>
  <c r="B1360" i="4"/>
  <c r="D1360" i="4"/>
  <c r="A1361" i="4"/>
  <c r="H1361" i="4"/>
  <c r="B1361" i="4"/>
  <c r="D1361" i="4"/>
  <c r="A1362" i="4"/>
  <c r="H1362" i="4"/>
  <c r="B1362" i="4"/>
  <c r="D1362" i="4"/>
  <c r="A1363" i="4"/>
  <c r="H1363" i="4"/>
  <c r="B1363" i="4"/>
  <c r="D1363" i="4"/>
  <c r="A1364" i="4"/>
  <c r="H1364" i="4"/>
  <c r="B1364" i="4"/>
  <c r="D1364" i="4"/>
  <c r="A855" i="4"/>
  <c r="H855" i="4"/>
  <c r="B855" i="4"/>
  <c r="D855" i="4"/>
  <c r="A1365" i="4"/>
  <c r="H1365" i="4"/>
  <c r="B1365" i="4"/>
  <c r="D1365" i="4"/>
  <c r="A1366" i="4"/>
  <c r="H1366" i="4"/>
  <c r="B1366" i="4"/>
  <c r="D1366" i="4"/>
  <c r="A1367" i="4"/>
  <c r="H1367" i="4"/>
  <c r="B1367" i="4"/>
  <c r="D1367" i="4"/>
  <c r="A1368" i="4"/>
  <c r="H1368" i="4"/>
  <c r="B1368" i="4"/>
  <c r="D1368" i="4"/>
  <c r="A1369" i="4"/>
  <c r="H1369" i="4"/>
  <c r="B1369" i="4"/>
  <c r="D1369" i="4"/>
  <c r="A1370" i="4"/>
  <c r="H1370" i="4"/>
  <c r="B1370" i="4"/>
  <c r="D1370" i="4"/>
  <c r="A1371" i="4"/>
  <c r="H1371" i="4"/>
  <c r="B1371" i="4"/>
  <c r="D1371" i="4"/>
  <c r="A1372" i="4"/>
  <c r="H1372" i="4"/>
  <c r="B1372" i="4"/>
  <c r="D1372" i="4"/>
  <c r="A856" i="4"/>
  <c r="H856" i="4"/>
  <c r="B856" i="4"/>
  <c r="D856" i="4"/>
  <c r="A1373" i="4"/>
  <c r="H1373" i="4"/>
  <c r="B1373" i="4"/>
  <c r="D1373" i="4"/>
  <c r="A1374" i="4"/>
  <c r="H1374" i="4"/>
  <c r="B1374" i="4"/>
  <c r="D1374" i="4"/>
  <c r="A1375" i="4"/>
  <c r="H1375" i="4"/>
  <c r="B1375" i="4"/>
  <c r="D1375" i="4"/>
  <c r="A857" i="4"/>
  <c r="H857" i="4"/>
  <c r="B857" i="4"/>
  <c r="D857" i="4"/>
  <c r="A1376" i="4"/>
  <c r="H1376" i="4"/>
  <c r="B1376" i="4"/>
  <c r="D1376" i="4"/>
  <c r="A1377" i="4"/>
  <c r="H1377" i="4"/>
  <c r="B1377" i="4"/>
  <c r="D1377" i="4"/>
  <c r="A1378" i="4"/>
  <c r="H1378" i="4"/>
  <c r="B1378" i="4"/>
  <c r="D1378" i="4"/>
  <c r="A1379" i="4"/>
  <c r="H1379" i="4"/>
  <c r="B1379" i="4"/>
  <c r="D1379" i="4"/>
  <c r="A1380" i="4"/>
  <c r="H1380" i="4"/>
  <c r="B1380" i="4"/>
  <c r="D1380" i="4"/>
  <c r="A858" i="4"/>
  <c r="H858" i="4"/>
  <c r="B858" i="4"/>
  <c r="D858" i="4"/>
  <c r="A1381" i="4"/>
  <c r="H1381" i="4"/>
  <c r="B1381" i="4"/>
  <c r="D1381" i="4"/>
  <c r="A1382" i="4"/>
  <c r="H1382" i="4"/>
  <c r="B1382" i="4"/>
  <c r="D1382" i="4"/>
  <c r="A1383" i="4"/>
  <c r="H1383" i="4"/>
  <c r="B1383" i="4"/>
  <c r="D1383" i="4"/>
  <c r="A1384" i="4"/>
  <c r="H1384" i="4"/>
  <c r="B1384" i="4"/>
  <c r="D1384" i="4"/>
  <c r="A1385" i="4"/>
  <c r="H1385" i="4"/>
  <c r="B1385" i="4"/>
  <c r="D1385" i="4"/>
  <c r="A859" i="4"/>
  <c r="H859" i="4"/>
  <c r="B859" i="4"/>
  <c r="D859" i="4"/>
  <c r="A1386" i="4"/>
  <c r="H1386" i="4"/>
  <c r="B1386" i="4"/>
  <c r="D1386" i="4"/>
  <c r="A860" i="4"/>
  <c r="H860" i="4"/>
  <c r="B860" i="4"/>
  <c r="D860" i="4"/>
  <c r="A1387" i="4"/>
  <c r="H1387" i="4"/>
  <c r="B1387" i="4"/>
  <c r="D1387" i="4"/>
  <c r="A1388" i="4"/>
  <c r="H1388" i="4"/>
  <c r="B1388" i="4"/>
  <c r="D1388" i="4"/>
  <c r="A1389" i="4"/>
  <c r="H1389" i="4"/>
  <c r="B1389" i="4"/>
  <c r="D1389" i="4"/>
  <c r="A1390" i="4"/>
  <c r="H1390" i="4"/>
  <c r="B1390" i="4"/>
  <c r="D1390" i="4"/>
  <c r="A1391" i="4"/>
  <c r="H1391" i="4"/>
  <c r="B1391" i="4"/>
  <c r="D1391" i="4"/>
  <c r="A1392" i="4"/>
  <c r="H1392" i="4"/>
  <c r="B1392" i="4"/>
  <c r="D1392" i="4"/>
  <c r="A1393" i="4"/>
  <c r="H1393" i="4"/>
  <c r="B1393" i="4"/>
  <c r="D1393" i="4"/>
  <c r="A861" i="4"/>
  <c r="H861" i="4"/>
  <c r="B861" i="4"/>
  <c r="D861" i="4"/>
  <c r="A862" i="4"/>
  <c r="H862" i="4"/>
  <c r="B862" i="4"/>
  <c r="D862" i="4"/>
  <c r="A863" i="4"/>
  <c r="H863" i="4"/>
  <c r="B863" i="4"/>
  <c r="D863" i="4"/>
  <c r="A864" i="4"/>
  <c r="H864" i="4"/>
  <c r="B864" i="4"/>
  <c r="D864" i="4"/>
  <c r="A1394" i="4"/>
  <c r="H1394" i="4"/>
  <c r="B1394" i="4"/>
  <c r="D1394" i="4"/>
  <c r="A865" i="4"/>
  <c r="H865" i="4"/>
  <c r="B865" i="4"/>
  <c r="D865" i="4"/>
  <c r="A866" i="4"/>
  <c r="H866" i="4"/>
  <c r="B866" i="4"/>
  <c r="D866" i="4"/>
  <c r="A1395" i="4"/>
  <c r="H1395" i="4"/>
  <c r="B1395" i="4"/>
  <c r="D1395" i="4"/>
  <c r="A1396" i="4"/>
  <c r="H1396" i="4"/>
  <c r="B1396" i="4"/>
  <c r="D1396" i="4"/>
  <c r="A1397" i="4"/>
  <c r="H1397" i="4"/>
  <c r="B1397" i="4"/>
  <c r="D1397" i="4"/>
  <c r="A1398" i="4"/>
  <c r="H1398" i="4"/>
  <c r="B1398" i="4"/>
  <c r="D1398" i="4"/>
  <c r="A1399" i="4"/>
  <c r="H1399" i="4"/>
  <c r="B1399" i="4"/>
  <c r="D1399" i="4"/>
  <c r="A867" i="4"/>
  <c r="H867" i="4"/>
  <c r="B867" i="4"/>
  <c r="D867" i="4"/>
  <c r="A1400" i="4"/>
  <c r="H1400" i="4"/>
  <c r="B1400" i="4"/>
  <c r="D1400" i="4"/>
  <c r="A1401" i="4"/>
  <c r="H1401" i="4"/>
  <c r="B1401" i="4"/>
  <c r="D1401" i="4"/>
  <c r="A1402" i="4"/>
  <c r="H1402" i="4"/>
  <c r="B1402" i="4"/>
  <c r="D1402" i="4"/>
  <c r="A1403" i="4"/>
  <c r="H1403" i="4"/>
  <c r="B1403" i="4"/>
  <c r="D1403" i="4"/>
  <c r="A1404" i="4"/>
  <c r="H1404" i="4"/>
  <c r="B1404" i="4"/>
  <c r="D1404" i="4"/>
  <c r="A1405" i="4"/>
  <c r="H1405" i="4"/>
  <c r="B1405" i="4"/>
  <c r="D1405" i="4"/>
  <c r="A1406" i="4"/>
  <c r="H1406" i="4"/>
  <c r="B1406" i="4"/>
  <c r="D1406" i="4"/>
  <c r="A1407" i="4"/>
  <c r="H1407" i="4"/>
  <c r="B1407" i="4"/>
  <c r="D1407" i="4"/>
  <c r="A1408" i="4"/>
  <c r="H1408" i="4"/>
  <c r="B1408" i="4"/>
  <c r="D1408" i="4"/>
  <c r="A1409" i="4"/>
  <c r="H1409" i="4"/>
  <c r="B1409" i="4"/>
  <c r="D1409" i="4"/>
  <c r="A1410" i="4"/>
  <c r="H1410" i="4"/>
  <c r="B1410" i="4"/>
  <c r="D1410" i="4"/>
  <c r="A1411" i="4"/>
  <c r="H1411" i="4"/>
  <c r="B1411" i="4"/>
  <c r="D1411" i="4"/>
  <c r="A1412" i="4"/>
  <c r="H1412" i="4"/>
  <c r="B1412" i="4"/>
  <c r="D1412" i="4"/>
  <c r="A1413" i="4"/>
  <c r="H1413" i="4"/>
  <c r="B1413" i="4"/>
  <c r="D1413" i="4"/>
  <c r="A1414" i="4"/>
  <c r="H1414" i="4"/>
  <c r="B1414" i="4"/>
  <c r="D1414" i="4"/>
  <c r="A1415" i="4"/>
  <c r="H1415" i="4"/>
  <c r="B1415" i="4"/>
  <c r="D1415" i="4"/>
  <c r="A1416" i="4"/>
  <c r="H1416" i="4"/>
  <c r="B1416" i="4"/>
  <c r="D1416" i="4"/>
  <c r="A1417" i="4"/>
  <c r="H1417" i="4"/>
  <c r="B1417" i="4"/>
  <c r="D1417" i="4"/>
  <c r="A1418" i="4"/>
  <c r="H1418" i="4"/>
  <c r="B1418" i="4"/>
  <c r="D1418" i="4"/>
  <c r="A1419" i="4"/>
  <c r="H1419" i="4"/>
  <c r="B1419" i="4"/>
  <c r="D1419" i="4"/>
  <c r="A1420" i="4"/>
  <c r="H1420" i="4"/>
  <c r="B1420" i="4"/>
  <c r="D1420" i="4"/>
  <c r="A1421" i="4"/>
  <c r="H1421" i="4"/>
  <c r="B1421" i="4"/>
  <c r="D1421" i="4"/>
  <c r="A1422" i="4"/>
  <c r="H1422" i="4"/>
  <c r="B1422" i="4"/>
  <c r="D1422" i="4"/>
  <c r="A1423" i="4"/>
  <c r="H1423" i="4"/>
  <c r="B1423" i="4"/>
  <c r="D1423" i="4"/>
  <c r="A1424" i="4"/>
  <c r="H1424" i="4"/>
  <c r="B1424" i="4"/>
  <c r="D1424" i="4"/>
  <c r="A1425" i="4"/>
  <c r="H1425" i="4"/>
  <c r="B1425" i="4"/>
  <c r="D1425" i="4"/>
  <c r="A1426" i="4"/>
  <c r="H1426" i="4"/>
  <c r="B1426" i="4"/>
  <c r="D1426" i="4"/>
  <c r="A1427" i="4"/>
  <c r="H1427" i="4"/>
  <c r="B1427" i="4"/>
  <c r="D1427" i="4"/>
  <c r="A1428" i="4"/>
  <c r="H1428" i="4"/>
  <c r="B1428" i="4"/>
  <c r="D1428" i="4"/>
  <c r="A1429" i="4"/>
  <c r="H1429" i="4"/>
  <c r="B1429" i="4"/>
  <c r="D1429" i="4"/>
  <c r="A1430" i="4"/>
  <c r="H1430" i="4"/>
  <c r="B1430" i="4"/>
  <c r="D1430" i="4"/>
  <c r="A1431" i="4"/>
  <c r="H1431" i="4"/>
  <c r="B1431" i="4"/>
  <c r="D1431" i="4"/>
  <c r="A1432" i="4"/>
  <c r="H1432" i="4"/>
  <c r="B1432" i="4"/>
  <c r="D1432" i="4"/>
  <c r="A1433" i="4"/>
  <c r="H1433" i="4"/>
  <c r="B1433" i="4"/>
  <c r="D1433" i="4"/>
  <c r="A1434" i="4"/>
  <c r="H1434" i="4"/>
  <c r="B1434" i="4"/>
  <c r="D1434" i="4"/>
  <c r="A1435" i="4"/>
  <c r="H1435" i="4"/>
  <c r="B1435" i="4"/>
  <c r="D1435" i="4"/>
  <c r="A1436" i="4"/>
  <c r="H1436" i="4"/>
  <c r="B1436" i="4"/>
  <c r="D1436" i="4"/>
  <c r="A1437" i="4"/>
  <c r="H1437" i="4"/>
  <c r="B1437" i="4"/>
  <c r="D1437" i="4"/>
  <c r="A1438" i="4"/>
  <c r="H1438" i="4"/>
  <c r="B1438" i="4"/>
  <c r="D1438" i="4"/>
  <c r="A1439" i="4"/>
  <c r="H1439" i="4"/>
  <c r="B1439" i="4"/>
  <c r="D1439" i="4"/>
  <c r="A1440" i="4"/>
  <c r="H1440" i="4"/>
  <c r="B1440" i="4"/>
  <c r="D1440" i="4"/>
  <c r="A1441" i="4"/>
  <c r="H1441" i="4"/>
  <c r="B1441" i="4"/>
  <c r="D1441" i="4"/>
  <c r="A1442" i="4"/>
  <c r="H1442" i="4"/>
  <c r="B1442" i="4"/>
  <c r="D1442" i="4"/>
  <c r="A1443" i="4"/>
  <c r="H1443" i="4"/>
  <c r="B1443" i="4"/>
  <c r="D1443" i="4"/>
  <c r="A1444" i="4"/>
  <c r="H1444" i="4"/>
  <c r="B1444" i="4"/>
  <c r="D1444" i="4"/>
  <c r="A1445" i="4"/>
  <c r="H1445" i="4"/>
  <c r="B1445" i="4"/>
  <c r="D1445" i="4"/>
  <c r="A1446" i="4"/>
  <c r="H1446" i="4"/>
  <c r="B1446" i="4"/>
  <c r="D1446" i="4"/>
  <c r="A1447" i="4"/>
  <c r="H1447" i="4"/>
  <c r="B1447" i="4"/>
  <c r="D1447" i="4"/>
  <c r="A1448" i="4"/>
  <c r="H1448" i="4"/>
  <c r="B1448" i="4"/>
  <c r="D1448" i="4"/>
  <c r="A1449" i="4"/>
  <c r="H1449" i="4"/>
  <c r="B1449" i="4"/>
  <c r="D1449" i="4"/>
  <c r="A1450" i="4"/>
  <c r="H1450" i="4"/>
  <c r="B1450" i="4"/>
  <c r="D1450" i="4"/>
  <c r="A1451" i="4"/>
  <c r="H1451" i="4"/>
  <c r="B1451" i="4"/>
  <c r="D1451" i="4"/>
  <c r="A1452" i="4"/>
  <c r="H1452" i="4"/>
  <c r="B1452" i="4"/>
  <c r="D1452" i="4"/>
  <c r="A1453" i="4"/>
  <c r="H1453" i="4"/>
  <c r="B1453" i="4"/>
  <c r="D1453" i="4"/>
  <c r="A1454" i="4"/>
  <c r="H1454" i="4"/>
  <c r="B1454" i="4"/>
  <c r="D1454" i="4"/>
  <c r="A1455" i="4"/>
  <c r="H1455" i="4"/>
  <c r="B1455" i="4"/>
  <c r="D1455" i="4"/>
  <c r="A1456" i="4"/>
  <c r="H1456" i="4"/>
  <c r="B1456" i="4"/>
  <c r="D1456" i="4"/>
  <c r="A1457" i="4"/>
  <c r="H1457" i="4"/>
  <c r="B1457" i="4"/>
  <c r="D1457" i="4"/>
  <c r="A1458" i="4"/>
  <c r="H1458" i="4"/>
  <c r="B1458" i="4"/>
  <c r="D1458" i="4"/>
  <c r="A1459" i="4"/>
  <c r="H1459" i="4"/>
  <c r="B1459" i="4"/>
  <c r="D1459" i="4"/>
  <c r="A1460" i="4"/>
  <c r="H1460" i="4"/>
  <c r="B1460" i="4"/>
  <c r="D1460" i="4"/>
  <c r="A1461" i="4"/>
  <c r="H1461" i="4"/>
  <c r="B1461" i="4"/>
  <c r="D1461" i="4"/>
  <c r="A1462" i="4"/>
  <c r="H1462" i="4"/>
  <c r="B1462" i="4"/>
  <c r="D1462" i="4"/>
  <c r="A1463" i="4"/>
  <c r="H1463" i="4"/>
  <c r="B1463" i="4"/>
  <c r="D1463" i="4"/>
  <c r="A1464" i="4"/>
  <c r="H1464" i="4"/>
  <c r="B1464" i="4"/>
  <c r="D1464" i="4"/>
  <c r="A1465" i="4"/>
  <c r="H1465" i="4"/>
  <c r="B1465" i="4"/>
  <c r="D1465" i="4"/>
  <c r="A1466" i="4"/>
  <c r="H1466" i="4"/>
  <c r="B1466" i="4"/>
  <c r="D1466" i="4"/>
  <c r="A1467" i="4"/>
  <c r="H1467" i="4"/>
  <c r="B1467" i="4"/>
  <c r="D1467" i="4"/>
  <c r="A1468" i="4"/>
  <c r="H1468" i="4"/>
  <c r="B1468" i="4"/>
  <c r="D1468" i="4"/>
  <c r="A1469" i="4"/>
  <c r="H1469" i="4"/>
  <c r="B1469" i="4"/>
  <c r="D1469" i="4"/>
  <c r="A1470" i="4"/>
  <c r="H1470" i="4"/>
  <c r="B1470" i="4"/>
  <c r="D1470" i="4"/>
  <c r="A1471" i="4"/>
  <c r="H1471" i="4"/>
  <c r="B1471" i="4"/>
  <c r="D1471" i="4"/>
  <c r="A1472" i="4"/>
  <c r="H1472" i="4"/>
  <c r="B1472" i="4"/>
  <c r="D1472" i="4"/>
  <c r="A1473" i="4"/>
  <c r="H1473" i="4"/>
  <c r="B1473" i="4"/>
  <c r="D1473" i="4"/>
  <c r="A1474" i="4"/>
  <c r="H1474" i="4"/>
  <c r="B1474" i="4"/>
  <c r="D1474" i="4"/>
  <c r="A1475" i="4"/>
  <c r="H1475" i="4"/>
  <c r="B1475" i="4"/>
  <c r="D1475" i="4"/>
  <c r="A1476" i="4"/>
  <c r="H1476" i="4"/>
  <c r="B1476" i="4"/>
  <c r="D1476" i="4"/>
  <c r="A1477" i="4"/>
  <c r="H1477" i="4"/>
  <c r="B1477" i="4"/>
  <c r="D1477" i="4"/>
  <c r="A1478" i="4"/>
  <c r="H1478" i="4"/>
  <c r="B1478" i="4"/>
  <c r="D1478" i="4"/>
  <c r="A1479" i="4"/>
  <c r="H1479" i="4"/>
  <c r="B1479" i="4"/>
  <c r="D1479" i="4"/>
  <c r="H1043" i="4"/>
  <c r="D1043" i="4"/>
  <c r="B1043" i="4"/>
  <c r="A1043" i="4"/>
  <c r="H1042" i="4"/>
  <c r="B1042" i="4"/>
  <c r="D1042" i="4"/>
  <c r="A1042" i="4"/>
  <c r="H12" i="4"/>
  <c r="D12" i="4"/>
  <c r="B12" i="4"/>
  <c r="A12" i="4"/>
  <c r="H1041" i="4"/>
  <c r="B1041" i="4"/>
  <c r="D1041" i="4"/>
  <c r="A1041" i="4"/>
  <c r="H1040" i="4"/>
  <c r="D1040" i="4"/>
  <c r="B1040" i="4"/>
  <c r="A1040" i="4"/>
  <c r="H1039" i="4"/>
  <c r="B1039" i="4"/>
  <c r="D1039" i="4"/>
  <c r="A1039" i="4"/>
  <c r="H1038" i="4"/>
  <c r="D1038" i="4"/>
  <c r="B1038" i="4"/>
  <c r="A1038" i="4"/>
  <c r="H1037" i="4"/>
  <c r="B1037" i="4"/>
  <c r="D1037" i="4"/>
  <c r="A1037" i="4"/>
  <c r="H1036" i="4"/>
  <c r="D1036" i="4"/>
  <c r="B1036" i="4"/>
  <c r="A1036" i="4"/>
  <c r="H1035" i="4"/>
  <c r="B1035" i="4"/>
  <c r="D1035" i="4"/>
  <c r="A1035" i="4"/>
  <c r="H1034" i="4"/>
  <c r="D1034" i="4"/>
  <c r="B1034" i="4"/>
  <c r="A1034" i="4"/>
  <c r="H1033" i="4"/>
  <c r="B1033" i="4"/>
  <c r="D1033" i="4"/>
  <c r="A1033" i="4"/>
  <c r="H1032" i="4"/>
  <c r="D1032" i="4"/>
  <c r="B1032" i="4"/>
  <c r="A1032" i="4"/>
  <c r="H1031" i="4"/>
  <c r="B1031" i="4"/>
  <c r="D1031" i="4"/>
  <c r="A1031" i="4"/>
  <c r="H1030" i="4"/>
  <c r="D1030" i="4"/>
  <c r="B1030" i="4"/>
  <c r="A1030" i="4"/>
  <c r="H1029" i="4"/>
  <c r="B1029" i="4"/>
  <c r="D1029" i="4"/>
  <c r="A1029" i="4"/>
  <c r="H1028" i="4"/>
  <c r="D1028" i="4"/>
  <c r="B1028" i="4"/>
  <c r="A1028" i="4"/>
  <c r="H1027" i="4"/>
  <c r="B1027" i="4"/>
  <c r="D1027" i="4"/>
  <c r="A1027" i="4"/>
  <c r="H1026" i="4"/>
  <c r="D1026" i="4"/>
  <c r="B1026" i="4"/>
  <c r="A1026" i="4"/>
  <c r="H1025" i="4"/>
  <c r="B1025" i="4"/>
  <c r="D1025" i="4"/>
  <c r="A1025" i="4"/>
  <c r="H1024" i="4"/>
  <c r="D1024" i="4"/>
  <c r="B1024" i="4"/>
  <c r="A1024" i="4"/>
  <c r="H1023" i="4"/>
  <c r="B1023" i="4"/>
  <c r="D1023" i="4"/>
  <c r="A1023" i="4"/>
  <c r="H1022" i="4"/>
  <c r="D1022" i="4"/>
  <c r="B1022" i="4"/>
  <c r="A1022" i="4"/>
  <c r="H1021" i="4"/>
  <c r="B1021" i="4"/>
  <c r="D1021" i="4"/>
  <c r="A1021" i="4"/>
  <c r="H1020" i="4"/>
  <c r="D1020" i="4"/>
  <c r="B1020" i="4"/>
  <c r="A1020" i="4"/>
  <c r="H1019" i="4"/>
  <c r="B1019" i="4"/>
  <c r="D1019" i="4"/>
  <c r="A1019" i="4"/>
  <c r="H1018" i="4"/>
  <c r="D1018" i="4"/>
  <c r="B1018" i="4"/>
  <c r="A1018" i="4"/>
  <c r="H1017" i="4"/>
  <c r="B1017" i="4"/>
  <c r="D1017" i="4"/>
  <c r="A1017" i="4"/>
  <c r="H1016" i="4"/>
  <c r="D1016" i="4"/>
  <c r="B1016" i="4"/>
  <c r="A1016" i="4"/>
  <c r="H1015" i="4"/>
  <c r="B1015" i="4"/>
  <c r="D1015" i="4"/>
  <c r="A1015" i="4"/>
  <c r="H1014" i="4"/>
  <c r="D1014" i="4"/>
  <c r="B1014" i="4"/>
  <c r="A1014" i="4"/>
  <c r="H1013" i="4"/>
  <c r="B1013" i="4"/>
  <c r="D1013" i="4"/>
  <c r="A1013" i="4"/>
  <c r="H1012" i="4"/>
  <c r="D1012" i="4"/>
  <c r="B1012" i="4"/>
  <c r="A1012" i="4"/>
  <c r="H1011" i="4"/>
  <c r="B1011" i="4"/>
  <c r="D1011" i="4"/>
  <c r="A1011" i="4"/>
  <c r="H1010" i="4"/>
  <c r="D1010" i="4"/>
  <c r="B1010" i="4"/>
  <c r="A1010" i="4"/>
  <c r="H1009" i="4"/>
  <c r="B1009" i="4"/>
  <c r="D1009" i="4"/>
  <c r="A1009" i="4"/>
  <c r="H1008" i="4"/>
  <c r="D1008" i="4"/>
  <c r="B1008" i="4"/>
  <c r="A1008" i="4"/>
  <c r="H1007" i="4"/>
  <c r="B1007" i="4"/>
  <c r="D1007" i="4"/>
  <c r="A1007" i="4"/>
  <c r="H1006" i="4"/>
  <c r="D1006" i="4"/>
  <c r="B1006" i="4"/>
  <c r="A1006" i="4"/>
  <c r="H1005" i="4"/>
  <c r="B1005" i="4"/>
  <c r="D1005" i="4"/>
  <c r="A1005" i="4"/>
  <c r="H1004" i="4"/>
  <c r="D1004" i="4"/>
  <c r="B1004" i="4"/>
  <c r="A1004" i="4"/>
  <c r="H1003" i="4"/>
  <c r="B1003" i="4"/>
  <c r="D1003" i="4"/>
  <c r="A1003" i="4"/>
  <c r="H1002" i="4"/>
  <c r="D1002" i="4"/>
  <c r="B1002" i="4"/>
  <c r="A1002" i="4"/>
  <c r="H1001" i="4"/>
  <c r="B1001" i="4"/>
  <c r="D1001" i="4"/>
  <c r="A1001" i="4"/>
  <c r="H1000" i="4"/>
  <c r="D1000" i="4"/>
  <c r="B1000" i="4"/>
  <c r="A1000" i="4"/>
  <c r="H999" i="4"/>
  <c r="B999" i="4"/>
  <c r="D999" i="4"/>
  <c r="A999" i="4"/>
  <c r="H998" i="4"/>
  <c r="D998" i="4"/>
  <c r="B998" i="4"/>
  <c r="A998" i="4"/>
  <c r="H997" i="4"/>
  <c r="B997" i="4"/>
  <c r="D997" i="4"/>
  <c r="A997" i="4"/>
  <c r="H996" i="4"/>
  <c r="D996" i="4"/>
  <c r="B996" i="4"/>
  <c r="A996" i="4"/>
  <c r="H995" i="4"/>
  <c r="B995" i="4"/>
  <c r="D995" i="4"/>
  <c r="A995" i="4"/>
  <c r="H994" i="4"/>
  <c r="D994" i="4"/>
  <c r="B994" i="4"/>
  <c r="A994" i="4"/>
  <c r="H993" i="4"/>
  <c r="B993" i="4"/>
  <c r="D993" i="4"/>
  <c r="A993" i="4"/>
  <c r="H992" i="4"/>
  <c r="D992" i="4"/>
  <c r="B992" i="4"/>
  <c r="A992" i="4"/>
  <c r="H991" i="4"/>
  <c r="B991" i="4"/>
  <c r="D991" i="4"/>
  <c r="A991" i="4"/>
  <c r="H990" i="4"/>
  <c r="D990" i="4"/>
  <c r="B990" i="4"/>
  <c r="A990" i="4"/>
  <c r="H989" i="4"/>
  <c r="B989" i="4"/>
  <c r="D989" i="4"/>
  <c r="A989" i="4"/>
  <c r="H988" i="4"/>
  <c r="D988" i="4"/>
  <c r="B988" i="4"/>
  <c r="A988" i="4"/>
  <c r="H987" i="4"/>
  <c r="B987" i="4"/>
  <c r="D987" i="4"/>
  <c r="A987" i="4"/>
  <c r="H986" i="4"/>
  <c r="D986" i="4"/>
  <c r="B986" i="4"/>
  <c r="A986" i="4"/>
  <c r="H985" i="4"/>
  <c r="B985" i="4"/>
  <c r="D985" i="4"/>
  <c r="A985" i="4"/>
  <c r="H984" i="4"/>
  <c r="D984" i="4"/>
  <c r="B984" i="4"/>
  <c r="A984" i="4"/>
  <c r="H983" i="4"/>
  <c r="B983" i="4"/>
  <c r="D983" i="4"/>
  <c r="A983" i="4"/>
  <c r="H982" i="4"/>
  <c r="D982" i="4"/>
  <c r="B982" i="4"/>
  <c r="A982" i="4"/>
  <c r="H981" i="4"/>
  <c r="B981" i="4"/>
  <c r="D981" i="4"/>
  <c r="A981" i="4"/>
  <c r="H980" i="4"/>
  <c r="D980" i="4"/>
  <c r="B980" i="4"/>
  <c r="A980" i="4"/>
  <c r="H979" i="4"/>
  <c r="B979" i="4"/>
  <c r="D979" i="4"/>
  <c r="A979" i="4"/>
  <c r="H978" i="4"/>
  <c r="D978" i="4"/>
  <c r="B978" i="4"/>
  <c r="A978" i="4"/>
  <c r="H11" i="4"/>
  <c r="B11" i="4"/>
  <c r="D11" i="4"/>
  <c r="A11" i="4"/>
  <c r="H977" i="4"/>
  <c r="D977" i="4"/>
  <c r="B977" i="4"/>
  <c r="A977" i="4"/>
  <c r="H976" i="4"/>
  <c r="B976" i="4"/>
  <c r="D976" i="4"/>
  <c r="A976" i="4"/>
  <c r="H975" i="4"/>
  <c r="D975" i="4"/>
  <c r="B975" i="4"/>
  <c r="A975" i="4"/>
  <c r="H974" i="4"/>
  <c r="B974" i="4"/>
  <c r="D974" i="4"/>
  <c r="A974" i="4"/>
  <c r="H973" i="4"/>
  <c r="D973" i="4"/>
  <c r="B973" i="4"/>
  <c r="A973" i="4"/>
  <c r="H972" i="4"/>
  <c r="B972" i="4"/>
  <c r="D972" i="4"/>
  <c r="A972" i="4"/>
  <c r="H971" i="4"/>
  <c r="D971" i="4"/>
  <c r="B971" i="4"/>
  <c r="A971" i="4"/>
  <c r="H970" i="4"/>
  <c r="B970" i="4"/>
  <c r="D970" i="4"/>
  <c r="A970" i="4"/>
  <c r="H969" i="4"/>
  <c r="D969" i="4"/>
  <c r="B969" i="4"/>
  <c r="A969" i="4"/>
  <c r="H968" i="4"/>
  <c r="B968" i="4"/>
  <c r="D968" i="4"/>
  <c r="A968" i="4"/>
  <c r="H967" i="4"/>
  <c r="D967" i="4"/>
  <c r="B967" i="4"/>
  <c r="A967" i="4"/>
  <c r="H966" i="4"/>
  <c r="B966" i="4"/>
  <c r="D966" i="4"/>
  <c r="A966" i="4"/>
  <c r="H965" i="4"/>
  <c r="D965" i="4"/>
  <c r="B965" i="4"/>
  <c r="A965" i="4"/>
  <c r="H964" i="4"/>
  <c r="B964" i="4"/>
  <c r="D964" i="4"/>
  <c r="A964" i="4"/>
  <c r="H963" i="4"/>
  <c r="D963" i="4"/>
  <c r="B963" i="4"/>
  <c r="A963" i="4"/>
  <c r="H962" i="4"/>
  <c r="B962" i="4"/>
  <c r="D962" i="4"/>
  <c r="A962" i="4"/>
  <c r="H961" i="4"/>
  <c r="D961" i="4"/>
  <c r="B961" i="4"/>
  <c r="A961" i="4"/>
  <c r="H960" i="4"/>
  <c r="B960" i="4"/>
  <c r="D960" i="4"/>
  <c r="A960" i="4"/>
  <c r="H959" i="4"/>
  <c r="D959" i="4"/>
  <c r="B959" i="4"/>
  <c r="A959" i="4"/>
  <c r="H958" i="4"/>
  <c r="B958" i="4"/>
  <c r="D958" i="4"/>
  <c r="A958" i="4"/>
  <c r="H957" i="4"/>
  <c r="D957" i="4"/>
  <c r="B957" i="4"/>
  <c r="A957" i="4"/>
  <c r="H956" i="4"/>
  <c r="B956" i="4"/>
  <c r="D956" i="4"/>
  <c r="A956" i="4"/>
  <c r="H955" i="4"/>
  <c r="D955" i="4"/>
  <c r="B955" i="4"/>
  <c r="A955" i="4"/>
  <c r="H954" i="4"/>
  <c r="B954" i="4"/>
  <c r="D954" i="4"/>
  <c r="A954" i="4"/>
  <c r="H953" i="4"/>
  <c r="D953" i="4"/>
  <c r="B953" i="4"/>
  <c r="A953" i="4"/>
  <c r="H952" i="4"/>
  <c r="B952" i="4"/>
  <c r="D952" i="4"/>
  <c r="A952" i="4"/>
  <c r="H951" i="4"/>
  <c r="D951" i="4"/>
  <c r="B951" i="4"/>
  <c r="A951" i="4"/>
  <c r="H950" i="4"/>
  <c r="B950" i="4"/>
  <c r="D950" i="4"/>
  <c r="A950" i="4"/>
  <c r="H949" i="4"/>
  <c r="D949" i="4"/>
  <c r="B949" i="4"/>
  <c r="A949" i="4"/>
  <c r="H948" i="4"/>
  <c r="B948" i="4"/>
  <c r="D948" i="4"/>
  <c r="A948" i="4"/>
  <c r="H947" i="4"/>
  <c r="D947" i="4"/>
  <c r="B947" i="4"/>
  <c r="A947" i="4"/>
  <c r="H946" i="4"/>
  <c r="B946" i="4"/>
  <c r="D946" i="4"/>
  <c r="A946" i="4"/>
  <c r="H945" i="4"/>
  <c r="D945" i="4"/>
  <c r="B945" i="4"/>
  <c r="A945" i="4"/>
  <c r="H944" i="4"/>
  <c r="B944" i="4"/>
  <c r="D944" i="4"/>
  <c r="A944" i="4"/>
  <c r="H943" i="4"/>
  <c r="D943" i="4"/>
  <c r="B943" i="4"/>
  <c r="A943" i="4"/>
  <c r="H942" i="4"/>
  <c r="B942" i="4"/>
  <c r="D942" i="4"/>
  <c r="A942" i="4"/>
  <c r="H941" i="4"/>
  <c r="D941" i="4"/>
  <c r="B941" i="4"/>
  <c r="A941" i="4"/>
  <c r="H940" i="4"/>
  <c r="B940" i="4"/>
  <c r="D940" i="4"/>
  <c r="A940" i="4"/>
  <c r="H939" i="4"/>
  <c r="F939" i="4"/>
  <c r="D939" i="4"/>
  <c r="B939" i="4"/>
  <c r="A939" i="4"/>
  <c r="H938" i="4"/>
  <c r="F938" i="4"/>
  <c r="D938" i="4"/>
  <c r="B938" i="4"/>
  <c r="A938" i="4"/>
  <c r="H937" i="4"/>
  <c r="B937" i="4"/>
  <c r="F937" i="4"/>
  <c r="D937" i="4"/>
  <c r="A937" i="4"/>
  <c r="H936" i="4"/>
  <c r="F936" i="4"/>
  <c r="D936" i="4"/>
  <c r="B936" i="4"/>
  <c r="A936" i="4"/>
  <c r="H935" i="4"/>
  <c r="B935" i="4"/>
  <c r="F935" i="4"/>
  <c r="D935" i="4"/>
  <c r="A935" i="4"/>
  <c r="H934" i="4"/>
  <c r="D934" i="4"/>
  <c r="B934" i="4"/>
  <c r="A934" i="4"/>
  <c r="H933" i="4"/>
  <c r="D933" i="4"/>
  <c r="B933" i="4"/>
  <c r="A933" i="4"/>
  <c r="H932" i="4"/>
  <c r="D932" i="4"/>
  <c r="B932" i="4"/>
  <c r="A932" i="4"/>
  <c r="H931" i="4"/>
  <c r="D931" i="4"/>
  <c r="B931" i="4"/>
  <c r="A931" i="4"/>
  <c r="H930" i="4"/>
  <c r="D930" i="4"/>
  <c r="B930" i="4"/>
  <c r="A930" i="4"/>
  <c r="H929" i="4"/>
  <c r="D929" i="4"/>
  <c r="B929" i="4"/>
  <c r="A929" i="4"/>
  <c r="H928" i="4"/>
  <c r="D928" i="4"/>
  <c r="B928" i="4"/>
  <c r="A928" i="4"/>
  <c r="H927" i="4"/>
  <c r="D927" i="4"/>
  <c r="B927" i="4"/>
  <c r="A927" i="4"/>
  <c r="H926" i="4"/>
  <c r="D926" i="4"/>
  <c r="B926" i="4"/>
  <c r="A926" i="4"/>
  <c r="H925" i="4"/>
  <c r="D925" i="4"/>
  <c r="B925" i="4"/>
  <c r="A925" i="4"/>
  <c r="H924" i="4"/>
  <c r="D924" i="4"/>
  <c r="B924" i="4"/>
  <c r="A924" i="4"/>
  <c r="H923" i="4"/>
  <c r="D923" i="4"/>
  <c r="B923" i="4"/>
  <c r="A923" i="4"/>
  <c r="H922" i="4"/>
  <c r="D922" i="4"/>
  <c r="B922" i="4"/>
  <c r="A922" i="4"/>
  <c r="H921" i="4"/>
  <c r="D921" i="4"/>
  <c r="B921" i="4"/>
  <c r="A921" i="4"/>
  <c r="H920" i="4"/>
  <c r="D920" i="4"/>
  <c r="B920" i="4"/>
  <c r="A920" i="4"/>
  <c r="H919" i="4"/>
  <c r="D919" i="4"/>
  <c r="B919" i="4"/>
  <c r="A919" i="4"/>
  <c r="H918" i="4"/>
  <c r="D918" i="4"/>
  <c r="B918" i="4"/>
  <c r="A918" i="4"/>
  <c r="H917" i="4"/>
  <c r="D917" i="4"/>
  <c r="B917" i="4"/>
  <c r="A917" i="4"/>
  <c r="H916" i="4"/>
  <c r="D916" i="4"/>
  <c r="B916" i="4"/>
  <c r="A916" i="4"/>
  <c r="H915" i="4"/>
  <c r="D915" i="4"/>
  <c r="B915" i="4"/>
  <c r="A915" i="4"/>
  <c r="H914" i="4"/>
  <c r="D914" i="4"/>
  <c r="B914" i="4"/>
  <c r="A914" i="4"/>
  <c r="H913" i="4"/>
  <c r="D913" i="4"/>
  <c r="B913" i="4"/>
  <c r="A913" i="4"/>
  <c r="H912" i="4"/>
  <c r="D912" i="4"/>
  <c r="B912" i="4"/>
  <c r="A912" i="4"/>
  <c r="H911" i="4"/>
  <c r="D911" i="4"/>
  <c r="B911" i="4"/>
  <c r="A911" i="4"/>
  <c r="H910" i="4"/>
  <c r="D910" i="4"/>
  <c r="B910" i="4"/>
  <c r="A910" i="4"/>
  <c r="H909" i="4"/>
  <c r="D909" i="4"/>
  <c r="B909" i="4"/>
  <c r="A909" i="4"/>
  <c r="H908" i="4"/>
  <c r="D908" i="4"/>
  <c r="B908" i="4"/>
  <c r="A908" i="4"/>
  <c r="H907" i="4"/>
  <c r="D907" i="4"/>
  <c r="B907" i="4"/>
  <c r="A907" i="4"/>
  <c r="H906" i="4"/>
  <c r="D906" i="4"/>
  <c r="B906" i="4"/>
  <c r="A906" i="4"/>
  <c r="H905" i="4"/>
  <c r="D905" i="4"/>
  <c r="B905" i="4"/>
  <c r="A905" i="4"/>
  <c r="H904" i="4"/>
  <c r="D904" i="4"/>
  <c r="B904" i="4"/>
  <c r="A904" i="4"/>
  <c r="H903" i="4"/>
  <c r="D903" i="4"/>
  <c r="B903" i="4"/>
  <c r="A903" i="4"/>
  <c r="H902" i="4"/>
  <c r="D902" i="4"/>
  <c r="B902" i="4"/>
  <c r="A902" i="4"/>
  <c r="H901" i="4"/>
  <c r="D901" i="4"/>
  <c r="B901" i="4"/>
  <c r="A901" i="4"/>
  <c r="H900" i="4"/>
  <c r="D900" i="4"/>
  <c r="B900" i="4"/>
  <c r="A900" i="4"/>
  <c r="H899" i="4"/>
  <c r="D899" i="4"/>
  <c r="B899" i="4"/>
  <c r="A899" i="4"/>
  <c r="H898" i="4"/>
  <c r="D898" i="4"/>
  <c r="B898" i="4"/>
  <c r="A898" i="4"/>
  <c r="H897" i="4"/>
  <c r="D897" i="4"/>
  <c r="B897" i="4"/>
  <c r="A897" i="4"/>
  <c r="H896" i="4"/>
  <c r="D896" i="4"/>
  <c r="B896" i="4"/>
  <c r="A896" i="4"/>
  <c r="H895" i="4"/>
  <c r="D895" i="4"/>
  <c r="B895" i="4"/>
  <c r="A895" i="4"/>
  <c r="H894" i="4"/>
  <c r="D894" i="4"/>
  <c r="B894" i="4"/>
  <c r="A894" i="4"/>
  <c r="H893" i="4"/>
  <c r="D893" i="4"/>
  <c r="B893" i="4"/>
  <c r="A893" i="4"/>
  <c r="H892" i="4"/>
  <c r="D892" i="4"/>
  <c r="B892" i="4"/>
  <c r="A892" i="4"/>
  <c r="H891" i="4"/>
  <c r="D891" i="4"/>
  <c r="B891" i="4"/>
  <c r="A891" i="4"/>
  <c r="H890" i="4"/>
  <c r="D890" i="4"/>
  <c r="B890" i="4"/>
  <c r="A890" i="4"/>
  <c r="H889" i="4"/>
  <c r="D889" i="4"/>
  <c r="B889" i="4"/>
  <c r="A889" i="4"/>
  <c r="H888" i="4"/>
  <c r="D888" i="4"/>
  <c r="B888" i="4"/>
  <c r="A888" i="4"/>
  <c r="H887" i="4"/>
  <c r="D887" i="4"/>
  <c r="B887" i="4"/>
  <c r="A887" i="4"/>
  <c r="H886" i="4"/>
  <c r="D886" i="4"/>
  <c r="B886" i="4"/>
  <c r="A886" i="4"/>
  <c r="H885" i="4"/>
  <c r="D885" i="4"/>
  <c r="B885" i="4"/>
  <c r="A885" i="4"/>
  <c r="H884" i="4"/>
  <c r="D884" i="4"/>
  <c r="B884" i="4"/>
  <c r="A884" i="4"/>
  <c r="H883" i="4"/>
  <c r="D883" i="4"/>
  <c r="B883" i="4"/>
  <c r="A883" i="4"/>
  <c r="H882" i="4"/>
  <c r="D882" i="4"/>
  <c r="B882" i="4"/>
  <c r="A882" i="4"/>
  <c r="H881" i="4"/>
  <c r="D881" i="4"/>
  <c r="B881" i="4"/>
  <c r="A881" i="4"/>
  <c r="H880" i="4"/>
  <c r="D880" i="4"/>
  <c r="B880" i="4"/>
  <c r="A880" i="4"/>
  <c r="H879" i="4"/>
  <c r="D879" i="4"/>
  <c r="B879" i="4"/>
  <c r="A879" i="4"/>
  <c r="H878" i="4"/>
  <c r="D878" i="4"/>
  <c r="B878" i="4"/>
  <c r="A878" i="4"/>
  <c r="H877" i="4"/>
  <c r="D877" i="4"/>
  <c r="B877" i="4"/>
  <c r="A877" i="4"/>
  <c r="H876" i="4"/>
  <c r="D876" i="4"/>
  <c r="B876" i="4"/>
  <c r="A876" i="4"/>
  <c r="H875" i="4"/>
  <c r="D875" i="4"/>
  <c r="B875" i="4"/>
  <c r="A875" i="4"/>
  <c r="H874" i="4"/>
  <c r="D874" i="4"/>
  <c r="B874" i="4"/>
  <c r="A874" i="4"/>
  <c r="H873" i="4"/>
  <c r="D873" i="4"/>
  <c r="B873" i="4"/>
  <c r="A873" i="4"/>
  <c r="H872" i="4"/>
  <c r="D872" i="4"/>
  <c r="B872" i="4"/>
  <c r="A872" i="4"/>
  <c r="H871" i="4"/>
  <c r="D871" i="4"/>
  <c r="B871" i="4"/>
  <c r="A871" i="4"/>
  <c r="H870" i="4"/>
  <c r="D870" i="4"/>
  <c r="B870" i="4"/>
  <c r="A870" i="4"/>
  <c r="H869" i="4"/>
  <c r="D869" i="4"/>
  <c r="B869" i="4"/>
  <c r="A869" i="4"/>
  <c r="H868" i="4"/>
  <c r="D868" i="4"/>
  <c r="B868" i="4"/>
  <c r="A868" i="4"/>
  <c r="D464" i="3"/>
  <c r="E464" i="3"/>
  <c r="F464" i="3"/>
  <c r="H464" i="3"/>
  <c r="I464" i="3"/>
  <c r="J464" i="3"/>
  <c r="K464" i="3"/>
  <c r="E465" i="3"/>
  <c r="E466" i="3"/>
  <c r="G466" i="3"/>
  <c r="E467" i="3"/>
  <c r="G467" i="3"/>
  <c r="E468" i="3"/>
  <c r="G468" i="3"/>
  <c r="E469" i="3"/>
  <c r="G469" i="3"/>
  <c r="E470" i="3"/>
  <c r="G470" i="3"/>
  <c r="E471" i="3"/>
  <c r="G471" i="3"/>
  <c r="E472" i="3"/>
  <c r="G472" i="3"/>
  <c r="E473" i="3"/>
  <c r="G473" i="3"/>
  <c r="E474" i="3"/>
  <c r="G474" i="3"/>
  <c r="E475" i="3"/>
  <c r="G475" i="3"/>
  <c r="E476" i="3"/>
  <c r="G476" i="3"/>
  <c r="E477" i="3"/>
  <c r="G477" i="3"/>
  <c r="E478" i="3"/>
  <c r="G478" i="3"/>
  <c r="E479" i="3"/>
  <c r="G479" i="3"/>
  <c r="E480" i="3"/>
  <c r="G480" i="3"/>
  <c r="E481" i="3"/>
  <c r="G481" i="3"/>
  <c r="E482" i="3"/>
  <c r="G482" i="3"/>
  <c r="E483" i="3"/>
  <c r="G483" i="3"/>
  <c r="E484" i="3"/>
  <c r="G484" i="3"/>
  <c r="E485" i="3"/>
  <c r="G485" i="3"/>
  <c r="E486" i="3"/>
  <c r="G486" i="3"/>
  <c r="E487" i="3"/>
  <c r="G487" i="3"/>
  <c r="E488" i="3"/>
  <c r="E489" i="3"/>
  <c r="G489" i="3"/>
  <c r="E490" i="3"/>
  <c r="G490" i="3"/>
  <c r="E491" i="3"/>
  <c r="G491" i="3"/>
  <c r="E492" i="3"/>
  <c r="G492" i="3"/>
  <c r="E493" i="3"/>
  <c r="G493" i="3"/>
  <c r="E494" i="3"/>
  <c r="G494" i="3"/>
  <c r="E495" i="3"/>
  <c r="G495" i="3"/>
  <c r="E496" i="3"/>
  <c r="G496" i="3"/>
  <c r="E497" i="3"/>
  <c r="G497" i="3"/>
  <c r="E498" i="3"/>
  <c r="G498" i="3"/>
  <c r="E499" i="3"/>
  <c r="G499" i="3"/>
  <c r="E500" i="3"/>
  <c r="G500" i="3"/>
  <c r="E501" i="3"/>
  <c r="G501" i="3"/>
  <c r="E502" i="3"/>
  <c r="G502" i="3"/>
  <c r="E503" i="3"/>
  <c r="G503" i="3"/>
  <c r="E504" i="3"/>
  <c r="G504" i="3"/>
  <c r="E505" i="3"/>
  <c r="G505" i="3"/>
  <c r="E506" i="3"/>
  <c r="G506" i="3"/>
  <c r="E507" i="3"/>
  <c r="G507" i="3"/>
  <c r="E508" i="3"/>
  <c r="G508" i="3"/>
  <c r="E509" i="3"/>
  <c r="G509" i="3"/>
  <c r="E510" i="3"/>
  <c r="G510" i="3"/>
  <c r="E511" i="3"/>
  <c r="G511" i="3"/>
  <c r="E512" i="3"/>
  <c r="G512" i="3"/>
  <c r="E513" i="3"/>
  <c r="G513" i="3"/>
  <c r="E514" i="3"/>
  <c r="G514" i="3"/>
  <c r="E515" i="3"/>
  <c r="G515" i="3"/>
  <c r="E516" i="3"/>
  <c r="G516" i="3"/>
  <c r="E517" i="3"/>
  <c r="G517" i="3"/>
  <c r="E518" i="3"/>
  <c r="G518" i="3"/>
  <c r="E519" i="3"/>
  <c r="E520" i="3"/>
  <c r="G520" i="3"/>
  <c r="E521" i="3"/>
  <c r="G521" i="3"/>
  <c r="E522" i="3"/>
  <c r="G522" i="3"/>
  <c r="E523" i="3"/>
  <c r="G523" i="3"/>
  <c r="E524" i="3"/>
  <c r="E525" i="3"/>
  <c r="G525" i="3"/>
  <c r="E526" i="3"/>
  <c r="G526" i="3"/>
  <c r="E527" i="3"/>
  <c r="G527" i="3"/>
  <c r="E528" i="3"/>
  <c r="G528" i="3"/>
  <c r="E529" i="3"/>
  <c r="G529" i="3"/>
  <c r="E530" i="3"/>
  <c r="G530" i="3"/>
  <c r="E531" i="3"/>
  <c r="E532" i="3"/>
  <c r="G532" i="3"/>
  <c r="E533" i="3"/>
  <c r="G533" i="3"/>
  <c r="E534" i="3"/>
  <c r="G534" i="3"/>
  <c r="E535" i="3"/>
  <c r="G535" i="3"/>
  <c r="E536" i="3"/>
  <c r="G536" i="3"/>
  <c r="E537" i="3"/>
  <c r="G537" i="3"/>
  <c r="E538" i="3"/>
  <c r="G538" i="3"/>
  <c r="E539" i="3"/>
  <c r="G539" i="3"/>
  <c r="E540" i="3"/>
  <c r="G540" i="3"/>
  <c r="E541" i="3"/>
  <c r="G541" i="3"/>
  <c r="E542" i="3"/>
  <c r="G542" i="3"/>
  <c r="E543" i="3"/>
  <c r="G543" i="3"/>
  <c r="E544" i="3"/>
  <c r="G544" i="3"/>
  <c r="E545" i="3"/>
  <c r="E546" i="3"/>
  <c r="G546" i="3"/>
  <c r="E547" i="3"/>
  <c r="E548" i="3"/>
  <c r="G548" i="3"/>
  <c r="E549" i="3"/>
  <c r="G549" i="3"/>
  <c r="E550" i="3"/>
  <c r="G550" i="3"/>
  <c r="E551" i="3"/>
  <c r="G551" i="3"/>
  <c r="E552" i="3"/>
  <c r="G552" i="3"/>
  <c r="E553" i="3"/>
  <c r="G553" i="3"/>
  <c r="E554" i="3"/>
  <c r="G554" i="3"/>
  <c r="E555" i="3"/>
  <c r="G555" i="3"/>
  <c r="E556" i="3"/>
  <c r="G556" i="3"/>
  <c r="E557" i="3"/>
  <c r="G557" i="3"/>
  <c r="E558" i="3"/>
  <c r="G558" i="3"/>
  <c r="E559" i="3"/>
  <c r="G559" i="3"/>
  <c r="E560" i="3"/>
  <c r="E561" i="3"/>
  <c r="G561" i="3"/>
  <c r="E562" i="3"/>
  <c r="G562" i="3"/>
  <c r="E563" i="3"/>
  <c r="G563" i="3"/>
  <c r="E564" i="3"/>
  <c r="G564" i="3"/>
  <c r="E565" i="3"/>
  <c r="G565" i="3"/>
  <c r="E566" i="3"/>
  <c r="G566" i="3"/>
  <c r="E567" i="3"/>
  <c r="G567" i="3"/>
  <c r="E568" i="3"/>
  <c r="G568" i="3"/>
  <c r="E569" i="3"/>
  <c r="G569" i="3"/>
  <c r="E570" i="3"/>
  <c r="G570" i="3"/>
  <c r="E571" i="3"/>
  <c r="G571" i="3"/>
  <c r="E572" i="3"/>
  <c r="E573" i="3"/>
  <c r="G573" i="3"/>
  <c r="E574" i="3"/>
  <c r="G574" i="3"/>
  <c r="E575" i="3"/>
  <c r="E576" i="3"/>
  <c r="G576" i="3"/>
  <c r="E577" i="3"/>
  <c r="G577" i="3"/>
  <c r="E578" i="3"/>
  <c r="G578" i="3"/>
  <c r="E579" i="3"/>
  <c r="G579" i="3"/>
  <c r="E580" i="3"/>
  <c r="G580" i="3"/>
  <c r="E581" i="3"/>
  <c r="G581" i="3"/>
  <c r="E582" i="3"/>
  <c r="G582" i="3"/>
  <c r="E583" i="3"/>
  <c r="G583" i="3"/>
  <c r="E584" i="3"/>
  <c r="G584" i="3"/>
  <c r="E585" i="3"/>
  <c r="G585" i="3"/>
  <c r="E586" i="3"/>
  <c r="G586" i="3"/>
  <c r="E587" i="3"/>
  <c r="G587" i="3"/>
  <c r="E588" i="3"/>
  <c r="G588" i="3"/>
  <c r="E589" i="3"/>
  <c r="G589" i="3"/>
  <c r="E590" i="3"/>
  <c r="G590" i="3"/>
  <c r="E591" i="3"/>
  <c r="G591" i="3"/>
  <c r="E592" i="3"/>
  <c r="G592" i="3"/>
  <c r="E593" i="3"/>
  <c r="E594" i="3"/>
  <c r="G594" i="3"/>
  <c r="E595" i="3"/>
  <c r="G595" i="3"/>
  <c r="E596" i="3"/>
  <c r="G596" i="3"/>
  <c r="E597" i="3"/>
  <c r="G597" i="3"/>
  <c r="E598" i="3"/>
  <c r="G598" i="3"/>
  <c r="E599" i="3"/>
  <c r="G599" i="3"/>
  <c r="E600" i="3"/>
  <c r="G600" i="3"/>
  <c r="E601" i="3"/>
  <c r="G601" i="3"/>
  <c r="E602" i="3"/>
  <c r="G602" i="3"/>
  <c r="E603" i="3"/>
  <c r="G603" i="3"/>
  <c r="E604" i="3"/>
  <c r="G604" i="3"/>
  <c r="E605" i="3"/>
  <c r="G605" i="3"/>
  <c r="E606" i="3"/>
  <c r="G606" i="3"/>
  <c r="E607" i="3"/>
  <c r="G607" i="3"/>
  <c r="E608" i="3"/>
  <c r="G608" i="3"/>
  <c r="E609" i="3"/>
  <c r="G609" i="3"/>
  <c r="E610" i="3"/>
  <c r="G610" i="3"/>
  <c r="E611" i="3"/>
  <c r="G611" i="3"/>
  <c r="E612" i="3"/>
  <c r="G612" i="3"/>
  <c r="E613" i="3"/>
  <c r="G613" i="3"/>
  <c r="E614" i="3"/>
  <c r="G614" i="3"/>
  <c r="E615" i="3"/>
  <c r="G615" i="3"/>
  <c r="E616" i="3"/>
  <c r="G616" i="3"/>
  <c r="E617" i="3"/>
  <c r="G617" i="3"/>
  <c r="E618" i="3"/>
  <c r="G618" i="3"/>
  <c r="E619" i="3"/>
  <c r="G619" i="3"/>
  <c r="E620" i="3"/>
  <c r="G620" i="3"/>
  <c r="E621" i="3"/>
  <c r="G621" i="3"/>
  <c r="E622" i="3"/>
  <c r="G622" i="3"/>
  <c r="E623" i="3"/>
  <c r="G623" i="3"/>
  <c r="E624" i="3"/>
  <c r="G624" i="3"/>
  <c r="E625" i="3"/>
  <c r="G625" i="3"/>
  <c r="E626" i="3"/>
  <c r="G626" i="3"/>
  <c r="E627" i="3"/>
  <c r="G627" i="3"/>
  <c r="E628" i="3"/>
  <c r="G628" i="3"/>
  <c r="E629" i="3"/>
  <c r="G629" i="3"/>
  <c r="E630" i="3"/>
  <c r="G630" i="3"/>
  <c r="E631" i="3"/>
  <c r="G631" i="3"/>
  <c r="E632" i="3"/>
  <c r="G632" i="3"/>
  <c r="E633" i="3"/>
  <c r="G633" i="3"/>
  <c r="E634" i="3"/>
  <c r="G634" i="3"/>
  <c r="E635" i="3"/>
  <c r="G635" i="3"/>
  <c r="E636" i="3"/>
  <c r="G636" i="3"/>
  <c r="E637" i="3"/>
  <c r="G637" i="3"/>
  <c r="E638" i="3"/>
  <c r="G638" i="3"/>
  <c r="E639" i="3"/>
  <c r="G639" i="3"/>
  <c r="E640" i="3"/>
  <c r="G640" i="3"/>
  <c r="E641" i="3"/>
  <c r="G641" i="3"/>
  <c r="E642" i="3"/>
  <c r="G642" i="3"/>
  <c r="E643" i="3"/>
  <c r="G643" i="3"/>
  <c r="E644" i="3"/>
  <c r="G644" i="3"/>
  <c r="E645" i="3"/>
  <c r="G645" i="3"/>
  <c r="E646" i="3"/>
  <c r="G646" i="3"/>
  <c r="E647" i="3"/>
  <c r="G647" i="3"/>
  <c r="E648" i="3"/>
  <c r="G648" i="3"/>
  <c r="E649" i="3"/>
  <c r="G649" i="3"/>
  <c r="E650" i="3"/>
  <c r="G650" i="3"/>
  <c r="E651" i="3"/>
  <c r="G651" i="3"/>
  <c r="E652" i="3"/>
  <c r="E653" i="3"/>
  <c r="G653" i="3"/>
  <c r="E654" i="3"/>
  <c r="G654" i="3"/>
  <c r="E655" i="3"/>
  <c r="G655" i="3"/>
  <c r="E656" i="3"/>
  <c r="G656" i="3"/>
  <c r="E657" i="3"/>
  <c r="G657" i="3"/>
  <c r="E658" i="3"/>
  <c r="G658" i="3"/>
  <c r="E659" i="3"/>
  <c r="E660" i="3"/>
  <c r="G660" i="3"/>
  <c r="E661" i="3"/>
  <c r="G661" i="3"/>
  <c r="E662" i="3"/>
  <c r="G662" i="3"/>
  <c r="E663" i="3"/>
  <c r="G663" i="3"/>
  <c r="E664" i="3"/>
  <c r="G664" i="3"/>
  <c r="E666" i="3"/>
  <c r="G666" i="3"/>
  <c r="E665" i="3"/>
  <c r="G665" i="3"/>
  <c r="E667" i="3"/>
  <c r="G667" i="3"/>
  <c r="E668" i="3"/>
  <c r="G668" i="3"/>
  <c r="E669" i="3"/>
  <c r="G669" i="3"/>
  <c r="E670" i="3"/>
  <c r="G670" i="3"/>
  <c r="E671" i="3"/>
  <c r="G671" i="3"/>
  <c r="E672" i="3"/>
  <c r="G672" i="3"/>
  <c r="E673" i="3"/>
  <c r="E674" i="3"/>
  <c r="G674" i="3"/>
  <c r="E675" i="3"/>
  <c r="E676" i="3"/>
  <c r="G676" i="3"/>
  <c r="E677" i="3"/>
  <c r="G677" i="3"/>
  <c r="E678" i="3"/>
  <c r="G678" i="3"/>
  <c r="E679" i="3"/>
  <c r="G679" i="3"/>
  <c r="E680" i="3"/>
  <c r="G680" i="3"/>
  <c r="E681" i="3"/>
  <c r="G681" i="3"/>
  <c r="E682" i="3"/>
  <c r="G682" i="3"/>
  <c r="E683" i="3"/>
  <c r="G683" i="3"/>
  <c r="E684" i="3"/>
  <c r="G684" i="3"/>
  <c r="E685" i="3"/>
  <c r="G685" i="3"/>
  <c r="E686" i="3"/>
  <c r="G686" i="3"/>
  <c r="E687" i="3"/>
  <c r="G687" i="3"/>
  <c r="E688" i="3"/>
  <c r="G688" i="3"/>
  <c r="E689" i="3"/>
  <c r="G689" i="3"/>
  <c r="E690" i="3"/>
  <c r="G690" i="3"/>
  <c r="E691" i="3"/>
  <c r="G691" i="3"/>
  <c r="E692" i="3"/>
  <c r="G692" i="3"/>
  <c r="E693" i="3"/>
  <c r="G693" i="3"/>
  <c r="E694" i="3"/>
  <c r="G694" i="3"/>
  <c r="E695" i="3"/>
  <c r="G695" i="3"/>
  <c r="E696" i="3"/>
  <c r="G696" i="3"/>
  <c r="E697" i="3"/>
  <c r="G697" i="3"/>
  <c r="E698" i="3"/>
  <c r="G698" i="3"/>
  <c r="E699" i="3"/>
  <c r="G699" i="3"/>
  <c r="E700" i="3"/>
  <c r="G700" i="3"/>
  <c r="E701" i="3"/>
  <c r="G701" i="3"/>
  <c r="E702" i="3"/>
  <c r="G702" i="3"/>
  <c r="E703" i="3"/>
  <c r="G703" i="3"/>
  <c r="E704" i="3"/>
  <c r="G704" i="3"/>
  <c r="E705" i="3"/>
  <c r="G705" i="3"/>
  <c r="E706" i="3"/>
  <c r="G706" i="3"/>
  <c r="E707" i="3"/>
  <c r="G707" i="3"/>
  <c r="E708" i="3"/>
  <c r="G708" i="3"/>
  <c r="E709" i="3"/>
  <c r="G709" i="3"/>
  <c r="E710" i="3"/>
  <c r="G710" i="3"/>
  <c r="E711" i="3"/>
  <c r="G711" i="3"/>
  <c r="E712" i="3"/>
  <c r="G712" i="3"/>
  <c r="E713" i="3"/>
  <c r="G713" i="3"/>
  <c r="E714" i="3"/>
  <c r="G714" i="3"/>
  <c r="E715" i="3"/>
  <c r="G715" i="3"/>
  <c r="E716" i="3"/>
  <c r="G716" i="3"/>
  <c r="E717" i="3"/>
  <c r="G717" i="3"/>
  <c r="E718" i="3"/>
  <c r="G718" i="3"/>
  <c r="E719" i="3"/>
  <c r="G719" i="3"/>
  <c r="E720" i="3"/>
  <c r="G720" i="3"/>
  <c r="E721" i="3"/>
  <c r="E722" i="3"/>
  <c r="G722" i="3"/>
  <c r="E723" i="3"/>
  <c r="G723" i="3"/>
  <c r="E724" i="3"/>
  <c r="G724" i="3"/>
  <c r="E725" i="3"/>
  <c r="G725" i="3"/>
  <c r="E726" i="3"/>
  <c r="G726" i="3"/>
  <c r="E727" i="3"/>
  <c r="G727" i="3"/>
  <c r="E728" i="3"/>
  <c r="G728" i="3"/>
  <c r="E729" i="3"/>
  <c r="G729" i="3"/>
  <c r="E730" i="3"/>
  <c r="G730" i="3"/>
  <c r="E731" i="3"/>
  <c r="G731" i="3"/>
  <c r="E732" i="3"/>
  <c r="G732" i="3"/>
  <c r="E733" i="3"/>
  <c r="G733" i="3"/>
  <c r="E734" i="3"/>
  <c r="G734" i="3"/>
  <c r="E735" i="3"/>
  <c r="G735" i="3"/>
  <c r="E736" i="3"/>
  <c r="G736" i="3"/>
  <c r="E737" i="3"/>
  <c r="G737" i="3"/>
  <c r="E738" i="3"/>
  <c r="G738" i="3"/>
  <c r="E739" i="3"/>
  <c r="G739" i="3"/>
  <c r="E740" i="3"/>
  <c r="G740" i="3"/>
  <c r="E741" i="3"/>
  <c r="G741" i="3"/>
  <c r="E742" i="3"/>
  <c r="G742" i="3"/>
  <c r="E743" i="3"/>
  <c r="G743" i="3"/>
  <c r="E744" i="3"/>
  <c r="G744" i="3"/>
  <c r="E745" i="3"/>
  <c r="G745" i="3"/>
  <c r="E746" i="3"/>
  <c r="G746" i="3"/>
  <c r="E747" i="3"/>
  <c r="G747" i="3"/>
  <c r="E748" i="3"/>
  <c r="G748" i="3"/>
  <c r="E749" i="3"/>
  <c r="G749" i="3"/>
  <c r="E750" i="3"/>
  <c r="G750" i="3"/>
  <c r="E751" i="3"/>
  <c r="G751" i="3"/>
  <c r="E752" i="3"/>
  <c r="G752" i="3"/>
  <c r="E753" i="3"/>
  <c r="G753" i="3"/>
  <c r="E754" i="3"/>
  <c r="G754" i="3"/>
  <c r="E755" i="3"/>
  <c r="G755" i="3"/>
  <c r="E756" i="3"/>
  <c r="G756" i="3"/>
  <c r="E757" i="3"/>
  <c r="G757" i="3"/>
  <c r="E758" i="3"/>
  <c r="G758" i="3"/>
  <c r="E759" i="3"/>
  <c r="G759" i="3"/>
  <c r="E760" i="3"/>
  <c r="G760" i="3"/>
  <c r="E761" i="3"/>
  <c r="G761" i="3"/>
  <c r="E762" i="3"/>
  <c r="G762" i="3"/>
  <c r="E763" i="3"/>
  <c r="G763" i="3"/>
  <c r="E764" i="3"/>
  <c r="G764" i="3"/>
  <c r="E765" i="3"/>
  <c r="G765" i="3"/>
  <c r="E766" i="3"/>
  <c r="G766" i="3"/>
  <c r="E767" i="3"/>
  <c r="G767" i="3"/>
  <c r="E768" i="3"/>
  <c r="G768" i="3"/>
  <c r="E769" i="3"/>
  <c r="G769" i="3"/>
  <c r="E770" i="3"/>
  <c r="G770" i="3"/>
  <c r="E771" i="3"/>
  <c r="G771" i="3"/>
  <c r="E772" i="3"/>
  <c r="G772" i="3"/>
  <c r="E773" i="3"/>
  <c r="G773" i="3"/>
  <c r="E774" i="3"/>
  <c r="G774" i="3"/>
  <c r="E775" i="3"/>
  <c r="G775" i="3"/>
  <c r="E776" i="3"/>
  <c r="G776" i="3"/>
  <c r="E777" i="3"/>
  <c r="G777" i="3"/>
  <c r="E778" i="3"/>
  <c r="G778" i="3"/>
  <c r="E779" i="3"/>
  <c r="G779" i="3"/>
  <c r="E780" i="3"/>
  <c r="G780" i="3"/>
  <c r="E781" i="3"/>
  <c r="G781" i="3"/>
  <c r="E782" i="3"/>
  <c r="G782" i="3"/>
  <c r="E783" i="3"/>
  <c r="G783" i="3"/>
  <c r="E784" i="3"/>
  <c r="G784" i="3"/>
  <c r="E785" i="3"/>
  <c r="G785" i="3"/>
  <c r="E786" i="3"/>
  <c r="G786" i="3"/>
  <c r="E787" i="3"/>
  <c r="E788" i="3"/>
  <c r="G788" i="3"/>
  <c r="E789" i="3"/>
  <c r="G789" i="3"/>
  <c r="E790" i="3"/>
  <c r="G790" i="3"/>
  <c r="E791" i="3"/>
  <c r="G791" i="3"/>
  <c r="E792" i="3"/>
  <c r="G792" i="3"/>
  <c r="E793" i="3"/>
  <c r="G793" i="3"/>
  <c r="E794" i="3"/>
  <c r="G794" i="3"/>
  <c r="E795" i="3"/>
  <c r="G795" i="3"/>
  <c r="E796" i="3"/>
  <c r="G796" i="3"/>
  <c r="E797" i="3"/>
  <c r="G797" i="3"/>
  <c r="E798" i="3"/>
  <c r="G798" i="3"/>
  <c r="E799" i="3"/>
  <c r="G799" i="3"/>
  <c r="E800" i="3"/>
  <c r="G800" i="3"/>
  <c r="E801" i="3"/>
  <c r="E802" i="3"/>
  <c r="G802" i="3"/>
  <c r="E803" i="3"/>
  <c r="E804" i="3"/>
  <c r="G804" i="3"/>
  <c r="E805" i="3"/>
  <c r="G805" i="3"/>
  <c r="E806" i="3"/>
  <c r="G806" i="3"/>
  <c r="E807" i="3"/>
  <c r="G807" i="3"/>
  <c r="E808" i="3"/>
  <c r="G808" i="3"/>
  <c r="E809" i="3"/>
  <c r="G809" i="3"/>
  <c r="E810" i="3"/>
  <c r="G810" i="3"/>
  <c r="E811" i="3"/>
  <c r="G811" i="3"/>
  <c r="E812" i="3"/>
  <c r="G812" i="3"/>
  <c r="E813" i="3"/>
  <c r="G813" i="3"/>
  <c r="E814" i="3"/>
  <c r="G814" i="3"/>
  <c r="E815" i="3"/>
  <c r="G815" i="3"/>
  <c r="E816" i="3"/>
  <c r="E817" i="3"/>
  <c r="G817" i="3"/>
  <c r="E818" i="3"/>
  <c r="G818" i="3"/>
  <c r="E819" i="3"/>
  <c r="G819" i="3"/>
  <c r="E820" i="3"/>
  <c r="G820" i="3"/>
  <c r="E821" i="3"/>
  <c r="G821" i="3"/>
  <c r="E822" i="3"/>
  <c r="G822" i="3"/>
  <c r="E823" i="3"/>
  <c r="G823" i="3"/>
  <c r="E824" i="3"/>
  <c r="G824" i="3"/>
  <c r="E825" i="3"/>
  <c r="G825" i="3"/>
  <c r="E826" i="3"/>
  <c r="G826" i="3"/>
  <c r="E827" i="3"/>
  <c r="G827" i="3"/>
  <c r="E828" i="3"/>
  <c r="G828" i="3"/>
  <c r="E829" i="3"/>
  <c r="G829" i="3"/>
  <c r="E830" i="3"/>
  <c r="G830" i="3"/>
  <c r="E831" i="3"/>
  <c r="E832" i="3"/>
  <c r="G832" i="3"/>
  <c r="E833" i="3"/>
  <c r="G833" i="3"/>
  <c r="E834" i="3"/>
  <c r="G834" i="3"/>
  <c r="E835" i="3"/>
  <c r="G835" i="3"/>
  <c r="E836" i="3"/>
  <c r="G836" i="3"/>
  <c r="E837" i="3"/>
  <c r="G837" i="3"/>
  <c r="E838" i="3"/>
  <c r="G838" i="3"/>
  <c r="E839" i="3"/>
  <c r="G839" i="3"/>
  <c r="E840" i="3"/>
  <c r="G840" i="3"/>
  <c r="E841" i="3"/>
  <c r="G841" i="3"/>
  <c r="E842" i="3"/>
  <c r="G842" i="3"/>
  <c r="E843" i="3"/>
  <c r="G843" i="3"/>
  <c r="E844" i="3"/>
  <c r="G844" i="3"/>
  <c r="E845" i="3"/>
  <c r="G845" i="3"/>
  <c r="E846" i="3"/>
  <c r="G846" i="3"/>
  <c r="E847" i="3"/>
  <c r="G847" i="3"/>
  <c r="E848" i="3"/>
  <c r="G848" i="3"/>
  <c r="E849" i="3"/>
  <c r="E850" i="3"/>
  <c r="G850" i="3"/>
  <c r="E851" i="3"/>
  <c r="G851" i="3"/>
  <c r="E852" i="3"/>
  <c r="G852" i="3"/>
  <c r="E853" i="3"/>
  <c r="G853" i="3"/>
  <c r="E854" i="3"/>
  <c r="G854" i="3"/>
  <c r="E855" i="3"/>
  <c r="G855" i="3"/>
  <c r="E856" i="3"/>
  <c r="G856" i="3"/>
  <c r="E857" i="3"/>
  <c r="E858" i="3"/>
  <c r="G858" i="3"/>
  <c r="E859" i="3"/>
  <c r="G859" i="3"/>
  <c r="E860" i="3"/>
  <c r="G860" i="3"/>
  <c r="E861" i="3"/>
  <c r="G861" i="3"/>
  <c r="E862" i="3"/>
  <c r="G862" i="3"/>
  <c r="E863" i="3"/>
  <c r="G863" i="3"/>
  <c r="E864" i="3"/>
  <c r="G864" i="3"/>
  <c r="E865" i="3"/>
  <c r="G865" i="3"/>
  <c r="E866" i="3"/>
  <c r="G866" i="3"/>
  <c r="E867" i="3"/>
  <c r="G867" i="3"/>
  <c r="E868" i="3"/>
  <c r="G868" i="3"/>
  <c r="E869" i="3"/>
  <c r="G869" i="3"/>
  <c r="E870" i="3"/>
  <c r="G870" i="3"/>
  <c r="E871" i="3"/>
  <c r="G871" i="3"/>
  <c r="E872" i="3"/>
  <c r="G872" i="3"/>
  <c r="E873" i="3"/>
  <c r="G873" i="3"/>
  <c r="E874" i="3"/>
  <c r="G874" i="3"/>
  <c r="E875" i="3"/>
  <c r="G875" i="3"/>
  <c r="E876" i="3"/>
  <c r="G876" i="3"/>
  <c r="E877" i="3"/>
  <c r="G877" i="3"/>
  <c r="E878" i="3"/>
  <c r="G878" i="3"/>
  <c r="E879" i="3"/>
  <c r="G879" i="3"/>
  <c r="E880" i="3"/>
  <c r="G880" i="3"/>
  <c r="E881" i="3"/>
  <c r="G881" i="3"/>
  <c r="E882" i="3"/>
  <c r="G882" i="3"/>
  <c r="E883" i="3"/>
  <c r="G883" i="3"/>
  <c r="E884" i="3"/>
  <c r="G884" i="3"/>
  <c r="E885" i="3"/>
  <c r="G885" i="3"/>
  <c r="E886" i="3"/>
  <c r="G886" i="3"/>
  <c r="E887" i="3"/>
  <c r="G887" i="3"/>
  <c r="E888" i="3"/>
  <c r="G888" i="3"/>
  <c r="E889" i="3"/>
  <c r="G889" i="3"/>
  <c r="E890" i="3"/>
  <c r="G890" i="3"/>
  <c r="E891" i="3"/>
  <c r="G891" i="3"/>
  <c r="E892" i="3"/>
  <c r="G892" i="3"/>
  <c r="E893" i="3"/>
  <c r="G893" i="3"/>
  <c r="E894" i="3"/>
  <c r="G894" i="3"/>
  <c r="E895" i="3"/>
  <c r="G895" i="3"/>
  <c r="E896" i="3"/>
  <c r="G896" i="3"/>
  <c r="E897" i="3"/>
  <c r="G897" i="3"/>
  <c r="E898" i="3"/>
  <c r="G898" i="3"/>
  <c r="E899" i="3"/>
  <c r="G899" i="3"/>
  <c r="E900" i="3"/>
  <c r="G900" i="3"/>
  <c r="E901" i="3"/>
  <c r="G901" i="3"/>
  <c r="E902" i="3"/>
  <c r="G902" i="3"/>
  <c r="E903" i="3"/>
  <c r="G903" i="3"/>
  <c r="E904" i="3"/>
  <c r="G904" i="3"/>
  <c r="E905" i="3"/>
  <c r="G905" i="3"/>
  <c r="E906" i="3"/>
  <c r="G906" i="3"/>
  <c r="E907" i="3"/>
  <c r="G907" i="3"/>
  <c r="E908" i="3"/>
  <c r="G908" i="3"/>
  <c r="E909" i="3"/>
  <c r="G909" i="3"/>
  <c r="E910" i="3"/>
  <c r="G910" i="3"/>
  <c r="E911" i="3"/>
  <c r="G911" i="3"/>
  <c r="E912" i="3"/>
  <c r="G912" i="3"/>
  <c r="E913" i="3"/>
  <c r="G913" i="3"/>
  <c r="E914" i="3"/>
  <c r="G914" i="3"/>
  <c r="E915" i="3"/>
  <c r="E916" i="3"/>
  <c r="G916" i="3"/>
  <c r="E917" i="3"/>
  <c r="G917" i="3"/>
  <c r="E918" i="3"/>
  <c r="G918" i="3"/>
  <c r="E919" i="3"/>
  <c r="G919" i="3"/>
  <c r="E920" i="3"/>
  <c r="G920" i="3"/>
  <c r="E921" i="3"/>
  <c r="G921" i="3"/>
  <c r="E922" i="3"/>
  <c r="G922" i="3"/>
  <c r="E923" i="3"/>
  <c r="G923" i="3"/>
  <c r="E924" i="3"/>
  <c r="G924" i="3"/>
  <c r="E925" i="3"/>
  <c r="G925" i="3"/>
  <c r="E926" i="3"/>
  <c r="G926" i="3"/>
  <c r="E927" i="3"/>
  <c r="G927" i="3"/>
  <c r="E928" i="3"/>
  <c r="G928" i="3"/>
  <c r="E929" i="3"/>
  <c r="E930" i="3"/>
  <c r="G930" i="3"/>
  <c r="E931" i="3"/>
  <c r="E932" i="3"/>
  <c r="G932" i="3"/>
  <c r="E933" i="3"/>
  <c r="G933" i="3"/>
  <c r="E934" i="3"/>
  <c r="G934" i="3"/>
  <c r="E935" i="3"/>
  <c r="G935" i="3"/>
  <c r="E936" i="3"/>
  <c r="G936" i="3"/>
  <c r="E937" i="3"/>
  <c r="G937" i="3"/>
  <c r="E938" i="3"/>
  <c r="G938" i="3"/>
  <c r="E939" i="3"/>
  <c r="E940" i="3"/>
  <c r="G940" i="3"/>
  <c r="E941" i="3"/>
  <c r="G941" i="3"/>
  <c r="E942" i="3"/>
  <c r="G942" i="3"/>
  <c r="E943" i="3"/>
  <c r="G943" i="3"/>
  <c r="E944" i="3"/>
  <c r="G944" i="3"/>
  <c r="E945" i="3"/>
  <c r="G945" i="3"/>
  <c r="E946" i="3"/>
  <c r="G946" i="3"/>
  <c r="E947" i="3"/>
  <c r="G947" i="3"/>
  <c r="E948" i="3"/>
  <c r="G948" i="3"/>
  <c r="E949" i="3"/>
  <c r="G949" i="3"/>
  <c r="E950" i="3"/>
  <c r="G950" i="3"/>
  <c r="E951" i="3"/>
  <c r="G951" i="3"/>
  <c r="E952" i="3"/>
  <c r="G952" i="3"/>
  <c r="E953" i="3"/>
  <c r="G953" i="3"/>
  <c r="E954" i="3"/>
  <c r="G954" i="3"/>
  <c r="E955" i="3"/>
  <c r="G955" i="3"/>
  <c r="E956" i="3"/>
  <c r="G956" i="3"/>
  <c r="E957" i="3"/>
  <c r="G957" i="3"/>
  <c r="E958" i="3"/>
  <c r="G958" i="3"/>
  <c r="E959" i="3"/>
  <c r="G959" i="3"/>
  <c r="E960" i="3"/>
  <c r="G960" i="3"/>
  <c r="E961" i="3"/>
  <c r="G961" i="3"/>
  <c r="E962" i="3"/>
  <c r="G962" i="3"/>
  <c r="E963" i="3"/>
  <c r="G963" i="3"/>
  <c r="E964" i="3"/>
  <c r="G964" i="3"/>
  <c r="E965" i="3"/>
  <c r="G965" i="3"/>
  <c r="E966" i="3"/>
  <c r="G966" i="3"/>
  <c r="E967" i="3"/>
  <c r="G967" i="3"/>
  <c r="E968" i="3"/>
  <c r="G968" i="3"/>
  <c r="E969" i="3"/>
  <c r="G969" i="3"/>
  <c r="E970" i="3"/>
  <c r="G970" i="3"/>
  <c r="E971" i="3"/>
  <c r="G971" i="3"/>
  <c r="E972" i="3"/>
  <c r="G972" i="3"/>
  <c r="E973" i="3"/>
  <c r="G973" i="3"/>
  <c r="E974" i="3"/>
  <c r="G974" i="3"/>
  <c r="E975" i="3"/>
  <c r="G975" i="3"/>
  <c r="E976" i="3"/>
  <c r="G976" i="3"/>
  <c r="E977" i="3"/>
  <c r="E978" i="3"/>
  <c r="G978" i="3"/>
  <c r="E979" i="3"/>
  <c r="G979" i="3"/>
  <c r="E980" i="3"/>
  <c r="G980" i="3"/>
  <c r="E981" i="3"/>
  <c r="G981" i="3"/>
  <c r="E982" i="3"/>
  <c r="G982" i="3"/>
  <c r="E983" i="3"/>
  <c r="G983" i="3"/>
  <c r="E984" i="3"/>
  <c r="G984" i="3"/>
  <c r="E985" i="3"/>
  <c r="E986" i="3"/>
  <c r="G986" i="3"/>
  <c r="E987" i="3"/>
  <c r="G987" i="3"/>
  <c r="E988" i="3"/>
  <c r="G988" i="3"/>
  <c r="E989" i="3"/>
  <c r="G989" i="3"/>
  <c r="E990" i="3"/>
  <c r="G990" i="3"/>
  <c r="E991" i="3"/>
  <c r="G991" i="3"/>
  <c r="E992" i="3"/>
  <c r="G992" i="3"/>
  <c r="E993" i="3"/>
  <c r="G993" i="3"/>
  <c r="E994" i="3"/>
  <c r="G994" i="3"/>
  <c r="E995" i="3"/>
  <c r="G995" i="3"/>
  <c r="E996" i="3"/>
  <c r="G996" i="3"/>
  <c r="E997" i="3"/>
  <c r="G997" i="3"/>
  <c r="E998" i="3"/>
  <c r="G998" i="3"/>
  <c r="E999" i="3"/>
  <c r="G999" i="3"/>
  <c r="E1000" i="3"/>
  <c r="G1000" i="3"/>
  <c r="E1001" i="3"/>
  <c r="G1001" i="3"/>
  <c r="E1002" i="3"/>
  <c r="G1002" i="3"/>
  <c r="E1003" i="3"/>
  <c r="G1003" i="3"/>
  <c r="E1004" i="3"/>
  <c r="G1004" i="3"/>
  <c r="E1005" i="3"/>
  <c r="G1005" i="3"/>
  <c r="E1006" i="3"/>
  <c r="G1006" i="3"/>
  <c r="E1007" i="3"/>
  <c r="G1007" i="3"/>
  <c r="E1008" i="3"/>
  <c r="G1008" i="3"/>
  <c r="E1009" i="3"/>
  <c r="G1009" i="3"/>
  <c r="E1010" i="3"/>
  <c r="G1010" i="3"/>
  <c r="E1011" i="3"/>
  <c r="G1011" i="3"/>
  <c r="E1012" i="3"/>
  <c r="G1012" i="3"/>
  <c r="E1013" i="3"/>
  <c r="G1013" i="3"/>
  <c r="E1014" i="3"/>
  <c r="G1014" i="3"/>
  <c r="E1015" i="3"/>
  <c r="G1015" i="3"/>
  <c r="E1016" i="3"/>
  <c r="G1016" i="3"/>
  <c r="E1017" i="3"/>
  <c r="G1017" i="3"/>
  <c r="E1018" i="3"/>
  <c r="G1018" i="3"/>
  <c r="E1019" i="3"/>
  <c r="G1019" i="3"/>
  <c r="G16" i="3"/>
  <c r="G15" i="3"/>
  <c r="G12" i="3"/>
  <c r="A9" i="3"/>
  <c r="C9" i="3" s="1"/>
  <c r="I13" i="3" s="1"/>
  <c r="E21" i="3"/>
  <c r="G21" i="3"/>
  <c r="E22" i="3"/>
  <c r="G22" i="3"/>
  <c r="E23" i="3"/>
  <c r="G23" i="3"/>
  <c r="E24" i="3"/>
  <c r="G24" i="3"/>
  <c r="E25" i="3"/>
  <c r="G25" i="3"/>
  <c r="E26" i="3"/>
  <c r="G26" i="3"/>
  <c r="E27" i="3"/>
  <c r="G27" i="3"/>
  <c r="E28" i="3"/>
  <c r="G28" i="3"/>
  <c r="E29" i="3"/>
  <c r="G29" i="3"/>
  <c r="E30" i="3"/>
  <c r="G30" i="3"/>
  <c r="E31" i="3"/>
  <c r="G31" i="3"/>
  <c r="E32" i="3"/>
  <c r="G32" i="3"/>
  <c r="E33" i="3"/>
  <c r="G33" i="3"/>
  <c r="E34" i="3"/>
  <c r="G34" i="3"/>
  <c r="E35" i="3"/>
  <c r="E36" i="3"/>
  <c r="G36" i="3"/>
  <c r="E37" i="3"/>
  <c r="G37" i="3"/>
  <c r="E38" i="3"/>
  <c r="G38" i="3"/>
  <c r="E39" i="3"/>
  <c r="G39" i="3"/>
  <c r="E41" i="3"/>
  <c r="G41" i="3"/>
  <c r="E42" i="3"/>
  <c r="G42" i="3"/>
  <c r="E43" i="3"/>
  <c r="G43" i="3"/>
  <c r="E44" i="3"/>
  <c r="G44" i="3"/>
  <c r="E45" i="3"/>
  <c r="G45" i="3"/>
  <c r="E46" i="3"/>
  <c r="G46" i="3"/>
  <c r="E47" i="3"/>
  <c r="G47" i="3"/>
  <c r="E48" i="3"/>
  <c r="G48" i="3"/>
  <c r="E49" i="3"/>
  <c r="G49" i="3"/>
  <c r="E50" i="3"/>
  <c r="G50" i="3"/>
  <c r="E51" i="3"/>
  <c r="G51" i="3"/>
  <c r="E52" i="3"/>
  <c r="G52" i="3"/>
  <c r="E53" i="3"/>
  <c r="G53" i="3"/>
  <c r="E54" i="3"/>
  <c r="G54" i="3"/>
  <c r="E55" i="3"/>
  <c r="G55" i="3"/>
  <c r="E56" i="3"/>
  <c r="G56" i="3"/>
  <c r="E57" i="3"/>
  <c r="G57" i="3"/>
  <c r="E58" i="3"/>
  <c r="G58" i="3"/>
  <c r="E59" i="3"/>
  <c r="G59" i="3"/>
  <c r="E60" i="3"/>
  <c r="G60" i="3"/>
  <c r="E61" i="3"/>
  <c r="G61" i="3"/>
  <c r="E62" i="3"/>
  <c r="G62" i="3"/>
  <c r="E63" i="3"/>
  <c r="E64" i="3"/>
  <c r="G64" i="3"/>
  <c r="E65" i="3"/>
  <c r="G65" i="3"/>
  <c r="E66" i="3"/>
  <c r="G66" i="3"/>
  <c r="E67" i="3"/>
  <c r="G67" i="3"/>
  <c r="E68" i="3"/>
  <c r="G68" i="3"/>
  <c r="E69" i="3"/>
  <c r="G69" i="3"/>
  <c r="E70" i="3"/>
  <c r="G70" i="3"/>
  <c r="E71" i="3"/>
  <c r="G71" i="3"/>
  <c r="E72" i="3"/>
  <c r="G72" i="3"/>
  <c r="E73" i="3"/>
  <c r="G73" i="3"/>
  <c r="E74" i="3"/>
  <c r="G74" i="3"/>
  <c r="E75" i="3"/>
  <c r="G75" i="3"/>
  <c r="E76" i="3"/>
  <c r="G76" i="3"/>
  <c r="E77" i="3"/>
  <c r="G77" i="3"/>
  <c r="E78" i="3"/>
  <c r="G78" i="3"/>
  <c r="E79" i="3"/>
  <c r="G79" i="3"/>
  <c r="E80" i="3"/>
  <c r="G80" i="3"/>
  <c r="E81" i="3"/>
  <c r="G81" i="3"/>
  <c r="E82" i="3"/>
  <c r="G82" i="3"/>
  <c r="E83" i="3"/>
  <c r="G83" i="3"/>
  <c r="E84" i="3"/>
  <c r="E85" i="3"/>
  <c r="G85" i="3"/>
  <c r="E86" i="3"/>
  <c r="G86" i="3"/>
  <c r="E87" i="3"/>
  <c r="G87" i="3"/>
  <c r="E88" i="3"/>
  <c r="G88" i="3"/>
  <c r="E89" i="3"/>
  <c r="G89" i="3"/>
  <c r="E91" i="3"/>
  <c r="G91" i="3"/>
  <c r="E92" i="3"/>
  <c r="G92" i="3"/>
  <c r="E93" i="3"/>
  <c r="G93" i="3"/>
  <c r="E94" i="3"/>
  <c r="G94" i="3"/>
  <c r="E95" i="3"/>
  <c r="G95" i="3"/>
  <c r="E96" i="3"/>
  <c r="G96" i="3"/>
  <c r="E97" i="3"/>
  <c r="G97" i="3"/>
  <c r="E98" i="3"/>
  <c r="G98" i="3"/>
  <c r="E99" i="3"/>
  <c r="G99" i="3"/>
  <c r="E100" i="3"/>
  <c r="E101" i="3"/>
  <c r="G101" i="3"/>
  <c r="E102" i="3"/>
  <c r="G102" i="3"/>
  <c r="E103" i="3"/>
  <c r="G103" i="3"/>
  <c r="E104" i="3"/>
  <c r="G104" i="3"/>
  <c r="E105" i="3"/>
  <c r="G105" i="3"/>
  <c r="E106" i="3"/>
  <c r="G106" i="3"/>
  <c r="E107" i="3"/>
  <c r="G107" i="3"/>
  <c r="E108" i="3"/>
  <c r="G108" i="3"/>
  <c r="E109" i="3"/>
  <c r="G109" i="3"/>
  <c r="E111" i="3"/>
  <c r="G111" i="3"/>
  <c r="E112" i="3"/>
  <c r="G112" i="3"/>
  <c r="E113" i="3"/>
  <c r="G113" i="3"/>
  <c r="E114" i="3"/>
  <c r="G114" i="3"/>
  <c r="E115" i="3"/>
  <c r="G115" i="3"/>
  <c r="E116" i="3"/>
  <c r="G116" i="3"/>
  <c r="E117" i="3"/>
  <c r="G117" i="3"/>
  <c r="E118" i="3"/>
  <c r="G118" i="3"/>
  <c r="E119" i="3"/>
  <c r="G119" i="3"/>
  <c r="E120" i="3"/>
  <c r="G120" i="3"/>
  <c r="E121" i="3"/>
  <c r="G121" i="3"/>
  <c r="E122" i="3"/>
  <c r="G122" i="3"/>
  <c r="E123" i="3"/>
  <c r="G123" i="3"/>
  <c r="E125" i="3"/>
  <c r="G125" i="3"/>
  <c r="E126" i="3"/>
  <c r="G126" i="3"/>
  <c r="E127" i="3"/>
  <c r="G127" i="3"/>
  <c r="E128" i="3"/>
  <c r="G128" i="3"/>
  <c r="E130" i="3"/>
  <c r="G130" i="3"/>
  <c r="E131" i="3"/>
  <c r="G131" i="3"/>
  <c r="E132" i="3"/>
  <c r="E133" i="3"/>
  <c r="G133" i="3"/>
  <c r="E134" i="3"/>
  <c r="G134" i="3"/>
  <c r="E135" i="3"/>
  <c r="G135" i="3"/>
  <c r="E136" i="3"/>
  <c r="G136" i="3"/>
  <c r="E137" i="3"/>
  <c r="G137" i="3"/>
  <c r="E138" i="3"/>
  <c r="G138" i="3"/>
  <c r="E139" i="3"/>
  <c r="E140" i="3"/>
  <c r="G140" i="3"/>
  <c r="E141" i="3"/>
  <c r="G141" i="3"/>
  <c r="E142" i="3"/>
  <c r="G142" i="3"/>
  <c r="E143" i="3"/>
  <c r="G143" i="3"/>
  <c r="E144" i="3"/>
  <c r="G144" i="3"/>
  <c r="E146" i="3"/>
  <c r="G146" i="3"/>
  <c r="E147" i="3"/>
  <c r="G147" i="3"/>
  <c r="E148" i="3"/>
  <c r="E149" i="3"/>
  <c r="G149" i="3"/>
  <c r="E150" i="3"/>
  <c r="G150" i="3"/>
  <c r="E151" i="3"/>
  <c r="G151" i="3"/>
  <c r="E152" i="3"/>
  <c r="G152" i="3"/>
  <c r="E153" i="3"/>
  <c r="G153" i="3"/>
  <c r="E154" i="3"/>
  <c r="G154" i="3"/>
  <c r="E155" i="3"/>
  <c r="G155" i="3"/>
  <c r="E156" i="3"/>
  <c r="G156" i="3"/>
  <c r="E157" i="3"/>
  <c r="G157" i="3"/>
  <c r="E159" i="3"/>
  <c r="G159" i="3"/>
  <c r="E160" i="3"/>
  <c r="G160" i="3"/>
  <c r="E161" i="3"/>
  <c r="G161" i="3"/>
  <c r="E162" i="3"/>
  <c r="G162" i="3"/>
  <c r="E163" i="3"/>
  <c r="G163" i="3"/>
  <c r="E167" i="3"/>
  <c r="G167" i="3"/>
  <c r="E168" i="3"/>
  <c r="G168" i="3"/>
  <c r="E169" i="3"/>
  <c r="G169" i="3"/>
  <c r="E170" i="3"/>
  <c r="G170" i="3"/>
  <c r="E171" i="3"/>
  <c r="G171" i="3"/>
  <c r="E172" i="3"/>
  <c r="G172" i="3"/>
  <c r="E173" i="3"/>
  <c r="E174" i="3"/>
  <c r="G174" i="3"/>
  <c r="E175" i="3"/>
  <c r="G175" i="3"/>
  <c r="E176" i="3"/>
  <c r="G176" i="3"/>
  <c r="E177" i="3"/>
  <c r="G177" i="3"/>
  <c r="E178" i="3"/>
  <c r="G178" i="3"/>
  <c r="E181" i="3"/>
  <c r="G181" i="3"/>
  <c r="E183" i="3"/>
  <c r="G183" i="3"/>
  <c r="E186" i="3"/>
  <c r="G186" i="3"/>
  <c r="E187" i="3"/>
  <c r="G187" i="3"/>
  <c r="E188" i="3"/>
  <c r="G188" i="3"/>
  <c r="E190" i="3"/>
  <c r="G190" i="3"/>
  <c r="E191" i="3"/>
  <c r="G191" i="3"/>
  <c r="E193" i="3"/>
  <c r="G193" i="3"/>
  <c r="E194" i="3"/>
  <c r="G194" i="3"/>
  <c r="E198" i="3"/>
  <c r="G198" i="3"/>
  <c r="E199" i="3"/>
  <c r="G199" i="3"/>
  <c r="E200" i="3"/>
  <c r="G200" i="3"/>
  <c r="E201" i="3"/>
  <c r="G201" i="3"/>
  <c r="E202" i="3"/>
  <c r="G202" i="3"/>
  <c r="E204" i="3"/>
  <c r="G204" i="3"/>
  <c r="E206" i="3"/>
  <c r="G206" i="3"/>
  <c r="E207" i="3"/>
  <c r="E208" i="3"/>
  <c r="G208" i="3"/>
  <c r="E209" i="3"/>
  <c r="G209" i="3"/>
  <c r="E210" i="3"/>
  <c r="G210" i="3"/>
  <c r="E211" i="3"/>
  <c r="G211" i="3"/>
  <c r="E216" i="3"/>
  <c r="E218" i="3"/>
  <c r="G218" i="3"/>
  <c r="E219" i="3"/>
  <c r="G219" i="3"/>
  <c r="E221" i="3"/>
  <c r="G221" i="3"/>
  <c r="E222" i="3"/>
  <c r="G222" i="3"/>
  <c r="E224" i="3"/>
  <c r="G224" i="3"/>
  <c r="E225" i="3"/>
  <c r="G225" i="3"/>
  <c r="E226" i="3"/>
  <c r="G226" i="3"/>
  <c r="E228" i="3"/>
  <c r="G228" i="3"/>
  <c r="E229" i="3"/>
  <c r="G229" i="3"/>
  <c r="E230" i="3"/>
  <c r="G230" i="3"/>
  <c r="E231" i="3"/>
  <c r="G231" i="3"/>
  <c r="E232" i="3"/>
  <c r="G232" i="3"/>
  <c r="E233" i="3"/>
  <c r="G233" i="3"/>
  <c r="E234" i="3"/>
  <c r="G234" i="3"/>
  <c r="E235" i="3"/>
  <c r="G235" i="3"/>
  <c r="E236" i="3"/>
  <c r="G236" i="3"/>
  <c r="E238" i="3"/>
  <c r="G238" i="3"/>
  <c r="E239" i="3"/>
  <c r="G239" i="3"/>
  <c r="E240" i="3"/>
  <c r="G240" i="3"/>
  <c r="E242" i="3"/>
  <c r="G242" i="3"/>
  <c r="E243" i="3"/>
  <c r="G243" i="3"/>
  <c r="E244" i="3"/>
  <c r="G244" i="3"/>
  <c r="E245" i="3"/>
  <c r="G245" i="3"/>
  <c r="E246" i="3"/>
  <c r="G246" i="3"/>
  <c r="E247" i="3"/>
  <c r="G247" i="3"/>
  <c r="E248" i="3"/>
  <c r="G248" i="3"/>
  <c r="E249" i="3"/>
  <c r="G249" i="3"/>
  <c r="E250" i="3"/>
  <c r="G250" i="3"/>
  <c r="E251" i="3"/>
  <c r="G251" i="3"/>
  <c r="E252" i="3"/>
  <c r="G252" i="3"/>
  <c r="E253" i="3"/>
  <c r="E255" i="3"/>
  <c r="G255" i="3"/>
  <c r="E256" i="3"/>
  <c r="G256" i="3"/>
  <c r="E257" i="3"/>
  <c r="G257" i="3"/>
  <c r="E258" i="3"/>
  <c r="G258" i="3"/>
  <c r="E259" i="3"/>
  <c r="G259" i="3"/>
  <c r="E260" i="3"/>
  <c r="G260" i="3"/>
  <c r="E261" i="3"/>
  <c r="G261" i="3"/>
  <c r="E262" i="3"/>
  <c r="G262" i="3"/>
  <c r="E263" i="3"/>
  <c r="E264" i="3"/>
  <c r="G264" i="3"/>
  <c r="E265" i="3"/>
  <c r="E266" i="3"/>
  <c r="G266" i="3"/>
  <c r="E267" i="3"/>
  <c r="G267" i="3"/>
  <c r="E268" i="3"/>
  <c r="G268" i="3"/>
  <c r="E270" i="3"/>
  <c r="G270" i="3"/>
  <c r="E271" i="3"/>
  <c r="G271" i="3"/>
  <c r="E272" i="3"/>
  <c r="G272" i="3"/>
  <c r="E273" i="3"/>
  <c r="G273" i="3"/>
  <c r="E274" i="3"/>
  <c r="G274" i="3"/>
  <c r="E275" i="3"/>
  <c r="G275" i="3"/>
  <c r="E276" i="3"/>
  <c r="G276" i="3"/>
  <c r="E277" i="3"/>
  <c r="G277" i="3"/>
  <c r="E278" i="3"/>
  <c r="G278" i="3"/>
  <c r="E280" i="3"/>
  <c r="G280" i="3"/>
  <c r="E281" i="3"/>
  <c r="G281" i="3"/>
  <c r="E282" i="3"/>
  <c r="G282" i="3"/>
  <c r="E283" i="3"/>
  <c r="G283" i="3"/>
  <c r="E284" i="3"/>
  <c r="G284" i="3"/>
  <c r="E285" i="3"/>
  <c r="G285" i="3"/>
  <c r="E286" i="3"/>
  <c r="G286" i="3"/>
  <c r="E287" i="3"/>
  <c r="G287" i="3"/>
  <c r="E288" i="3"/>
  <c r="G288" i="3"/>
  <c r="E289" i="3"/>
  <c r="G289" i="3"/>
  <c r="E290" i="3"/>
  <c r="G290" i="3"/>
  <c r="E291" i="3"/>
  <c r="G291" i="3"/>
  <c r="E292" i="3"/>
  <c r="G292" i="3"/>
  <c r="E294" i="3"/>
  <c r="G294" i="3"/>
  <c r="E295" i="3"/>
  <c r="G295" i="3"/>
  <c r="E296" i="3"/>
  <c r="G296" i="3"/>
  <c r="E297" i="3"/>
  <c r="G297" i="3"/>
  <c r="E298" i="3"/>
  <c r="G298" i="3"/>
  <c r="E299" i="3"/>
  <c r="E300" i="3"/>
  <c r="G300" i="3"/>
  <c r="E301" i="3"/>
  <c r="G301" i="3"/>
  <c r="E302" i="3"/>
  <c r="G302" i="3"/>
  <c r="E303" i="3"/>
  <c r="G303" i="3"/>
  <c r="E304" i="3"/>
  <c r="G304" i="3"/>
  <c r="E305" i="3"/>
  <c r="G305" i="3"/>
  <c r="E306" i="3"/>
  <c r="E307" i="3"/>
  <c r="G307" i="3"/>
  <c r="E308" i="3"/>
  <c r="G308" i="3"/>
  <c r="E309" i="3"/>
  <c r="E310" i="3"/>
  <c r="G310" i="3"/>
  <c r="E311" i="3"/>
  <c r="G311" i="3"/>
  <c r="E312" i="3"/>
  <c r="K312" i="3"/>
  <c r="E313" i="3"/>
  <c r="G313" i="3"/>
  <c r="E314" i="3"/>
  <c r="G314" i="3"/>
  <c r="E315" i="3"/>
  <c r="G315" i="3"/>
  <c r="E316" i="3"/>
  <c r="G316" i="3"/>
  <c r="E317" i="3"/>
  <c r="G317" i="3"/>
  <c r="E318" i="3"/>
  <c r="G318" i="3"/>
  <c r="E319" i="3"/>
  <c r="G319" i="3"/>
  <c r="E320" i="3"/>
  <c r="G320" i="3"/>
  <c r="E321" i="3"/>
  <c r="G321" i="3"/>
  <c r="E322" i="3"/>
  <c r="E323" i="3"/>
  <c r="G323" i="3"/>
  <c r="E324" i="3"/>
  <c r="G324" i="3"/>
  <c r="E325" i="3"/>
  <c r="G325" i="3"/>
  <c r="E326" i="3"/>
  <c r="G326" i="3"/>
  <c r="E327" i="3"/>
  <c r="G327" i="3"/>
  <c r="E328" i="3"/>
  <c r="G328" i="3"/>
  <c r="E330" i="3"/>
  <c r="G330" i="3"/>
  <c r="E331" i="3"/>
  <c r="G331" i="3"/>
  <c r="E332" i="3"/>
  <c r="G332" i="3"/>
  <c r="E335" i="3"/>
  <c r="G335" i="3"/>
  <c r="E338" i="3"/>
  <c r="G338" i="3"/>
  <c r="E339" i="3"/>
  <c r="G339" i="3"/>
  <c r="E340" i="3"/>
  <c r="G340" i="3"/>
  <c r="E341" i="3"/>
  <c r="G341" i="3"/>
  <c r="E342" i="3"/>
  <c r="G342" i="3"/>
  <c r="E343" i="3"/>
  <c r="G343" i="3"/>
  <c r="E344" i="3"/>
  <c r="G344" i="3"/>
  <c r="E345" i="3"/>
  <c r="G345" i="3"/>
  <c r="E346" i="3"/>
  <c r="G346" i="3"/>
  <c r="E347" i="3"/>
  <c r="G347" i="3"/>
  <c r="E348" i="3"/>
  <c r="G348" i="3"/>
  <c r="E349" i="3"/>
  <c r="G349" i="3"/>
  <c r="E350" i="3"/>
  <c r="G350" i="3"/>
  <c r="E351" i="3"/>
  <c r="G351" i="3"/>
  <c r="E352" i="3"/>
  <c r="G352" i="3"/>
  <c r="E353" i="3"/>
  <c r="E354" i="3"/>
  <c r="G354" i="3"/>
  <c r="E355" i="3"/>
  <c r="G355" i="3"/>
  <c r="E356" i="3"/>
  <c r="G356" i="3"/>
  <c r="E357" i="3"/>
  <c r="G357" i="3"/>
  <c r="E358" i="3"/>
  <c r="G358" i="3"/>
  <c r="E359" i="3"/>
  <c r="G359" i="3"/>
  <c r="E360" i="3"/>
  <c r="G360" i="3"/>
  <c r="E361" i="3"/>
  <c r="G361" i="3"/>
  <c r="E362" i="3"/>
  <c r="G362" i="3"/>
  <c r="E363" i="3"/>
  <c r="G363" i="3"/>
  <c r="E364" i="3"/>
  <c r="G364" i="3"/>
  <c r="E365" i="3"/>
  <c r="E366" i="3"/>
  <c r="G366" i="3"/>
  <c r="E367" i="3"/>
  <c r="G367" i="3"/>
  <c r="E368" i="3"/>
  <c r="G368" i="3"/>
  <c r="E369" i="3"/>
  <c r="G369" i="3"/>
  <c r="E370" i="3"/>
  <c r="G370" i="3"/>
  <c r="E371" i="3"/>
  <c r="G371" i="3"/>
  <c r="E372" i="3"/>
  <c r="G372" i="3"/>
  <c r="E373" i="3"/>
  <c r="G373" i="3"/>
  <c r="E374" i="3"/>
  <c r="E375" i="3"/>
  <c r="G375" i="3"/>
  <c r="E376" i="3"/>
  <c r="G376" i="3"/>
  <c r="E377" i="3"/>
  <c r="G377" i="3"/>
  <c r="E378" i="3"/>
  <c r="G378" i="3"/>
  <c r="E379" i="3"/>
  <c r="G379" i="3"/>
  <c r="E380" i="3"/>
  <c r="G380" i="3"/>
  <c r="E381" i="3"/>
  <c r="G381" i="3"/>
  <c r="E382" i="3"/>
  <c r="G382" i="3"/>
  <c r="E383" i="3"/>
  <c r="G383" i="3"/>
  <c r="E384" i="3"/>
  <c r="G384" i="3"/>
  <c r="E385" i="3"/>
  <c r="E386" i="3"/>
  <c r="G386" i="3"/>
  <c r="E387" i="3"/>
  <c r="G387" i="3"/>
  <c r="E388" i="3"/>
  <c r="G388" i="3"/>
  <c r="E389" i="3"/>
  <c r="G389" i="3"/>
  <c r="E390" i="3"/>
  <c r="G390" i="3"/>
  <c r="E391" i="3"/>
  <c r="G391" i="3"/>
  <c r="E392" i="3"/>
  <c r="G392" i="3"/>
  <c r="E393" i="3"/>
  <c r="G393" i="3"/>
  <c r="E394" i="3"/>
  <c r="G394" i="3"/>
  <c r="E395" i="3"/>
  <c r="G395" i="3"/>
  <c r="E396" i="3"/>
  <c r="G396" i="3"/>
  <c r="E397" i="3"/>
  <c r="E400" i="3"/>
  <c r="G400" i="3"/>
  <c r="E401" i="3"/>
  <c r="G401" i="3"/>
  <c r="E402" i="3"/>
  <c r="G402" i="3"/>
  <c r="E403" i="3"/>
  <c r="G403" i="3"/>
  <c r="E404" i="3"/>
  <c r="G404" i="3"/>
  <c r="E405" i="3"/>
  <c r="G405" i="3"/>
  <c r="E406" i="3"/>
  <c r="G406" i="3"/>
  <c r="E407" i="3"/>
  <c r="G407" i="3"/>
  <c r="E408" i="3"/>
  <c r="G408" i="3"/>
  <c r="E409" i="3"/>
  <c r="G409" i="3"/>
  <c r="E410" i="3"/>
  <c r="G410" i="3"/>
  <c r="E411" i="3"/>
  <c r="G411" i="3"/>
  <c r="E412" i="3"/>
  <c r="G412" i="3"/>
  <c r="E413" i="3"/>
  <c r="G413" i="3"/>
  <c r="E414" i="3"/>
  <c r="G414" i="3"/>
  <c r="E415" i="3"/>
  <c r="G415" i="3"/>
  <c r="E416" i="3"/>
  <c r="G416" i="3"/>
  <c r="E417" i="3"/>
  <c r="G417" i="3"/>
  <c r="E418" i="3"/>
  <c r="G418" i="3"/>
  <c r="E419" i="3"/>
  <c r="E420" i="3"/>
  <c r="G420" i="3"/>
  <c r="E421" i="3"/>
  <c r="G421" i="3"/>
  <c r="E422" i="3"/>
  <c r="G422" i="3"/>
  <c r="E423" i="3"/>
  <c r="G423" i="3"/>
  <c r="E424" i="3"/>
  <c r="G424" i="3"/>
  <c r="E425" i="3"/>
  <c r="G425" i="3"/>
  <c r="E426" i="3"/>
  <c r="G426" i="3"/>
  <c r="E427" i="3"/>
  <c r="G427" i="3"/>
  <c r="E428" i="3"/>
  <c r="E429" i="3"/>
  <c r="G429" i="3"/>
  <c r="E430" i="3"/>
  <c r="G430" i="3"/>
  <c r="E431" i="3"/>
  <c r="G431" i="3"/>
  <c r="E433" i="3"/>
  <c r="G433" i="3"/>
  <c r="E434" i="3"/>
  <c r="G434" i="3"/>
  <c r="E435" i="3"/>
  <c r="G435" i="3"/>
  <c r="E436" i="3"/>
  <c r="G436" i="3"/>
  <c r="E437" i="3"/>
  <c r="G437" i="3"/>
  <c r="E438" i="3"/>
  <c r="G438" i="3"/>
  <c r="E439" i="3"/>
  <c r="G439" i="3"/>
  <c r="E440" i="3"/>
  <c r="G440" i="3"/>
  <c r="E443" i="3"/>
  <c r="G443" i="3"/>
  <c r="E444" i="3"/>
  <c r="G444" i="3"/>
  <c r="E445" i="3"/>
  <c r="G445" i="3"/>
  <c r="E446" i="3"/>
  <c r="G446" i="3"/>
  <c r="E447" i="3"/>
  <c r="G447" i="3"/>
  <c r="E448" i="3"/>
  <c r="G448" i="3"/>
  <c r="E449" i="3"/>
  <c r="G449" i="3"/>
  <c r="E450" i="3"/>
  <c r="G450" i="3"/>
  <c r="E451" i="3"/>
  <c r="G451" i="3"/>
  <c r="E452" i="3"/>
  <c r="G452" i="3"/>
  <c r="E453" i="3"/>
  <c r="G453" i="3"/>
  <c r="E454" i="3"/>
  <c r="G454" i="3"/>
  <c r="E455" i="3"/>
  <c r="G455" i="3"/>
  <c r="E456" i="3"/>
  <c r="G456" i="3"/>
  <c r="E457" i="3"/>
  <c r="G457" i="3"/>
  <c r="E458" i="3"/>
  <c r="G458" i="3"/>
  <c r="E459" i="3"/>
  <c r="G459" i="3"/>
  <c r="E460" i="3"/>
  <c r="G460" i="3"/>
  <c r="E461" i="3"/>
  <c r="G461" i="3"/>
  <c r="E462" i="3"/>
  <c r="G462" i="3"/>
  <c r="E463" i="3"/>
  <c r="G463" i="3"/>
  <c r="E40" i="3"/>
  <c r="G40" i="3"/>
  <c r="E90" i="3"/>
  <c r="G90" i="3"/>
  <c r="E110" i="3"/>
  <c r="E124" i="3"/>
  <c r="G124" i="3"/>
  <c r="E129" i="3"/>
  <c r="G129" i="3"/>
  <c r="E145" i="3"/>
  <c r="G145" i="3"/>
  <c r="E158" i="3"/>
  <c r="G158" i="3"/>
  <c r="E164" i="3"/>
  <c r="G164" i="3"/>
  <c r="E165" i="3"/>
  <c r="G165" i="3"/>
  <c r="E166" i="3"/>
  <c r="G166" i="3"/>
  <c r="E179" i="3"/>
  <c r="G179" i="3"/>
  <c r="E180" i="3"/>
  <c r="G180" i="3"/>
  <c r="E182" i="3"/>
  <c r="G182" i="3"/>
  <c r="E184" i="3"/>
  <c r="G184" i="3"/>
  <c r="E185" i="3"/>
  <c r="G185" i="3"/>
  <c r="E189" i="3"/>
  <c r="G189" i="3"/>
  <c r="E192" i="3"/>
  <c r="G192" i="3"/>
  <c r="E195" i="3"/>
  <c r="G195" i="3"/>
  <c r="E196" i="3"/>
  <c r="G196" i="3"/>
  <c r="E197" i="3"/>
  <c r="G197" i="3"/>
  <c r="E203" i="3"/>
  <c r="G203" i="3"/>
  <c r="E205" i="3"/>
  <c r="G205" i="3"/>
  <c r="E212" i="3"/>
  <c r="E213" i="3"/>
  <c r="G213" i="3"/>
  <c r="E214" i="3"/>
  <c r="G214" i="3"/>
  <c r="E215" i="3"/>
  <c r="G215" i="3"/>
  <c r="E217" i="3"/>
  <c r="G217" i="3"/>
  <c r="E220" i="3"/>
  <c r="G220" i="3"/>
  <c r="E223" i="3"/>
  <c r="G223" i="3"/>
  <c r="E227" i="3"/>
  <c r="G227" i="3"/>
  <c r="E237" i="3"/>
  <c r="G237" i="3"/>
  <c r="E241" i="3"/>
  <c r="E254" i="3"/>
  <c r="G254" i="3"/>
  <c r="E269" i="3"/>
  <c r="G269" i="3"/>
  <c r="E279" i="3"/>
  <c r="G279" i="3"/>
  <c r="E293" i="3"/>
  <c r="G293" i="3"/>
  <c r="E329" i="3"/>
  <c r="G329" i="3"/>
  <c r="E333" i="3"/>
  <c r="G333" i="3"/>
  <c r="E334" i="3"/>
  <c r="G334" i="3"/>
  <c r="E336" i="3"/>
  <c r="G336" i="3"/>
  <c r="E337" i="3"/>
  <c r="G337" i="3"/>
  <c r="E398" i="3"/>
  <c r="G398" i="3"/>
  <c r="E399" i="3"/>
  <c r="G399" i="3"/>
  <c r="E432" i="3"/>
  <c r="G432" i="3"/>
  <c r="E441" i="3"/>
  <c r="G441" i="3"/>
  <c r="E442" i="3"/>
  <c r="G442" i="3"/>
  <c r="D465" i="3"/>
  <c r="H465" i="3"/>
  <c r="D466" i="3"/>
  <c r="H466" i="3"/>
  <c r="D467" i="3"/>
  <c r="H467" i="3"/>
  <c r="D468" i="3"/>
  <c r="H468" i="3"/>
  <c r="D469" i="3"/>
  <c r="H469" i="3"/>
  <c r="D470" i="3"/>
  <c r="H470" i="3"/>
  <c r="D471" i="3"/>
  <c r="H471" i="3"/>
  <c r="D472" i="3"/>
  <c r="D473" i="3"/>
  <c r="H473" i="3"/>
  <c r="D474" i="3"/>
  <c r="H474" i="3"/>
  <c r="D475" i="3"/>
  <c r="H475" i="3"/>
  <c r="D476" i="3"/>
  <c r="H476" i="3"/>
  <c r="D477" i="3"/>
  <c r="D478" i="3"/>
  <c r="H478" i="3"/>
  <c r="D479" i="3"/>
  <c r="D480" i="3"/>
  <c r="J480" i="3"/>
  <c r="H480" i="3"/>
  <c r="D481" i="3"/>
  <c r="H481" i="3"/>
  <c r="D482" i="3"/>
  <c r="H482" i="3"/>
  <c r="D483" i="3"/>
  <c r="H483" i="3"/>
  <c r="D484" i="3"/>
  <c r="H484" i="3"/>
  <c r="D485" i="3"/>
  <c r="H485" i="3"/>
  <c r="D486" i="3"/>
  <c r="H486" i="3"/>
  <c r="D487" i="3"/>
  <c r="H487" i="3"/>
  <c r="D488" i="3"/>
  <c r="F488" i="3"/>
  <c r="D489" i="3"/>
  <c r="H489" i="3"/>
  <c r="D490" i="3"/>
  <c r="H490" i="3"/>
  <c r="D491" i="3"/>
  <c r="H491" i="3"/>
  <c r="D492" i="3"/>
  <c r="H492" i="3"/>
  <c r="D493" i="3"/>
  <c r="D494" i="3"/>
  <c r="H494" i="3"/>
  <c r="D495" i="3"/>
  <c r="D496" i="3"/>
  <c r="J496" i="3"/>
  <c r="H496" i="3"/>
  <c r="D497" i="3"/>
  <c r="H497" i="3"/>
  <c r="D498" i="3"/>
  <c r="H498" i="3"/>
  <c r="D499" i="3"/>
  <c r="H499" i="3"/>
  <c r="D500" i="3"/>
  <c r="H500" i="3"/>
  <c r="D501" i="3"/>
  <c r="H501" i="3"/>
  <c r="D502" i="3"/>
  <c r="H502" i="3"/>
  <c r="D503" i="3"/>
  <c r="H503" i="3"/>
  <c r="D504" i="3"/>
  <c r="D505" i="3"/>
  <c r="H505" i="3"/>
  <c r="D506" i="3"/>
  <c r="H506" i="3"/>
  <c r="D507" i="3"/>
  <c r="H507" i="3"/>
  <c r="D508" i="3"/>
  <c r="H508" i="3"/>
  <c r="D509" i="3"/>
  <c r="D510" i="3"/>
  <c r="H510" i="3"/>
  <c r="D511" i="3"/>
  <c r="D512" i="3"/>
  <c r="J512" i="3"/>
  <c r="H512" i="3"/>
  <c r="D513" i="3"/>
  <c r="H513" i="3"/>
  <c r="D514" i="3"/>
  <c r="H514" i="3"/>
  <c r="D515" i="3"/>
  <c r="H515" i="3"/>
  <c r="D516" i="3"/>
  <c r="H516" i="3"/>
  <c r="D517" i="3"/>
  <c r="H517" i="3"/>
  <c r="D518" i="3"/>
  <c r="H518" i="3"/>
  <c r="D519" i="3"/>
  <c r="H519" i="3"/>
  <c r="D520" i="3"/>
  <c r="D521" i="3"/>
  <c r="H521" i="3"/>
  <c r="D522" i="3"/>
  <c r="H522" i="3"/>
  <c r="D523" i="3"/>
  <c r="H523" i="3"/>
  <c r="D524" i="3"/>
  <c r="H524" i="3"/>
  <c r="D525" i="3"/>
  <c r="D526" i="3"/>
  <c r="H526" i="3"/>
  <c r="D527" i="3"/>
  <c r="D528" i="3"/>
  <c r="J528" i="3"/>
  <c r="H528" i="3"/>
  <c r="D529" i="3"/>
  <c r="H529" i="3"/>
  <c r="D530" i="3"/>
  <c r="H530" i="3"/>
  <c r="D531" i="3"/>
  <c r="H531" i="3"/>
  <c r="D532" i="3"/>
  <c r="H532" i="3"/>
  <c r="D533" i="3"/>
  <c r="H533" i="3"/>
  <c r="D534" i="3"/>
  <c r="H534" i="3"/>
  <c r="D535" i="3"/>
  <c r="H535" i="3"/>
  <c r="D536" i="3"/>
  <c r="D537" i="3"/>
  <c r="H537" i="3"/>
  <c r="D538" i="3"/>
  <c r="H538" i="3"/>
  <c r="D539" i="3"/>
  <c r="H539" i="3"/>
  <c r="D540" i="3"/>
  <c r="H540" i="3"/>
  <c r="D541" i="3"/>
  <c r="D542" i="3"/>
  <c r="H542" i="3"/>
  <c r="D543" i="3"/>
  <c r="D544" i="3"/>
  <c r="J544" i="3"/>
  <c r="H544" i="3"/>
  <c r="D545" i="3"/>
  <c r="H545" i="3"/>
  <c r="D546" i="3"/>
  <c r="H546" i="3"/>
  <c r="D547" i="3"/>
  <c r="H547" i="3"/>
  <c r="D548" i="3"/>
  <c r="H548" i="3"/>
  <c r="D549" i="3"/>
  <c r="H549" i="3"/>
  <c r="D550" i="3"/>
  <c r="H550" i="3"/>
  <c r="D551" i="3"/>
  <c r="H551" i="3"/>
  <c r="D552" i="3"/>
  <c r="D553" i="3"/>
  <c r="H553" i="3"/>
  <c r="D554" i="3"/>
  <c r="H554" i="3"/>
  <c r="D555" i="3"/>
  <c r="H555" i="3"/>
  <c r="D556" i="3"/>
  <c r="H556" i="3"/>
  <c r="D557" i="3"/>
  <c r="D558" i="3"/>
  <c r="H558" i="3"/>
  <c r="D559" i="3"/>
  <c r="D560" i="3"/>
  <c r="J560" i="3"/>
  <c r="H560" i="3"/>
  <c r="D561" i="3"/>
  <c r="H561" i="3"/>
  <c r="D562" i="3"/>
  <c r="H562" i="3"/>
  <c r="D563" i="3"/>
  <c r="H563" i="3"/>
  <c r="D564" i="3"/>
  <c r="H564" i="3"/>
  <c r="D565" i="3"/>
  <c r="H565" i="3"/>
  <c r="D566" i="3"/>
  <c r="H566" i="3"/>
  <c r="D567" i="3"/>
  <c r="H567" i="3"/>
  <c r="D568" i="3"/>
  <c r="D569" i="3"/>
  <c r="H569" i="3"/>
  <c r="D570" i="3"/>
  <c r="H570" i="3"/>
  <c r="D571" i="3"/>
  <c r="H571" i="3"/>
  <c r="D572" i="3"/>
  <c r="H572" i="3"/>
  <c r="D573" i="3"/>
  <c r="D574" i="3"/>
  <c r="H574" i="3"/>
  <c r="D575" i="3"/>
  <c r="D576" i="3"/>
  <c r="J576" i="3"/>
  <c r="H576" i="3"/>
  <c r="D577" i="3"/>
  <c r="H577" i="3"/>
  <c r="D578" i="3"/>
  <c r="H578" i="3"/>
  <c r="D579" i="3"/>
  <c r="H579" i="3"/>
  <c r="D580" i="3"/>
  <c r="H580" i="3"/>
  <c r="D581" i="3"/>
  <c r="H581" i="3"/>
  <c r="D582" i="3"/>
  <c r="H582" i="3"/>
  <c r="D583" i="3"/>
  <c r="H583" i="3"/>
  <c r="D584" i="3"/>
  <c r="D585" i="3"/>
  <c r="H585" i="3"/>
  <c r="D586" i="3"/>
  <c r="H586" i="3"/>
  <c r="D587" i="3"/>
  <c r="H587" i="3"/>
  <c r="D588" i="3"/>
  <c r="H588" i="3"/>
  <c r="D589" i="3"/>
  <c r="D590" i="3"/>
  <c r="H590" i="3"/>
  <c r="D591" i="3"/>
  <c r="D592" i="3"/>
  <c r="J592" i="3"/>
  <c r="H592" i="3"/>
  <c r="D593" i="3"/>
  <c r="H593" i="3"/>
  <c r="D594" i="3"/>
  <c r="H594" i="3"/>
  <c r="D595" i="3"/>
  <c r="H595" i="3"/>
  <c r="D596" i="3"/>
  <c r="H596" i="3"/>
  <c r="D597" i="3"/>
  <c r="I597" i="3"/>
  <c r="H597" i="3"/>
  <c r="D598" i="3"/>
  <c r="H598" i="3"/>
  <c r="D599" i="3"/>
  <c r="H599" i="3"/>
  <c r="D600" i="3"/>
  <c r="D601" i="3"/>
  <c r="H601" i="3"/>
  <c r="D602" i="3"/>
  <c r="H602" i="3"/>
  <c r="D603" i="3"/>
  <c r="H603" i="3"/>
  <c r="D604" i="3"/>
  <c r="H604" i="3"/>
  <c r="D605" i="3"/>
  <c r="K605" i="3"/>
  <c r="D606" i="3"/>
  <c r="H606" i="3"/>
  <c r="D607" i="3"/>
  <c r="D608" i="3"/>
  <c r="J608" i="3"/>
  <c r="H608" i="3"/>
  <c r="D609" i="3"/>
  <c r="H609" i="3"/>
  <c r="D610" i="3"/>
  <c r="H610" i="3"/>
  <c r="D611" i="3"/>
  <c r="H611" i="3"/>
  <c r="D612" i="3"/>
  <c r="H612" i="3"/>
  <c r="D613" i="3"/>
  <c r="I613" i="3"/>
  <c r="H613" i="3"/>
  <c r="D614" i="3"/>
  <c r="H614" i="3"/>
  <c r="D615" i="3"/>
  <c r="H615" i="3"/>
  <c r="D616" i="3"/>
  <c r="D617" i="3"/>
  <c r="H617" i="3"/>
  <c r="D618" i="3"/>
  <c r="H618" i="3"/>
  <c r="D619" i="3"/>
  <c r="H619" i="3"/>
  <c r="D620" i="3"/>
  <c r="H620" i="3"/>
  <c r="D621" i="3"/>
  <c r="D622" i="3"/>
  <c r="H622" i="3"/>
  <c r="D623" i="3"/>
  <c r="D624" i="3"/>
  <c r="J624" i="3"/>
  <c r="H624" i="3"/>
  <c r="D625" i="3"/>
  <c r="H625" i="3"/>
  <c r="D626" i="3"/>
  <c r="H626" i="3"/>
  <c r="D627" i="3"/>
  <c r="H627" i="3"/>
  <c r="D628" i="3"/>
  <c r="H628" i="3"/>
  <c r="D629" i="3"/>
  <c r="I629" i="3"/>
  <c r="H629" i="3"/>
  <c r="D630" i="3"/>
  <c r="H630" i="3"/>
  <c r="D631" i="3"/>
  <c r="H631" i="3"/>
  <c r="D632" i="3"/>
  <c r="D633" i="3"/>
  <c r="H633" i="3"/>
  <c r="D634" i="3"/>
  <c r="H634" i="3"/>
  <c r="D635" i="3"/>
  <c r="H635" i="3"/>
  <c r="D636" i="3"/>
  <c r="H636" i="3"/>
  <c r="D637" i="3"/>
  <c r="D638" i="3"/>
  <c r="H638" i="3"/>
  <c r="D639" i="3"/>
  <c r="D640" i="3"/>
  <c r="J640" i="3"/>
  <c r="H640" i="3"/>
  <c r="D641" i="3"/>
  <c r="H641" i="3"/>
  <c r="D642" i="3"/>
  <c r="H642" i="3"/>
  <c r="D643" i="3"/>
  <c r="H643" i="3"/>
  <c r="D644" i="3"/>
  <c r="H644" i="3"/>
  <c r="D645" i="3"/>
  <c r="I645" i="3"/>
  <c r="H645" i="3"/>
  <c r="D646" i="3"/>
  <c r="H646" i="3"/>
  <c r="D647" i="3"/>
  <c r="H647" i="3"/>
  <c r="D648" i="3"/>
  <c r="D649" i="3"/>
  <c r="H649" i="3"/>
  <c r="D650" i="3"/>
  <c r="H650" i="3"/>
  <c r="D651" i="3"/>
  <c r="H651" i="3"/>
  <c r="D652" i="3"/>
  <c r="H652" i="3"/>
  <c r="D653" i="3"/>
  <c r="D654" i="3"/>
  <c r="H654" i="3"/>
  <c r="D655" i="3"/>
  <c r="D656" i="3"/>
  <c r="J656" i="3"/>
  <c r="H656" i="3"/>
  <c r="D657" i="3"/>
  <c r="H657" i="3"/>
  <c r="D658" i="3"/>
  <c r="H658" i="3"/>
  <c r="D659" i="3"/>
  <c r="H659" i="3"/>
  <c r="D660" i="3"/>
  <c r="H660" i="3"/>
  <c r="D661" i="3"/>
  <c r="I661" i="3"/>
  <c r="H661" i="3"/>
  <c r="D662" i="3"/>
  <c r="H662" i="3"/>
  <c r="D663" i="3"/>
  <c r="H663" i="3"/>
  <c r="D664" i="3"/>
  <c r="D666" i="3"/>
  <c r="H666" i="3"/>
  <c r="D665" i="3"/>
  <c r="H665" i="3"/>
  <c r="D667" i="3"/>
  <c r="H667" i="3"/>
  <c r="D668" i="3"/>
  <c r="H668" i="3"/>
  <c r="D669" i="3"/>
  <c r="D670" i="3"/>
  <c r="H670" i="3"/>
  <c r="D671" i="3"/>
  <c r="D672" i="3"/>
  <c r="J672" i="3"/>
  <c r="H672" i="3"/>
  <c r="D673" i="3"/>
  <c r="H673" i="3"/>
  <c r="D674" i="3"/>
  <c r="H674" i="3"/>
  <c r="D675" i="3"/>
  <c r="H675" i="3"/>
  <c r="D676" i="3"/>
  <c r="H676" i="3"/>
  <c r="D677" i="3"/>
  <c r="I677" i="3"/>
  <c r="H677" i="3"/>
  <c r="D678" i="3"/>
  <c r="H678" i="3"/>
  <c r="D679" i="3"/>
  <c r="H679" i="3"/>
  <c r="D680" i="3"/>
  <c r="D681" i="3"/>
  <c r="H681" i="3"/>
  <c r="D682" i="3"/>
  <c r="H682" i="3"/>
  <c r="D683" i="3"/>
  <c r="H683" i="3"/>
  <c r="D684" i="3"/>
  <c r="H684" i="3"/>
  <c r="D685" i="3"/>
  <c r="D686" i="3"/>
  <c r="H686" i="3"/>
  <c r="D687" i="3"/>
  <c r="D688" i="3"/>
  <c r="J688" i="3"/>
  <c r="H688" i="3"/>
  <c r="D689" i="3"/>
  <c r="H689" i="3"/>
  <c r="D690" i="3"/>
  <c r="H690" i="3"/>
  <c r="D691" i="3"/>
  <c r="H691" i="3"/>
  <c r="D692" i="3"/>
  <c r="H692" i="3"/>
  <c r="D693" i="3"/>
  <c r="I693" i="3"/>
  <c r="H693" i="3"/>
  <c r="D694" i="3"/>
  <c r="H694" i="3"/>
  <c r="D695" i="3"/>
  <c r="H695" i="3"/>
  <c r="D696" i="3"/>
  <c r="D697" i="3"/>
  <c r="H697" i="3"/>
  <c r="D698" i="3"/>
  <c r="H698" i="3"/>
  <c r="D699" i="3"/>
  <c r="H699" i="3"/>
  <c r="D700" i="3"/>
  <c r="H700" i="3"/>
  <c r="D701" i="3"/>
  <c r="D702" i="3"/>
  <c r="H702" i="3"/>
  <c r="D703" i="3"/>
  <c r="D704" i="3"/>
  <c r="J704" i="3"/>
  <c r="H704" i="3"/>
  <c r="D705" i="3"/>
  <c r="H705" i="3"/>
  <c r="D706" i="3"/>
  <c r="H706" i="3"/>
  <c r="D707" i="3"/>
  <c r="H707" i="3"/>
  <c r="D708" i="3"/>
  <c r="H708" i="3"/>
  <c r="D709" i="3"/>
  <c r="I709" i="3"/>
  <c r="H709" i="3"/>
  <c r="D710" i="3"/>
  <c r="H710" i="3"/>
  <c r="D711" i="3"/>
  <c r="H711" i="3"/>
  <c r="D712" i="3"/>
  <c r="D713" i="3"/>
  <c r="H713" i="3"/>
  <c r="D714" i="3"/>
  <c r="H714" i="3"/>
  <c r="D715" i="3"/>
  <c r="H715" i="3"/>
  <c r="D716" i="3"/>
  <c r="H716" i="3"/>
  <c r="D717" i="3"/>
  <c r="D718" i="3"/>
  <c r="H718" i="3"/>
  <c r="D719" i="3"/>
  <c r="D720" i="3"/>
  <c r="J720" i="3"/>
  <c r="H720" i="3"/>
  <c r="D721" i="3"/>
  <c r="H721" i="3"/>
  <c r="D722" i="3"/>
  <c r="H722" i="3"/>
  <c r="D723" i="3"/>
  <c r="H723" i="3"/>
  <c r="D724" i="3"/>
  <c r="H724" i="3"/>
  <c r="D725" i="3"/>
  <c r="I725" i="3"/>
  <c r="H725" i="3"/>
  <c r="D726" i="3"/>
  <c r="H726" i="3"/>
  <c r="D727" i="3"/>
  <c r="H727" i="3"/>
  <c r="D728" i="3"/>
  <c r="D729" i="3"/>
  <c r="H729" i="3"/>
  <c r="D730" i="3"/>
  <c r="H730" i="3"/>
  <c r="D731" i="3"/>
  <c r="H731" i="3"/>
  <c r="D732" i="3"/>
  <c r="H732" i="3"/>
  <c r="D733" i="3"/>
  <c r="D734" i="3"/>
  <c r="H734" i="3"/>
  <c r="D735" i="3"/>
  <c r="D736" i="3"/>
  <c r="J736" i="3"/>
  <c r="H736" i="3"/>
  <c r="D737" i="3"/>
  <c r="H737" i="3"/>
  <c r="D738" i="3"/>
  <c r="H738" i="3"/>
  <c r="D739" i="3"/>
  <c r="H739" i="3"/>
  <c r="D740" i="3"/>
  <c r="H740" i="3"/>
  <c r="D741" i="3"/>
  <c r="I741" i="3"/>
  <c r="H741" i="3"/>
  <c r="D742" i="3"/>
  <c r="H742" i="3"/>
  <c r="D743" i="3"/>
  <c r="H743" i="3"/>
  <c r="D744" i="3"/>
  <c r="D745" i="3"/>
  <c r="H745" i="3"/>
  <c r="D746" i="3"/>
  <c r="H746" i="3"/>
  <c r="D747" i="3"/>
  <c r="H747" i="3"/>
  <c r="D748" i="3"/>
  <c r="H748" i="3"/>
  <c r="D749" i="3"/>
  <c r="D750" i="3"/>
  <c r="H750" i="3"/>
  <c r="D751" i="3"/>
  <c r="D752" i="3"/>
  <c r="J752" i="3"/>
  <c r="H752" i="3"/>
  <c r="D753" i="3"/>
  <c r="H753" i="3"/>
  <c r="D754" i="3"/>
  <c r="H754" i="3"/>
  <c r="D755" i="3"/>
  <c r="H755" i="3"/>
  <c r="D756" i="3"/>
  <c r="H756" i="3"/>
  <c r="D757" i="3"/>
  <c r="I757" i="3"/>
  <c r="H757" i="3"/>
  <c r="D758" i="3"/>
  <c r="H758" i="3"/>
  <c r="D759" i="3"/>
  <c r="H759" i="3"/>
  <c r="D760" i="3"/>
  <c r="D761" i="3"/>
  <c r="H761" i="3"/>
  <c r="D762" i="3"/>
  <c r="H762" i="3"/>
  <c r="D763" i="3"/>
  <c r="H763" i="3"/>
  <c r="D764" i="3"/>
  <c r="H764" i="3"/>
  <c r="D765" i="3"/>
  <c r="D766" i="3"/>
  <c r="H766" i="3"/>
  <c r="D767" i="3"/>
  <c r="D768" i="3"/>
  <c r="J768" i="3"/>
  <c r="H768" i="3"/>
  <c r="D769" i="3"/>
  <c r="H769" i="3"/>
  <c r="D770" i="3"/>
  <c r="H770" i="3"/>
  <c r="D771" i="3"/>
  <c r="H771" i="3"/>
  <c r="D772" i="3"/>
  <c r="H772" i="3"/>
  <c r="D773" i="3"/>
  <c r="I773" i="3"/>
  <c r="H773" i="3"/>
  <c r="D774" i="3"/>
  <c r="H774" i="3"/>
  <c r="D775" i="3"/>
  <c r="H775" i="3"/>
  <c r="D776" i="3"/>
  <c r="D777" i="3"/>
  <c r="H777" i="3"/>
  <c r="D778" i="3"/>
  <c r="H778" i="3"/>
  <c r="D779" i="3"/>
  <c r="H779" i="3"/>
  <c r="D780" i="3"/>
  <c r="H780" i="3"/>
  <c r="D781" i="3"/>
  <c r="D782" i="3"/>
  <c r="H782" i="3"/>
  <c r="D783" i="3"/>
  <c r="D784" i="3"/>
  <c r="J784" i="3"/>
  <c r="H784" i="3"/>
  <c r="D785" i="3"/>
  <c r="H785" i="3"/>
  <c r="D786" i="3"/>
  <c r="H786" i="3"/>
  <c r="D787" i="3"/>
  <c r="H787" i="3"/>
  <c r="D788" i="3"/>
  <c r="H788" i="3"/>
  <c r="D789" i="3"/>
  <c r="I789" i="3"/>
  <c r="H789" i="3"/>
  <c r="D790" i="3"/>
  <c r="H790" i="3"/>
  <c r="D791" i="3"/>
  <c r="H791" i="3"/>
  <c r="D792" i="3"/>
  <c r="D793" i="3"/>
  <c r="H793" i="3"/>
  <c r="D794" i="3"/>
  <c r="H794" i="3"/>
  <c r="D795" i="3"/>
  <c r="H795" i="3"/>
  <c r="D796" i="3"/>
  <c r="H796" i="3"/>
  <c r="D797" i="3"/>
  <c r="D798" i="3"/>
  <c r="H798" i="3"/>
  <c r="D799" i="3"/>
  <c r="D800" i="3"/>
  <c r="J800" i="3"/>
  <c r="H800" i="3"/>
  <c r="D801" i="3"/>
  <c r="H801" i="3"/>
  <c r="D802" i="3"/>
  <c r="H802" i="3"/>
  <c r="D803" i="3"/>
  <c r="H803" i="3"/>
  <c r="D804" i="3"/>
  <c r="H804" i="3"/>
  <c r="D805" i="3"/>
  <c r="I805" i="3"/>
  <c r="H805" i="3"/>
  <c r="D806" i="3"/>
  <c r="H806" i="3"/>
  <c r="D807" i="3"/>
  <c r="H807" i="3"/>
  <c r="D808" i="3"/>
  <c r="D809" i="3"/>
  <c r="H809" i="3"/>
  <c r="D810" i="3"/>
  <c r="H810" i="3"/>
  <c r="D811" i="3"/>
  <c r="H811" i="3"/>
  <c r="D812" i="3"/>
  <c r="H812" i="3"/>
  <c r="D813" i="3"/>
  <c r="D814" i="3"/>
  <c r="H814" i="3"/>
  <c r="D815" i="3"/>
  <c r="D816" i="3"/>
  <c r="J816" i="3"/>
  <c r="H816" i="3"/>
  <c r="D817" i="3"/>
  <c r="H817" i="3"/>
  <c r="D818" i="3"/>
  <c r="H818" i="3"/>
  <c r="D819" i="3"/>
  <c r="H819" i="3"/>
  <c r="D820" i="3"/>
  <c r="H820" i="3"/>
  <c r="D821" i="3"/>
  <c r="I821" i="3"/>
  <c r="H821" i="3"/>
  <c r="D822" i="3"/>
  <c r="H822" i="3"/>
  <c r="D823" i="3"/>
  <c r="H823" i="3"/>
  <c r="D824" i="3"/>
  <c r="D825" i="3"/>
  <c r="H825" i="3"/>
  <c r="D826" i="3"/>
  <c r="H826" i="3"/>
  <c r="D827" i="3"/>
  <c r="H827" i="3"/>
  <c r="D828" i="3"/>
  <c r="H828" i="3"/>
  <c r="D829" i="3"/>
  <c r="D830" i="3"/>
  <c r="H830" i="3"/>
  <c r="D831" i="3"/>
  <c r="D832" i="3"/>
  <c r="J832" i="3"/>
  <c r="H832" i="3"/>
  <c r="D833" i="3"/>
  <c r="H833" i="3"/>
  <c r="D834" i="3"/>
  <c r="H834" i="3"/>
  <c r="D835" i="3"/>
  <c r="H835" i="3"/>
  <c r="D836" i="3"/>
  <c r="H836" i="3"/>
  <c r="D837" i="3"/>
  <c r="I837" i="3"/>
  <c r="H837" i="3"/>
  <c r="D838" i="3"/>
  <c r="H838" i="3"/>
  <c r="D839" i="3"/>
  <c r="H839" i="3"/>
  <c r="D840" i="3"/>
  <c r="D841" i="3"/>
  <c r="H841" i="3"/>
  <c r="D842" i="3"/>
  <c r="H842" i="3"/>
  <c r="D843" i="3"/>
  <c r="H843" i="3"/>
  <c r="D844" i="3"/>
  <c r="H844" i="3"/>
  <c r="D845" i="3"/>
  <c r="D846" i="3"/>
  <c r="H846" i="3"/>
  <c r="D847" i="3"/>
  <c r="D848" i="3"/>
  <c r="J848" i="3"/>
  <c r="H848" i="3"/>
  <c r="D849" i="3"/>
  <c r="H849" i="3"/>
  <c r="D850" i="3"/>
  <c r="H850" i="3"/>
  <c r="D851" i="3"/>
  <c r="H851" i="3"/>
  <c r="D852" i="3"/>
  <c r="H852" i="3"/>
  <c r="D853" i="3"/>
  <c r="I853" i="3"/>
  <c r="H853" i="3"/>
  <c r="D854" i="3"/>
  <c r="H854" i="3"/>
  <c r="D855" i="3"/>
  <c r="H855" i="3"/>
  <c r="D856" i="3"/>
  <c r="D857" i="3"/>
  <c r="H857" i="3"/>
  <c r="D858" i="3"/>
  <c r="H858" i="3"/>
  <c r="D859" i="3"/>
  <c r="H859" i="3"/>
  <c r="D860" i="3"/>
  <c r="H860" i="3"/>
  <c r="D861" i="3"/>
  <c r="D862" i="3"/>
  <c r="H862" i="3"/>
  <c r="D863" i="3"/>
  <c r="D864" i="3"/>
  <c r="J864" i="3"/>
  <c r="H864" i="3"/>
  <c r="D865" i="3"/>
  <c r="H865" i="3"/>
  <c r="D866" i="3"/>
  <c r="H866" i="3"/>
  <c r="D867" i="3"/>
  <c r="H867" i="3"/>
  <c r="D868" i="3"/>
  <c r="H868" i="3"/>
  <c r="D869" i="3"/>
  <c r="I869" i="3"/>
  <c r="H869" i="3"/>
  <c r="D870" i="3"/>
  <c r="H870" i="3"/>
  <c r="D871" i="3"/>
  <c r="H871" i="3"/>
  <c r="D872" i="3"/>
  <c r="D873" i="3"/>
  <c r="H873" i="3"/>
  <c r="D874" i="3"/>
  <c r="H874" i="3"/>
  <c r="D875" i="3"/>
  <c r="H875" i="3"/>
  <c r="D876" i="3"/>
  <c r="H876" i="3"/>
  <c r="D877" i="3"/>
  <c r="D878" i="3"/>
  <c r="H878" i="3"/>
  <c r="D879" i="3"/>
  <c r="D880" i="3"/>
  <c r="J880" i="3"/>
  <c r="H880" i="3"/>
  <c r="D881" i="3"/>
  <c r="H881" i="3"/>
  <c r="D882" i="3"/>
  <c r="H882" i="3"/>
  <c r="D883" i="3"/>
  <c r="H883" i="3"/>
  <c r="D884" i="3"/>
  <c r="H884" i="3"/>
  <c r="D885" i="3"/>
  <c r="I885" i="3"/>
  <c r="H885" i="3"/>
  <c r="D886" i="3"/>
  <c r="H886" i="3"/>
  <c r="D887" i="3"/>
  <c r="H887" i="3"/>
  <c r="D888" i="3"/>
  <c r="D889" i="3"/>
  <c r="H889" i="3"/>
  <c r="D890" i="3"/>
  <c r="H890" i="3"/>
  <c r="D891" i="3"/>
  <c r="H891" i="3"/>
  <c r="D892" i="3"/>
  <c r="H892" i="3"/>
  <c r="D893" i="3"/>
  <c r="D894" i="3"/>
  <c r="H894" i="3"/>
  <c r="D895" i="3"/>
  <c r="D896" i="3"/>
  <c r="J896" i="3"/>
  <c r="H896" i="3"/>
  <c r="D897" i="3"/>
  <c r="H897" i="3"/>
  <c r="D898" i="3"/>
  <c r="H898" i="3"/>
  <c r="D899" i="3"/>
  <c r="H899" i="3"/>
  <c r="D900" i="3"/>
  <c r="H900" i="3"/>
  <c r="D901" i="3"/>
  <c r="I901" i="3"/>
  <c r="H901" i="3"/>
  <c r="D902" i="3"/>
  <c r="H902" i="3"/>
  <c r="D903" i="3"/>
  <c r="H903" i="3"/>
  <c r="D904" i="3"/>
  <c r="D905" i="3"/>
  <c r="H905" i="3"/>
  <c r="D906" i="3"/>
  <c r="H906" i="3"/>
  <c r="D907" i="3"/>
  <c r="D908" i="3"/>
  <c r="H908" i="3"/>
  <c r="D909" i="3"/>
  <c r="D910" i="3"/>
  <c r="H910" i="3"/>
  <c r="D911" i="3"/>
  <c r="D912" i="3"/>
  <c r="J912" i="3"/>
  <c r="H912" i="3"/>
  <c r="D913" i="3"/>
  <c r="H913" i="3"/>
  <c r="D914" i="3"/>
  <c r="H914" i="3"/>
  <c r="D915" i="3"/>
  <c r="H915" i="3"/>
  <c r="D916" i="3"/>
  <c r="H916" i="3"/>
  <c r="D917" i="3"/>
  <c r="I917" i="3"/>
  <c r="H917" i="3"/>
  <c r="D918" i="3"/>
  <c r="H918" i="3"/>
  <c r="D919" i="3"/>
  <c r="H919" i="3"/>
  <c r="D920" i="3"/>
  <c r="D921" i="3"/>
  <c r="H921" i="3"/>
  <c r="D922" i="3"/>
  <c r="H922" i="3"/>
  <c r="D923" i="3"/>
  <c r="D924" i="3"/>
  <c r="H924" i="3"/>
  <c r="D925" i="3"/>
  <c r="D926" i="3"/>
  <c r="H926" i="3"/>
  <c r="D927" i="3"/>
  <c r="D928" i="3"/>
  <c r="J928" i="3"/>
  <c r="H928" i="3"/>
  <c r="D929" i="3"/>
  <c r="H929" i="3"/>
  <c r="D930" i="3"/>
  <c r="H930" i="3"/>
  <c r="D931" i="3"/>
  <c r="H931" i="3"/>
  <c r="D932" i="3"/>
  <c r="H932" i="3"/>
  <c r="D933" i="3"/>
  <c r="I933" i="3"/>
  <c r="H933" i="3"/>
  <c r="D934" i="3"/>
  <c r="H934" i="3"/>
  <c r="D935" i="3"/>
  <c r="H935" i="3"/>
  <c r="D936" i="3"/>
  <c r="D937" i="3"/>
  <c r="H937" i="3"/>
  <c r="D938" i="3"/>
  <c r="H938" i="3"/>
  <c r="D939" i="3"/>
  <c r="D940" i="3"/>
  <c r="H940" i="3"/>
  <c r="D941" i="3"/>
  <c r="D942" i="3"/>
  <c r="H942" i="3"/>
  <c r="D943" i="3"/>
  <c r="D944" i="3"/>
  <c r="J944" i="3"/>
  <c r="H944" i="3"/>
  <c r="D945" i="3"/>
  <c r="H945" i="3"/>
  <c r="D946" i="3"/>
  <c r="H946" i="3"/>
  <c r="D947" i="3"/>
  <c r="H947" i="3"/>
  <c r="D948" i="3"/>
  <c r="H948" i="3"/>
  <c r="D949" i="3"/>
  <c r="I949" i="3"/>
  <c r="H949" i="3"/>
  <c r="D950" i="3"/>
  <c r="H950" i="3"/>
  <c r="D951" i="3"/>
  <c r="H951" i="3"/>
  <c r="D952" i="3"/>
  <c r="D953" i="3"/>
  <c r="H953" i="3"/>
  <c r="D954" i="3"/>
  <c r="H954" i="3"/>
  <c r="D955" i="3"/>
  <c r="D956" i="3"/>
  <c r="H956" i="3"/>
  <c r="D957" i="3"/>
  <c r="L957" i="3"/>
  <c r="D958" i="3"/>
  <c r="H958" i="3"/>
  <c r="D959" i="3"/>
  <c r="D960" i="3"/>
  <c r="J960" i="3"/>
  <c r="H960" i="3"/>
  <c r="D961" i="3"/>
  <c r="H961" i="3"/>
  <c r="D962" i="3"/>
  <c r="H962" i="3"/>
  <c r="D963" i="3"/>
  <c r="H963" i="3"/>
  <c r="D964" i="3"/>
  <c r="H964" i="3"/>
  <c r="D965" i="3"/>
  <c r="I965" i="3"/>
  <c r="H965" i="3"/>
  <c r="D966" i="3"/>
  <c r="H966" i="3"/>
  <c r="D967" i="3"/>
  <c r="H967" i="3"/>
  <c r="D968" i="3"/>
  <c r="D969" i="3"/>
  <c r="H969" i="3"/>
  <c r="D970" i="3"/>
  <c r="H970" i="3"/>
  <c r="D971" i="3"/>
  <c r="D972" i="3"/>
  <c r="H972" i="3"/>
  <c r="D973" i="3"/>
  <c r="D974" i="3"/>
  <c r="H974" i="3"/>
  <c r="D975" i="3"/>
  <c r="D976" i="3"/>
  <c r="J976" i="3"/>
  <c r="H976" i="3"/>
  <c r="D977" i="3"/>
  <c r="H977" i="3"/>
  <c r="D978" i="3"/>
  <c r="D979" i="3"/>
  <c r="H979" i="3"/>
  <c r="D980" i="3"/>
  <c r="H980" i="3"/>
  <c r="D981" i="3"/>
  <c r="I981" i="3"/>
  <c r="H981" i="3"/>
  <c r="D982" i="3"/>
  <c r="H982" i="3"/>
  <c r="D983" i="3"/>
  <c r="H983" i="3"/>
  <c r="D984" i="3"/>
  <c r="D985" i="3"/>
  <c r="H985" i="3"/>
  <c r="D986" i="3"/>
  <c r="H986" i="3"/>
  <c r="D987" i="3"/>
  <c r="D988" i="3"/>
  <c r="H988" i="3"/>
  <c r="D989" i="3"/>
  <c r="D990" i="3"/>
  <c r="H990" i="3"/>
  <c r="D991" i="3"/>
  <c r="D992" i="3"/>
  <c r="J992" i="3"/>
  <c r="H992" i="3"/>
  <c r="D993" i="3"/>
  <c r="H993" i="3"/>
  <c r="D994" i="3"/>
  <c r="D995" i="3"/>
  <c r="H995" i="3"/>
  <c r="D996" i="3"/>
  <c r="H996" i="3"/>
  <c r="D997" i="3"/>
  <c r="I997" i="3"/>
  <c r="H997" i="3"/>
  <c r="D998" i="3"/>
  <c r="H998" i="3"/>
  <c r="D999" i="3"/>
  <c r="H999" i="3"/>
  <c r="D1000" i="3"/>
  <c r="D1001" i="3"/>
  <c r="H1001" i="3"/>
  <c r="D1002" i="3"/>
  <c r="H1002" i="3"/>
  <c r="D1003" i="3"/>
  <c r="D1004" i="3"/>
  <c r="H1004" i="3"/>
  <c r="D1005" i="3"/>
  <c r="D1006" i="3"/>
  <c r="H1006" i="3"/>
  <c r="D1007" i="3"/>
  <c r="D1008" i="3"/>
  <c r="J1008" i="3"/>
  <c r="H1008" i="3"/>
  <c r="D1009" i="3"/>
  <c r="H1009" i="3"/>
  <c r="D1010" i="3"/>
  <c r="D1011" i="3"/>
  <c r="H1011" i="3"/>
  <c r="D1012" i="3"/>
  <c r="H1012" i="3"/>
  <c r="D1013" i="3"/>
  <c r="I1013" i="3"/>
  <c r="H1013" i="3"/>
  <c r="D1014" i="3"/>
  <c r="H1014" i="3"/>
  <c r="D1015" i="3"/>
  <c r="H1015" i="3"/>
  <c r="D1016" i="3"/>
  <c r="D1017" i="3"/>
  <c r="H1017" i="3"/>
  <c r="D1018" i="3"/>
  <c r="H1018" i="3"/>
  <c r="D1019" i="3"/>
  <c r="H16" i="3"/>
  <c r="H15" i="3"/>
  <c r="D21" i="3"/>
  <c r="J21" i="3" s="1"/>
  <c r="D22" i="3"/>
  <c r="J22" i="3" s="1"/>
  <c r="D23" i="3"/>
  <c r="J23" i="3" s="1"/>
  <c r="D24" i="3"/>
  <c r="H24" i="3" s="1"/>
  <c r="D25" i="3"/>
  <c r="D26" i="3"/>
  <c r="J26" i="3" s="1"/>
  <c r="D27" i="3"/>
  <c r="H27" i="3" s="1"/>
  <c r="D28" i="3"/>
  <c r="J28" i="3" s="1"/>
  <c r="D29" i="3"/>
  <c r="H29" i="3" s="1"/>
  <c r="D30" i="3"/>
  <c r="H30" i="3" s="1"/>
  <c r="D31" i="3"/>
  <c r="D32" i="3"/>
  <c r="H32" i="3" s="1"/>
  <c r="D33" i="3"/>
  <c r="H33" i="3" s="1"/>
  <c r="D34" i="3"/>
  <c r="I34" i="3" s="1"/>
  <c r="D35" i="3"/>
  <c r="F35" i="3" s="1"/>
  <c r="D36" i="3"/>
  <c r="I36" i="3" s="1"/>
  <c r="D37" i="3"/>
  <c r="H37" i="3" s="1"/>
  <c r="D38" i="3"/>
  <c r="L38" i="3" s="1"/>
  <c r="D39" i="3"/>
  <c r="H39" i="3" s="1"/>
  <c r="D41" i="3"/>
  <c r="H41" i="3" s="1"/>
  <c r="D42" i="3"/>
  <c r="J42" i="3" s="1"/>
  <c r="D43" i="3"/>
  <c r="D44" i="3"/>
  <c r="H44" i="3" s="1"/>
  <c r="D45" i="3"/>
  <c r="D46" i="3"/>
  <c r="H46" i="3" s="1"/>
  <c r="D47" i="3"/>
  <c r="I47" i="3" s="1"/>
  <c r="D48" i="3"/>
  <c r="D49" i="3"/>
  <c r="K49" i="3" s="1"/>
  <c r="D50" i="3"/>
  <c r="D51" i="3"/>
  <c r="L51" i="3" s="1"/>
  <c r="D52" i="3"/>
  <c r="F52" i="3" s="1"/>
  <c r="D53" i="3"/>
  <c r="K53" i="3" s="1"/>
  <c r="D54" i="3"/>
  <c r="D55" i="3"/>
  <c r="I55" i="3" s="1"/>
  <c r="D56" i="3"/>
  <c r="D57" i="3"/>
  <c r="H57" i="3" s="1"/>
  <c r="D58" i="3"/>
  <c r="J58" i="3" s="1"/>
  <c r="D59" i="3"/>
  <c r="H59" i="3" s="1"/>
  <c r="D60" i="3"/>
  <c r="H60" i="3" s="1"/>
  <c r="D61" i="3"/>
  <c r="D62" i="3"/>
  <c r="H62" i="3" s="1"/>
  <c r="D63" i="3"/>
  <c r="D64" i="3"/>
  <c r="I64" i="3" s="1"/>
  <c r="D65" i="3"/>
  <c r="H65" i="3" s="1"/>
  <c r="D66" i="3"/>
  <c r="H66" i="3" s="1"/>
  <c r="D67" i="3"/>
  <c r="J67" i="3" s="1"/>
  <c r="D68" i="3"/>
  <c r="J68" i="3" s="1"/>
  <c r="D69" i="3"/>
  <c r="D70" i="3"/>
  <c r="H70" i="3" s="1"/>
  <c r="D71" i="3"/>
  <c r="D72" i="3"/>
  <c r="J72" i="3" s="1"/>
  <c r="D73" i="3"/>
  <c r="H73" i="3" s="1"/>
  <c r="D74" i="3"/>
  <c r="J74" i="3" s="1"/>
  <c r="D75" i="3"/>
  <c r="H75" i="3" s="1"/>
  <c r="D76" i="3"/>
  <c r="J76" i="3" s="1"/>
  <c r="D77" i="3"/>
  <c r="I77" i="3" s="1"/>
  <c r="D78" i="3"/>
  <c r="H78" i="3" s="1"/>
  <c r="D79" i="3"/>
  <c r="L79" i="3" s="1"/>
  <c r="D80" i="3"/>
  <c r="D81" i="3"/>
  <c r="D82" i="3"/>
  <c r="F82" i="3" s="1"/>
  <c r="D83" i="3"/>
  <c r="H83" i="3" s="1"/>
  <c r="D84" i="3"/>
  <c r="H84" i="3" s="1"/>
  <c r="D85" i="3"/>
  <c r="D86" i="3"/>
  <c r="H86" i="3"/>
  <c r="D87" i="3"/>
  <c r="D88" i="3"/>
  <c r="J88" i="3"/>
  <c r="H88" i="3"/>
  <c r="D89" i="3"/>
  <c r="H89" i="3"/>
  <c r="D91" i="3"/>
  <c r="D92" i="3"/>
  <c r="H92" i="3"/>
  <c r="D93" i="3"/>
  <c r="H93" i="3"/>
  <c r="D94" i="3"/>
  <c r="J94" i="3"/>
  <c r="H94" i="3"/>
  <c r="D95" i="3"/>
  <c r="H95" i="3"/>
  <c r="D96" i="3"/>
  <c r="H96" i="3"/>
  <c r="D97" i="3"/>
  <c r="D98" i="3"/>
  <c r="H98" i="3"/>
  <c r="D99" i="3"/>
  <c r="H99" i="3"/>
  <c r="D100" i="3"/>
  <c r="D101" i="3"/>
  <c r="H101" i="3"/>
  <c r="D102" i="3"/>
  <c r="D103" i="3"/>
  <c r="H103" i="3"/>
  <c r="D104" i="3"/>
  <c r="D105" i="3"/>
  <c r="J105" i="3"/>
  <c r="H105" i="3"/>
  <c r="D106" i="3"/>
  <c r="H106" i="3"/>
  <c r="D107" i="3"/>
  <c r="D108" i="3"/>
  <c r="H108" i="3"/>
  <c r="D109" i="3"/>
  <c r="H109" i="3"/>
  <c r="D111" i="3"/>
  <c r="J111" i="3"/>
  <c r="H111" i="3"/>
  <c r="D112" i="3"/>
  <c r="H112" i="3"/>
  <c r="D113" i="3"/>
  <c r="H113" i="3"/>
  <c r="D114" i="3"/>
  <c r="D115" i="3"/>
  <c r="H115" i="3"/>
  <c r="D116" i="3"/>
  <c r="H116" i="3"/>
  <c r="D117" i="3"/>
  <c r="D118" i="3"/>
  <c r="H118" i="3"/>
  <c r="D119" i="3"/>
  <c r="D120" i="3"/>
  <c r="H120" i="3"/>
  <c r="D121" i="3"/>
  <c r="D122" i="3"/>
  <c r="J122" i="3"/>
  <c r="H122" i="3"/>
  <c r="D123" i="3"/>
  <c r="H123" i="3"/>
  <c r="D125" i="3"/>
  <c r="D126" i="3"/>
  <c r="H126" i="3"/>
  <c r="D127" i="3"/>
  <c r="H127" i="3"/>
  <c r="D128" i="3"/>
  <c r="J128" i="3"/>
  <c r="H128" i="3"/>
  <c r="D130" i="3"/>
  <c r="H130" i="3"/>
  <c r="D131" i="3"/>
  <c r="H131" i="3"/>
  <c r="D132" i="3"/>
  <c r="D133" i="3"/>
  <c r="H133" i="3"/>
  <c r="D134" i="3"/>
  <c r="H134" i="3"/>
  <c r="D135" i="3"/>
  <c r="D136" i="3"/>
  <c r="H136" i="3"/>
  <c r="D137" i="3"/>
  <c r="D138" i="3"/>
  <c r="H138" i="3"/>
  <c r="D139" i="3"/>
  <c r="H139" i="3"/>
  <c r="D140" i="3"/>
  <c r="J140" i="3"/>
  <c r="H140" i="3"/>
  <c r="D141" i="3"/>
  <c r="H141" i="3"/>
  <c r="D142" i="3"/>
  <c r="D143" i="3"/>
  <c r="H143" i="3"/>
  <c r="D144" i="3"/>
  <c r="H144" i="3"/>
  <c r="D146" i="3"/>
  <c r="J146" i="3"/>
  <c r="H146" i="3"/>
  <c r="D147" i="3"/>
  <c r="H147" i="3"/>
  <c r="D148" i="3"/>
  <c r="H148" i="3"/>
  <c r="D149" i="3"/>
  <c r="D150" i="3"/>
  <c r="H150" i="3"/>
  <c r="D151" i="3"/>
  <c r="H151" i="3"/>
  <c r="D152" i="3"/>
  <c r="D153" i="3"/>
  <c r="H153" i="3"/>
  <c r="D154" i="3"/>
  <c r="D155" i="3"/>
  <c r="H155" i="3"/>
  <c r="D156" i="3"/>
  <c r="D157" i="3"/>
  <c r="J157" i="3"/>
  <c r="H157" i="3"/>
  <c r="D159" i="3"/>
  <c r="H159" i="3"/>
  <c r="D160" i="3"/>
  <c r="D161" i="3"/>
  <c r="H161" i="3"/>
  <c r="D162" i="3"/>
  <c r="H162" i="3"/>
  <c r="D163" i="3"/>
  <c r="J163" i="3"/>
  <c r="H163" i="3"/>
  <c r="D167" i="3"/>
  <c r="H167" i="3"/>
  <c r="D168" i="3"/>
  <c r="H168" i="3"/>
  <c r="D169" i="3"/>
  <c r="D170" i="3"/>
  <c r="H170" i="3"/>
  <c r="D171" i="3"/>
  <c r="H171" i="3"/>
  <c r="D172" i="3"/>
  <c r="D173" i="3"/>
  <c r="H173" i="3"/>
  <c r="D174" i="3"/>
  <c r="D175" i="3"/>
  <c r="H175" i="3"/>
  <c r="D176" i="3"/>
  <c r="D177" i="3"/>
  <c r="J177" i="3"/>
  <c r="H177" i="3"/>
  <c r="D178" i="3"/>
  <c r="H178" i="3"/>
  <c r="D181" i="3"/>
  <c r="D183" i="3"/>
  <c r="H183" i="3"/>
  <c r="D186" i="3"/>
  <c r="H186" i="3"/>
  <c r="D187" i="3"/>
  <c r="J187" i="3"/>
  <c r="H187" i="3"/>
  <c r="D188" i="3"/>
  <c r="H188" i="3"/>
  <c r="D190" i="3"/>
  <c r="H190" i="3"/>
  <c r="D191" i="3"/>
  <c r="D193" i="3"/>
  <c r="H193" i="3"/>
  <c r="D194" i="3"/>
  <c r="H194" i="3"/>
  <c r="D198" i="3"/>
  <c r="D199" i="3"/>
  <c r="H199" i="3"/>
  <c r="D200" i="3"/>
  <c r="D201" i="3"/>
  <c r="H201" i="3"/>
  <c r="D202" i="3"/>
  <c r="D204" i="3"/>
  <c r="J204" i="3"/>
  <c r="H204" i="3"/>
  <c r="D206" i="3"/>
  <c r="H206" i="3"/>
  <c r="D207" i="3"/>
  <c r="D208" i="3"/>
  <c r="H208" i="3"/>
  <c r="D209" i="3"/>
  <c r="H209" i="3"/>
  <c r="D210" i="3"/>
  <c r="J210" i="3"/>
  <c r="H210" i="3"/>
  <c r="D211" i="3"/>
  <c r="H211" i="3"/>
  <c r="D216" i="3"/>
  <c r="H216" i="3"/>
  <c r="D218" i="3"/>
  <c r="D219" i="3"/>
  <c r="H219" i="3"/>
  <c r="D221" i="3"/>
  <c r="H221" i="3"/>
  <c r="D222" i="3"/>
  <c r="D224" i="3"/>
  <c r="H224" i="3"/>
  <c r="D225" i="3"/>
  <c r="D226" i="3"/>
  <c r="H226" i="3"/>
  <c r="D228" i="3"/>
  <c r="D229" i="3"/>
  <c r="D230" i="3"/>
  <c r="H230" i="3"/>
  <c r="D231" i="3"/>
  <c r="H231" i="3"/>
  <c r="D232" i="3"/>
  <c r="I232" i="3"/>
  <c r="H232" i="3"/>
  <c r="D233" i="3"/>
  <c r="H233" i="3"/>
  <c r="D234" i="3"/>
  <c r="H234" i="3"/>
  <c r="D235" i="3"/>
  <c r="D236" i="3"/>
  <c r="H236" i="3"/>
  <c r="D238" i="3"/>
  <c r="D239" i="3"/>
  <c r="D240" i="3"/>
  <c r="H240" i="3"/>
  <c r="D242" i="3"/>
  <c r="D243" i="3"/>
  <c r="H243" i="3"/>
  <c r="D244" i="3"/>
  <c r="J244" i="3"/>
  <c r="H244" i="3"/>
  <c r="D245" i="3"/>
  <c r="H245" i="3"/>
  <c r="D246" i="3"/>
  <c r="H246" i="3"/>
  <c r="D247" i="3"/>
  <c r="H247" i="3"/>
  <c r="D248" i="3"/>
  <c r="D249" i="3"/>
  <c r="D250" i="3"/>
  <c r="H250" i="3"/>
  <c r="D251" i="3"/>
  <c r="H251" i="3"/>
  <c r="D252" i="3"/>
  <c r="J252" i="3"/>
  <c r="H252" i="3"/>
  <c r="D253" i="3"/>
  <c r="H253" i="3"/>
  <c r="D255" i="3"/>
  <c r="D256" i="3"/>
  <c r="H256" i="3"/>
  <c r="D257" i="3"/>
  <c r="H257" i="3"/>
  <c r="D258" i="3"/>
  <c r="D259" i="3"/>
  <c r="I259" i="3"/>
  <c r="H259" i="3"/>
  <c r="D260" i="3"/>
  <c r="H260" i="3"/>
  <c r="D261" i="3"/>
  <c r="K261" i="3"/>
  <c r="D262" i="3"/>
  <c r="H262" i="3"/>
  <c r="D263" i="3"/>
  <c r="H263" i="3"/>
  <c r="D264" i="3"/>
  <c r="D265" i="3"/>
  <c r="H265" i="3"/>
  <c r="D266" i="3"/>
  <c r="H266" i="3"/>
  <c r="D267" i="3"/>
  <c r="I267" i="3"/>
  <c r="H267" i="3"/>
  <c r="D268" i="3"/>
  <c r="H268" i="3"/>
  <c r="D270" i="3"/>
  <c r="H270" i="3"/>
  <c r="D271" i="3"/>
  <c r="D272" i="3"/>
  <c r="H272" i="3"/>
  <c r="D273" i="3"/>
  <c r="D274" i="3"/>
  <c r="D275" i="3"/>
  <c r="H275" i="3"/>
  <c r="D276" i="3"/>
  <c r="D277" i="3"/>
  <c r="H277" i="3"/>
  <c r="D278" i="3"/>
  <c r="J278" i="3"/>
  <c r="H278" i="3"/>
  <c r="D280" i="3"/>
  <c r="H280" i="3"/>
  <c r="D281" i="3"/>
  <c r="H281" i="3"/>
  <c r="D282" i="3"/>
  <c r="H282" i="3"/>
  <c r="D283" i="3"/>
  <c r="D284" i="3"/>
  <c r="D285" i="3"/>
  <c r="H285" i="3"/>
  <c r="D286" i="3"/>
  <c r="D287" i="3"/>
  <c r="J287" i="3"/>
  <c r="H287" i="3"/>
  <c r="D288" i="3"/>
  <c r="H288" i="3"/>
  <c r="D289" i="3"/>
  <c r="D290" i="3"/>
  <c r="H290" i="3"/>
  <c r="D291" i="3"/>
  <c r="H291" i="3"/>
  <c r="D292" i="3"/>
  <c r="J292" i="3"/>
  <c r="D294" i="3"/>
  <c r="I294" i="3"/>
  <c r="H294" i="3"/>
  <c r="D295" i="3"/>
  <c r="H295" i="3"/>
  <c r="D296" i="3"/>
  <c r="D297" i="3"/>
  <c r="H297" i="3"/>
  <c r="D298" i="3"/>
  <c r="D299" i="3"/>
  <c r="D300" i="3"/>
  <c r="H300" i="3"/>
  <c r="D301" i="3"/>
  <c r="H301" i="3"/>
  <c r="D302" i="3"/>
  <c r="I302" i="3"/>
  <c r="H302" i="3"/>
  <c r="D303" i="3"/>
  <c r="H303" i="3"/>
  <c r="D304" i="3"/>
  <c r="H304" i="3"/>
  <c r="D305" i="3"/>
  <c r="F305" i="3"/>
  <c r="D306" i="3"/>
  <c r="H306" i="3"/>
  <c r="D307" i="3"/>
  <c r="D308" i="3"/>
  <c r="D309" i="3"/>
  <c r="H309" i="3"/>
  <c r="D310" i="3"/>
  <c r="D311" i="3"/>
  <c r="H311" i="3"/>
  <c r="D312" i="3"/>
  <c r="J312" i="3"/>
  <c r="H312" i="3"/>
  <c r="D313" i="3"/>
  <c r="H313" i="3"/>
  <c r="D314" i="3"/>
  <c r="H314" i="3"/>
  <c r="D315" i="3"/>
  <c r="H315" i="3"/>
  <c r="D316" i="3"/>
  <c r="D317" i="3"/>
  <c r="D318" i="3"/>
  <c r="H318" i="3"/>
  <c r="D319" i="3"/>
  <c r="H319" i="3"/>
  <c r="D320" i="3"/>
  <c r="J320" i="3"/>
  <c r="H320" i="3"/>
  <c r="D321" i="3"/>
  <c r="H321" i="3"/>
  <c r="D322" i="3"/>
  <c r="D323" i="3"/>
  <c r="H323" i="3"/>
  <c r="D324" i="3"/>
  <c r="H324" i="3"/>
  <c r="D325" i="3"/>
  <c r="D326" i="3"/>
  <c r="I326" i="3"/>
  <c r="H326" i="3"/>
  <c r="D327" i="3"/>
  <c r="H327" i="3"/>
  <c r="D328" i="3"/>
  <c r="D330" i="3"/>
  <c r="H330" i="3"/>
  <c r="D331" i="3"/>
  <c r="D332" i="3"/>
  <c r="D335" i="3"/>
  <c r="H335" i="3"/>
  <c r="D338" i="3"/>
  <c r="H338" i="3"/>
  <c r="D339" i="3"/>
  <c r="I339" i="3"/>
  <c r="H339" i="3"/>
  <c r="D340" i="3"/>
  <c r="H340" i="3"/>
  <c r="D341" i="3"/>
  <c r="H341" i="3"/>
  <c r="D342" i="3"/>
  <c r="D343" i="3"/>
  <c r="H343" i="3"/>
  <c r="D344" i="3"/>
  <c r="D345" i="3"/>
  <c r="D346" i="3"/>
  <c r="H346" i="3"/>
  <c r="D347" i="3"/>
  <c r="D348" i="3"/>
  <c r="H348" i="3"/>
  <c r="D349" i="3"/>
  <c r="J349" i="3"/>
  <c r="H349" i="3"/>
  <c r="D350" i="3"/>
  <c r="H350" i="3"/>
  <c r="D351" i="3"/>
  <c r="H351" i="3"/>
  <c r="D352" i="3"/>
  <c r="H352" i="3"/>
  <c r="D353" i="3"/>
  <c r="D354" i="3"/>
  <c r="D355" i="3"/>
  <c r="H355" i="3"/>
  <c r="D356" i="3"/>
  <c r="D357" i="3"/>
  <c r="J357" i="3"/>
  <c r="H357" i="3"/>
  <c r="D358" i="3"/>
  <c r="H358" i="3"/>
  <c r="D359" i="3"/>
  <c r="D360" i="3"/>
  <c r="H360" i="3"/>
  <c r="D361" i="3"/>
  <c r="H361" i="3"/>
  <c r="D362" i="3"/>
  <c r="D363" i="3"/>
  <c r="I363" i="3"/>
  <c r="H363" i="3"/>
  <c r="D364" i="3"/>
  <c r="H364" i="3"/>
  <c r="D365" i="3"/>
  <c r="D366" i="3"/>
  <c r="H366" i="3"/>
  <c r="D367" i="3"/>
  <c r="D368" i="3"/>
  <c r="D369" i="3"/>
  <c r="H369" i="3"/>
  <c r="D370" i="3"/>
  <c r="H370" i="3"/>
  <c r="D371" i="3"/>
  <c r="I371" i="3"/>
  <c r="H371" i="3"/>
  <c r="D372" i="3"/>
  <c r="H372" i="3"/>
  <c r="D373" i="3"/>
  <c r="H373" i="3"/>
  <c r="D374" i="3"/>
  <c r="D375" i="3"/>
  <c r="H375" i="3"/>
  <c r="D376" i="3"/>
  <c r="D377" i="3"/>
  <c r="D378" i="3"/>
  <c r="H378" i="3"/>
  <c r="D379" i="3"/>
  <c r="D380" i="3"/>
  <c r="H380" i="3"/>
  <c r="D381" i="3"/>
  <c r="J381" i="3"/>
  <c r="H381" i="3"/>
  <c r="D382" i="3"/>
  <c r="H382" i="3"/>
  <c r="D383" i="3"/>
  <c r="H383" i="3"/>
  <c r="D384" i="3"/>
  <c r="H384" i="3"/>
  <c r="D385" i="3"/>
  <c r="D386" i="3"/>
  <c r="D387" i="3"/>
  <c r="H387" i="3"/>
  <c r="D388" i="3"/>
  <c r="H388" i="3"/>
  <c r="D389" i="3"/>
  <c r="J389" i="3"/>
  <c r="H389" i="3"/>
  <c r="D390" i="3"/>
  <c r="H390" i="3"/>
  <c r="D391" i="3"/>
  <c r="D392" i="3"/>
  <c r="H392" i="3"/>
  <c r="D393" i="3"/>
  <c r="H393" i="3"/>
  <c r="D394" i="3"/>
  <c r="D395" i="3"/>
  <c r="I395" i="3"/>
  <c r="H395" i="3"/>
  <c r="D396" i="3"/>
  <c r="H396" i="3"/>
  <c r="D397" i="3"/>
  <c r="D400" i="3"/>
  <c r="H400" i="3"/>
  <c r="D401" i="3"/>
  <c r="D402" i="3"/>
  <c r="D403" i="3"/>
  <c r="H403" i="3"/>
  <c r="D404" i="3"/>
  <c r="H404" i="3"/>
  <c r="D405" i="3"/>
  <c r="K405" i="3"/>
  <c r="D406" i="3"/>
  <c r="H406" i="3"/>
  <c r="D407" i="3"/>
  <c r="H407" i="3"/>
  <c r="D408" i="3"/>
  <c r="H408" i="3"/>
  <c r="D409" i="3"/>
  <c r="D410" i="3"/>
  <c r="D411" i="3"/>
  <c r="H411" i="3"/>
  <c r="D412" i="3"/>
  <c r="H412" i="3"/>
  <c r="D413" i="3"/>
  <c r="D414" i="3"/>
  <c r="D415" i="3"/>
  <c r="H415" i="3"/>
  <c r="D416" i="3"/>
  <c r="H416" i="3"/>
  <c r="D417" i="3"/>
  <c r="D418" i="3"/>
  <c r="D419" i="3"/>
  <c r="H419" i="3"/>
  <c r="D420" i="3"/>
  <c r="H420" i="3"/>
  <c r="D421" i="3"/>
  <c r="D422" i="3"/>
  <c r="H422" i="3"/>
  <c r="D423" i="3"/>
  <c r="H423" i="3"/>
  <c r="D424" i="3"/>
  <c r="H424" i="3"/>
  <c r="D425" i="3"/>
  <c r="D426" i="3"/>
  <c r="D427" i="3"/>
  <c r="H427" i="3"/>
  <c r="D428" i="3"/>
  <c r="H428" i="3"/>
  <c r="D429" i="3"/>
  <c r="D430" i="3"/>
  <c r="D431" i="3"/>
  <c r="H431" i="3"/>
  <c r="D433" i="3"/>
  <c r="H433" i="3"/>
  <c r="D434" i="3"/>
  <c r="D435" i="3"/>
  <c r="D436" i="3"/>
  <c r="H436" i="3"/>
  <c r="D437" i="3"/>
  <c r="H437" i="3"/>
  <c r="D438" i="3"/>
  <c r="F438" i="3"/>
  <c r="D439" i="3"/>
  <c r="H439" i="3"/>
  <c r="D440" i="3"/>
  <c r="H440" i="3"/>
  <c r="D443" i="3"/>
  <c r="H443" i="3"/>
  <c r="D444" i="3"/>
  <c r="D445" i="3"/>
  <c r="D446" i="3"/>
  <c r="H446" i="3"/>
  <c r="D447" i="3"/>
  <c r="H447" i="3"/>
  <c r="D448" i="3"/>
  <c r="D449" i="3"/>
  <c r="F449" i="3"/>
  <c r="D450" i="3"/>
  <c r="H450" i="3"/>
  <c r="D451" i="3"/>
  <c r="H451" i="3"/>
  <c r="D452" i="3"/>
  <c r="D453" i="3"/>
  <c r="D454" i="3"/>
  <c r="H454" i="3"/>
  <c r="D455" i="3"/>
  <c r="H455" i="3"/>
  <c r="D456" i="3"/>
  <c r="J456" i="3"/>
  <c r="D457" i="3"/>
  <c r="H457" i="3"/>
  <c r="D458" i="3"/>
  <c r="H458" i="3"/>
  <c r="D459" i="3"/>
  <c r="H459" i="3"/>
  <c r="D460" i="3"/>
  <c r="D461" i="3"/>
  <c r="D462" i="3"/>
  <c r="H462" i="3"/>
  <c r="D463" i="3"/>
  <c r="H463" i="3"/>
  <c r="D40" i="3"/>
  <c r="J40" i="3" s="1"/>
  <c r="D90" i="3"/>
  <c r="D110" i="3"/>
  <c r="H110" i="3"/>
  <c r="D124" i="3"/>
  <c r="H124" i="3"/>
  <c r="D129" i="3"/>
  <c r="D145" i="3"/>
  <c r="D158" i="3"/>
  <c r="H158" i="3"/>
  <c r="D164" i="3"/>
  <c r="H164" i="3"/>
  <c r="D165" i="3"/>
  <c r="F165" i="3"/>
  <c r="D166" i="3"/>
  <c r="H166" i="3"/>
  <c r="D179" i="3"/>
  <c r="H179" i="3"/>
  <c r="D180" i="3"/>
  <c r="H180" i="3"/>
  <c r="D182" i="3"/>
  <c r="D184" i="3"/>
  <c r="D185" i="3"/>
  <c r="H185" i="3"/>
  <c r="D189" i="3"/>
  <c r="H189" i="3"/>
  <c r="D192" i="3"/>
  <c r="D195" i="3"/>
  <c r="I195" i="3"/>
  <c r="D196" i="3"/>
  <c r="H196" i="3"/>
  <c r="D197" i="3"/>
  <c r="H197" i="3"/>
  <c r="D203" i="3"/>
  <c r="D205" i="3"/>
  <c r="D212" i="3"/>
  <c r="H212" i="3"/>
  <c r="D213" i="3"/>
  <c r="H213" i="3"/>
  <c r="D214" i="3"/>
  <c r="K214" i="3"/>
  <c r="D215" i="3"/>
  <c r="H215" i="3"/>
  <c r="D217" i="3"/>
  <c r="H217" i="3"/>
  <c r="D220" i="3"/>
  <c r="H220" i="3"/>
  <c r="D223" i="3"/>
  <c r="D227" i="3"/>
  <c r="D237" i="3"/>
  <c r="H237" i="3"/>
  <c r="D241" i="3"/>
  <c r="H241" i="3"/>
  <c r="D254" i="3"/>
  <c r="D269" i="3"/>
  <c r="D279" i="3"/>
  <c r="H279" i="3"/>
  <c r="D293" i="3"/>
  <c r="H293" i="3"/>
  <c r="D329" i="3"/>
  <c r="D333" i="3"/>
  <c r="D334" i="3"/>
  <c r="H334" i="3"/>
  <c r="D336" i="3"/>
  <c r="H336" i="3"/>
  <c r="D337" i="3"/>
  <c r="F337" i="3"/>
  <c r="D398" i="3"/>
  <c r="H398" i="3"/>
  <c r="D399" i="3"/>
  <c r="H399" i="3"/>
  <c r="D432" i="3"/>
  <c r="H432" i="3"/>
  <c r="D441" i="3"/>
  <c r="D442" i="3"/>
  <c r="J465" i="3"/>
  <c r="J466" i="3"/>
  <c r="J467" i="3"/>
  <c r="J468" i="3"/>
  <c r="J469" i="3"/>
  <c r="J470" i="3"/>
  <c r="J471" i="3"/>
  <c r="J473" i="3"/>
  <c r="J474" i="3"/>
  <c r="J476" i="3"/>
  <c r="J478" i="3"/>
  <c r="J481" i="3"/>
  <c r="J482" i="3"/>
  <c r="J483" i="3"/>
  <c r="J484" i="3"/>
  <c r="J485" i="3"/>
  <c r="J486" i="3"/>
  <c r="J487" i="3"/>
  <c r="J489" i="3"/>
  <c r="J490" i="3"/>
  <c r="J492" i="3"/>
  <c r="J494" i="3"/>
  <c r="J497" i="3"/>
  <c r="J498" i="3"/>
  <c r="J499" i="3"/>
  <c r="J500" i="3"/>
  <c r="J501" i="3"/>
  <c r="J502" i="3"/>
  <c r="J503" i="3"/>
  <c r="J505" i="3"/>
  <c r="J506" i="3"/>
  <c r="J508" i="3"/>
  <c r="J510" i="3"/>
  <c r="J513" i="3"/>
  <c r="J514" i="3"/>
  <c r="J515" i="3"/>
  <c r="J516" i="3"/>
  <c r="J517" i="3"/>
  <c r="J518" i="3"/>
  <c r="J519" i="3"/>
  <c r="J521" i="3"/>
  <c r="J522" i="3"/>
  <c r="J524" i="3"/>
  <c r="J526" i="3"/>
  <c r="J529" i="3"/>
  <c r="J530" i="3"/>
  <c r="J531" i="3"/>
  <c r="J532" i="3"/>
  <c r="J533" i="3"/>
  <c r="J534" i="3"/>
  <c r="J535" i="3"/>
  <c r="J537" i="3"/>
  <c r="J538" i="3"/>
  <c r="J540" i="3"/>
  <c r="J542" i="3"/>
  <c r="J545" i="3"/>
  <c r="J546" i="3"/>
  <c r="J547" i="3"/>
  <c r="J548" i="3"/>
  <c r="J549" i="3"/>
  <c r="J550" i="3"/>
  <c r="J551" i="3"/>
  <c r="J553" i="3"/>
  <c r="J554" i="3"/>
  <c r="J556" i="3"/>
  <c r="J558" i="3"/>
  <c r="J561" i="3"/>
  <c r="J562" i="3"/>
  <c r="J563" i="3"/>
  <c r="J564" i="3"/>
  <c r="J565" i="3"/>
  <c r="J566" i="3"/>
  <c r="J567" i="3"/>
  <c r="J569" i="3"/>
  <c r="J570" i="3"/>
  <c r="J572" i="3"/>
  <c r="J574" i="3"/>
  <c r="J577" i="3"/>
  <c r="J578" i="3"/>
  <c r="J579" i="3"/>
  <c r="J580" i="3"/>
  <c r="J581" i="3"/>
  <c r="J582" i="3"/>
  <c r="J583" i="3"/>
  <c r="J585" i="3"/>
  <c r="J586" i="3"/>
  <c r="J588" i="3"/>
  <c r="J590" i="3"/>
  <c r="J593" i="3"/>
  <c r="J594" i="3"/>
  <c r="J595" i="3"/>
  <c r="J596" i="3"/>
  <c r="J597" i="3"/>
  <c r="J598" i="3"/>
  <c r="J599" i="3"/>
  <c r="J601" i="3"/>
  <c r="J602" i="3"/>
  <c r="J604" i="3"/>
  <c r="J606" i="3"/>
  <c r="J609" i="3"/>
  <c r="J610" i="3"/>
  <c r="J611" i="3"/>
  <c r="J612" i="3"/>
  <c r="J613" i="3"/>
  <c r="J614" i="3"/>
  <c r="J615" i="3"/>
  <c r="J617" i="3"/>
  <c r="J618" i="3"/>
  <c r="J620" i="3"/>
  <c r="J622" i="3"/>
  <c r="J625" i="3"/>
  <c r="J626" i="3"/>
  <c r="J627" i="3"/>
  <c r="J628" i="3"/>
  <c r="J629" i="3"/>
  <c r="J630" i="3"/>
  <c r="J631" i="3"/>
  <c r="J633" i="3"/>
  <c r="J634" i="3"/>
  <c r="J636" i="3"/>
  <c r="J638" i="3"/>
  <c r="J641" i="3"/>
  <c r="J642" i="3"/>
  <c r="J643" i="3"/>
  <c r="J644" i="3"/>
  <c r="J645" i="3"/>
  <c r="J646" i="3"/>
  <c r="J647" i="3"/>
  <c r="J649" i="3"/>
  <c r="J650" i="3"/>
  <c r="J652" i="3"/>
  <c r="J653" i="3"/>
  <c r="J654" i="3"/>
  <c r="J657" i="3"/>
  <c r="J658" i="3"/>
  <c r="J659" i="3"/>
  <c r="J660" i="3"/>
  <c r="J661" i="3"/>
  <c r="J662" i="3"/>
  <c r="J663" i="3"/>
  <c r="J666" i="3"/>
  <c r="J665" i="3"/>
  <c r="J668" i="3"/>
  <c r="J669" i="3"/>
  <c r="J670" i="3"/>
  <c r="J673" i="3"/>
  <c r="J674" i="3"/>
  <c r="J675" i="3"/>
  <c r="J676" i="3"/>
  <c r="J677" i="3"/>
  <c r="J678" i="3"/>
  <c r="J679" i="3"/>
  <c r="J681" i="3"/>
  <c r="J682" i="3"/>
  <c r="J684" i="3"/>
  <c r="J685" i="3"/>
  <c r="J686" i="3"/>
  <c r="J689" i="3"/>
  <c r="J690" i="3"/>
  <c r="J691" i="3"/>
  <c r="J692" i="3"/>
  <c r="J693" i="3"/>
  <c r="J694" i="3"/>
  <c r="J695" i="3"/>
  <c r="J697" i="3"/>
  <c r="J698" i="3"/>
  <c r="J700" i="3"/>
  <c r="J701" i="3"/>
  <c r="J702" i="3"/>
  <c r="J705" i="3"/>
  <c r="J706" i="3"/>
  <c r="J707" i="3"/>
  <c r="J708" i="3"/>
  <c r="J709" i="3"/>
  <c r="J710" i="3"/>
  <c r="J711" i="3"/>
  <c r="J713" i="3"/>
  <c r="J714" i="3"/>
  <c r="J716" i="3"/>
  <c r="J717" i="3"/>
  <c r="J718" i="3"/>
  <c r="J721" i="3"/>
  <c r="J722" i="3"/>
  <c r="J723" i="3"/>
  <c r="J724" i="3"/>
  <c r="J725" i="3"/>
  <c r="J726" i="3"/>
  <c r="J727" i="3"/>
  <c r="J729" i="3"/>
  <c r="J730" i="3"/>
  <c r="J732" i="3"/>
  <c r="J733" i="3"/>
  <c r="J734" i="3"/>
  <c r="J737" i="3"/>
  <c r="J738" i="3"/>
  <c r="J739" i="3"/>
  <c r="J740" i="3"/>
  <c r="J741" i="3"/>
  <c r="J742" i="3"/>
  <c r="J743" i="3"/>
  <c r="J745" i="3"/>
  <c r="J746" i="3"/>
  <c r="J748" i="3"/>
  <c r="J749" i="3"/>
  <c r="J750" i="3"/>
  <c r="J753" i="3"/>
  <c r="J754" i="3"/>
  <c r="J755" i="3"/>
  <c r="J756" i="3"/>
  <c r="J757" i="3"/>
  <c r="J758" i="3"/>
  <c r="J759" i="3"/>
  <c r="J761" i="3"/>
  <c r="J762" i="3"/>
  <c r="J764" i="3"/>
  <c r="J765" i="3"/>
  <c r="J766" i="3"/>
  <c r="J769" i="3"/>
  <c r="J770" i="3"/>
  <c r="J771" i="3"/>
  <c r="J772" i="3"/>
  <c r="J773" i="3"/>
  <c r="J774" i="3"/>
  <c r="J775" i="3"/>
  <c r="J777" i="3"/>
  <c r="J778" i="3"/>
  <c r="J780" i="3"/>
  <c r="J781" i="3"/>
  <c r="J782" i="3"/>
  <c r="J785" i="3"/>
  <c r="J786" i="3"/>
  <c r="J787" i="3"/>
  <c r="J788" i="3"/>
  <c r="J789" i="3"/>
  <c r="J790" i="3"/>
  <c r="J791" i="3"/>
  <c r="J793" i="3"/>
  <c r="J794" i="3"/>
  <c r="J796" i="3"/>
  <c r="J797" i="3"/>
  <c r="J798" i="3"/>
  <c r="J801" i="3"/>
  <c r="J802" i="3"/>
  <c r="J803" i="3"/>
  <c r="J804" i="3"/>
  <c r="J805" i="3"/>
  <c r="J806" i="3"/>
  <c r="J807" i="3"/>
  <c r="J809" i="3"/>
  <c r="J810" i="3"/>
  <c r="J812" i="3"/>
  <c r="J813" i="3"/>
  <c r="J814" i="3"/>
  <c r="J817" i="3"/>
  <c r="J818" i="3"/>
  <c r="J819" i="3"/>
  <c r="J820" i="3"/>
  <c r="J821" i="3"/>
  <c r="J822" i="3"/>
  <c r="J823" i="3"/>
  <c r="J825" i="3"/>
  <c r="J826" i="3"/>
  <c r="J828" i="3"/>
  <c r="J829" i="3"/>
  <c r="J830" i="3"/>
  <c r="J833" i="3"/>
  <c r="J834" i="3"/>
  <c r="J835" i="3"/>
  <c r="J836" i="3"/>
  <c r="J837" i="3"/>
  <c r="J838" i="3"/>
  <c r="J839" i="3"/>
  <c r="J841" i="3"/>
  <c r="J842" i="3"/>
  <c r="J844" i="3"/>
  <c r="J845" i="3"/>
  <c r="J846" i="3"/>
  <c r="J849" i="3"/>
  <c r="J850" i="3"/>
  <c r="J851" i="3"/>
  <c r="J852" i="3"/>
  <c r="J853" i="3"/>
  <c r="J854" i="3"/>
  <c r="J855" i="3"/>
  <c r="J857" i="3"/>
  <c r="J858" i="3"/>
  <c r="J860" i="3"/>
  <c r="J861" i="3"/>
  <c r="J862" i="3"/>
  <c r="J865" i="3"/>
  <c r="J866" i="3"/>
  <c r="J867" i="3"/>
  <c r="J868" i="3"/>
  <c r="J869" i="3"/>
  <c r="J870" i="3"/>
  <c r="J871" i="3"/>
  <c r="J873" i="3"/>
  <c r="J874" i="3"/>
  <c r="J876" i="3"/>
  <c r="J877" i="3"/>
  <c r="J878" i="3"/>
  <c r="J881" i="3"/>
  <c r="J882" i="3"/>
  <c r="J883" i="3"/>
  <c r="J884" i="3"/>
  <c r="J885" i="3"/>
  <c r="J886" i="3"/>
  <c r="J887" i="3"/>
  <c r="J889" i="3"/>
  <c r="J890" i="3"/>
  <c r="J892" i="3"/>
  <c r="J893" i="3"/>
  <c r="J894" i="3"/>
  <c r="J897" i="3"/>
  <c r="J898" i="3"/>
  <c r="J899" i="3"/>
  <c r="J900" i="3"/>
  <c r="J901" i="3"/>
  <c r="J902" i="3"/>
  <c r="J903" i="3"/>
  <c r="J905" i="3"/>
  <c r="J906" i="3"/>
  <c r="J908" i="3"/>
  <c r="J909" i="3"/>
  <c r="J910" i="3"/>
  <c r="J913" i="3"/>
  <c r="J914" i="3"/>
  <c r="J915" i="3"/>
  <c r="J916" i="3"/>
  <c r="J917" i="3"/>
  <c r="J918" i="3"/>
  <c r="J919" i="3"/>
  <c r="J921" i="3"/>
  <c r="J922" i="3"/>
  <c r="J924" i="3"/>
  <c r="J925" i="3"/>
  <c r="J926" i="3"/>
  <c r="J929" i="3"/>
  <c r="J930" i="3"/>
  <c r="J931" i="3"/>
  <c r="J932" i="3"/>
  <c r="J933" i="3"/>
  <c r="J934" i="3"/>
  <c r="J935" i="3"/>
  <c r="J937" i="3"/>
  <c r="J938" i="3"/>
  <c r="J940" i="3"/>
  <c r="J941" i="3"/>
  <c r="J942" i="3"/>
  <c r="J945" i="3"/>
  <c r="J946" i="3"/>
  <c r="J947" i="3"/>
  <c r="J948" i="3"/>
  <c r="J949" i="3"/>
  <c r="J950" i="3"/>
  <c r="J951" i="3"/>
  <c r="J953" i="3"/>
  <c r="J954" i="3"/>
  <c r="J956" i="3"/>
  <c r="J957" i="3"/>
  <c r="J958" i="3"/>
  <c r="J961" i="3"/>
  <c r="J962" i="3"/>
  <c r="J963" i="3"/>
  <c r="J964" i="3"/>
  <c r="J965" i="3"/>
  <c r="J966" i="3"/>
  <c r="J967" i="3"/>
  <c r="J969" i="3"/>
  <c r="J970" i="3"/>
  <c r="J972" i="3"/>
  <c r="J973" i="3"/>
  <c r="J974" i="3"/>
  <c r="J977" i="3"/>
  <c r="J979" i="3"/>
  <c r="J980" i="3"/>
  <c r="J981" i="3"/>
  <c r="J982" i="3"/>
  <c r="J983" i="3"/>
  <c r="J985" i="3"/>
  <c r="J988" i="3"/>
  <c r="J989" i="3"/>
  <c r="J990" i="3"/>
  <c r="J993" i="3"/>
  <c r="J995" i="3"/>
  <c r="J996" i="3"/>
  <c r="J997" i="3"/>
  <c r="J998" i="3"/>
  <c r="J999" i="3"/>
  <c r="J1001" i="3"/>
  <c r="J1004" i="3"/>
  <c r="J1005" i="3"/>
  <c r="J1006" i="3"/>
  <c r="J1009" i="3"/>
  <c r="J1011" i="3"/>
  <c r="J1012" i="3"/>
  <c r="J1013" i="3"/>
  <c r="J1014" i="3"/>
  <c r="J1015" i="3"/>
  <c r="J1017" i="3"/>
  <c r="J16" i="3"/>
  <c r="J15" i="3"/>
  <c r="J24" i="3"/>
  <c r="J32" i="3"/>
  <c r="J41" i="3"/>
  <c r="J49" i="3"/>
  <c r="J57" i="3"/>
  <c r="J65" i="3"/>
  <c r="J73" i="3"/>
  <c r="J87" i="3"/>
  <c r="J89" i="3"/>
  <c r="J91" i="3"/>
  <c r="J92" i="3"/>
  <c r="J93" i="3"/>
  <c r="J95" i="3"/>
  <c r="J96" i="3"/>
  <c r="J98" i="3"/>
  <c r="J99" i="3"/>
  <c r="J100" i="3"/>
  <c r="J101" i="3"/>
  <c r="J104" i="3"/>
  <c r="J106" i="3"/>
  <c r="J107" i="3"/>
  <c r="J108" i="3"/>
  <c r="J109" i="3"/>
  <c r="J112" i="3"/>
  <c r="J113" i="3"/>
  <c r="J115" i="3"/>
  <c r="J116" i="3"/>
  <c r="J117" i="3"/>
  <c r="J118" i="3"/>
  <c r="J121" i="3"/>
  <c r="J123" i="3"/>
  <c r="J125" i="3"/>
  <c r="J126" i="3"/>
  <c r="J127" i="3"/>
  <c r="J130" i="3"/>
  <c r="J131" i="3"/>
  <c r="J133" i="3"/>
  <c r="J134" i="3"/>
  <c r="J135" i="3"/>
  <c r="J136" i="3"/>
  <c r="J139" i="3"/>
  <c r="J141" i="3"/>
  <c r="J142" i="3"/>
  <c r="J143" i="3"/>
  <c r="J144" i="3"/>
  <c r="J147" i="3"/>
  <c r="J148" i="3"/>
  <c r="J150" i="3"/>
  <c r="J151" i="3"/>
  <c r="J152" i="3"/>
  <c r="J153" i="3"/>
  <c r="J156" i="3"/>
  <c r="J159" i="3"/>
  <c r="J160" i="3"/>
  <c r="J161" i="3"/>
  <c r="J162" i="3"/>
  <c r="J167" i="3"/>
  <c r="J168" i="3"/>
  <c r="J170" i="3"/>
  <c r="J171" i="3"/>
  <c r="J172" i="3"/>
  <c r="J173" i="3"/>
  <c r="J176" i="3"/>
  <c r="J178" i="3"/>
  <c r="J181" i="3"/>
  <c r="J183" i="3"/>
  <c r="J186" i="3"/>
  <c r="J188" i="3"/>
  <c r="J190" i="3"/>
  <c r="J193" i="3"/>
  <c r="J194" i="3"/>
  <c r="J198" i="3"/>
  <c r="J199" i="3"/>
  <c r="J202" i="3"/>
  <c r="J206" i="3"/>
  <c r="J207" i="3"/>
  <c r="J208" i="3"/>
  <c r="J209" i="3"/>
  <c r="J211" i="3"/>
  <c r="J216" i="3"/>
  <c r="J219" i="3"/>
  <c r="J221" i="3"/>
  <c r="J222" i="3"/>
  <c r="J224" i="3"/>
  <c r="J228" i="3"/>
  <c r="J230" i="3"/>
  <c r="J231" i="3"/>
  <c r="J232" i="3"/>
  <c r="J233" i="3"/>
  <c r="J234" i="3"/>
  <c r="J236" i="3"/>
  <c r="J240" i="3"/>
  <c r="J242" i="3"/>
  <c r="J243" i="3"/>
  <c r="J245" i="3"/>
  <c r="J246" i="3"/>
  <c r="J247" i="3"/>
  <c r="J249" i="3"/>
  <c r="J250" i="3"/>
  <c r="J251" i="3"/>
  <c r="J256" i="3"/>
  <c r="J257" i="3"/>
  <c r="J258" i="3"/>
  <c r="J259" i="3"/>
  <c r="J260" i="3"/>
  <c r="J263" i="3"/>
  <c r="J265" i="3"/>
  <c r="J266" i="3"/>
  <c r="J267" i="3"/>
  <c r="J268" i="3"/>
  <c r="J270" i="3"/>
  <c r="J272" i="3"/>
  <c r="J275" i="3"/>
  <c r="J276" i="3"/>
  <c r="J277" i="3"/>
  <c r="J280" i="3"/>
  <c r="J281" i="3"/>
  <c r="J282" i="3"/>
  <c r="J285" i="3"/>
  <c r="J289" i="3"/>
  <c r="J290" i="3"/>
  <c r="J291" i="3"/>
  <c r="J294" i="3"/>
  <c r="J295" i="3"/>
  <c r="J298" i="3"/>
  <c r="J300" i="3"/>
  <c r="J301" i="3"/>
  <c r="J302" i="3"/>
  <c r="J303" i="3"/>
  <c r="J304" i="3"/>
  <c r="J306" i="3"/>
  <c r="J309" i="3"/>
  <c r="J310" i="3"/>
  <c r="J311" i="3"/>
  <c r="J313" i="3"/>
  <c r="J314" i="3"/>
  <c r="J315" i="3"/>
  <c r="J317" i="3"/>
  <c r="J318" i="3"/>
  <c r="J319" i="3"/>
  <c r="J323" i="3"/>
  <c r="J324" i="3"/>
  <c r="J326" i="3"/>
  <c r="J327" i="3"/>
  <c r="J331" i="3"/>
  <c r="J335" i="3"/>
  <c r="J338" i="3"/>
  <c r="J339" i="3"/>
  <c r="J340" i="3"/>
  <c r="J341" i="3"/>
  <c r="J343" i="3"/>
  <c r="J346" i="3"/>
  <c r="J347" i="3"/>
  <c r="J348" i="3"/>
  <c r="J350" i="3"/>
  <c r="J351" i="3"/>
  <c r="J352" i="3"/>
  <c r="J355" i="3"/>
  <c r="J356" i="3"/>
  <c r="J359" i="3"/>
  <c r="J360" i="3"/>
  <c r="J361" i="3"/>
  <c r="J363" i="3"/>
  <c r="J364" i="3"/>
  <c r="J367" i="3"/>
  <c r="J369" i="3"/>
  <c r="J370" i="3"/>
  <c r="J371" i="3"/>
  <c r="J372" i="3"/>
  <c r="J373" i="3"/>
  <c r="J375" i="3"/>
  <c r="J378" i="3"/>
  <c r="J379" i="3"/>
  <c r="J380" i="3"/>
  <c r="J382" i="3"/>
  <c r="J383" i="3"/>
  <c r="J384" i="3"/>
  <c r="J386" i="3"/>
  <c r="J387" i="3"/>
  <c r="J388" i="3"/>
  <c r="J392" i="3"/>
  <c r="J393" i="3"/>
  <c r="J394" i="3"/>
  <c r="J395" i="3"/>
  <c r="J396" i="3"/>
  <c r="J401" i="3"/>
  <c r="J403" i="3"/>
  <c r="J404" i="3"/>
  <c r="J405" i="3"/>
  <c r="J406" i="3"/>
  <c r="J407" i="3"/>
  <c r="J408" i="3"/>
  <c r="J409" i="3"/>
  <c r="J411" i="3"/>
  <c r="J412" i="3"/>
  <c r="J413" i="3"/>
  <c r="J414" i="3"/>
  <c r="J415" i="3"/>
  <c r="J416" i="3"/>
  <c r="J417" i="3"/>
  <c r="J419" i="3"/>
  <c r="J420" i="3"/>
  <c r="J422" i="3"/>
  <c r="J423" i="3"/>
  <c r="J424" i="3"/>
  <c r="J425" i="3"/>
  <c r="J427" i="3"/>
  <c r="J428" i="3"/>
  <c r="J431" i="3"/>
  <c r="J433" i="3"/>
  <c r="J434" i="3"/>
  <c r="J436" i="3"/>
  <c r="J437" i="3"/>
  <c r="J439" i="3"/>
  <c r="J440" i="3"/>
  <c r="J443" i="3"/>
  <c r="J444" i="3"/>
  <c r="J446" i="3"/>
  <c r="J447" i="3"/>
  <c r="J448" i="3"/>
  <c r="J450" i="3"/>
  <c r="J451" i="3"/>
  <c r="J452" i="3"/>
  <c r="J454" i="3"/>
  <c r="J455" i="3"/>
  <c r="J457" i="3"/>
  <c r="J458" i="3"/>
  <c r="J459" i="3"/>
  <c r="J460" i="3"/>
  <c r="J462" i="3"/>
  <c r="J463" i="3"/>
  <c r="J110" i="3"/>
  <c r="J124" i="3"/>
  <c r="J129" i="3"/>
  <c r="J158" i="3"/>
  <c r="J164" i="3"/>
  <c r="J165" i="3"/>
  <c r="J166" i="3"/>
  <c r="J179" i="3"/>
  <c r="J180" i="3"/>
  <c r="J182" i="3"/>
  <c r="J185" i="3"/>
  <c r="J189" i="3"/>
  <c r="J192" i="3"/>
  <c r="J195" i="3"/>
  <c r="J196" i="3"/>
  <c r="J197" i="3"/>
  <c r="J203" i="3"/>
  <c r="J212" i="3"/>
  <c r="J213" i="3"/>
  <c r="J215" i="3"/>
  <c r="J217" i="3"/>
  <c r="J220" i="3"/>
  <c r="J223" i="3"/>
  <c r="J237" i="3"/>
  <c r="J241" i="3"/>
  <c r="J279" i="3"/>
  <c r="J293" i="3"/>
  <c r="J329" i="3"/>
  <c r="J334" i="3"/>
  <c r="J336" i="3"/>
  <c r="J398" i="3"/>
  <c r="J399" i="3"/>
  <c r="J432" i="3"/>
  <c r="J441" i="3"/>
  <c r="I465" i="3"/>
  <c r="I466" i="3"/>
  <c r="I467" i="3"/>
  <c r="I468" i="3"/>
  <c r="I469" i="3"/>
  <c r="I470" i="3"/>
  <c r="I471" i="3"/>
  <c r="I473" i="3"/>
  <c r="I474" i="3"/>
  <c r="I475" i="3"/>
  <c r="I476" i="3"/>
  <c r="I478" i="3"/>
  <c r="I480" i="3"/>
  <c r="I481" i="3"/>
  <c r="I482" i="3"/>
  <c r="I483" i="3"/>
  <c r="I484" i="3"/>
  <c r="I485" i="3"/>
  <c r="I486" i="3"/>
  <c r="I487" i="3"/>
  <c r="I489" i="3"/>
  <c r="I490" i="3"/>
  <c r="I491" i="3"/>
  <c r="I492" i="3"/>
  <c r="I494" i="3"/>
  <c r="I496" i="3"/>
  <c r="I497" i="3"/>
  <c r="I498" i="3"/>
  <c r="I499" i="3"/>
  <c r="I500" i="3"/>
  <c r="I501" i="3"/>
  <c r="I502" i="3"/>
  <c r="I503" i="3"/>
  <c r="I505" i="3"/>
  <c r="I506" i="3"/>
  <c r="I507" i="3"/>
  <c r="I508" i="3"/>
  <c r="I510" i="3"/>
  <c r="I512" i="3"/>
  <c r="I513" i="3"/>
  <c r="I514" i="3"/>
  <c r="I515" i="3"/>
  <c r="I516" i="3"/>
  <c r="I517" i="3"/>
  <c r="I518" i="3"/>
  <c r="I519" i="3"/>
  <c r="I521" i="3"/>
  <c r="I522" i="3"/>
  <c r="I523" i="3"/>
  <c r="I524" i="3"/>
  <c r="I526" i="3"/>
  <c r="I528" i="3"/>
  <c r="I529" i="3"/>
  <c r="I530" i="3"/>
  <c r="I531" i="3"/>
  <c r="I532" i="3"/>
  <c r="I533" i="3"/>
  <c r="I534" i="3"/>
  <c r="I535" i="3"/>
  <c r="I537" i="3"/>
  <c r="I538" i="3"/>
  <c r="I539" i="3"/>
  <c r="I540" i="3"/>
  <c r="I542" i="3"/>
  <c r="I544" i="3"/>
  <c r="I545" i="3"/>
  <c r="I546" i="3"/>
  <c r="I547" i="3"/>
  <c r="I548" i="3"/>
  <c r="I549" i="3"/>
  <c r="I550" i="3"/>
  <c r="I551" i="3"/>
  <c r="I553" i="3"/>
  <c r="I554" i="3"/>
  <c r="I555" i="3"/>
  <c r="I556" i="3"/>
  <c r="I558" i="3"/>
  <c r="I560" i="3"/>
  <c r="I561" i="3"/>
  <c r="I562" i="3"/>
  <c r="I563" i="3"/>
  <c r="I564" i="3"/>
  <c r="I565" i="3"/>
  <c r="I566" i="3"/>
  <c r="I567" i="3"/>
  <c r="I569" i="3"/>
  <c r="I570" i="3"/>
  <c r="I571" i="3"/>
  <c r="I572" i="3"/>
  <c r="I574" i="3"/>
  <c r="I576" i="3"/>
  <c r="I577" i="3"/>
  <c r="I578" i="3"/>
  <c r="I579" i="3"/>
  <c r="I580" i="3"/>
  <c r="I581" i="3"/>
  <c r="I582" i="3"/>
  <c r="I583" i="3"/>
  <c r="I585" i="3"/>
  <c r="I586" i="3"/>
  <c r="I587" i="3"/>
  <c r="I588" i="3"/>
  <c r="I590" i="3"/>
  <c r="I592" i="3"/>
  <c r="I593" i="3"/>
  <c r="I594" i="3"/>
  <c r="I595" i="3"/>
  <c r="I596" i="3"/>
  <c r="I598" i="3"/>
  <c r="I599" i="3"/>
  <c r="I601" i="3"/>
  <c r="I602" i="3"/>
  <c r="I603" i="3"/>
  <c r="I604" i="3"/>
  <c r="I606" i="3"/>
  <c r="I608" i="3"/>
  <c r="I609" i="3"/>
  <c r="I610" i="3"/>
  <c r="I611" i="3"/>
  <c r="I612" i="3"/>
  <c r="I614" i="3"/>
  <c r="I615" i="3"/>
  <c r="I617" i="3"/>
  <c r="I618" i="3"/>
  <c r="I619" i="3"/>
  <c r="I620" i="3"/>
  <c r="I622" i="3"/>
  <c r="I624" i="3"/>
  <c r="I625" i="3"/>
  <c r="I626" i="3"/>
  <c r="I627" i="3"/>
  <c r="I628" i="3"/>
  <c r="I630" i="3"/>
  <c r="I631" i="3"/>
  <c r="I633" i="3"/>
  <c r="I634" i="3"/>
  <c r="I635" i="3"/>
  <c r="I636" i="3"/>
  <c r="I638" i="3"/>
  <c r="I640" i="3"/>
  <c r="I641" i="3"/>
  <c r="I642" i="3"/>
  <c r="I643" i="3"/>
  <c r="I644" i="3"/>
  <c r="I646" i="3"/>
  <c r="I647" i="3"/>
  <c r="I649" i="3"/>
  <c r="I650" i="3"/>
  <c r="I651" i="3"/>
  <c r="I652" i="3"/>
  <c r="I654" i="3"/>
  <c r="I656" i="3"/>
  <c r="I657" i="3"/>
  <c r="I658" i="3"/>
  <c r="I659" i="3"/>
  <c r="I660" i="3"/>
  <c r="I662" i="3"/>
  <c r="I663" i="3"/>
  <c r="I666" i="3"/>
  <c r="I665" i="3"/>
  <c r="I667" i="3"/>
  <c r="I668" i="3"/>
  <c r="I670" i="3"/>
  <c r="I672" i="3"/>
  <c r="I673" i="3"/>
  <c r="I674" i="3"/>
  <c r="I675" i="3"/>
  <c r="I676" i="3"/>
  <c r="I678" i="3"/>
  <c r="I679" i="3"/>
  <c r="I681" i="3"/>
  <c r="I682" i="3"/>
  <c r="I683" i="3"/>
  <c r="I684" i="3"/>
  <c r="I686" i="3"/>
  <c r="I688" i="3"/>
  <c r="I689" i="3"/>
  <c r="I690" i="3"/>
  <c r="I691" i="3"/>
  <c r="I692" i="3"/>
  <c r="I694" i="3"/>
  <c r="I695" i="3"/>
  <c r="I697" i="3"/>
  <c r="I698" i="3"/>
  <c r="I699" i="3"/>
  <c r="I700" i="3"/>
  <c r="I702" i="3"/>
  <c r="I704" i="3"/>
  <c r="I705" i="3"/>
  <c r="I706" i="3"/>
  <c r="I707" i="3"/>
  <c r="I708" i="3"/>
  <c r="I710" i="3"/>
  <c r="I711" i="3"/>
  <c r="I713" i="3"/>
  <c r="I714" i="3"/>
  <c r="I715" i="3"/>
  <c r="I716" i="3"/>
  <c r="I718" i="3"/>
  <c r="I720" i="3"/>
  <c r="I721" i="3"/>
  <c r="I722" i="3"/>
  <c r="I723" i="3"/>
  <c r="I724" i="3"/>
  <c r="I726" i="3"/>
  <c r="I727" i="3"/>
  <c r="I729" i="3"/>
  <c r="I730" i="3"/>
  <c r="I731" i="3"/>
  <c r="I732" i="3"/>
  <c r="I734" i="3"/>
  <c r="I736" i="3"/>
  <c r="I737" i="3"/>
  <c r="I738" i="3"/>
  <c r="I739" i="3"/>
  <c r="I740" i="3"/>
  <c r="I742" i="3"/>
  <c r="I743" i="3"/>
  <c r="I745" i="3"/>
  <c r="I746" i="3"/>
  <c r="I747" i="3"/>
  <c r="I748" i="3"/>
  <c r="I750" i="3"/>
  <c r="I752" i="3"/>
  <c r="I753" i="3"/>
  <c r="I754" i="3"/>
  <c r="I755" i="3"/>
  <c r="I756" i="3"/>
  <c r="I758" i="3"/>
  <c r="I759" i="3"/>
  <c r="I761" i="3"/>
  <c r="I762" i="3"/>
  <c r="I763" i="3"/>
  <c r="I764" i="3"/>
  <c r="I766" i="3"/>
  <c r="I768" i="3"/>
  <c r="I769" i="3"/>
  <c r="I770" i="3"/>
  <c r="I771" i="3"/>
  <c r="I772" i="3"/>
  <c r="I774" i="3"/>
  <c r="I775" i="3"/>
  <c r="I777" i="3"/>
  <c r="I778" i="3"/>
  <c r="I779" i="3"/>
  <c r="I780" i="3"/>
  <c r="I782" i="3"/>
  <c r="I784" i="3"/>
  <c r="I785" i="3"/>
  <c r="I786" i="3"/>
  <c r="I787" i="3"/>
  <c r="I788" i="3"/>
  <c r="I790" i="3"/>
  <c r="I791" i="3"/>
  <c r="I793" i="3"/>
  <c r="I794" i="3"/>
  <c r="I795" i="3"/>
  <c r="I796" i="3"/>
  <c r="I798" i="3"/>
  <c r="I800" i="3"/>
  <c r="I801" i="3"/>
  <c r="I802" i="3"/>
  <c r="I803" i="3"/>
  <c r="I804" i="3"/>
  <c r="I806" i="3"/>
  <c r="I807" i="3"/>
  <c r="I809" i="3"/>
  <c r="I810" i="3"/>
  <c r="I811" i="3"/>
  <c r="I812" i="3"/>
  <c r="I814" i="3"/>
  <c r="I816" i="3"/>
  <c r="I817" i="3"/>
  <c r="I818" i="3"/>
  <c r="I819" i="3"/>
  <c r="I820" i="3"/>
  <c r="I822" i="3"/>
  <c r="I823" i="3"/>
  <c r="I825" i="3"/>
  <c r="I826" i="3"/>
  <c r="I827" i="3"/>
  <c r="I828" i="3"/>
  <c r="I830" i="3"/>
  <c r="I832" i="3"/>
  <c r="I833" i="3"/>
  <c r="I834" i="3"/>
  <c r="I835" i="3"/>
  <c r="I836" i="3"/>
  <c r="I838" i="3"/>
  <c r="I839" i="3"/>
  <c r="I841" i="3"/>
  <c r="I842" i="3"/>
  <c r="I843" i="3"/>
  <c r="I844" i="3"/>
  <c r="I846" i="3"/>
  <c r="I848" i="3"/>
  <c r="I849" i="3"/>
  <c r="I850" i="3"/>
  <c r="I851" i="3"/>
  <c r="I852" i="3"/>
  <c r="I854" i="3"/>
  <c r="I855" i="3"/>
  <c r="I857" i="3"/>
  <c r="I858" i="3"/>
  <c r="I859" i="3"/>
  <c r="I860" i="3"/>
  <c r="I862" i="3"/>
  <c r="I864" i="3"/>
  <c r="I865" i="3"/>
  <c r="I866" i="3"/>
  <c r="I867" i="3"/>
  <c r="I868" i="3"/>
  <c r="I870" i="3"/>
  <c r="I871" i="3"/>
  <c r="I873" i="3"/>
  <c r="I874" i="3"/>
  <c r="I875" i="3"/>
  <c r="I876" i="3"/>
  <c r="I878" i="3"/>
  <c r="I880" i="3"/>
  <c r="I881" i="3"/>
  <c r="I882" i="3"/>
  <c r="I883" i="3"/>
  <c r="I884" i="3"/>
  <c r="I886" i="3"/>
  <c r="I887" i="3"/>
  <c r="I889" i="3"/>
  <c r="I890" i="3"/>
  <c r="I891" i="3"/>
  <c r="I892" i="3"/>
  <c r="I894" i="3"/>
  <c r="I896" i="3"/>
  <c r="I897" i="3"/>
  <c r="I898" i="3"/>
  <c r="I899" i="3"/>
  <c r="I900" i="3"/>
  <c r="I902" i="3"/>
  <c r="I903" i="3"/>
  <c r="I905" i="3"/>
  <c r="I906" i="3"/>
  <c r="I907" i="3"/>
  <c r="I908" i="3"/>
  <c r="I910" i="3"/>
  <c r="I912" i="3"/>
  <c r="I913" i="3"/>
  <c r="I914" i="3"/>
  <c r="I915" i="3"/>
  <c r="I916" i="3"/>
  <c r="I918" i="3"/>
  <c r="I919" i="3"/>
  <c r="I921" i="3"/>
  <c r="I922" i="3"/>
  <c r="I923" i="3"/>
  <c r="I924" i="3"/>
  <c r="I926" i="3"/>
  <c r="I928" i="3"/>
  <c r="I929" i="3"/>
  <c r="I930" i="3"/>
  <c r="I931" i="3"/>
  <c r="I932" i="3"/>
  <c r="I934" i="3"/>
  <c r="I935" i="3"/>
  <c r="I937" i="3"/>
  <c r="I938" i="3"/>
  <c r="I939" i="3"/>
  <c r="I940" i="3"/>
  <c r="I942" i="3"/>
  <c r="I944" i="3"/>
  <c r="I945" i="3"/>
  <c r="I946" i="3"/>
  <c r="I947" i="3"/>
  <c r="I948" i="3"/>
  <c r="I950" i="3"/>
  <c r="I951" i="3"/>
  <c r="I953" i="3"/>
  <c r="I954" i="3"/>
  <c r="I955" i="3"/>
  <c r="I956" i="3"/>
  <c r="I958" i="3"/>
  <c r="I960" i="3"/>
  <c r="I961" i="3"/>
  <c r="I962" i="3"/>
  <c r="I963" i="3"/>
  <c r="I964" i="3"/>
  <c r="I966" i="3"/>
  <c r="I967" i="3"/>
  <c r="I969" i="3"/>
  <c r="I970" i="3"/>
  <c r="I971" i="3"/>
  <c r="I972" i="3"/>
  <c r="I974" i="3"/>
  <c r="I976" i="3"/>
  <c r="I977" i="3"/>
  <c r="I978" i="3"/>
  <c r="I979" i="3"/>
  <c r="I980" i="3"/>
  <c r="I982" i="3"/>
  <c r="I983" i="3"/>
  <c r="I985" i="3"/>
  <c r="I986" i="3"/>
  <c r="I987" i="3"/>
  <c r="I988" i="3"/>
  <c r="I990" i="3"/>
  <c r="I992" i="3"/>
  <c r="I993" i="3"/>
  <c r="I994" i="3"/>
  <c r="I995" i="3"/>
  <c r="I996" i="3"/>
  <c r="I998" i="3"/>
  <c r="I999" i="3"/>
  <c r="I1001" i="3"/>
  <c r="I1002" i="3"/>
  <c r="I1003" i="3"/>
  <c r="I1004" i="3"/>
  <c r="I1006" i="3"/>
  <c r="I1008" i="3"/>
  <c r="I1009" i="3"/>
  <c r="I1010" i="3"/>
  <c r="I1011" i="3"/>
  <c r="I1012" i="3"/>
  <c r="I1014" i="3"/>
  <c r="I1015" i="3"/>
  <c r="I1017" i="3"/>
  <c r="I1018" i="3"/>
  <c r="I1019" i="3"/>
  <c r="I16" i="3"/>
  <c r="I15" i="3"/>
  <c r="I22" i="3"/>
  <c r="I23" i="3"/>
  <c r="I24" i="3"/>
  <c r="I31" i="3"/>
  <c r="I32" i="3"/>
  <c r="I39" i="3"/>
  <c r="I41" i="3"/>
  <c r="I46" i="3"/>
  <c r="I48" i="3"/>
  <c r="I49" i="3"/>
  <c r="I57" i="3"/>
  <c r="I65" i="3"/>
  <c r="I72" i="3"/>
  <c r="I73" i="3"/>
  <c r="I86" i="3"/>
  <c r="I87" i="3"/>
  <c r="I88" i="3"/>
  <c r="I89" i="3"/>
  <c r="I92" i="3"/>
  <c r="I93" i="3"/>
  <c r="I94" i="3"/>
  <c r="I95" i="3"/>
  <c r="I96" i="3"/>
  <c r="I97" i="3"/>
  <c r="I98" i="3"/>
  <c r="I99" i="3"/>
  <c r="I101" i="3"/>
  <c r="I103" i="3"/>
  <c r="I104" i="3"/>
  <c r="I105" i="3"/>
  <c r="I106" i="3"/>
  <c r="I108" i="3"/>
  <c r="I109" i="3"/>
  <c r="I111" i="3"/>
  <c r="I112" i="3"/>
  <c r="I113" i="3"/>
  <c r="I114" i="3"/>
  <c r="I115" i="3"/>
  <c r="I116" i="3"/>
  <c r="I118" i="3"/>
  <c r="I120" i="3"/>
  <c r="I121" i="3"/>
  <c r="I122" i="3"/>
  <c r="I123" i="3"/>
  <c r="I126" i="3"/>
  <c r="I127" i="3"/>
  <c r="I130" i="3"/>
  <c r="I131" i="3"/>
  <c r="I132" i="3"/>
  <c r="I133" i="3"/>
  <c r="I134" i="3"/>
  <c r="I136" i="3"/>
  <c r="I138" i="3"/>
  <c r="I139" i="3"/>
  <c r="I140" i="3"/>
  <c r="I141" i="3"/>
  <c r="I143" i="3"/>
  <c r="I144" i="3"/>
  <c r="I147" i="3"/>
  <c r="I148" i="3"/>
  <c r="I149" i="3"/>
  <c r="I150" i="3"/>
  <c r="I151" i="3"/>
  <c r="I153" i="3"/>
  <c r="I155" i="3"/>
  <c r="I156" i="3"/>
  <c r="I157" i="3"/>
  <c r="I159" i="3"/>
  <c r="I161" i="3"/>
  <c r="I162" i="3"/>
  <c r="I167" i="3"/>
  <c r="I168" i="3"/>
  <c r="I169" i="3"/>
  <c r="I170" i="3"/>
  <c r="I171" i="3"/>
  <c r="I173" i="3"/>
  <c r="I175" i="3"/>
  <c r="I176" i="3"/>
  <c r="I177" i="3"/>
  <c r="I178" i="3"/>
  <c r="I183" i="3"/>
  <c r="I186" i="3"/>
  <c r="I188" i="3"/>
  <c r="I190" i="3"/>
  <c r="I191" i="3"/>
  <c r="I193" i="3"/>
  <c r="I194" i="3"/>
  <c r="I199" i="3"/>
  <c r="I201" i="3"/>
  <c r="I202" i="3"/>
  <c r="I204" i="3"/>
  <c r="I206" i="3"/>
  <c r="I208" i="3"/>
  <c r="I209" i="3"/>
  <c r="I211" i="3"/>
  <c r="I216" i="3"/>
  <c r="I218" i="3"/>
  <c r="I219" i="3"/>
  <c r="I221" i="3"/>
  <c r="I224" i="3"/>
  <c r="I226" i="3"/>
  <c r="I228" i="3"/>
  <c r="I230" i="3"/>
  <c r="I231" i="3"/>
  <c r="I233" i="3"/>
  <c r="I234" i="3"/>
  <c r="I236" i="3"/>
  <c r="I238" i="3"/>
  <c r="I239" i="3"/>
  <c r="I240" i="3"/>
  <c r="I243" i="3"/>
  <c r="I245" i="3"/>
  <c r="I246" i="3"/>
  <c r="I247" i="3"/>
  <c r="I250" i="3"/>
  <c r="I251" i="3"/>
  <c r="I252" i="3"/>
  <c r="I253" i="3"/>
  <c r="I256" i="3"/>
  <c r="I257" i="3"/>
  <c r="I260" i="3"/>
  <c r="I262" i="3"/>
  <c r="I263" i="3"/>
  <c r="I264" i="3"/>
  <c r="I265" i="3"/>
  <c r="I266" i="3"/>
  <c r="I268" i="3"/>
  <c r="I270" i="3"/>
  <c r="I272" i="3"/>
  <c r="I275" i="3"/>
  <c r="I277" i="3"/>
  <c r="I280" i="3"/>
  <c r="I281" i="3"/>
  <c r="I282" i="3"/>
  <c r="I283" i="3"/>
  <c r="I285" i="3"/>
  <c r="I287" i="3"/>
  <c r="I288" i="3"/>
  <c r="I289" i="3"/>
  <c r="I290" i="3"/>
  <c r="I291" i="3"/>
  <c r="I295" i="3"/>
  <c r="I297" i="3"/>
  <c r="I298" i="3"/>
  <c r="I299" i="3"/>
  <c r="I300" i="3"/>
  <c r="I301" i="3"/>
  <c r="I303" i="3"/>
  <c r="I304" i="3"/>
  <c r="I306" i="3"/>
  <c r="I307" i="3"/>
  <c r="I308" i="3"/>
  <c r="I309" i="3"/>
  <c r="I311" i="3"/>
  <c r="I313" i="3"/>
  <c r="I314" i="3"/>
  <c r="I315" i="3"/>
  <c r="I318" i="3"/>
  <c r="I319" i="3"/>
  <c r="I320" i="3"/>
  <c r="I321" i="3"/>
  <c r="I322" i="3"/>
  <c r="I323" i="3"/>
  <c r="I324" i="3"/>
  <c r="I327" i="3"/>
  <c r="I330" i="3"/>
  <c r="I331" i="3"/>
  <c r="I332" i="3"/>
  <c r="I335" i="3"/>
  <c r="I338" i="3"/>
  <c r="I340" i="3"/>
  <c r="I341" i="3"/>
  <c r="I343" i="3"/>
  <c r="I346" i="3"/>
  <c r="I348" i="3"/>
  <c r="I350" i="3"/>
  <c r="I351" i="3"/>
  <c r="I352" i="3"/>
  <c r="I353" i="3"/>
  <c r="I355" i="3"/>
  <c r="I357" i="3"/>
  <c r="I358" i="3"/>
  <c r="I359" i="3"/>
  <c r="I360" i="3"/>
  <c r="I361" i="3"/>
  <c r="I364" i="3"/>
  <c r="I366" i="3"/>
  <c r="I367" i="3"/>
  <c r="I369" i="3"/>
  <c r="I370" i="3"/>
  <c r="I372" i="3"/>
  <c r="I373" i="3"/>
  <c r="I375" i="3"/>
  <c r="I376" i="3"/>
  <c r="I377" i="3"/>
  <c r="I378" i="3"/>
  <c r="I380" i="3"/>
  <c r="I382" i="3"/>
  <c r="I383" i="3"/>
  <c r="I384" i="3"/>
  <c r="I387" i="3"/>
  <c r="I388" i="3"/>
  <c r="I389" i="3"/>
  <c r="I390" i="3"/>
  <c r="I392" i="3"/>
  <c r="I393" i="3"/>
  <c r="I396" i="3"/>
  <c r="I400" i="3"/>
  <c r="I401" i="3"/>
  <c r="I402" i="3"/>
  <c r="I403" i="3"/>
  <c r="I404" i="3"/>
  <c r="I406" i="3"/>
  <c r="I407" i="3"/>
  <c r="I408" i="3"/>
  <c r="I409" i="3"/>
  <c r="I411" i="3"/>
  <c r="I412" i="3"/>
  <c r="I415" i="3"/>
  <c r="I416" i="3"/>
  <c r="I417" i="3"/>
  <c r="I418" i="3"/>
  <c r="I419" i="3"/>
  <c r="I420" i="3"/>
  <c r="I422" i="3"/>
  <c r="I423" i="3"/>
  <c r="I424" i="3"/>
  <c r="I425" i="3"/>
  <c r="I427" i="3"/>
  <c r="I428" i="3"/>
  <c r="I430" i="3"/>
  <c r="I431" i="3"/>
  <c r="I433" i="3"/>
  <c r="I434" i="3"/>
  <c r="I435" i="3"/>
  <c r="I436" i="3"/>
  <c r="I437" i="3"/>
  <c r="I439" i="3"/>
  <c r="I440" i="3"/>
  <c r="I443" i="3"/>
  <c r="I444" i="3"/>
  <c r="I446" i="3"/>
  <c r="I447" i="3"/>
  <c r="I450" i="3"/>
  <c r="I451" i="3"/>
  <c r="I452" i="3"/>
  <c r="I453" i="3"/>
  <c r="I454" i="3"/>
  <c r="I455" i="3"/>
  <c r="I457" i="3"/>
  <c r="I458" i="3"/>
  <c r="I459" i="3"/>
  <c r="I460" i="3"/>
  <c r="I462" i="3"/>
  <c r="I463" i="3"/>
  <c r="I110" i="3"/>
  <c r="I124" i="3"/>
  <c r="I129" i="3"/>
  <c r="I145" i="3"/>
  <c r="I158" i="3"/>
  <c r="I164" i="3"/>
  <c r="I166" i="3"/>
  <c r="I179" i="3"/>
  <c r="I180" i="3"/>
  <c r="I182" i="3"/>
  <c r="I185" i="3"/>
  <c r="I189" i="3"/>
  <c r="I196" i="3"/>
  <c r="I197" i="3"/>
  <c r="I203" i="3"/>
  <c r="I205" i="3"/>
  <c r="I212" i="3"/>
  <c r="I213" i="3"/>
  <c r="I215" i="3"/>
  <c r="I217" i="3"/>
  <c r="I220" i="3"/>
  <c r="I223" i="3"/>
  <c r="I237" i="3"/>
  <c r="I241" i="3"/>
  <c r="I279" i="3"/>
  <c r="I293" i="3"/>
  <c r="I329" i="3"/>
  <c r="I333" i="3"/>
  <c r="I334" i="3"/>
  <c r="I336" i="3"/>
  <c r="I398" i="3"/>
  <c r="I399" i="3"/>
  <c r="I432" i="3"/>
  <c r="I441" i="3"/>
  <c r="K466" i="3"/>
  <c r="K467" i="3"/>
  <c r="K468" i="3"/>
  <c r="K469" i="3"/>
  <c r="K470" i="3"/>
  <c r="K471" i="3"/>
  <c r="K473" i="3"/>
  <c r="K474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9" i="3"/>
  <c r="K490" i="3"/>
  <c r="K492" i="3"/>
  <c r="K494" i="3"/>
  <c r="K495" i="3"/>
  <c r="K496" i="3"/>
  <c r="K498" i="3"/>
  <c r="K499" i="3"/>
  <c r="K500" i="3"/>
  <c r="K501" i="3"/>
  <c r="K502" i="3"/>
  <c r="K503" i="3"/>
  <c r="K505" i="3"/>
  <c r="K506" i="3"/>
  <c r="K508" i="3"/>
  <c r="K510" i="3"/>
  <c r="K512" i="3"/>
  <c r="K513" i="3"/>
  <c r="K514" i="3"/>
  <c r="K515" i="3"/>
  <c r="K516" i="3"/>
  <c r="K517" i="3"/>
  <c r="K518" i="3"/>
  <c r="K519" i="3"/>
  <c r="K521" i="3"/>
  <c r="K522" i="3"/>
  <c r="K525" i="3"/>
  <c r="K526" i="3"/>
  <c r="K528" i="3"/>
  <c r="K529" i="3"/>
  <c r="K530" i="3"/>
  <c r="K532" i="3"/>
  <c r="K533" i="3"/>
  <c r="K534" i="3"/>
  <c r="K535" i="3"/>
  <c r="K537" i="3"/>
  <c r="K538" i="3"/>
  <c r="K540" i="3"/>
  <c r="K542" i="3"/>
  <c r="K543" i="3"/>
  <c r="K544" i="3"/>
  <c r="K546" i="3"/>
  <c r="K548" i="3"/>
  <c r="K549" i="3"/>
  <c r="K550" i="3"/>
  <c r="K551" i="3"/>
  <c r="K553" i="3"/>
  <c r="K554" i="3"/>
  <c r="K556" i="3"/>
  <c r="K557" i="3"/>
  <c r="K558" i="3"/>
  <c r="K559" i="3"/>
  <c r="K561" i="3"/>
  <c r="K562" i="3"/>
  <c r="K563" i="3"/>
  <c r="K564" i="3"/>
  <c r="K565" i="3"/>
  <c r="K566" i="3"/>
  <c r="K567" i="3"/>
  <c r="K569" i="3"/>
  <c r="K570" i="3"/>
  <c r="K574" i="3"/>
  <c r="K576" i="3"/>
  <c r="K577" i="3"/>
  <c r="K578" i="3"/>
  <c r="K579" i="3"/>
  <c r="K580" i="3"/>
  <c r="K581" i="3"/>
  <c r="K582" i="3"/>
  <c r="K583" i="3"/>
  <c r="K584" i="3"/>
  <c r="K585" i="3"/>
  <c r="K586" i="3"/>
  <c r="K588" i="3"/>
  <c r="K589" i="3"/>
  <c r="K590" i="3"/>
  <c r="K591" i="3"/>
  <c r="K592" i="3"/>
  <c r="K594" i="3"/>
  <c r="K595" i="3"/>
  <c r="K596" i="3"/>
  <c r="K597" i="3"/>
  <c r="K598" i="3"/>
  <c r="K599" i="3"/>
  <c r="K600" i="3"/>
  <c r="K601" i="3"/>
  <c r="K602" i="3"/>
  <c r="K604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20" i="3"/>
  <c r="K621" i="3"/>
  <c r="K622" i="3"/>
  <c r="K623" i="3"/>
  <c r="K624" i="3"/>
  <c r="K626" i="3"/>
  <c r="K627" i="3"/>
  <c r="K628" i="3"/>
  <c r="K630" i="3"/>
  <c r="K631" i="3"/>
  <c r="K632" i="3"/>
  <c r="K633" i="3"/>
  <c r="K634" i="3"/>
  <c r="K636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3" i="3"/>
  <c r="K654" i="3"/>
  <c r="K655" i="3"/>
  <c r="K656" i="3"/>
  <c r="K657" i="3"/>
  <c r="K658" i="3"/>
  <c r="K660" i="3"/>
  <c r="K661" i="3"/>
  <c r="K662" i="3"/>
  <c r="K663" i="3"/>
  <c r="K664" i="3"/>
  <c r="K666" i="3"/>
  <c r="K665" i="3"/>
  <c r="K668" i="3"/>
  <c r="K670" i="3"/>
  <c r="K671" i="3"/>
  <c r="K672" i="3"/>
  <c r="K674" i="3"/>
  <c r="K676" i="3"/>
  <c r="K677" i="3"/>
  <c r="K678" i="3"/>
  <c r="K679" i="3"/>
  <c r="K680" i="3"/>
  <c r="K681" i="3"/>
  <c r="K682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6" i="3"/>
  <c r="K717" i="3"/>
  <c r="K718" i="3"/>
  <c r="K719" i="3"/>
  <c r="K720" i="3"/>
  <c r="K722" i="3"/>
  <c r="K723" i="3"/>
  <c r="K724" i="3"/>
  <c r="K725" i="3"/>
  <c r="K726" i="3"/>
  <c r="K727" i="3"/>
  <c r="K728" i="3"/>
  <c r="K729" i="3"/>
  <c r="K730" i="3"/>
  <c r="K732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8" i="3"/>
  <c r="K749" i="3"/>
  <c r="K750" i="3"/>
  <c r="K751" i="3"/>
  <c r="K752" i="3"/>
  <c r="K754" i="3"/>
  <c r="K755" i="3"/>
  <c r="K756" i="3"/>
  <c r="K757" i="3"/>
  <c r="K758" i="3"/>
  <c r="K759" i="3"/>
  <c r="K760" i="3"/>
  <c r="K761" i="3"/>
  <c r="K762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80" i="3"/>
  <c r="K781" i="3"/>
  <c r="K782" i="3"/>
  <c r="K783" i="3"/>
  <c r="K784" i="3"/>
  <c r="K785" i="3"/>
  <c r="K786" i="3"/>
  <c r="K788" i="3"/>
  <c r="K789" i="3"/>
  <c r="K790" i="3"/>
  <c r="K791" i="3"/>
  <c r="K792" i="3"/>
  <c r="K793" i="3"/>
  <c r="K794" i="3"/>
  <c r="K796" i="3"/>
  <c r="K798" i="3"/>
  <c r="K799" i="3"/>
  <c r="K800" i="3"/>
  <c r="K802" i="3"/>
  <c r="K804" i="3"/>
  <c r="K805" i="3"/>
  <c r="K806" i="3"/>
  <c r="K807" i="3"/>
  <c r="K808" i="3"/>
  <c r="K809" i="3"/>
  <c r="K810" i="3"/>
  <c r="K812" i="3"/>
  <c r="K813" i="3"/>
  <c r="K814" i="3"/>
  <c r="K815" i="3"/>
  <c r="K817" i="3"/>
  <c r="K818" i="3"/>
  <c r="K819" i="3"/>
  <c r="K820" i="3"/>
  <c r="K821" i="3"/>
  <c r="K822" i="3"/>
  <c r="K823" i="3"/>
  <c r="K824" i="3"/>
  <c r="K825" i="3"/>
  <c r="K826" i="3"/>
  <c r="K828" i="3"/>
  <c r="K829" i="3"/>
  <c r="K830" i="3"/>
  <c r="K832" i="3"/>
  <c r="K833" i="3"/>
  <c r="K834" i="3"/>
  <c r="K835" i="3"/>
  <c r="K836" i="3"/>
  <c r="K837" i="3"/>
  <c r="K838" i="3"/>
  <c r="K839" i="3"/>
  <c r="K840" i="3"/>
  <c r="K841" i="3"/>
  <c r="K842" i="3"/>
  <c r="K844" i="3"/>
  <c r="K845" i="3"/>
  <c r="K846" i="3"/>
  <c r="K847" i="3"/>
  <c r="K848" i="3"/>
  <c r="K850" i="3"/>
  <c r="K851" i="3"/>
  <c r="K853" i="3"/>
  <c r="K854" i="3"/>
  <c r="K855" i="3"/>
  <c r="K856" i="3"/>
  <c r="K858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6" i="3"/>
  <c r="K877" i="3"/>
  <c r="K878" i="3"/>
  <c r="K879" i="3"/>
  <c r="K880" i="3"/>
  <c r="K882" i="3"/>
  <c r="K883" i="3"/>
  <c r="K884" i="3"/>
  <c r="K885" i="3"/>
  <c r="K886" i="3"/>
  <c r="K887" i="3"/>
  <c r="K888" i="3"/>
  <c r="K889" i="3"/>
  <c r="K890" i="3"/>
  <c r="K892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8" i="3"/>
  <c r="K909" i="3"/>
  <c r="K910" i="3"/>
  <c r="K911" i="3"/>
  <c r="K912" i="3"/>
  <c r="K913" i="3"/>
  <c r="K914" i="3"/>
  <c r="K916" i="3"/>
  <c r="K917" i="3"/>
  <c r="K918" i="3"/>
  <c r="K919" i="3"/>
  <c r="K920" i="3"/>
  <c r="K921" i="3"/>
  <c r="K922" i="3"/>
  <c r="K924" i="3"/>
  <c r="K926" i="3"/>
  <c r="K927" i="3"/>
  <c r="K928" i="3"/>
  <c r="K930" i="3"/>
  <c r="K932" i="3"/>
  <c r="K933" i="3"/>
  <c r="K934" i="3"/>
  <c r="K935" i="3"/>
  <c r="K936" i="3"/>
  <c r="K937" i="3"/>
  <c r="K938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6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2" i="3"/>
  <c r="K973" i="3"/>
  <c r="K974" i="3"/>
  <c r="K975" i="3"/>
  <c r="K976" i="3"/>
  <c r="K978" i="3"/>
  <c r="K979" i="3"/>
  <c r="K980" i="3"/>
  <c r="K981" i="3"/>
  <c r="K982" i="3"/>
  <c r="K983" i="3"/>
  <c r="K984" i="3"/>
  <c r="K986" i="3"/>
  <c r="K988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6" i="3"/>
  <c r="K15" i="3"/>
  <c r="K12" i="3"/>
  <c r="K23" i="3"/>
  <c r="K24" i="3"/>
  <c r="K31" i="3"/>
  <c r="K32" i="3"/>
  <c r="K39" i="3"/>
  <c r="K41" i="3"/>
  <c r="K42" i="3"/>
  <c r="K46" i="3"/>
  <c r="K48" i="3"/>
  <c r="K57" i="3"/>
  <c r="K65" i="3"/>
  <c r="K73" i="3"/>
  <c r="K77" i="3"/>
  <c r="K86" i="3"/>
  <c r="K88" i="3"/>
  <c r="K89" i="3"/>
  <c r="K91" i="3"/>
  <c r="K92" i="3"/>
  <c r="K93" i="3"/>
  <c r="K94" i="3"/>
  <c r="K95" i="3"/>
  <c r="K96" i="3"/>
  <c r="K97" i="3"/>
  <c r="K98" i="3"/>
  <c r="K99" i="3"/>
  <c r="K101" i="3"/>
  <c r="K102" i="3"/>
  <c r="K103" i="3"/>
  <c r="K105" i="3"/>
  <c r="K106" i="3"/>
  <c r="K107" i="3"/>
  <c r="K108" i="3"/>
  <c r="K109" i="3"/>
  <c r="K111" i="3"/>
  <c r="K112" i="3"/>
  <c r="K113" i="3"/>
  <c r="K114" i="3"/>
  <c r="K115" i="3"/>
  <c r="K117" i="3"/>
  <c r="K118" i="3"/>
  <c r="K119" i="3"/>
  <c r="K120" i="3"/>
  <c r="K122" i="3"/>
  <c r="K123" i="3"/>
  <c r="K125" i="3"/>
  <c r="K126" i="3"/>
  <c r="K127" i="3"/>
  <c r="K128" i="3"/>
  <c r="K130" i="3"/>
  <c r="K131" i="3"/>
  <c r="K133" i="3"/>
  <c r="K134" i="3"/>
  <c r="K135" i="3"/>
  <c r="K136" i="3"/>
  <c r="K137" i="3"/>
  <c r="K138" i="3"/>
  <c r="K140" i="3"/>
  <c r="K141" i="3"/>
  <c r="K142" i="3"/>
  <c r="K143" i="3"/>
  <c r="K144" i="3"/>
  <c r="K146" i="3"/>
  <c r="K147" i="3"/>
  <c r="K149" i="3"/>
  <c r="K150" i="3"/>
  <c r="K151" i="3"/>
  <c r="K152" i="3"/>
  <c r="K153" i="3"/>
  <c r="K154" i="3"/>
  <c r="K155" i="3"/>
  <c r="K157" i="3"/>
  <c r="K159" i="3"/>
  <c r="K160" i="3"/>
  <c r="K161" i="3"/>
  <c r="K162" i="3"/>
  <c r="K163" i="3"/>
  <c r="K167" i="3"/>
  <c r="K168" i="3"/>
  <c r="K169" i="3"/>
  <c r="K170" i="3"/>
  <c r="K171" i="3"/>
  <c r="K172" i="3"/>
  <c r="K174" i="3"/>
  <c r="K175" i="3"/>
  <c r="K177" i="3"/>
  <c r="K178" i="3"/>
  <c r="K181" i="3"/>
  <c r="K183" i="3"/>
  <c r="K186" i="3"/>
  <c r="K187" i="3"/>
  <c r="K188" i="3"/>
  <c r="K190" i="3"/>
  <c r="K191" i="3"/>
  <c r="K193" i="3"/>
  <c r="K194" i="3"/>
  <c r="K198" i="3"/>
  <c r="K199" i="3"/>
  <c r="K201" i="3"/>
  <c r="K204" i="3"/>
  <c r="K206" i="3"/>
  <c r="K208" i="3"/>
  <c r="K209" i="3"/>
  <c r="K210" i="3"/>
  <c r="K211" i="3"/>
  <c r="K218" i="3"/>
  <c r="K219" i="3"/>
  <c r="K221" i="3"/>
  <c r="K222" i="3"/>
  <c r="K224" i="3"/>
  <c r="K225" i="3"/>
  <c r="K226" i="3"/>
  <c r="K230" i="3"/>
  <c r="K231" i="3"/>
  <c r="K232" i="3"/>
  <c r="K233" i="3"/>
  <c r="K234" i="3"/>
  <c r="K235" i="3"/>
  <c r="K236" i="3"/>
  <c r="K238" i="3"/>
  <c r="K240" i="3"/>
  <c r="K242" i="3"/>
  <c r="K243" i="3"/>
  <c r="K244" i="3"/>
  <c r="K245" i="3"/>
  <c r="K246" i="3"/>
  <c r="K247" i="3"/>
  <c r="K249" i="3"/>
  <c r="K250" i="3"/>
  <c r="K251" i="3"/>
  <c r="K252" i="3"/>
  <c r="K256" i="3"/>
  <c r="K257" i="3"/>
  <c r="K258" i="3"/>
  <c r="K259" i="3"/>
  <c r="K260" i="3"/>
  <c r="K262" i="3"/>
  <c r="K264" i="3"/>
  <c r="K266" i="3"/>
  <c r="K267" i="3"/>
  <c r="K268" i="3"/>
  <c r="K270" i="3"/>
  <c r="K271" i="3"/>
  <c r="K272" i="3"/>
  <c r="K273" i="3"/>
  <c r="K275" i="3"/>
  <c r="K276" i="3"/>
  <c r="K277" i="3"/>
  <c r="K278" i="3"/>
  <c r="K280" i="3"/>
  <c r="K281" i="3"/>
  <c r="K282" i="3"/>
  <c r="K284" i="3"/>
  <c r="K285" i="3"/>
  <c r="K287" i="3"/>
  <c r="K288" i="3"/>
  <c r="K290" i="3"/>
  <c r="K291" i="3"/>
  <c r="K294" i="3"/>
  <c r="K295" i="3"/>
  <c r="K296" i="3"/>
  <c r="K297" i="3"/>
  <c r="K300" i="3"/>
  <c r="K301" i="3"/>
  <c r="K302" i="3"/>
  <c r="K303" i="3"/>
  <c r="K304" i="3"/>
  <c r="K305" i="3"/>
  <c r="K307" i="3"/>
  <c r="K310" i="3"/>
  <c r="K311" i="3"/>
  <c r="K313" i="3"/>
  <c r="K314" i="3"/>
  <c r="K315" i="3"/>
  <c r="K317" i="3"/>
  <c r="K318" i="3"/>
  <c r="K319" i="3"/>
  <c r="K320" i="3"/>
  <c r="K321" i="3"/>
  <c r="K323" i="3"/>
  <c r="K324" i="3"/>
  <c r="K325" i="3"/>
  <c r="K326" i="3"/>
  <c r="K327" i="3"/>
  <c r="K330" i="3"/>
  <c r="K332" i="3"/>
  <c r="K335" i="3"/>
  <c r="K338" i="3"/>
  <c r="K339" i="3"/>
  <c r="K340" i="3"/>
  <c r="K341" i="3"/>
  <c r="K342" i="3"/>
  <c r="K343" i="3"/>
  <c r="K346" i="3"/>
  <c r="K347" i="3"/>
  <c r="K348" i="3"/>
  <c r="K349" i="3"/>
  <c r="K350" i="3"/>
  <c r="K351" i="3"/>
  <c r="K352" i="3"/>
  <c r="K354" i="3"/>
  <c r="K355" i="3"/>
  <c r="K357" i="3"/>
  <c r="K358" i="3"/>
  <c r="K360" i="3"/>
  <c r="K361" i="3"/>
  <c r="K363" i="3"/>
  <c r="K364" i="3"/>
  <c r="K366" i="3"/>
  <c r="K369" i="3"/>
  <c r="K370" i="3"/>
  <c r="K371" i="3"/>
  <c r="K372" i="3"/>
  <c r="K373" i="3"/>
  <c r="K375" i="3"/>
  <c r="K376" i="3"/>
  <c r="K378" i="3"/>
  <c r="K379" i="3"/>
  <c r="K380" i="3"/>
  <c r="K381" i="3"/>
  <c r="K382" i="3"/>
  <c r="K383" i="3"/>
  <c r="K384" i="3"/>
  <c r="K386" i="3"/>
  <c r="K387" i="3"/>
  <c r="K388" i="3"/>
  <c r="K389" i="3"/>
  <c r="K390" i="3"/>
  <c r="K392" i="3"/>
  <c r="K393" i="3"/>
  <c r="K395" i="3"/>
  <c r="K396" i="3"/>
  <c r="K400" i="3"/>
  <c r="K402" i="3"/>
  <c r="K403" i="3"/>
  <c r="K404" i="3"/>
  <c r="K406" i="3"/>
  <c r="K407" i="3"/>
  <c r="K408" i="3"/>
  <c r="K411" i="3"/>
  <c r="K412" i="3"/>
  <c r="K413" i="3"/>
  <c r="K414" i="3"/>
  <c r="K415" i="3"/>
  <c r="K416" i="3"/>
  <c r="K418" i="3"/>
  <c r="K420" i="3"/>
  <c r="K421" i="3"/>
  <c r="K422" i="3"/>
  <c r="K423" i="3"/>
  <c r="K424" i="3"/>
  <c r="K427" i="3"/>
  <c r="K429" i="3"/>
  <c r="K431" i="3"/>
  <c r="K433" i="3"/>
  <c r="K435" i="3"/>
  <c r="K436" i="3"/>
  <c r="K437" i="3"/>
  <c r="K439" i="3"/>
  <c r="K440" i="3"/>
  <c r="K443" i="3"/>
  <c r="K446" i="3"/>
  <c r="K447" i="3"/>
  <c r="K448" i="3"/>
  <c r="K450" i="3"/>
  <c r="K451" i="3"/>
  <c r="K453" i="3"/>
  <c r="K454" i="3"/>
  <c r="K455" i="3"/>
  <c r="K456" i="3"/>
  <c r="K457" i="3"/>
  <c r="K458" i="3"/>
  <c r="K459" i="3"/>
  <c r="K462" i="3"/>
  <c r="K463" i="3"/>
  <c r="K40" i="3"/>
  <c r="K90" i="3"/>
  <c r="K124" i="3"/>
  <c r="K145" i="3"/>
  <c r="K158" i="3"/>
  <c r="K164" i="3"/>
  <c r="K166" i="3"/>
  <c r="K179" i="3"/>
  <c r="K180" i="3"/>
  <c r="K185" i="3"/>
  <c r="K189" i="3"/>
  <c r="K192" i="3"/>
  <c r="K196" i="3"/>
  <c r="K197" i="3"/>
  <c r="K205" i="3"/>
  <c r="K213" i="3"/>
  <c r="K215" i="3"/>
  <c r="K217" i="3"/>
  <c r="K220" i="3"/>
  <c r="K227" i="3"/>
  <c r="K237" i="3"/>
  <c r="K254" i="3"/>
  <c r="K269" i="3"/>
  <c r="K279" i="3"/>
  <c r="K293" i="3"/>
  <c r="K333" i="3"/>
  <c r="K334" i="3"/>
  <c r="K336" i="3"/>
  <c r="K398" i="3"/>
  <c r="K399" i="3"/>
  <c r="K432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9" i="3"/>
  <c r="F490" i="3"/>
  <c r="F491" i="3"/>
  <c r="F492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10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6" i="3"/>
  <c r="F665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6" i="3"/>
  <c r="F15" i="3"/>
  <c r="F12" i="3"/>
  <c r="F23" i="3"/>
  <c r="F24" i="3"/>
  <c r="F31" i="3"/>
  <c r="F32" i="3"/>
  <c r="F39" i="3"/>
  <c r="F41" i="3"/>
  <c r="F48" i="3"/>
  <c r="F57" i="3"/>
  <c r="F62" i="3"/>
  <c r="F65" i="3"/>
  <c r="F72" i="3"/>
  <c r="F73" i="3"/>
  <c r="F81" i="3"/>
  <c r="F86" i="3"/>
  <c r="F87" i="3"/>
  <c r="F88" i="3"/>
  <c r="F89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1" i="3"/>
  <c r="F112" i="3"/>
  <c r="F113" i="3"/>
  <c r="F114" i="3"/>
  <c r="F115" i="3"/>
  <c r="F116" i="3"/>
  <c r="F117" i="3"/>
  <c r="F118" i="3"/>
  <c r="F120" i="3"/>
  <c r="F121" i="3"/>
  <c r="F122" i="3"/>
  <c r="F123" i="3"/>
  <c r="F125" i="3"/>
  <c r="F126" i="3"/>
  <c r="F127" i="3"/>
  <c r="F128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6" i="3"/>
  <c r="F147" i="3"/>
  <c r="F148" i="3"/>
  <c r="F149" i="3"/>
  <c r="F150" i="3"/>
  <c r="F151" i="3"/>
  <c r="F152" i="3"/>
  <c r="F153" i="3"/>
  <c r="F155" i="3"/>
  <c r="F156" i="3"/>
  <c r="F157" i="3"/>
  <c r="F159" i="3"/>
  <c r="F160" i="3"/>
  <c r="F161" i="3"/>
  <c r="F162" i="3"/>
  <c r="F163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81" i="3"/>
  <c r="F183" i="3"/>
  <c r="F186" i="3"/>
  <c r="F187" i="3"/>
  <c r="F188" i="3"/>
  <c r="F190" i="3"/>
  <c r="F191" i="3"/>
  <c r="F193" i="3"/>
  <c r="F194" i="3"/>
  <c r="F198" i="3"/>
  <c r="F199" i="3"/>
  <c r="F201" i="3"/>
  <c r="F202" i="3"/>
  <c r="F204" i="3"/>
  <c r="F206" i="3"/>
  <c r="F207" i="3"/>
  <c r="F208" i="3"/>
  <c r="F209" i="3"/>
  <c r="F210" i="3"/>
  <c r="F211" i="3"/>
  <c r="F216" i="3"/>
  <c r="F218" i="3"/>
  <c r="F219" i="3"/>
  <c r="F221" i="3"/>
  <c r="F222" i="3"/>
  <c r="F224" i="3"/>
  <c r="F225" i="3"/>
  <c r="F226" i="3"/>
  <c r="F228" i="3"/>
  <c r="F230" i="3"/>
  <c r="F231" i="3"/>
  <c r="F232" i="3"/>
  <c r="F233" i="3"/>
  <c r="F234" i="3"/>
  <c r="F235" i="3"/>
  <c r="F236" i="3"/>
  <c r="F238" i="3"/>
  <c r="F239" i="3"/>
  <c r="F240" i="3"/>
  <c r="F242" i="3"/>
  <c r="F243" i="3"/>
  <c r="F244" i="3"/>
  <c r="F245" i="3"/>
  <c r="F246" i="3"/>
  <c r="F247" i="3"/>
  <c r="F249" i="3"/>
  <c r="F250" i="3"/>
  <c r="F251" i="3"/>
  <c r="F252" i="3"/>
  <c r="F253" i="3"/>
  <c r="F255" i="3"/>
  <c r="F256" i="3"/>
  <c r="F257" i="3"/>
  <c r="F258" i="3"/>
  <c r="F259" i="3"/>
  <c r="F260" i="3"/>
  <c r="F262" i="3"/>
  <c r="F263" i="3"/>
  <c r="F264" i="3"/>
  <c r="F265" i="3"/>
  <c r="F266" i="3"/>
  <c r="F267" i="3"/>
  <c r="F268" i="3"/>
  <c r="F270" i="3"/>
  <c r="F271" i="3"/>
  <c r="F272" i="3"/>
  <c r="F275" i="3"/>
  <c r="F276" i="3"/>
  <c r="F277" i="3"/>
  <c r="F278" i="3"/>
  <c r="F280" i="3"/>
  <c r="F281" i="3"/>
  <c r="F282" i="3"/>
  <c r="F283" i="3"/>
  <c r="F285" i="3"/>
  <c r="F287" i="3"/>
  <c r="F288" i="3"/>
  <c r="F289" i="3"/>
  <c r="F290" i="3"/>
  <c r="F291" i="3"/>
  <c r="F294" i="3"/>
  <c r="F295" i="3"/>
  <c r="F296" i="3"/>
  <c r="F297" i="3"/>
  <c r="F298" i="3"/>
  <c r="F300" i="3"/>
  <c r="F301" i="3"/>
  <c r="F302" i="3"/>
  <c r="F303" i="3"/>
  <c r="F304" i="3"/>
  <c r="F306" i="3"/>
  <c r="F307" i="3"/>
  <c r="F308" i="3"/>
  <c r="F309" i="3"/>
  <c r="F310" i="3"/>
  <c r="F311" i="3"/>
  <c r="F312" i="3"/>
  <c r="F313" i="3"/>
  <c r="F314" i="3"/>
  <c r="F315" i="3"/>
  <c r="F317" i="3"/>
  <c r="F318" i="3"/>
  <c r="F319" i="3"/>
  <c r="F320" i="3"/>
  <c r="F321" i="3"/>
  <c r="F323" i="3"/>
  <c r="F324" i="3"/>
  <c r="F325" i="3"/>
  <c r="F326" i="3"/>
  <c r="F327" i="3"/>
  <c r="F330" i="3"/>
  <c r="F331" i="3"/>
  <c r="F332" i="3"/>
  <c r="F335" i="3"/>
  <c r="F338" i="3"/>
  <c r="F339" i="3"/>
  <c r="F340" i="3"/>
  <c r="F341" i="3"/>
  <c r="F342" i="3"/>
  <c r="F343" i="3"/>
  <c r="F346" i="3"/>
  <c r="F347" i="3"/>
  <c r="F348" i="3"/>
  <c r="F349" i="3"/>
  <c r="F350" i="3"/>
  <c r="F351" i="3"/>
  <c r="F352" i="3"/>
  <c r="F353" i="3"/>
  <c r="F355" i="3"/>
  <c r="F356" i="3"/>
  <c r="F357" i="3"/>
  <c r="F358" i="3"/>
  <c r="F359" i="3"/>
  <c r="F360" i="3"/>
  <c r="F361" i="3"/>
  <c r="F363" i="3"/>
  <c r="F364" i="3"/>
  <c r="F365" i="3"/>
  <c r="F366" i="3"/>
  <c r="F367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6" i="3"/>
  <c r="F387" i="3"/>
  <c r="F388" i="3"/>
  <c r="F389" i="3"/>
  <c r="F390" i="3"/>
  <c r="F391" i="3"/>
  <c r="F392" i="3"/>
  <c r="F393" i="3"/>
  <c r="F394" i="3"/>
  <c r="F395" i="3"/>
  <c r="F396" i="3"/>
  <c r="F400" i="3"/>
  <c r="F401" i="3"/>
  <c r="F402" i="3"/>
  <c r="F403" i="3"/>
  <c r="F404" i="3"/>
  <c r="F405" i="3"/>
  <c r="F406" i="3"/>
  <c r="F407" i="3"/>
  <c r="F408" i="3"/>
  <c r="F409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7" i="3"/>
  <c r="F428" i="3"/>
  <c r="F429" i="3"/>
  <c r="F430" i="3"/>
  <c r="F431" i="3"/>
  <c r="F433" i="3"/>
  <c r="F434" i="3"/>
  <c r="F435" i="3"/>
  <c r="F436" i="3"/>
  <c r="F437" i="3"/>
  <c r="F439" i="3"/>
  <c r="F440" i="3"/>
  <c r="F443" i="3"/>
  <c r="F444" i="3"/>
  <c r="F446" i="3"/>
  <c r="F447" i="3"/>
  <c r="F448" i="3"/>
  <c r="F450" i="3"/>
  <c r="F451" i="3"/>
  <c r="F452" i="3"/>
  <c r="F453" i="3"/>
  <c r="F454" i="3"/>
  <c r="F455" i="3"/>
  <c r="F456" i="3"/>
  <c r="F457" i="3"/>
  <c r="F458" i="3"/>
  <c r="F459" i="3"/>
  <c r="F460" i="3"/>
  <c r="F462" i="3"/>
  <c r="F463" i="3"/>
  <c r="F90" i="3"/>
  <c r="F110" i="3"/>
  <c r="F124" i="3"/>
  <c r="F129" i="3"/>
  <c r="F145" i="3"/>
  <c r="F158" i="3"/>
  <c r="F164" i="3"/>
  <c r="F166" i="3"/>
  <c r="F179" i="3"/>
  <c r="F180" i="3"/>
  <c r="F182" i="3"/>
  <c r="F185" i="3"/>
  <c r="F189" i="3"/>
  <c r="F192" i="3"/>
  <c r="F196" i="3"/>
  <c r="F197" i="3"/>
  <c r="F203" i="3"/>
  <c r="F205" i="3"/>
  <c r="F212" i="3"/>
  <c r="F213" i="3"/>
  <c r="F214" i="3"/>
  <c r="F215" i="3"/>
  <c r="F217" i="3"/>
  <c r="F220" i="3"/>
  <c r="F223" i="3"/>
  <c r="F237" i="3"/>
  <c r="F241" i="3"/>
  <c r="F254" i="3"/>
  <c r="F269" i="3"/>
  <c r="F279" i="3"/>
  <c r="F293" i="3"/>
  <c r="F329" i="3"/>
  <c r="F333" i="3"/>
  <c r="F334" i="3"/>
  <c r="F336" i="3"/>
  <c r="F398" i="3"/>
  <c r="F399" i="3"/>
  <c r="F432" i="3"/>
  <c r="F441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9" i="3"/>
  <c r="L490" i="3"/>
  <c r="L491" i="3"/>
  <c r="L492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10" i="3"/>
  <c r="L512" i="3"/>
  <c r="L513" i="3"/>
  <c r="L514" i="3"/>
  <c r="L515" i="3"/>
  <c r="L516" i="3"/>
  <c r="L517" i="3"/>
  <c r="L518" i="3"/>
  <c r="L520" i="3"/>
  <c r="L521" i="3"/>
  <c r="L522" i="3"/>
  <c r="L523" i="3"/>
  <c r="L525" i="3"/>
  <c r="L526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6" i="3"/>
  <c r="L665" i="3"/>
  <c r="L667" i="3"/>
  <c r="L668" i="3"/>
  <c r="L669" i="3"/>
  <c r="L670" i="3"/>
  <c r="L671" i="3"/>
  <c r="L672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6" i="3"/>
  <c r="L15" i="3"/>
  <c r="L23" i="3"/>
  <c r="L24" i="3"/>
  <c r="L31" i="3"/>
  <c r="L32" i="3"/>
  <c r="L39" i="3"/>
  <c r="L41" i="3"/>
  <c r="L46" i="3"/>
  <c r="L48" i="3"/>
  <c r="L57" i="3"/>
  <c r="L65" i="3"/>
  <c r="L70" i="3"/>
  <c r="L72" i="3"/>
  <c r="L73" i="3"/>
  <c r="L86" i="3"/>
  <c r="L87" i="3"/>
  <c r="L88" i="3"/>
  <c r="L89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1" i="3"/>
  <c r="L112" i="3"/>
  <c r="L113" i="3"/>
  <c r="L114" i="3"/>
  <c r="L115" i="3"/>
  <c r="L116" i="3"/>
  <c r="L117" i="3"/>
  <c r="L118" i="3"/>
  <c r="L120" i="3"/>
  <c r="L121" i="3"/>
  <c r="L122" i="3"/>
  <c r="L123" i="3"/>
  <c r="L125" i="3"/>
  <c r="L126" i="3"/>
  <c r="L127" i="3"/>
  <c r="L128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6" i="3"/>
  <c r="L147" i="3"/>
  <c r="L149" i="3"/>
  <c r="L150" i="3"/>
  <c r="L151" i="3"/>
  <c r="L152" i="3"/>
  <c r="L153" i="3"/>
  <c r="L155" i="3"/>
  <c r="L156" i="3"/>
  <c r="L157" i="3"/>
  <c r="L159" i="3"/>
  <c r="L160" i="3"/>
  <c r="L161" i="3"/>
  <c r="L162" i="3"/>
  <c r="L163" i="3"/>
  <c r="L167" i="3"/>
  <c r="L168" i="3"/>
  <c r="L169" i="3"/>
  <c r="L170" i="3"/>
  <c r="L171" i="3"/>
  <c r="L172" i="3"/>
  <c r="L174" i="3"/>
  <c r="L175" i="3"/>
  <c r="L176" i="3"/>
  <c r="L177" i="3"/>
  <c r="L178" i="3"/>
  <c r="L181" i="3"/>
  <c r="L183" i="3"/>
  <c r="L186" i="3"/>
  <c r="L187" i="3"/>
  <c r="L188" i="3"/>
  <c r="L190" i="3"/>
  <c r="L191" i="3"/>
  <c r="L193" i="3"/>
  <c r="L194" i="3"/>
  <c r="L198" i="3"/>
  <c r="L199" i="3"/>
  <c r="L201" i="3"/>
  <c r="L202" i="3"/>
  <c r="L204" i="3"/>
  <c r="L206" i="3"/>
  <c r="L207" i="3"/>
  <c r="L208" i="3"/>
  <c r="L209" i="3"/>
  <c r="L210" i="3"/>
  <c r="L211" i="3"/>
  <c r="L218" i="3"/>
  <c r="L219" i="3"/>
  <c r="L221" i="3"/>
  <c r="L222" i="3"/>
  <c r="L224" i="3"/>
  <c r="L225" i="3"/>
  <c r="L226" i="3"/>
  <c r="L228" i="3"/>
  <c r="L229" i="3"/>
  <c r="L230" i="3"/>
  <c r="L231" i="3"/>
  <c r="L232" i="3"/>
  <c r="L233" i="3"/>
  <c r="L234" i="3"/>
  <c r="L236" i="3"/>
  <c r="L238" i="3"/>
  <c r="L239" i="3"/>
  <c r="L240" i="3"/>
  <c r="L242" i="3"/>
  <c r="L243" i="3"/>
  <c r="L244" i="3"/>
  <c r="L245" i="3"/>
  <c r="L246" i="3"/>
  <c r="L247" i="3"/>
  <c r="L249" i="3"/>
  <c r="L250" i="3"/>
  <c r="L251" i="3"/>
  <c r="L252" i="3"/>
  <c r="L256" i="3"/>
  <c r="L257" i="3"/>
  <c r="L258" i="3"/>
  <c r="L259" i="3"/>
  <c r="L260" i="3"/>
  <c r="L262" i="3"/>
  <c r="L263" i="3"/>
  <c r="L264" i="3"/>
  <c r="L265" i="3"/>
  <c r="L266" i="3"/>
  <c r="L267" i="3"/>
  <c r="L268" i="3"/>
  <c r="L270" i="3"/>
  <c r="L271" i="3"/>
  <c r="L272" i="3"/>
  <c r="L275" i="3"/>
  <c r="L276" i="3"/>
  <c r="L277" i="3"/>
  <c r="L278" i="3"/>
  <c r="L280" i="3"/>
  <c r="L281" i="3"/>
  <c r="L282" i="3"/>
  <c r="L283" i="3"/>
  <c r="L285" i="3"/>
  <c r="L287" i="3"/>
  <c r="L288" i="3"/>
  <c r="L289" i="3"/>
  <c r="L290" i="3"/>
  <c r="L291" i="3"/>
  <c r="L292" i="3"/>
  <c r="L294" i="3"/>
  <c r="L295" i="3"/>
  <c r="L296" i="3"/>
  <c r="L297" i="3"/>
  <c r="L298" i="3"/>
  <c r="L300" i="3"/>
  <c r="L301" i="3"/>
  <c r="L302" i="3"/>
  <c r="L303" i="3"/>
  <c r="L304" i="3"/>
  <c r="L306" i="3"/>
  <c r="L307" i="3"/>
  <c r="L308" i="3"/>
  <c r="L309" i="3"/>
  <c r="L310" i="3"/>
  <c r="L311" i="3"/>
  <c r="L313" i="3"/>
  <c r="L314" i="3"/>
  <c r="L315" i="3"/>
  <c r="L317" i="3"/>
  <c r="L318" i="3"/>
  <c r="L319" i="3"/>
  <c r="L320" i="3"/>
  <c r="L321" i="3"/>
  <c r="L322" i="3"/>
  <c r="L323" i="3"/>
  <c r="L324" i="3"/>
  <c r="L325" i="3"/>
  <c r="L326" i="3"/>
  <c r="L327" i="3"/>
  <c r="L330" i="3"/>
  <c r="L331" i="3"/>
  <c r="L332" i="3"/>
  <c r="L335" i="3"/>
  <c r="L338" i="3"/>
  <c r="L339" i="3"/>
  <c r="L340" i="3"/>
  <c r="L341" i="3"/>
  <c r="L342" i="3"/>
  <c r="L343" i="3"/>
  <c r="L344" i="3"/>
  <c r="L346" i="3"/>
  <c r="L347" i="3"/>
  <c r="L348" i="3"/>
  <c r="L349" i="3"/>
  <c r="L350" i="3"/>
  <c r="L351" i="3"/>
  <c r="L352" i="3"/>
  <c r="L353" i="3"/>
  <c r="L354" i="3"/>
  <c r="L355" i="3"/>
  <c r="L357" i="3"/>
  <c r="L358" i="3"/>
  <c r="L359" i="3"/>
  <c r="L360" i="3"/>
  <c r="L361" i="3"/>
  <c r="L362" i="3"/>
  <c r="L363" i="3"/>
  <c r="L364" i="3"/>
  <c r="L366" i="3"/>
  <c r="L367" i="3"/>
  <c r="L368" i="3"/>
  <c r="L369" i="3"/>
  <c r="L370" i="3"/>
  <c r="L371" i="3"/>
  <c r="L372" i="3"/>
  <c r="L373" i="3"/>
  <c r="L375" i="3"/>
  <c r="L376" i="3"/>
  <c r="L377" i="3"/>
  <c r="L378" i="3"/>
  <c r="L379" i="3"/>
  <c r="L380" i="3"/>
  <c r="L381" i="3"/>
  <c r="L382" i="3"/>
  <c r="L383" i="3"/>
  <c r="L384" i="3"/>
  <c r="L386" i="3"/>
  <c r="L387" i="3"/>
  <c r="L388" i="3"/>
  <c r="L389" i="3"/>
  <c r="L390" i="3"/>
  <c r="L391" i="3"/>
  <c r="L392" i="3"/>
  <c r="L393" i="3"/>
  <c r="L394" i="3"/>
  <c r="L395" i="3"/>
  <c r="L396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5" i="3"/>
  <c r="L416" i="3"/>
  <c r="L417" i="3"/>
  <c r="L418" i="3"/>
  <c r="L419" i="3"/>
  <c r="L420" i="3"/>
  <c r="L421" i="3"/>
  <c r="L422" i="3"/>
  <c r="L423" i="3"/>
  <c r="L424" i="3"/>
  <c r="L425" i="3"/>
  <c r="L427" i="3"/>
  <c r="L428" i="3"/>
  <c r="L429" i="3"/>
  <c r="L431" i="3"/>
  <c r="L433" i="3"/>
  <c r="L434" i="3"/>
  <c r="L435" i="3"/>
  <c r="L436" i="3"/>
  <c r="L437" i="3"/>
  <c r="L439" i="3"/>
  <c r="L440" i="3"/>
  <c r="L443" i="3"/>
  <c r="L444" i="3"/>
  <c r="L445" i="3"/>
  <c r="L446" i="3"/>
  <c r="L447" i="3"/>
  <c r="L448" i="3"/>
  <c r="L450" i="3"/>
  <c r="L451" i="3"/>
  <c r="L452" i="3"/>
  <c r="L453" i="3"/>
  <c r="L454" i="3"/>
  <c r="L455" i="3"/>
  <c r="L456" i="3"/>
  <c r="L457" i="3"/>
  <c r="L458" i="3"/>
  <c r="L459" i="3"/>
  <c r="L460" i="3"/>
  <c r="L462" i="3"/>
  <c r="L463" i="3"/>
  <c r="L40" i="3"/>
  <c r="L124" i="3"/>
  <c r="L129" i="3"/>
  <c r="L145" i="3"/>
  <c r="L158" i="3"/>
  <c r="L164" i="3"/>
  <c r="L165" i="3"/>
  <c r="L166" i="3"/>
  <c r="L179" i="3"/>
  <c r="L180" i="3"/>
  <c r="L182" i="3"/>
  <c r="L184" i="3"/>
  <c r="L185" i="3"/>
  <c r="L189" i="3"/>
  <c r="L192" i="3"/>
  <c r="L196" i="3"/>
  <c r="L197" i="3"/>
  <c r="L203" i="3"/>
  <c r="L205" i="3"/>
  <c r="L213" i="3"/>
  <c r="L214" i="3"/>
  <c r="L215" i="3"/>
  <c r="L217" i="3"/>
  <c r="L220" i="3"/>
  <c r="L223" i="3"/>
  <c r="L237" i="3"/>
  <c r="L254" i="3"/>
  <c r="L279" i="3"/>
  <c r="L293" i="3"/>
  <c r="L329" i="3"/>
  <c r="L333" i="3"/>
  <c r="L334" i="3"/>
  <c r="L336" i="3"/>
  <c r="L337" i="3"/>
  <c r="L398" i="3"/>
  <c r="L399" i="3"/>
  <c r="L432" i="3"/>
  <c r="L441" i="3"/>
  <c r="L442" i="3"/>
  <c r="C16" i="3"/>
  <c r="C15" i="3"/>
  <c r="B10" i="3"/>
  <c r="Q16" i="3"/>
  <c r="Q15" i="3"/>
  <c r="Q12" i="3"/>
  <c r="P16" i="3"/>
  <c r="P15" i="3"/>
  <c r="O16" i="3"/>
  <c r="O15" i="3"/>
  <c r="O12" i="3"/>
  <c r="N16" i="3"/>
  <c r="N15" i="3"/>
  <c r="E16" i="3"/>
  <c r="E15" i="3"/>
  <c r="E12" i="3"/>
  <c r="D16" i="3"/>
  <c r="D15" i="3"/>
  <c r="D12" i="3"/>
  <c r="M16" i="3"/>
  <c r="M15" i="3"/>
  <c r="M12" i="3"/>
  <c r="G6" i="3"/>
  <c r="G7" i="3"/>
  <c r="G5" i="3"/>
  <c r="G4" i="3"/>
  <c r="S196" i="1"/>
  <c r="S232" i="1"/>
  <c r="S233" i="1"/>
  <c r="S235" i="1"/>
  <c r="S237" i="1"/>
  <c r="S238" i="1"/>
  <c r="S239" i="1"/>
  <c r="S240" i="1"/>
  <c r="S241" i="1"/>
  <c r="S243" i="1"/>
  <c r="S244" i="1"/>
  <c r="S245" i="1"/>
  <c r="S247" i="1"/>
  <c r="S248" i="1"/>
  <c r="S249" i="1"/>
  <c r="S251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9" i="1"/>
  <c r="S270" i="1"/>
  <c r="S271" i="1"/>
  <c r="S272" i="1"/>
  <c r="S276" i="1"/>
  <c r="S278" i="1"/>
  <c r="S286" i="1"/>
  <c r="S293" i="1"/>
  <c r="S294" i="1"/>
  <c r="S295" i="1"/>
  <c r="S296" i="1"/>
  <c r="S297" i="1"/>
  <c r="S304" i="1"/>
  <c r="S305" i="1"/>
  <c r="S306" i="1"/>
  <c r="S307" i="1"/>
  <c r="S308" i="1"/>
  <c r="S309" i="1"/>
  <c r="S310" i="1"/>
  <c r="S311" i="1"/>
  <c r="S312" i="1"/>
  <c r="S313" i="1"/>
  <c r="S314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3" i="1"/>
  <c r="S336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9" i="1"/>
  <c r="S370" i="1"/>
  <c r="S371" i="1"/>
  <c r="S372" i="1"/>
  <c r="S373" i="1"/>
  <c r="S375" i="1"/>
  <c r="S378" i="1"/>
  <c r="S379" i="1"/>
  <c r="S380" i="1"/>
  <c r="S385" i="1"/>
  <c r="S386" i="1"/>
  <c r="S387" i="1"/>
  <c r="S390" i="1"/>
  <c r="S391" i="1"/>
  <c r="S392" i="1"/>
  <c r="S393" i="1"/>
  <c r="S394" i="1"/>
  <c r="S395" i="1"/>
  <c r="S396" i="1"/>
  <c r="S397" i="1"/>
  <c r="S399" i="1"/>
  <c r="S400" i="1"/>
  <c r="S401" i="1"/>
  <c r="S402" i="1"/>
  <c r="S405" i="1"/>
  <c r="S406" i="1"/>
  <c r="S407" i="1"/>
  <c r="S409" i="1"/>
  <c r="S410" i="1"/>
  <c r="S411" i="1"/>
  <c r="S412" i="1"/>
  <c r="S414" i="1"/>
  <c r="S417" i="1"/>
  <c r="S418" i="1"/>
  <c r="S423" i="1"/>
  <c r="S424" i="1"/>
  <c r="S425" i="1"/>
  <c r="S433" i="1"/>
  <c r="S434" i="1"/>
  <c r="S447" i="1"/>
  <c r="S448" i="1"/>
  <c r="S452" i="1"/>
  <c r="S455" i="1"/>
  <c r="S457" i="1"/>
  <c r="S458" i="1"/>
  <c r="S459" i="1"/>
  <c r="S460" i="1"/>
  <c r="S461" i="1"/>
  <c r="S464" i="1"/>
  <c r="S466" i="1"/>
  <c r="S468" i="1"/>
  <c r="S469" i="1"/>
  <c r="S470" i="1"/>
  <c r="S471" i="1"/>
  <c r="S472" i="1"/>
  <c r="S473" i="1"/>
  <c r="S474" i="1"/>
  <c r="S475" i="1"/>
  <c r="S476" i="1"/>
  <c r="S478" i="1"/>
  <c r="S480" i="1"/>
  <c r="S481" i="1"/>
  <c r="S482" i="1"/>
  <c r="S483" i="1"/>
  <c r="S484" i="1"/>
  <c r="S485" i="1"/>
  <c r="S486" i="1"/>
  <c r="S487" i="1"/>
  <c r="S488" i="1"/>
  <c r="S490" i="1"/>
  <c r="S491" i="1"/>
  <c r="S492" i="1"/>
  <c r="S493" i="1"/>
  <c r="S497" i="1"/>
  <c r="S498" i="1"/>
  <c r="S500" i="1"/>
  <c r="S501" i="1"/>
  <c r="S505" i="1"/>
  <c r="S512" i="1"/>
  <c r="S513" i="1"/>
  <c r="S515" i="1"/>
  <c r="S517" i="1"/>
  <c r="S518" i="1"/>
  <c r="S521" i="1"/>
  <c r="S522" i="1"/>
  <c r="S523" i="1"/>
  <c r="S524" i="1"/>
  <c r="S526" i="1"/>
  <c r="S527" i="1"/>
  <c r="S532" i="1"/>
  <c r="S534" i="1"/>
  <c r="S535" i="1"/>
  <c r="S537" i="1"/>
  <c r="S538" i="1"/>
  <c r="S539" i="1"/>
  <c r="S541" i="1"/>
  <c r="S542" i="1"/>
  <c r="S543" i="1"/>
  <c r="S548" i="1"/>
  <c r="S549" i="1"/>
  <c r="S550" i="1"/>
  <c r="S553" i="1"/>
  <c r="S555" i="1"/>
  <c r="S556" i="1"/>
  <c r="S557" i="1"/>
  <c r="S559" i="1"/>
  <c r="S560" i="1"/>
  <c r="S561" i="1"/>
  <c r="S562" i="1"/>
  <c r="S567" i="1"/>
  <c r="S569" i="1"/>
  <c r="S570" i="1"/>
  <c r="S578" i="1"/>
  <c r="S580" i="1"/>
  <c r="S581" i="1"/>
  <c r="S582" i="1"/>
  <c r="S583" i="1"/>
  <c r="S584" i="1"/>
  <c r="S585" i="1"/>
  <c r="S586" i="1"/>
  <c r="S587" i="1"/>
  <c r="S588" i="1"/>
  <c r="S591" i="1"/>
  <c r="S592" i="1"/>
  <c r="S593" i="1"/>
  <c r="S594" i="1"/>
  <c r="S597" i="1"/>
  <c r="S598" i="1"/>
  <c r="S601" i="1"/>
  <c r="S602" i="1"/>
  <c r="S603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8" i="1"/>
  <c r="S632" i="1"/>
  <c r="S633" i="1"/>
  <c r="S634" i="1"/>
  <c r="S635" i="1"/>
  <c r="S637" i="1"/>
  <c r="S638" i="1"/>
  <c r="S639" i="1"/>
  <c r="S640" i="1"/>
  <c r="S641" i="1"/>
  <c r="S642" i="1"/>
  <c r="S643" i="1"/>
  <c r="S644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70" i="1"/>
  <c r="S671" i="1"/>
  <c r="S672" i="1"/>
  <c r="S673" i="1"/>
  <c r="S674" i="1"/>
  <c r="S675" i="1"/>
  <c r="S677" i="1"/>
  <c r="S678" i="1"/>
  <c r="S679" i="1"/>
  <c r="S680" i="1"/>
  <c r="S681" i="1"/>
  <c r="S682" i="1"/>
  <c r="S683" i="1"/>
  <c r="S684" i="1"/>
  <c r="S685" i="1"/>
  <c r="S686" i="1"/>
  <c r="S687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6" i="1"/>
  <c r="S717" i="1"/>
  <c r="S718" i="1"/>
  <c r="S719" i="1"/>
  <c r="S721" i="1"/>
  <c r="S722" i="1"/>
  <c r="S723" i="1"/>
  <c r="S724" i="1"/>
  <c r="S725" i="1"/>
  <c r="S726" i="1"/>
  <c r="S728" i="1"/>
  <c r="S729" i="1"/>
  <c r="S730" i="1"/>
  <c r="S731" i="1"/>
  <c r="S733" i="1"/>
  <c r="S734" i="1"/>
  <c r="S735" i="1"/>
  <c r="S736" i="1"/>
  <c r="S737" i="1"/>
  <c r="S738" i="1"/>
  <c r="S739" i="1"/>
  <c r="S743" i="1"/>
  <c r="S744" i="1"/>
  <c r="S745" i="1"/>
  <c r="S746" i="1"/>
  <c r="S747" i="1"/>
  <c r="S748" i="1"/>
  <c r="S749" i="1"/>
  <c r="S750" i="1"/>
  <c r="S751" i="1"/>
  <c r="S753" i="1"/>
  <c r="S754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3" i="1"/>
  <c r="S774" i="1"/>
  <c r="S775" i="1"/>
  <c r="S776" i="1"/>
  <c r="S777" i="1"/>
  <c r="S778" i="1"/>
  <c r="S779" i="1"/>
  <c r="S780" i="1"/>
  <c r="S781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8" i="1"/>
  <c r="S969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8" i="1"/>
  <c r="S999" i="1"/>
  <c r="S1000" i="1"/>
  <c r="S1002" i="1"/>
  <c r="S1003" i="1"/>
  <c r="S1004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5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4" i="1"/>
  <c r="S1195" i="1"/>
  <c r="S1196" i="1"/>
  <c r="S1197" i="1"/>
  <c r="S1199" i="1"/>
  <c r="S1200" i="1"/>
  <c r="S1202" i="1"/>
  <c r="S1204" i="1"/>
  <c r="S1205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3" i="1"/>
  <c r="S1234" i="1"/>
  <c r="S1239" i="1"/>
  <c r="S1242" i="1"/>
  <c r="S1243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300" i="1"/>
  <c r="S1301" i="1"/>
  <c r="S1302" i="1"/>
  <c r="S1303" i="1"/>
  <c r="S1304" i="1"/>
  <c r="S1305" i="1"/>
  <c r="S1307" i="1"/>
  <c r="S1308" i="1"/>
  <c r="S1309" i="1"/>
  <c r="S1310" i="1"/>
  <c r="S1311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32" i="1"/>
  <c r="S1336" i="1"/>
  <c r="S1337" i="1"/>
  <c r="S1338" i="1"/>
  <c r="S1341" i="1"/>
  <c r="S1342" i="1"/>
  <c r="S1343" i="1"/>
  <c r="S1344" i="1"/>
  <c r="S1345" i="1"/>
  <c r="S1349" i="1"/>
  <c r="S1350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6" i="1"/>
  <c r="S1367" i="1"/>
  <c r="S1370" i="1"/>
  <c r="S1371" i="1"/>
  <c r="S1372" i="1"/>
  <c r="S1373" i="1"/>
  <c r="S1374" i="1"/>
  <c r="S1376" i="1"/>
  <c r="S1377" i="1"/>
  <c r="S1379" i="1"/>
  <c r="S1381" i="1"/>
  <c r="S1383" i="1"/>
  <c r="S1385" i="1"/>
  <c r="S1389" i="1"/>
  <c r="S1390" i="1"/>
  <c r="S1395" i="1"/>
  <c r="S1397" i="1"/>
  <c r="S1398" i="1"/>
  <c r="S1399" i="1"/>
  <c r="S1400" i="1"/>
  <c r="S1401" i="1"/>
  <c r="S1402" i="1"/>
  <c r="S1403" i="1"/>
  <c r="S1404" i="1"/>
  <c r="S1405" i="1"/>
  <c r="S1408" i="1"/>
  <c r="S1417" i="1"/>
  <c r="S1421" i="1"/>
  <c r="S1426" i="1"/>
  <c r="S1428" i="1"/>
  <c r="S1434" i="1"/>
  <c r="S1436" i="1"/>
  <c r="S1444" i="1"/>
  <c r="S1445" i="1"/>
  <c r="S1446" i="1"/>
  <c r="S1447" i="1"/>
  <c r="S1449" i="1"/>
  <c r="S1450" i="1"/>
  <c r="S1456" i="1"/>
  <c r="S1457" i="1"/>
  <c r="S1461" i="1"/>
  <c r="S1463" i="1"/>
  <c r="S1464" i="1"/>
  <c r="S1465" i="1"/>
  <c r="S1467" i="1"/>
  <c r="S1468" i="1"/>
  <c r="S1471" i="1"/>
  <c r="S1472" i="1"/>
  <c r="S1477" i="1"/>
  <c r="S1479" i="1"/>
  <c r="S1480" i="1"/>
  <c r="S1484" i="1"/>
  <c r="S1485" i="1"/>
  <c r="S1486" i="1"/>
  <c r="S1488" i="1"/>
  <c r="S1491" i="1"/>
  <c r="S1492" i="1"/>
  <c r="S1493" i="1"/>
  <c r="S1494" i="1"/>
  <c r="S1496" i="1"/>
  <c r="S1499" i="1"/>
  <c r="S1500" i="1"/>
  <c r="S1502" i="1"/>
  <c r="S1505" i="1"/>
  <c r="S1506" i="1"/>
  <c r="S1507" i="1"/>
  <c r="S1508" i="1"/>
  <c r="S1509" i="1"/>
  <c r="S1514" i="1"/>
  <c r="S1517" i="1"/>
  <c r="S1519" i="1"/>
  <c r="S1524" i="1"/>
  <c r="S1526" i="1"/>
  <c r="S1530" i="1"/>
  <c r="S1531" i="1"/>
  <c r="S1533" i="1"/>
  <c r="S1535" i="1"/>
  <c r="S1536" i="1"/>
  <c r="S1537" i="1"/>
  <c r="S1539" i="1"/>
  <c r="S1541" i="1"/>
  <c r="S1542" i="1"/>
  <c r="S1545" i="1"/>
  <c r="I1139" i="1"/>
  <c r="S131" i="1"/>
  <c r="I1399" i="1"/>
  <c r="I1400" i="1"/>
  <c r="I1404" i="1"/>
  <c r="K1426" i="1"/>
  <c r="K1535" i="1"/>
  <c r="K1537" i="1"/>
  <c r="I1160" i="1"/>
  <c r="I1164" i="1"/>
  <c r="I1167" i="1"/>
  <c r="I1172" i="1"/>
  <c r="I1174" i="1"/>
  <c r="I1175" i="1"/>
  <c r="I1177" i="1"/>
  <c r="I1178" i="1"/>
  <c r="I1180" i="1"/>
  <c r="I1182" i="1"/>
  <c r="I1183" i="1"/>
  <c r="I1184" i="1"/>
  <c r="I1185" i="1"/>
  <c r="I1191" i="1"/>
  <c r="I1194" i="1"/>
  <c r="I1197" i="1"/>
  <c r="I1200" i="1"/>
  <c r="I1202" i="1"/>
  <c r="I1208" i="1"/>
  <c r="I1212" i="1"/>
  <c r="I1226" i="1"/>
  <c r="I1234" i="1"/>
  <c r="I1397" i="1"/>
  <c r="J1505" i="1"/>
  <c r="J1539" i="1"/>
  <c r="I255" i="1"/>
  <c r="J998" i="1"/>
  <c r="J1027" i="1"/>
  <c r="J1028" i="1"/>
  <c r="J1029" i="1"/>
  <c r="J1030" i="1"/>
  <c r="J1031" i="1"/>
  <c r="J1039" i="1"/>
  <c r="J1041" i="1"/>
  <c r="J1042" i="1"/>
  <c r="J1044" i="1"/>
  <c r="J1045" i="1"/>
  <c r="J1074" i="1"/>
  <c r="J1077" i="1"/>
  <c r="J1078" i="1"/>
  <c r="J1079" i="1"/>
  <c r="J1080" i="1"/>
  <c r="J1081" i="1"/>
  <c r="J1130" i="1"/>
  <c r="J1132" i="1"/>
  <c r="J1134" i="1"/>
  <c r="J1135" i="1"/>
  <c r="J1099" i="1"/>
  <c r="J1100" i="1"/>
  <c r="J1106" i="1"/>
  <c r="J1107" i="1"/>
  <c r="J1108" i="1"/>
  <c r="J1216" i="1"/>
  <c r="J1219" i="1"/>
  <c r="J1218" i="1"/>
  <c r="J1224" i="1"/>
  <c r="J1284" i="1"/>
  <c r="J1305" i="1"/>
  <c r="J1309" i="1"/>
  <c r="J1268" i="1"/>
  <c r="J1269" i="1"/>
  <c r="J1270" i="1"/>
  <c r="J1271" i="1"/>
  <c r="J1272" i="1"/>
  <c r="J1273" i="1"/>
  <c r="J1288" i="1"/>
  <c r="J1289" i="1"/>
  <c r="J1301" i="1"/>
  <c r="J1303" i="1"/>
  <c r="J1316" i="1"/>
  <c r="J1318" i="1"/>
  <c r="J1319" i="1"/>
  <c r="J1322" i="1"/>
  <c r="J1324" i="1"/>
  <c r="J1325" i="1"/>
  <c r="J1372" i="1"/>
  <c r="J1373" i="1"/>
  <c r="J1352" i="1"/>
  <c r="J1390" i="1"/>
  <c r="J1421" i="1"/>
  <c r="J1428" i="1"/>
  <c r="J1376" i="1"/>
  <c r="J1377" i="1"/>
  <c r="J1379" i="1"/>
  <c r="J1385" i="1"/>
  <c r="J1395" i="1"/>
  <c r="J1245" i="1"/>
  <c r="J1246" i="1"/>
  <c r="J1248" i="1"/>
  <c r="J1249" i="1"/>
  <c r="J1250" i="1"/>
  <c r="J1251" i="1"/>
  <c r="J1332" i="1"/>
  <c r="J1337" i="1"/>
  <c r="J1468" i="1"/>
  <c r="J1484" i="1"/>
  <c r="J995" i="1"/>
  <c r="K1356" i="1"/>
  <c r="K1357" i="1"/>
  <c r="K1434" i="1"/>
  <c r="K1436" i="1"/>
  <c r="K1464" i="1"/>
  <c r="K1457" i="1"/>
  <c r="K1047" i="1"/>
  <c r="K1049" i="1"/>
  <c r="K1480" i="1"/>
  <c r="K1496" i="1"/>
  <c r="K1514" i="1"/>
  <c r="K1287" i="1"/>
  <c r="I991" i="1"/>
  <c r="I1010" i="1"/>
  <c r="I1012" i="1"/>
  <c r="I1013" i="1"/>
  <c r="I1014" i="1"/>
  <c r="I1015" i="1"/>
  <c r="I1017" i="1"/>
  <c r="I1019" i="1"/>
  <c r="I1020" i="1"/>
  <c r="I1021" i="1"/>
  <c r="I1023" i="1"/>
  <c r="I1024" i="1"/>
  <c r="I1025" i="1"/>
  <c r="I1033" i="1"/>
  <c r="I1035" i="1"/>
  <c r="I1037" i="1"/>
  <c r="I1048" i="1"/>
  <c r="I1058" i="1"/>
  <c r="I1060" i="1"/>
  <c r="I1062" i="1"/>
  <c r="I1063" i="1"/>
  <c r="I1064" i="1"/>
  <c r="I1067" i="1"/>
  <c r="I1068" i="1"/>
  <c r="I1070" i="1"/>
  <c r="I1082" i="1"/>
  <c r="I1083" i="1"/>
  <c r="I1084" i="1"/>
  <c r="I1089" i="1"/>
  <c r="I1090" i="1"/>
  <c r="I1091" i="1"/>
  <c r="I1094" i="1"/>
  <c r="I1097" i="1"/>
  <c r="I1103" i="1"/>
  <c r="I1104" i="1"/>
  <c r="I1110" i="1"/>
  <c r="I1111" i="1"/>
  <c r="I1113" i="1"/>
  <c r="I1114" i="1"/>
  <c r="I1115" i="1"/>
  <c r="I1116" i="1"/>
  <c r="I1117" i="1"/>
  <c r="I1118" i="1"/>
  <c r="I1119" i="1"/>
  <c r="I1120" i="1"/>
  <c r="I1121" i="1"/>
  <c r="I1122" i="1"/>
  <c r="I1125" i="1"/>
  <c r="I1126" i="1"/>
  <c r="I1129" i="1"/>
  <c r="I1140" i="1"/>
  <c r="I1141" i="1"/>
  <c r="I1154" i="1"/>
  <c r="I1156" i="1"/>
  <c r="I1157" i="1"/>
  <c r="I1158" i="1"/>
  <c r="I1159" i="1"/>
  <c r="I1162" i="1"/>
  <c r="I1169" i="1"/>
  <c r="I1188" i="1"/>
  <c r="I1195" i="1"/>
  <c r="I994" i="1"/>
  <c r="I1009" i="1"/>
  <c r="I1050" i="1"/>
  <c r="I1051" i="1"/>
  <c r="I1086" i="1"/>
  <c r="I1087" i="1"/>
  <c r="I1101" i="1"/>
  <c r="I1147" i="1"/>
  <c r="I1148" i="1"/>
  <c r="I1149" i="1"/>
  <c r="I1150" i="1"/>
  <c r="I1151" i="1"/>
  <c r="I1152" i="1"/>
  <c r="I1181" i="1"/>
  <c r="I1190" i="1"/>
  <c r="I1192" i="1"/>
  <c r="I1213" i="1"/>
  <c r="I1227" i="1"/>
  <c r="I1231" i="1"/>
  <c r="I1233" i="1"/>
  <c r="I1243" i="1"/>
  <c r="I1252" i="1"/>
  <c r="I1256" i="1"/>
  <c r="I1267" i="1"/>
  <c r="I1277" i="1"/>
  <c r="I1279" i="1"/>
  <c r="I1281" i="1"/>
  <c r="I1300" i="1"/>
  <c r="I1304" i="1"/>
  <c r="I1307" i="1"/>
  <c r="I1308" i="1"/>
  <c r="I1314" i="1"/>
  <c r="I1323" i="1"/>
  <c r="I1327" i="1"/>
  <c r="I1328" i="1"/>
  <c r="I1336" i="1"/>
  <c r="I1342" i="1"/>
  <c r="I1345" i="1"/>
  <c r="I1353" i="1"/>
  <c r="I1354" i="1"/>
  <c r="I1359" i="1"/>
  <c r="I1360" i="1"/>
  <c r="I1362" i="1"/>
  <c r="I1364" i="1"/>
  <c r="I1366" i="1"/>
  <c r="I1255" i="1"/>
  <c r="I1274" i="1"/>
  <c r="I992" i="1"/>
  <c r="I1065" i="1"/>
  <c r="I999" i="1"/>
  <c r="I1000" i="1"/>
  <c r="I1002" i="1"/>
  <c r="I1008" i="1"/>
  <c r="I1003" i="1"/>
  <c r="I1006" i="1"/>
  <c r="I1016" i="1"/>
  <c r="I1036" i="1"/>
  <c r="I990" i="1"/>
  <c r="I993" i="1"/>
  <c r="J985" i="1"/>
  <c r="J986" i="1"/>
  <c r="J987" i="1"/>
  <c r="J988" i="1"/>
  <c r="K989" i="1"/>
  <c r="J984" i="1"/>
  <c r="I983" i="1"/>
  <c r="I977" i="1"/>
  <c r="I978" i="1"/>
  <c r="I981" i="1"/>
  <c r="I982" i="1"/>
  <c r="I716" i="1"/>
  <c r="I719" i="1"/>
  <c r="I743" i="1"/>
  <c r="I744" i="1"/>
  <c r="I346" i="1"/>
  <c r="I406" i="1"/>
  <c r="I424" i="1"/>
  <c r="I434" i="1"/>
  <c r="J371" i="1"/>
  <c r="J402" i="1"/>
  <c r="J425" i="1"/>
  <c r="J455" i="1"/>
  <c r="J486" i="1"/>
  <c r="J557" i="1"/>
  <c r="J620" i="1"/>
  <c r="J650" i="1"/>
  <c r="I706" i="1"/>
  <c r="I707" i="1"/>
  <c r="J331" i="1"/>
  <c r="I235" i="1"/>
  <c r="I237" i="1"/>
  <c r="I240" i="1"/>
  <c r="I241" i="1"/>
  <c r="I243" i="1"/>
  <c r="I245" i="1"/>
  <c r="I247" i="1"/>
  <c r="I248" i="1"/>
  <c r="I249" i="1"/>
  <c r="I251" i="1"/>
  <c r="I253" i="1"/>
  <c r="I258" i="1"/>
  <c r="I260" i="1"/>
  <c r="I263" i="1"/>
  <c r="I261" i="1"/>
  <c r="I262" i="1"/>
  <c r="I264" i="1"/>
  <c r="I269" i="1"/>
  <c r="I270" i="1"/>
  <c r="I271" i="1"/>
  <c r="I278" i="1"/>
  <c r="I286" i="1"/>
  <c r="I293" i="1"/>
  <c r="I295" i="1"/>
  <c r="I304" i="1"/>
  <c r="I305" i="1"/>
  <c r="I307" i="1"/>
  <c r="I308" i="1"/>
  <c r="I310" i="1"/>
  <c r="I311" i="1"/>
  <c r="I314" i="1"/>
  <c r="I318" i="1"/>
  <c r="I312" i="1"/>
  <c r="I313" i="1"/>
  <c r="I317" i="1"/>
  <c r="I319" i="1"/>
  <c r="I320" i="1"/>
  <c r="I321" i="1"/>
  <c r="I322" i="1"/>
  <c r="I324" i="1"/>
  <c r="I325" i="1"/>
  <c r="I326" i="1"/>
  <c r="I327" i="1"/>
  <c r="I328" i="1"/>
  <c r="I329" i="1"/>
  <c r="I333" i="1"/>
  <c r="I336" i="1"/>
  <c r="I339" i="1"/>
  <c r="I340" i="1"/>
  <c r="I341" i="1"/>
  <c r="I342" i="1"/>
  <c r="I349" i="1"/>
  <c r="I350" i="1"/>
  <c r="I351" i="1"/>
  <c r="I352" i="1"/>
  <c r="I353" i="1"/>
  <c r="I354" i="1"/>
  <c r="I358" i="1"/>
  <c r="I359" i="1"/>
  <c r="I360" i="1"/>
  <c r="I361" i="1"/>
  <c r="I366" i="1"/>
  <c r="I367" i="1"/>
  <c r="I369" i="1"/>
  <c r="I370" i="1"/>
  <c r="I372" i="1"/>
  <c r="I375" i="1"/>
  <c r="I378" i="1"/>
  <c r="I385" i="1"/>
  <c r="I386" i="1"/>
  <c r="I387" i="1"/>
  <c r="I390" i="1"/>
  <c r="I392" i="1"/>
  <c r="I393" i="1"/>
  <c r="I394" i="1"/>
  <c r="I395" i="1"/>
  <c r="I396" i="1"/>
  <c r="I397" i="1"/>
  <c r="I399" i="1"/>
  <c r="I400" i="1"/>
  <c r="I401" i="1"/>
  <c r="I196" i="1"/>
  <c r="J493" i="1"/>
  <c r="J474" i="1"/>
  <c r="J481" i="1"/>
  <c r="J478" i="1"/>
  <c r="J532" i="1"/>
  <c r="J457" i="1"/>
  <c r="J473" i="1"/>
  <c r="J482" i="1"/>
  <c r="J490" i="1"/>
  <c r="J515" i="1"/>
  <c r="J534" i="1"/>
  <c r="J535" i="1"/>
  <c r="J537" i="1"/>
  <c r="J539" i="1"/>
  <c r="J549" i="1"/>
  <c r="J634" i="1"/>
  <c r="J605" i="1"/>
  <c r="J691" i="1"/>
  <c r="J770" i="1"/>
  <c r="J771" i="1"/>
  <c r="J814" i="1"/>
  <c r="J860" i="1"/>
  <c r="J926" i="1"/>
  <c r="J953" i="1"/>
  <c r="J954" i="1"/>
  <c r="J937" i="1"/>
  <c r="U944" i="1"/>
  <c r="J452" i="1"/>
  <c r="J498" i="1"/>
  <c r="J356" i="1"/>
  <c r="I798" i="1"/>
  <c r="I810" i="1"/>
  <c r="I817" i="1"/>
  <c r="I818" i="1"/>
  <c r="I819" i="1"/>
  <c r="I809" i="1"/>
  <c r="I895" i="1"/>
  <c r="I900" i="1"/>
  <c r="I916" i="1"/>
  <c r="I945" i="1"/>
  <c r="I943" i="1"/>
  <c r="I763" i="1"/>
  <c r="U970" i="1"/>
  <c r="I343" i="1"/>
  <c r="I345" i="1"/>
  <c r="I347" i="1"/>
  <c r="I373" i="1"/>
  <c r="I405" i="1"/>
  <c r="I409" i="1"/>
  <c r="I410" i="1"/>
  <c r="I411" i="1"/>
  <c r="I412" i="1"/>
  <c r="I417" i="1"/>
  <c r="I423" i="1"/>
  <c r="I433" i="1"/>
  <c r="I447" i="1"/>
  <c r="I492" i="1"/>
  <c r="I500" i="1"/>
  <c r="I501" i="1"/>
  <c r="I512" i="1"/>
  <c r="I513" i="1"/>
  <c r="I517" i="1"/>
  <c r="I522" i="1"/>
  <c r="I523" i="1"/>
  <c r="I526" i="1"/>
  <c r="I527" i="1"/>
  <c r="I541" i="1"/>
  <c r="I542" i="1"/>
  <c r="I548" i="1"/>
  <c r="I550" i="1"/>
  <c r="I553" i="1"/>
  <c r="I555" i="1"/>
  <c r="I556" i="1"/>
  <c r="I559" i="1"/>
  <c r="I560" i="1"/>
  <c r="I562" i="1"/>
  <c r="I567" i="1"/>
  <c r="I570" i="1"/>
  <c r="I582" i="1"/>
  <c r="I583" i="1"/>
  <c r="I584" i="1"/>
  <c r="I586" i="1"/>
  <c r="I587" i="1"/>
  <c r="I588" i="1"/>
  <c r="I601" i="1"/>
  <c r="I603" i="1"/>
  <c r="I606" i="1"/>
  <c r="I608" i="1"/>
  <c r="I611" i="1"/>
  <c r="I612" i="1"/>
  <c r="I615" i="1"/>
  <c r="I617" i="1"/>
  <c r="I619" i="1"/>
  <c r="I613" i="1"/>
  <c r="I621" i="1"/>
  <c r="I622" i="1"/>
  <c r="I624" i="1"/>
  <c r="I625" i="1"/>
  <c r="I626" i="1"/>
  <c r="I628" i="1"/>
  <c r="I633" i="1"/>
  <c r="I635" i="1"/>
  <c r="I637" i="1"/>
  <c r="I638" i="1"/>
  <c r="I640" i="1"/>
  <c r="I642" i="1"/>
  <c r="I643" i="1"/>
  <c r="I646" i="1"/>
  <c r="I647" i="1"/>
  <c r="I649" i="1"/>
  <c r="I651" i="1"/>
  <c r="I655" i="1"/>
  <c r="I657" i="1"/>
  <c r="I677" i="1"/>
  <c r="I679" i="1"/>
  <c r="I685" i="1"/>
  <c r="I686" i="1"/>
  <c r="I684" i="1"/>
  <c r="I704" i="1"/>
  <c r="I709" i="1"/>
  <c r="I711" i="1"/>
  <c r="I717" i="1"/>
  <c r="I722" i="1"/>
  <c r="I723" i="1"/>
  <c r="I728" i="1"/>
  <c r="I731" i="1"/>
  <c r="I734" i="1"/>
  <c r="I735" i="1"/>
  <c r="I736" i="1"/>
  <c r="I737" i="1"/>
  <c r="I739" i="1"/>
  <c r="I745" i="1"/>
  <c r="I746" i="1"/>
  <c r="I747" i="1"/>
  <c r="I748" i="1"/>
  <c r="I458" i="1"/>
  <c r="I460" i="1"/>
  <c r="I461" i="1"/>
  <c r="I464" i="1"/>
  <c r="I468" i="1"/>
  <c r="I469" i="1"/>
  <c r="I757" i="1"/>
  <c r="I754" i="1"/>
  <c r="I756" i="1"/>
  <c r="I758" i="1"/>
  <c r="I761" i="1"/>
  <c r="I733" i="1"/>
  <c r="I749" i="1"/>
  <c r="I765" i="1"/>
  <c r="I766" i="1"/>
  <c r="I774" i="1"/>
  <c r="I768" i="1"/>
  <c r="I775" i="1"/>
  <c r="I777" i="1"/>
  <c r="I778" i="1"/>
  <c r="I779" i="1"/>
  <c r="I780" i="1"/>
  <c r="I470" i="1"/>
  <c r="I472" i="1"/>
  <c r="I480" i="1"/>
  <c r="I784" i="1"/>
  <c r="I797" i="1"/>
  <c r="I800" i="1"/>
  <c r="I803" i="1"/>
  <c r="I805" i="1"/>
  <c r="I802" i="1"/>
  <c r="I484" i="1"/>
  <c r="I485" i="1"/>
  <c r="I487" i="1"/>
  <c r="I488" i="1"/>
  <c r="I893" i="1"/>
  <c r="I909" i="1"/>
  <c r="I912" i="1"/>
  <c r="I920" i="1"/>
  <c r="I922" i="1"/>
  <c r="I923" i="1"/>
  <c r="I924" i="1"/>
  <c r="I925" i="1"/>
  <c r="I927" i="1"/>
  <c r="I932" i="1"/>
  <c r="I933" i="1"/>
  <c r="I939" i="1"/>
  <c r="I941" i="1"/>
  <c r="I942" i="1"/>
  <c r="I946" i="1"/>
  <c r="I948" i="1"/>
  <c r="I952" i="1"/>
  <c r="I949" i="1"/>
  <c r="I950" i="1"/>
  <c r="I972" i="1"/>
  <c r="I973" i="1"/>
  <c r="I407" i="1"/>
  <c r="I414" i="1"/>
  <c r="I659" i="1"/>
  <c r="I660" i="1"/>
  <c r="I661" i="1"/>
  <c r="I662" i="1"/>
  <c r="I663" i="1"/>
  <c r="I664" i="1"/>
  <c r="I665" i="1"/>
  <c r="I666" i="1"/>
  <c r="I667" i="1"/>
  <c r="I670" i="1"/>
  <c r="I671" i="1"/>
  <c r="I672" i="1"/>
  <c r="I674" i="1"/>
  <c r="I700" i="1"/>
  <c r="I702" i="1"/>
  <c r="I750" i="1"/>
  <c r="I751" i="1"/>
  <c r="I783" i="1"/>
  <c r="I786" i="1"/>
  <c r="I787" i="1"/>
  <c r="I788" i="1"/>
  <c r="I790" i="1"/>
  <c r="I791" i="1"/>
  <c r="I794" i="1"/>
  <c r="I796" i="1"/>
  <c r="I799" i="1"/>
  <c r="I812" i="1"/>
  <c r="I813" i="1"/>
  <c r="I823" i="1"/>
  <c r="I824" i="1"/>
  <c r="I826" i="1"/>
  <c r="I828" i="1"/>
  <c r="I829" i="1"/>
  <c r="I830" i="1"/>
  <c r="I832" i="1"/>
  <c r="I833" i="1"/>
  <c r="I843" i="1"/>
  <c r="I844" i="1"/>
  <c r="I845" i="1"/>
  <c r="I846" i="1"/>
  <c r="I847" i="1"/>
  <c r="I848" i="1"/>
  <c r="I849" i="1"/>
  <c r="I850" i="1"/>
  <c r="I852" i="1"/>
  <c r="I853" i="1"/>
  <c r="I854" i="1"/>
  <c r="I856" i="1"/>
  <c r="I857" i="1"/>
  <c r="I858" i="1"/>
  <c r="I861" i="1"/>
  <c r="I863" i="1"/>
  <c r="I864" i="1"/>
  <c r="I866" i="1"/>
  <c r="I867" i="1"/>
  <c r="I868" i="1"/>
  <c r="I869" i="1"/>
  <c r="I870" i="1"/>
  <c r="I871" i="1"/>
  <c r="I873" i="1"/>
  <c r="I875" i="1"/>
  <c r="I876" i="1"/>
  <c r="I877" i="1"/>
  <c r="I879" i="1"/>
  <c r="I887" i="1"/>
  <c r="I888" i="1"/>
  <c r="I889" i="1"/>
  <c r="I890" i="1"/>
  <c r="I891" i="1"/>
  <c r="I892" i="1"/>
  <c r="I896" i="1"/>
  <c r="I897" i="1"/>
  <c r="I907" i="1"/>
  <c r="I908" i="1"/>
  <c r="I915" i="1"/>
  <c r="I917" i="1"/>
  <c r="I918" i="1"/>
  <c r="I921" i="1"/>
  <c r="I934" i="1"/>
  <c r="I951" i="1"/>
  <c r="I956" i="1"/>
  <c r="I957" i="1"/>
  <c r="I958" i="1"/>
  <c r="I960" i="1"/>
  <c r="I961" i="1"/>
  <c r="I962" i="1"/>
  <c r="I966" i="1"/>
  <c r="I974" i="1"/>
  <c r="I975" i="1"/>
  <c r="I976" i="1"/>
  <c r="I969" i="1"/>
  <c r="I244" i="1"/>
  <c r="I256" i="1"/>
  <c r="I257" i="1"/>
  <c r="I276" i="1"/>
  <c r="I297" i="1"/>
  <c r="I466" i="1"/>
  <c r="I471" i="1"/>
  <c r="I475" i="1"/>
  <c r="I476" i="1"/>
  <c r="I578" i="1"/>
  <c r="I793" i="1"/>
  <c r="I929" i="1"/>
  <c r="J806" i="1"/>
  <c r="J697" i="1"/>
  <c r="J698" i="1"/>
  <c r="I881" i="1"/>
  <c r="I348" i="1"/>
  <c r="I363" i="1"/>
  <c r="I364" i="1"/>
  <c r="I365" i="1"/>
  <c r="I580" i="1"/>
  <c r="I678" i="1"/>
  <c r="J695" i="1"/>
  <c r="I592" i="1"/>
  <c r="I593" i="1"/>
  <c r="I594" i="1"/>
  <c r="I598" i="1"/>
  <c r="I602" i="1"/>
  <c r="I609" i="1"/>
  <c r="I610" i="1"/>
  <c r="I614" i="1"/>
  <c r="I623" i="1"/>
  <c r="I639" i="1"/>
  <c r="I653" i="1"/>
  <c r="I654" i="1"/>
  <c r="I656" i="1"/>
  <c r="I681" i="1"/>
  <c r="I693" i="1"/>
  <c r="I694" i="1"/>
  <c r="I701" i="1"/>
  <c r="I703" i="1"/>
  <c r="I708" i="1"/>
  <c r="I710" i="1"/>
  <c r="I712" i="1"/>
  <c r="I713" i="1"/>
  <c r="I718" i="1"/>
  <c r="I721" i="1"/>
  <c r="I724" i="1"/>
  <c r="I725" i="1"/>
  <c r="I726" i="1"/>
  <c r="I730" i="1"/>
  <c r="I738" i="1"/>
  <c r="I759" i="1"/>
  <c r="I762" i="1"/>
  <c r="I767" i="1"/>
  <c r="I781" i="1"/>
  <c r="I804" i="1"/>
  <c r="I807" i="1"/>
  <c r="I821" i="1"/>
  <c r="I835" i="1"/>
  <c r="I836" i="1"/>
  <c r="I838" i="1"/>
  <c r="I839" i="1"/>
  <c r="I840" i="1"/>
  <c r="I841" i="1"/>
  <c r="I842" i="1"/>
  <c r="I880" i="1"/>
  <c r="I882" i="1"/>
  <c r="I883" i="1"/>
  <c r="I884" i="1"/>
  <c r="I885" i="1"/>
  <c r="I898" i="1"/>
  <c r="I899" i="1"/>
  <c r="I904" i="1"/>
  <c r="I905" i="1"/>
  <c r="I906" i="1"/>
  <c r="I910" i="1"/>
  <c r="I911" i="1"/>
  <c r="I914" i="1"/>
  <c r="I928" i="1"/>
  <c r="I930" i="1"/>
  <c r="I935" i="1"/>
  <c r="I936" i="1"/>
  <c r="I940" i="1"/>
  <c r="I947" i="1"/>
  <c r="I964" i="1"/>
  <c r="I965" i="1"/>
  <c r="I968" i="1"/>
  <c r="I971" i="1"/>
  <c r="I591" i="1"/>
  <c r="F11" i="2"/>
  <c r="G11" i="2"/>
  <c r="E14" i="2"/>
  <c r="E15" i="2" s="1"/>
  <c r="E21" i="2"/>
  <c r="F21" i="2"/>
  <c r="G21" i="2"/>
  <c r="N21" i="2"/>
  <c r="E22" i="2"/>
  <c r="F22" i="2"/>
  <c r="E23" i="2"/>
  <c r="F23" i="2"/>
  <c r="G23" i="2"/>
  <c r="I23" i="2"/>
  <c r="E24" i="2"/>
  <c r="F24" i="2"/>
  <c r="E25" i="2"/>
  <c r="F25" i="2"/>
  <c r="G25" i="2"/>
  <c r="E26" i="2"/>
  <c r="F26" i="2"/>
  <c r="E27" i="2"/>
  <c r="F27" i="2"/>
  <c r="G27" i="2"/>
  <c r="I27" i="2"/>
  <c r="E28" i="2"/>
  <c r="F28" i="2"/>
  <c r="E29" i="2"/>
  <c r="F29" i="2"/>
  <c r="G29" i="2"/>
  <c r="I29" i="2"/>
  <c r="E30" i="2"/>
  <c r="F30" i="2"/>
  <c r="G30" i="2"/>
  <c r="I30" i="2"/>
  <c r="E31" i="2"/>
  <c r="F31" i="2"/>
  <c r="G31" i="2"/>
  <c r="E32" i="2"/>
  <c r="F32" i="2"/>
  <c r="G32" i="2"/>
  <c r="N32" i="2"/>
  <c r="E33" i="2"/>
  <c r="F33" i="2"/>
  <c r="E34" i="2"/>
  <c r="F34" i="2"/>
  <c r="G34" i="2"/>
  <c r="I34" i="2"/>
  <c r="E35" i="2"/>
  <c r="F35" i="2"/>
  <c r="G35" i="2"/>
  <c r="I35" i="2"/>
  <c r="E36" i="2"/>
  <c r="F36" i="2"/>
  <c r="G36" i="2"/>
  <c r="E37" i="2"/>
  <c r="F37" i="2"/>
  <c r="G37" i="2"/>
  <c r="I37" i="2"/>
  <c r="E38" i="2"/>
  <c r="F38" i="2"/>
  <c r="G38" i="2"/>
  <c r="I38" i="2"/>
  <c r="E39" i="2"/>
  <c r="F39" i="2"/>
  <c r="E40" i="2"/>
  <c r="F40" i="2"/>
  <c r="E41" i="2"/>
  <c r="F41" i="2"/>
  <c r="G41" i="2"/>
  <c r="N41" i="2"/>
  <c r="E42" i="2"/>
  <c r="F42" i="2"/>
  <c r="G42" i="2"/>
  <c r="E43" i="2"/>
  <c r="F43" i="2"/>
  <c r="G43" i="2"/>
  <c r="E44" i="2"/>
  <c r="F44" i="2"/>
  <c r="G44" i="2"/>
  <c r="I44" i="2"/>
  <c r="E45" i="2"/>
  <c r="F45" i="2"/>
  <c r="E46" i="2"/>
  <c r="F46" i="2"/>
  <c r="G46" i="2"/>
  <c r="E47" i="2"/>
  <c r="F47" i="2"/>
  <c r="E48" i="2"/>
  <c r="F48" i="2"/>
  <c r="G48" i="2"/>
  <c r="I48" i="2"/>
  <c r="E49" i="2"/>
  <c r="F49" i="2"/>
  <c r="G49" i="2"/>
  <c r="I49" i="2"/>
  <c r="E50" i="2"/>
  <c r="F50" i="2"/>
  <c r="G50" i="2"/>
  <c r="E51" i="2"/>
  <c r="F51" i="2"/>
  <c r="E52" i="2"/>
  <c r="F52" i="2"/>
  <c r="G52" i="2"/>
  <c r="I52" i="2"/>
  <c r="E53" i="2"/>
  <c r="F53" i="2"/>
  <c r="G53" i="2"/>
  <c r="I53" i="2"/>
  <c r="E54" i="2"/>
  <c r="F54" i="2"/>
  <c r="G54" i="2"/>
  <c r="E55" i="2"/>
  <c r="F55" i="2"/>
  <c r="G55" i="2"/>
  <c r="N55" i="2"/>
  <c r="E56" i="2"/>
  <c r="F56" i="2"/>
  <c r="E57" i="2"/>
  <c r="F57" i="2"/>
  <c r="G57" i="2"/>
  <c r="I57" i="2"/>
  <c r="E58" i="2"/>
  <c r="F58" i="2"/>
  <c r="E59" i="2"/>
  <c r="F59" i="2"/>
  <c r="G59" i="2"/>
  <c r="E60" i="2"/>
  <c r="F60" i="2"/>
  <c r="E61" i="2"/>
  <c r="F61" i="2"/>
  <c r="G61" i="2"/>
  <c r="E62" i="2"/>
  <c r="F62" i="2"/>
  <c r="E63" i="2"/>
  <c r="F63" i="2"/>
  <c r="E64" i="2"/>
  <c r="F64" i="2"/>
  <c r="G64" i="2"/>
  <c r="I64" i="2"/>
  <c r="E65" i="2"/>
  <c r="F65" i="2"/>
  <c r="G65" i="2"/>
  <c r="E66" i="2"/>
  <c r="F66" i="2"/>
  <c r="G66" i="2"/>
  <c r="I66" i="2"/>
  <c r="E67" i="2"/>
  <c r="F67" i="2"/>
  <c r="G67" i="2"/>
  <c r="I67" i="2"/>
  <c r="E68" i="2"/>
  <c r="F68" i="2"/>
  <c r="E69" i="2"/>
  <c r="F69" i="2"/>
  <c r="G69" i="2"/>
  <c r="I69" i="2"/>
  <c r="E70" i="2"/>
  <c r="F70" i="2"/>
  <c r="E71" i="2"/>
  <c r="F71" i="2"/>
  <c r="G71" i="2"/>
  <c r="E72" i="2"/>
  <c r="F72" i="2"/>
  <c r="E73" i="2"/>
  <c r="F73" i="2"/>
  <c r="G73" i="2"/>
  <c r="I73" i="2"/>
  <c r="E74" i="2"/>
  <c r="F74" i="2"/>
  <c r="G74" i="2"/>
  <c r="I74" i="2"/>
  <c r="E75" i="2"/>
  <c r="F75" i="2"/>
  <c r="G75" i="2"/>
  <c r="I75" i="2"/>
  <c r="E76" i="2"/>
  <c r="F76" i="2"/>
  <c r="E77" i="2"/>
  <c r="F77" i="2"/>
  <c r="E78" i="2"/>
  <c r="F78" i="2"/>
  <c r="E79" i="2"/>
  <c r="F79" i="2"/>
  <c r="E80" i="2"/>
  <c r="F80" i="2"/>
  <c r="G80" i="2"/>
  <c r="I80" i="2"/>
  <c r="E81" i="2"/>
  <c r="F81" i="2"/>
  <c r="G81" i="2"/>
  <c r="E82" i="2"/>
  <c r="F82" i="2"/>
  <c r="G82" i="2"/>
  <c r="I82" i="2"/>
  <c r="E83" i="2"/>
  <c r="F83" i="2"/>
  <c r="G83" i="2"/>
  <c r="I83" i="2"/>
  <c r="E84" i="2"/>
  <c r="F84" i="2"/>
  <c r="G84" i="2"/>
  <c r="I84" i="2"/>
  <c r="C17" i="2"/>
  <c r="Q21" i="2"/>
  <c r="G22" i="2"/>
  <c r="I22" i="2"/>
  <c r="Q22" i="2"/>
  <c r="Q23" i="2"/>
  <c r="G24" i="2"/>
  <c r="I24" i="2"/>
  <c r="Q24" i="2"/>
  <c r="I25" i="2"/>
  <c r="Q25" i="2"/>
  <c r="G26" i="2"/>
  <c r="I26" i="2"/>
  <c r="Q26" i="2"/>
  <c r="Q27" i="2"/>
  <c r="G28" i="2"/>
  <c r="I28" i="2"/>
  <c r="Q28" i="2"/>
  <c r="Q29" i="2"/>
  <c r="Q30" i="2"/>
  <c r="I31" i="2"/>
  <c r="Q31" i="2"/>
  <c r="Q32" i="2"/>
  <c r="G33" i="2"/>
  <c r="I33" i="2"/>
  <c r="Q33" i="2"/>
  <c r="Q34" i="2"/>
  <c r="Q35" i="2"/>
  <c r="I36" i="2"/>
  <c r="Q36" i="2"/>
  <c r="Q37" i="2"/>
  <c r="Q38" i="2"/>
  <c r="G39" i="2"/>
  <c r="I39" i="2"/>
  <c r="Q39" i="2"/>
  <c r="G40" i="2"/>
  <c r="N40" i="2"/>
  <c r="Q40" i="2"/>
  <c r="Q41" i="2"/>
  <c r="I42" i="2"/>
  <c r="Q42" i="2"/>
  <c r="I43" i="2"/>
  <c r="Q43" i="2"/>
  <c r="Q44" i="2"/>
  <c r="G45" i="2"/>
  <c r="I45" i="2"/>
  <c r="Q45" i="2"/>
  <c r="I46" i="2"/>
  <c r="Q46" i="2"/>
  <c r="G47" i="2"/>
  <c r="I47" i="2"/>
  <c r="Q47" i="2"/>
  <c r="Q48" i="2"/>
  <c r="Q49" i="2"/>
  <c r="I50" i="2"/>
  <c r="Q50" i="2"/>
  <c r="G51" i="2"/>
  <c r="I51" i="2"/>
  <c r="Q51" i="2"/>
  <c r="Q52" i="2"/>
  <c r="Q53" i="2"/>
  <c r="I54" i="2"/>
  <c r="Q54" i="2"/>
  <c r="Q55" i="2"/>
  <c r="G56" i="2"/>
  <c r="I56" i="2"/>
  <c r="Q56" i="2"/>
  <c r="Q57" i="2"/>
  <c r="G58" i="2"/>
  <c r="I58" i="2"/>
  <c r="Q58" i="2"/>
  <c r="I59" i="2"/>
  <c r="Q59" i="2"/>
  <c r="G60" i="2"/>
  <c r="I60" i="2"/>
  <c r="Q60" i="2"/>
  <c r="N61" i="2"/>
  <c r="Q61" i="2"/>
  <c r="G62" i="2"/>
  <c r="N62" i="2"/>
  <c r="Q62" i="2"/>
  <c r="G63" i="2"/>
  <c r="I63" i="2"/>
  <c r="Q63" i="2"/>
  <c r="Q64" i="2"/>
  <c r="I65" i="2"/>
  <c r="Q65" i="2"/>
  <c r="Q66" i="2"/>
  <c r="Q67" i="2"/>
  <c r="G68" i="2"/>
  <c r="I68" i="2"/>
  <c r="Q68" i="2"/>
  <c r="Q69" i="2"/>
  <c r="G70" i="2"/>
  <c r="I70" i="2"/>
  <c r="Q70" i="2"/>
  <c r="I71" i="2"/>
  <c r="Q71" i="2"/>
  <c r="G72" i="2"/>
  <c r="I72" i="2"/>
  <c r="Q72" i="2"/>
  <c r="Q73" i="2"/>
  <c r="Q74" i="2"/>
  <c r="Q75" i="2"/>
  <c r="G76" i="2"/>
  <c r="I76" i="2"/>
  <c r="Q76" i="2"/>
  <c r="G77" i="2"/>
  <c r="I77" i="2"/>
  <c r="Q77" i="2"/>
  <c r="G78" i="2"/>
  <c r="I78" i="2"/>
  <c r="Q78" i="2"/>
  <c r="G79" i="2"/>
  <c r="I79" i="2"/>
  <c r="Q79" i="2"/>
  <c r="Q80" i="2"/>
  <c r="I81" i="2"/>
  <c r="Q81" i="2"/>
  <c r="Q82" i="2"/>
  <c r="Q83" i="2"/>
  <c r="Q84" i="2"/>
  <c r="E85" i="2"/>
  <c r="F85" i="2"/>
  <c r="G85" i="2"/>
  <c r="I85" i="2"/>
  <c r="Q85" i="2"/>
  <c r="E86" i="2"/>
  <c r="F86" i="2"/>
  <c r="G86" i="2"/>
  <c r="I86" i="2"/>
  <c r="Q86" i="2"/>
  <c r="E87" i="2"/>
  <c r="F87" i="2"/>
  <c r="G87" i="2"/>
  <c r="I87" i="2"/>
  <c r="Q87" i="2"/>
  <c r="E88" i="2"/>
  <c r="F88" i="2"/>
  <c r="G88" i="2"/>
  <c r="I88" i="2"/>
  <c r="Q88" i="2"/>
  <c r="E89" i="2"/>
  <c r="F89" i="2"/>
  <c r="G89" i="2"/>
  <c r="H89" i="2"/>
  <c r="Q89" i="2"/>
  <c r="E90" i="2"/>
  <c r="F90" i="2"/>
  <c r="G90" i="2"/>
  <c r="I90" i="2"/>
  <c r="Q90" i="2"/>
  <c r="E91" i="2"/>
  <c r="F91" i="2"/>
  <c r="G91" i="2"/>
  <c r="I91" i="2"/>
  <c r="Q91" i="2"/>
  <c r="E92" i="2"/>
  <c r="F92" i="2"/>
  <c r="G92" i="2"/>
  <c r="I92" i="2"/>
  <c r="Q92" i="2"/>
  <c r="E93" i="2"/>
  <c r="F93" i="2"/>
  <c r="G93" i="2"/>
  <c r="I93" i="2"/>
  <c r="Q93" i="2"/>
  <c r="E94" i="2"/>
  <c r="F94" i="2"/>
  <c r="G94" i="2"/>
  <c r="I94" i="2"/>
  <c r="Q94" i="2"/>
  <c r="E95" i="2"/>
  <c r="F95" i="2"/>
  <c r="G95" i="2"/>
  <c r="I95" i="2"/>
  <c r="Q95" i="2"/>
  <c r="E96" i="2"/>
  <c r="F96" i="2"/>
  <c r="G96" i="2"/>
  <c r="M96" i="2"/>
  <c r="Q96" i="2"/>
  <c r="E97" i="2"/>
  <c r="F97" i="2"/>
  <c r="G97" i="2"/>
  <c r="N97" i="2"/>
  <c r="Q97" i="2"/>
  <c r="E98" i="2"/>
  <c r="F98" i="2"/>
  <c r="G98" i="2"/>
  <c r="M98" i="2"/>
  <c r="Q98" i="2"/>
  <c r="E99" i="2"/>
  <c r="F99" i="2"/>
  <c r="G99" i="2"/>
  <c r="N99" i="2"/>
  <c r="Q99" i="2"/>
  <c r="E100" i="2"/>
  <c r="F100" i="2"/>
  <c r="G100" i="2"/>
  <c r="M100" i="2"/>
  <c r="Q100" i="2"/>
  <c r="E101" i="2"/>
  <c r="F101" i="2"/>
  <c r="G101" i="2"/>
  <c r="N101" i="2"/>
  <c r="Q101" i="2"/>
  <c r="E102" i="2"/>
  <c r="F102" i="2"/>
  <c r="G102" i="2"/>
  <c r="I102" i="2"/>
  <c r="Q102" i="2"/>
  <c r="E103" i="2"/>
  <c r="F103" i="2"/>
  <c r="G103" i="2"/>
  <c r="I103" i="2"/>
  <c r="Q103" i="2"/>
  <c r="E104" i="2"/>
  <c r="F104" i="2"/>
  <c r="G104" i="2"/>
  <c r="I104" i="2"/>
  <c r="Q104" i="2"/>
  <c r="E105" i="2"/>
  <c r="F105" i="2"/>
  <c r="G105" i="2"/>
  <c r="I105" i="2"/>
  <c r="Q105" i="2"/>
  <c r="E106" i="2"/>
  <c r="F106" i="2"/>
  <c r="G106" i="2"/>
  <c r="I106" i="2"/>
  <c r="Q106" i="2"/>
  <c r="E107" i="2"/>
  <c r="F107" i="2"/>
  <c r="G107" i="2"/>
  <c r="I107" i="2"/>
  <c r="Q107" i="2"/>
  <c r="E108" i="2"/>
  <c r="F108" i="2"/>
  <c r="G108" i="2"/>
  <c r="I108" i="2"/>
  <c r="Q108" i="2"/>
  <c r="E109" i="2"/>
  <c r="F109" i="2"/>
  <c r="G109" i="2"/>
  <c r="I109" i="2"/>
  <c r="Q109" i="2"/>
  <c r="E110" i="2"/>
  <c r="F110" i="2"/>
  <c r="G110" i="2"/>
  <c r="I110" i="2"/>
  <c r="Q110" i="2"/>
  <c r="E111" i="2"/>
  <c r="F111" i="2"/>
  <c r="G111" i="2"/>
  <c r="I111" i="2"/>
  <c r="Q111" i="2"/>
  <c r="E112" i="2"/>
  <c r="F112" i="2"/>
  <c r="G112" i="2"/>
  <c r="I112" i="2"/>
  <c r="Q112" i="2"/>
  <c r="E113" i="2"/>
  <c r="F113" i="2"/>
  <c r="G113" i="2"/>
  <c r="I113" i="2"/>
  <c r="Q113" i="2"/>
  <c r="E114" i="2"/>
  <c r="F114" i="2"/>
  <c r="G114" i="2"/>
  <c r="I114" i="2"/>
  <c r="Q114" i="2"/>
  <c r="E115" i="2"/>
  <c r="F115" i="2"/>
  <c r="G115" i="2"/>
  <c r="I115" i="2"/>
  <c r="Q115" i="2"/>
  <c r="E116" i="2"/>
  <c r="F116" i="2"/>
  <c r="G116" i="2"/>
  <c r="N116" i="2"/>
  <c r="Q116" i="2"/>
  <c r="E117" i="2"/>
  <c r="F117" i="2"/>
  <c r="G117" i="2"/>
  <c r="N117" i="2"/>
  <c r="Q117" i="2"/>
  <c r="E118" i="2"/>
  <c r="F118" i="2"/>
  <c r="G118" i="2"/>
  <c r="N118" i="2"/>
  <c r="Q118" i="2"/>
  <c r="E119" i="2"/>
  <c r="F119" i="2"/>
  <c r="G119" i="2"/>
  <c r="I119" i="2"/>
  <c r="Q119" i="2"/>
  <c r="E120" i="2"/>
  <c r="F120" i="2"/>
  <c r="G120" i="2"/>
  <c r="I120" i="2"/>
  <c r="Q120" i="2"/>
  <c r="E121" i="2"/>
  <c r="F121" i="2"/>
  <c r="G121" i="2"/>
  <c r="I121" i="2"/>
  <c r="Q121" i="2"/>
  <c r="E122" i="2"/>
  <c r="F122" i="2"/>
  <c r="G122" i="2"/>
  <c r="I122" i="2"/>
  <c r="Q122" i="2"/>
  <c r="E123" i="2"/>
  <c r="F123" i="2"/>
  <c r="G123" i="2"/>
  <c r="H123" i="2"/>
  <c r="Q123" i="2"/>
  <c r="E124" i="2"/>
  <c r="F124" i="2"/>
  <c r="G124" i="2"/>
  <c r="I124" i="2"/>
  <c r="Q124" i="2"/>
  <c r="E125" i="2"/>
  <c r="F125" i="2"/>
  <c r="G125" i="2"/>
  <c r="M125" i="2"/>
  <c r="Q125" i="2"/>
  <c r="E126" i="2"/>
  <c r="F126" i="2"/>
  <c r="G126" i="2"/>
  <c r="I126" i="2"/>
  <c r="Q126" i="2"/>
  <c r="E127" i="2"/>
  <c r="F127" i="2"/>
  <c r="G127" i="2"/>
  <c r="I127" i="2"/>
  <c r="Q127" i="2"/>
  <c r="E128" i="2"/>
  <c r="F128" i="2"/>
  <c r="G128" i="2"/>
  <c r="I128" i="2"/>
  <c r="Q128" i="2"/>
  <c r="E129" i="2"/>
  <c r="F129" i="2"/>
  <c r="G129" i="2"/>
  <c r="I129" i="2"/>
  <c r="Q129" i="2"/>
  <c r="E130" i="2"/>
  <c r="F130" i="2"/>
  <c r="G130" i="2"/>
  <c r="I130" i="2"/>
  <c r="Q130" i="2"/>
  <c r="E131" i="2"/>
  <c r="F131" i="2"/>
  <c r="G131" i="2"/>
  <c r="I131" i="2"/>
  <c r="Q131" i="2"/>
  <c r="E132" i="2"/>
  <c r="F132" i="2"/>
  <c r="G132" i="2"/>
  <c r="I132" i="2"/>
  <c r="Q132" i="2"/>
  <c r="E133" i="2"/>
  <c r="F133" i="2"/>
  <c r="G133" i="2"/>
  <c r="I133" i="2"/>
  <c r="Q133" i="2"/>
  <c r="E134" i="2"/>
  <c r="F134" i="2"/>
  <c r="G134" i="2"/>
  <c r="I134" i="2"/>
  <c r="Q134" i="2"/>
  <c r="E135" i="2"/>
  <c r="F135" i="2"/>
  <c r="G135" i="2"/>
  <c r="I135" i="2"/>
  <c r="Q135" i="2"/>
  <c r="E136" i="2"/>
  <c r="F136" i="2"/>
  <c r="G136" i="2"/>
  <c r="I136" i="2"/>
  <c r="Q136" i="2"/>
  <c r="E137" i="2"/>
  <c r="F137" i="2"/>
  <c r="G137" i="2"/>
  <c r="I137" i="2"/>
  <c r="Q137" i="2"/>
  <c r="E138" i="2"/>
  <c r="F138" i="2"/>
  <c r="G138" i="2"/>
  <c r="I138" i="2"/>
  <c r="Q138" i="2"/>
  <c r="E139" i="2"/>
  <c r="F139" i="2"/>
  <c r="G139" i="2"/>
  <c r="I139" i="2"/>
  <c r="Q139" i="2"/>
  <c r="E140" i="2"/>
  <c r="F140" i="2"/>
  <c r="G140" i="2"/>
  <c r="I140" i="2"/>
  <c r="Q140" i="2"/>
  <c r="E141" i="2"/>
  <c r="F141" i="2"/>
  <c r="G141" i="2"/>
  <c r="I141" i="2"/>
  <c r="Q141" i="2"/>
  <c r="E142" i="2"/>
  <c r="F142" i="2"/>
  <c r="G142" i="2"/>
  <c r="I142" i="2"/>
  <c r="Q142" i="2"/>
  <c r="E143" i="2"/>
  <c r="F143" i="2"/>
  <c r="G143" i="2"/>
  <c r="I143" i="2"/>
  <c r="Q143" i="2"/>
  <c r="E144" i="2"/>
  <c r="F144" i="2"/>
  <c r="G144" i="2"/>
  <c r="H144" i="2"/>
  <c r="Q144" i="2"/>
  <c r="E145" i="2"/>
  <c r="F145" i="2"/>
  <c r="G145" i="2"/>
  <c r="M145" i="2"/>
  <c r="Q145" i="2"/>
  <c r="E146" i="2"/>
  <c r="F146" i="2"/>
  <c r="G146" i="2"/>
  <c r="N146" i="2"/>
  <c r="Q146" i="2"/>
  <c r="E147" i="2"/>
  <c r="F147" i="2"/>
  <c r="G147" i="2"/>
  <c r="N147" i="2"/>
  <c r="Q147" i="2"/>
  <c r="E148" i="2"/>
  <c r="F148" i="2"/>
  <c r="G148" i="2"/>
  <c r="M148" i="2"/>
  <c r="Q148" i="2"/>
  <c r="E149" i="2"/>
  <c r="F149" i="2"/>
  <c r="G149" i="2"/>
  <c r="M149" i="2"/>
  <c r="Q149" i="2"/>
  <c r="E150" i="2"/>
  <c r="F150" i="2"/>
  <c r="G150" i="2"/>
  <c r="M150" i="2"/>
  <c r="Q150" i="2"/>
  <c r="E151" i="2"/>
  <c r="F151" i="2"/>
  <c r="G151" i="2"/>
  <c r="M151" i="2"/>
  <c r="Q151" i="2"/>
  <c r="E152" i="2"/>
  <c r="F152" i="2"/>
  <c r="G152" i="2"/>
  <c r="N152" i="2"/>
  <c r="Q152" i="2"/>
  <c r="E153" i="2"/>
  <c r="F153" i="2"/>
  <c r="G153" i="2"/>
  <c r="M153" i="2"/>
  <c r="Q153" i="2"/>
  <c r="E154" i="2"/>
  <c r="F154" i="2"/>
  <c r="G154" i="2"/>
  <c r="M154" i="2"/>
  <c r="Q154" i="2"/>
  <c r="E155" i="2"/>
  <c r="F155" i="2"/>
  <c r="G155" i="2"/>
  <c r="M155" i="2"/>
  <c r="Q155" i="2"/>
  <c r="E156" i="2"/>
  <c r="F156" i="2"/>
  <c r="G156" i="2"/>
  <c r="N156" i="2"/>
  <c r="Q156" i="2"/>
  <c r="E157" i="2"/>
  <c r="F157" i="2"/>
  <c r="G157" i="2"/>
  <c r="H157" i="2"/>
  <c r="Q157" i="2"/>
  <c r="E158" i="2"/>
  <c r="F158" i="2"/>
  <c r="G158" i="2"/>
  <c r="H158" i="2"/>
  <c r="Q158" i="2"/>
  <c r="E159" i="2"/>
  <c r="F159" i="2"/>
  <c r="G159" i="2"/>
  <c r="M159" i="2"/>
  <c r="Q159" i="2"/>
  <c r="E160" i="2"/>
  <c r="F160" i="2"/>
  <c r="G160" i="2"/>
  <c r="N160" i="2"/>
  <c r="Q160" i="2"/>
  <c r="E161" i="2"/>
  <c r="F161" i="2"/>
  <c r="G161" i="2"/>
  <c r="M161" i="2"/>
  <c r="Q161" i="2"/>
  <c r="E162" i="2"/>
  <c r="F162" i="2"/>
  <c r="G162" i="2"/>
  <c r="N162" i="2"/>
  <c r="Q162" i="2"/>
  <c r="E163" i="2"/>
  <c r="F163" i="2"/>
  <c r="G163" i="2"/>
  <c r="I163" i="2"/>
  <c r="Q163" i="2"/>
  <c r="E164" i="2"/>
  <c r="F164" i="2"/>
  <c r="G164" i="2"/>
  <c r="H164" i="2"/>
  <c r="Q164" i="2"/>
  <c r="E165" i="2"/>
  <c r="F165" i="2"/>
  <c r="G165" i="2"/>
  <c r="N165" i="2"/>
  <c r="Q165" i="2"/>
  <c r="E166" i="2"/>
  <c r="F166" i="2"/>
  <c r="G166" i="2"/>
  <c r="M166" i="2"/>
  <c r="Q166" i="2"/>
  <c r="E167" i="2"/>
  <c r="F167" i="2"/>
  <c r="G167" i="2"/>
  <c r="M167" i="2"/>
  <c r="Q167" i="2"/>
  <c r="E168" i="2"/>
  <c r="F168" i="2"/>
  <c r="G168" i="2"/>
  <c r="M168" i="2"/>
  <c r="Q168" i="2"/>
  <c r="E169" i="2"/>
  <c r="F169" i="2"/>
  <c r="G169" i="2"/>
  <c r="M169" i="2"/>
  <c r="Q169" i="2"/>
  <c r="E170" i="2"/>
  <c r="F170" i="2"/>
  <c r="G170" i="2"/>
  <c r="M170" i="2"/>
  <c r="Q170" i="2"/>
  <c r="E171" i="2"/>
  <c r="F171" i="2"/>
  <c r="G171" i="2"/>
  <c r="N171" i="2"/>
  <c r="Q171" i="2"/>
  <c r="E172" i="2"/>
  <c r="F172" i="2"/>
  <c r="G172" i="2"/>
  <c r="M172" i="2"/>
  <c r="Q172" i="2"/>
  <c r="E173" i="2"/>
  <c r="F173" i="2"/>
  <c r="G173" i="2"/>
  <c r="M173" i="2"/>
  <c r="Q173" i="2"/>
  <c r="E174" i="2"/>
  <c r="F174" i="2"/>
  <c r="G174" i="2"/>
  <c r="M174" i="2"/>
  <c r="Q174" i="2"/>
  <c r="E175" i="2"/>
  <c r="F175" i="2"/>
  <c r="G175" i="2"/>
  <c r="N175" i="2"/>
  <c r="Q175" i="2"/>
  <c r="E176" i="2"/>
  <c r="F176" i="2"/>
  <c r="G176" i="2"/>
  <c r="M176" i="2"/>
  <c r="Q176" i="2"/>
  <c r="E177" i="2"/>
  <c r="F177" i="2"/>
  <c r="G177" i="2"/>
  <c r="N177" i="2"/>
  <c r="Q177" i="2"/>
  <c r="E178" i="2"/>
  <c r="F178" i="2"/>
  <c r="G178" i="2"/>
  <c r="I178" i="2"/>
  <c r="Q178" i="2"/>
  <c r="E179" i="2"/>
  <c r="F179" i="2"/>
  <c r="G179" i="2"/>
  <c r="N179" i="2"/>
  <c r="Q179" i="2"/>
  <c r="E180" i="2"/>
  <c r="F180" i="2"/>
  <c r="G180" i="2"/>
  <c r="N180" i="2"/>
  <c r="Q180" i="2"/>
  <c r="E181" i="2"/>
  <c r="F181" i="2"/>
  <c r="G181" i="2"/>
  <c r="I181" i="2"/>
  <c r="Q181" i="2"/>
  <c r="E182" i="2"/>
  <c r="F182" i="2"/>
  <c r="G182" i="2"/>
  <c r="M182" i="2"/>
  <c r="Q182" i="2"/>
  <c r="E183" i="2"/>
  <c r="F183" i="2"/>
  <c r="G183" i="2"/>
  <c r="I183" i="2"/>
  <c r="Q183" i="2"/>
  <c r="E184" i="2"/>
  <c r="F184" i="2"/>
  <c r="G184" i="2"/>
  <c r="N184" i="2"/>
  <c r="Q184" i="2"/>
  <c r="E185" i="2"/>
  <c r="F185" i="2"/>
  <c r="G185" i="2"/>
  <c r="M185" i="2"/>
  <c r="Q185" i="2"/>
  <c r="E186" i="2"/>
  <c r="F186" i="2"/>
  <c r="G186" i="2"/>
  <c r="M186" i="2"/>
  <c r="Q186" i="2"/>
  <c r="E187" i="2"/>
  <c r="F187" i="2"/>
  <c r="G187" i="2"/>
  <c r="M187" i="2"/>
  <c r="Q187" i="2"/>
  <c r="E188" i="2"/>
  <c r="F188" i="2"/>
  <c r="G188" i="2"/>
  <c r="H188" i="2"/>
  <c r="Q188" i="2"/>
  <c r="E189" i="2"/>
  <c r="F189" i="2"/>
  <c r="G189" i="2"/>
  <c r="M189" i="2"/>
  <c r="Q189" i="2"/>
  <c r="E190" i="2"/>
  <c r="F190" i="2"/>
  <c r="G190" i="2"/>
  <c r="M190" i="2"/>
  <c r="Q190" i="2"/>
  <c r="E191" i="2"/>
  <c r="F191" i="2"/>
  <c r="G191" i="2"/>
  <c r="N191" i="2"/>
  <c r="Q191" i="2"/>
  <c r="E192" i="2"/>
  <c r="F192" i="2"/>
  <c r="G192" i="2"/>
  <c r="M192" i="2"/>
  <c r="Q192" i="2"/>
  <c r="E193" i="2"/>
  <c r="F193" i="2"/>
  <c r="G193" i="2"/>
  <c r="M193" i="2"/>
  <c r="Q193" i="2"/>
  <c r="E194" i="2"/>
  <c r="F194" i="2"/>
  <c r="G194" i="2"/>
  <c r="I194" i="2"/>
  <c r="Q194" i="2"/>
  <c r="E195" i="2"/>
  <c r="F195" i="2"/>
  <c r="G195" i="2"/>
  <c r="I195" i="2"/>
  <c r="Q195" i="2"/>
  <c r="E196" i="2"/>
  <c r="F196" i="2"/>
  <c r="G196" i="2"/>
  <c r="I196" i="2"/>
  <c r="Q196" i="2"/>
  <c r="E197" i="2"/>
  <c r="F197" i="2"/>
  <c r="G197" i="2"/>
  <c r="M197" i="2"/>
  <c r="Q197" i="2"/>
  <c r="E198" i="2"/>
  <c r="F198" i="2"/>
  <c r="G198" i="2"/>
  <c r="M198" i="2"/>
  <c r="Q198" i="2"/>
  <c r="E199" i="2"/>
  <c r="F199" i="2"/>
  <c r="G199" i="2"/>
  <c r="N199" i="2"/>
  <c r="Q199" i="2"/>
  <c r="E200" i="2"/>
  <c r="F200" i="2"/>
  <c r="G200" i="2"/>
  <c r="M200" i="2"/>
  <c r="Q200" i="2"/>
  <c r="E201" i="2"/>
  <c r="F201" i="2"/>
  <c r="G201" i="2"/>
  <c r="M201" i="2"/>
  <c r="Q201" i="2"/>
  <c r="E202" i="2"/>
  <c r="F202" i="2"/>
  <c r="G202" i="2"/>
  <c r="N202" i="2"/>
  <c r="Q202" i="2"/>
  <c r="E203" i="2"/>
  <c r="F203" i="2"/>
  <c r="G203" i="2"/>
  <c r="M203" i="2"/>
  <c r="Q203" i="2"/>
  <c r="E204" i="2"/>
  <c r="F204" i="2"/>
  <c r="G204" i="2"/>
  <c r="H204" i="2"/>
  <c r="Q204" i="2"/>
  <c r="E205" i="2"/>
  <c r="F205" i="2"/>
  <c r="G205" i="2"/>
  <c r="M205" i="2"/>
  <c r="Q205" i="2"/>
  <c r="E206" i="2"/>
  <c r="F206" i="2"/>
  <c r="G206" i="2"/>
  <c r="M206" i="2"/>
  <c r="Q206" i="2"/>
  <c r="E207" i="2"/>
  <c r="F207" i="2"/>
  <c r="G207" i="2"/>
  <c r="M207" i="2"/>
  <c r="Q207" i="2"/>
  <c r="E208" i="2"/>
  <c r="F208" i="2"/>
  <c r="G208" i="2"/>
  <c r="M208" i="2"/>
  <c r="Q208" i="2"/>
  <c r="E209" i="2"/>
  <c r="F209" i="2"/>
  <c r="G209" i="2"/>
  <c r="M209" i="2"/>
  <c r="Q209" i="2"/>
  <c r="E210" i="2"/>
  <c r="F210" i="2"/>
  <c r="G210" i="2"/>
  <c r="M210" i="2"/>
  <c r="Q210" i="2"/>
  <c r="E211" i="2"/>
  <c r="F211" i="2"/>
  <c r="G211" i="2"/>
  <c r="I211" i="2"/>
  <c r="Q211" i="2"/>
  <c r="E212" i="2"/>
  <c r="F212" i="2"/>
  <c r="G212" i="2"/>
  <c r="N212" i="2"/>
  <c r="Q212" i="2"/>
  <c r="E213" i="2"/>
  <c r="F213" i="2"/>
  <c r="G213" i="2"/>
  <c r="N213" i="2"/>
  <c r="Q213" i="2"/>
  <c r="E214" i="2"/>
  <c r="F214" i="2"/>
  <c r="G214" i="2"/>
  <c r="N214" i="2"/>
  <c r="Q214" i="2"/>
  <c r="E215" i="2"/>
  <c r="F215" i="2"/>
  <c r="G215" i="2"/>
  <c r="M215" i="2"/>
  <c r="Q215" i="2"/>
  <c r="E216" i="2"/>
  <c r="F216" i="2"/>
  <c r="G216" i="2"/>
  <c r="N216" i="2"/>
  <c r="Q216" i="2"/>
  <c r="E217" i="2"/>
  <c r="F217" i="2"/>
  <c r="G217" i="2"/>
  <c r="M217" i="2"/>
  <c r="Q217" i="2"/>
  <c r="E218" i="2"/>
  <c r="F218" i="2"/>
  <c r="G218" i="2"/>
  <c r="M218" i="2"/>
  <c r="Q218" i="2"/>
  <c r="E219" i="2"/>
  <c r="F219" i="2"/>
  <c r="G219" i="2"/>
  <c r="N219" i="2"/>
  <c r="Q219" i="2"/>
  <c r="E220" i="2"/>
  <c r="F220" i="2"/>
  <c r="G220" i="2"/>
  <c r="M220" i="2"/>
  <c r="Q220" i="2"/>
  <c r="E221" i="2"/>
  <c r="F221" i="2"/>
  <c r="G221" i="2"/>
  <c r="N221" i="2"/>
  <c r="Q221" i="2"/>
  <c r="E222" i="2"/>
  <c r="F222" i="2"/>
  <c r="G222" i="2"/>
  <c r="M222" i="2"/>
  <c r="Q222" i="2"/>
  <c r="E223" i="2"/>
  <c r="F223" i="2"/>
  <c r="G223" i="2"/>
  <c r="M223" i="2"/>
  <c r="Q223" i="2"/>
  <c r="E224" i="2"/>
  <c r="F224" i="2"/>
  <c r="G224" i="2"/>
  <c r="M224" i="2"/>
  <c r="Q224" i="2"/>
  <c r="E225" i="2"/>
  <c r="F225" i="2"/>
  <c r="G225" i="2"/>
  <c r="M225" i="2"/>
  <c r="Q225" i="2"/>
  <c r="E226" i="2"/>
  <c r="F226" i="2"/>
  <c r="G226" i="2"/>
  <c r="H226" i="2"/>
  <c r="Q226" i="2"/>
  <c r="E227" i="2"/>
  <c r="F227" i="2"/>
  <c r="G227" i="2"/>
  <c r="M227" i="2"/>
  <c r="Q227" i="2"/>
  <c r="E228" i="2"/>
  <c r="F228" i="2"/>
  <c r="G228" i="2"/>
  <c r="M228" i="2"/>
  <c r="Q228" i="2"/>
  <c r="E229" i="2"/>
  <c r="F229" i="2"/>
  <c r="G229" i="2"/>
  <c r="M229" i="2"/>
  <c r="Q229" i="2"/>
  <c r="E230" i="2"/>
  <c r="F230" i="2"/>
  <c r="G230" i="2"/>
  <c r="M230" i="2"/>
  <c r="Q230" i="2"/>
  <c r="E231" i="2"/>
  <c r="F231" i="2"/>
  <c r="G231" i="2"/>
  <c r="M231" i="2"/>
  <c r="Q231" i="2"/>
  <c r="E232" i="2"/>
  <c r="F232" i="2"/>
  <c r="G232" i="2"/>
  <c r="M232" i="2"/>
  <c r="Q232" i="2"/>
  <c r="E233" i="2"/>
  <c r="F233" i="2"/>
  <c r="G233" i="2"/>
  <c r="M233" i="2"/>
  <c r="Q233" i="2"/>
  <c r="E234" i="2"/>
  <c r="F234" i="2"/>
  <c r="G234" i="2"/>
  <c r="N234" i="2"/>
  <c r="Q234" i="2"/>
  <c r="E235" i="2"/>
  <c r="F235" i="2"/>
  <c r="G235" i="2"/>
  <c r="N235" i="2"/>
  <c r="Q235" i="2"/>
  <c r="E236" i="2"/>
  <c r="F236" i="2"/>
  <c r="G236" i="2"/>
  <c r="I236" i="2"/>
  <c r="Q236" i="2"/>
  <c r="E237" i="2"/>
  <c r="F237" i="2"/>
  <c r="G237" i="2"/>
  <c r="M237" i="2"/>
  <c r="Q237" i="2"/>
  <c r="E238" i="2"/>
  <c r="F238" i="2"/>
  <c r="G238" i="2"/>
  <c r="M238" i="2"/>
  <c r="Q238" i="2"/>
  <c r="E239" i="2"/>
  <c r="F239" i="2"/>
  <c r="G239" i="2"/>
  <c r="M239" i="2"/>
  <c r="Q239" i="2"/>
  <c r="E240" i="2"/>
  <c r="F240" i="2"/>
  <c r="G240" i="2"/>
  <c r="H240" i="2"/>
  <c r="Q240" i="2"/>
  <c r="E241" i="2"/>
  <c r="F241" i="2"/>
  <c r="G241" i="2"/>
  <c r="M241" i="2"/>
  <c r="Q241" i="2"/>
  <c r="E242" i="2"/>
  <c r="F242" i="2"/>
  <c r="G242" i="2"/>
  <c r="M242" i="2"/>
  <c r="Q242" i="2"/>
  <c r="E243" i="2"/>
  <c r="F243" i="2"/>
  <c r="G243" i="2"/>
  <c r="M243" i="2"/>
  <c r="Q243" i="2"/>
  <c r="E244" i="2"/>
  <c r="F244" i="2"/>
  <c r="G244" i="2"/>
  <c r="K244" i="2"/>
  <c r="Q244" i="2"/>
  <c r="E245" i="2"/>
  <c r="F245" i="2"/>
  <c r="G245" i="2"/>
  <c r="J245" i="2"/>
  <c r="Q245" i="2"/>
  <c r="E246" i="2"/>
  <c r="F246" i="2"/>
  <c r="G246" i="2"/>
  <c r="K246" i="2"/>
  <c r="Q246" i="2"/>
  <c r="E247" i="2"/>
  <c r="F247" i="2"/>
  <c r="G247" i="2"/>
  <c r="K247" i="2"/>
  <c r="Q247" i="2"/>
  <c r="E248" i="2"/>
  <c r="F248" i="2"/>
  <c r="G248" i="2"/>
  <c r="K248" i="2"/>
  <c r="Q248" i="2"/>
  <c r="E249" i="2"/>
  <c r="F249" i="2"/>
  <c r="G249" i="2"/>
  <c r="K249" i="2"/>
  <c r="Q249" i="2"/>
  <c r="E250" i="2"/>
  <c r="F250" i="2"/>
  <c r="G250" i="2"/>
  <c r="M250" i="2"/>
  <c r="Q250" i="2"/>
  <c r="E251" i="2"/>
  <c r="F251" i="2"/>
  <c r="G251" i="2"/>
  <c r="K251" i="2"/>
  <c r="Q251" i="2"/>
  <c r="E252" i="2"/>
  <c r="F252" i="2"/>
  <c r="G252" i="2"/>
  <c r="M252" i="2"/>
  <c r="Q252" i="2"/>
  <c r="E253" i="2"/>
  <c r="F253" i="2"/>
  <c r="G253" i="2"/>
  <c r="I253" i="2"/>
  <c r="Q253" i="2"/>
  <c r="E254" i="2"/>
  <c r="F254" i="2"/>
  <c r="G254" i="2"/>
  <c r="M254" i="2"/>
  <c r="Q254" i="2"/>
  <c r="E255" i="2"/>
  <c r="F255" i="2"/>
  <c r="G255" i="2"/>
  <c r="M255" i="2"/>
  <c r="Q255" i="2"/>
  <c r="E256" i="2"/>
  <c r="F256" i="2"/>
  <c r="G256" i="2"/>
  <c r="M256" i="2"/>
  <c r="Q256" i="2"/>
  <c r="E257" i="2"/>
  <c r="F257" i="2"/>
  <c r="G257" i="2"/>
  <c r="K257" i="2"/>
  <c r="Q257" i="2"/>
  <c r="E258" i="2"/>
  <c r="F258" i="2"/>
  <c r="G258" i="2"/>
  <c r="K258" i="2"/>
  <c r="Q258" i="2"/>
  <c r="E259" i="2"/>
  <c r="F259" i="2"/>
  <c r="G259" i="2"/>
  <c r="M259" i="2"/>
  <c r="Q259" i="2"/>
  <c r="E260" i="2"/>
  <c r="F260" i="2"/>
  <c r="G260" i="2"/>
  <c r="M260" i="2"/>
  <c r="Q260" i="2"/>
  <c r="E261" i="2"/>
  <c r="F261" i="2"/>
  <c r="G261" i="2"/>
  <c r="M261" i="2"/>
  <c r="Q261" i="2"/>
  <c r="E262" i="2"/>
  <c r="F262" i="2"/>
  <c r="G262" i="2"/>
  <c r="K262" i="2"/>
  <c r="Q262" i="2"/>
  <c r="E263" i="2"/>
  <c r="F263" i="2"/>
  <c r="G263" i="2"/>
  <c r="M263" i="2"/>
  <c r="Q263" i="2"/>
  <c r="E264" i="2"/>
  <c r="F264" i="2"/>
  <c r="G264" i="2"/>
  <c r="K264" i="2"/>
  <c r="Q264" i="2"/>
  <c r="E265" i="2"/>
  <c r="F265" i="2"/>
  <c r="G265" i="2"/>
  <c r="M265" i="2"/>
  <c r="Q265" i="2"/>
  <c r="E266" i="2"/>
  <c r="F266" i="2"/>
  <c r="G266" i="2"/>
  <c r="M266" i="2"/>
  <c r="Q266" i="2"/>
  <c r="E267" i="2"/>
  <c r="F267" i="2"/>
  <c r="G267" i="2"/>
  <c r="M267" i="2"/>
  <c r="Q267" i="2"/>
  <c r="E268" i="2"/>
  <c r="F268" i="2"/>
  <c r="G268" i="2"/>
  <c r="H268" i="2"/>
  <c r="Q268" i="2"/>
  <c r="E269" i="2"/>
  <c r="F269" i="2"/>
  <c r="G269" i="2"/>
  <c r="M269" i="2"/>
  <c r="Q269" i="2"/>
  <c r="E270" i="2"/>
  <c r="F270" i="2"/>
  <c r="G270" i="2"/>
  <c r="M270" i="2"/>
  <c r="Q270" i="2"/>
  <c r="E271" i="2"/>
  <c r="F271" i="2"/>
  <c r="G271" i="2"/>
  <c r="K271" i="2"/>
  <c r="Q271" i="2"/>
  <c r="E272" i="2"/>
  <c r="F272" i="2"/>
  <c r="G272" i="2"/>
  <c r="M272" i="2"/>
  <c r="Q272" i="2"/>
  <c r="E273" i="2"/>
  <c r="F273" i="2"/>
  <c r="G273" i="2"/>
  <c r="M273" i="2"/>
  <c r="Q273" i="2"/>
  <c r="E274" i="2"/>
  <c r="F274" i="2"/>
  <c r="G274" i="2"/>
  <c r="M274" i="2"/>
  <c r="Q274" i="2"/>
  <c r="E275" i="2"/>
  <c r="F275" i="2"/>
  <c r="G275" i="2"/>
  <c r="M275" i="2"/>
  <c r="Q275" i="2"/>
  <c r="E276" i="2"/>
  <c r="F276" i="2"/>
  <c r="G276" i="2"/>
  <c r="M276" i="2"/>
  <c r="Q276" i="2"/>
  <c r="E277" i="2"/>
  <c r="F277" i="2"/>
  <c r="G277" i="2"/>
  <c r="M277" i="2"/>
  <c r="Q277" i="2"/>
  <c r="E278" i="2"/>
  <c r="F278" i="2"/>
  <c r="G278" i="2"/>
  <c r="I278" i="2"/>
  <c r="Q278" i="2"/>
  <c r="E279" i="2"/>
  <c r="F279" i="2"/>
  <c r="G279" i="2"/>
  <c r="M279" i="2"/>
  <c r="Q279" i="2"/>
  <c r="E280" i="2"/>
  <c r="F280" i="2"/>
  <c r="G280" i="2"/>
  <c r="M280" i="2"/>
  <c r="Q280" i="2"/>
  <c r="E281" i="2"/>
  <c r="F281" i="2"/>
  <c r="G281" i="2"/>
  <c r="M281" i="2"/>
  <c r="Q281" i="2"/>
  <c r="E282" i="2"/>
  <c r="F282" i="2"/>
  <c r="G282" i="2"/>
  <c r="K282" i="2"/>
  <c r="Q282" i="2"/>
  <c r="E283" i="2"/>
  <c r="F283" i="2"/>
  <c r="G283" i="2"/>
  <c r="M283" i="2"/>
  <c r="Q283" i="2"/>
  <c r="E284" i="2"/>
  <c r="F284" i="2"/>
  <c r="G284" i="2"/>
  <c r="N284" i="2"/>
  <c r="Q284" i="2"/>
  <c r="E285" i="2"/>
  <c r="F285" i="2"/>
  <c r="G285" i="2"/>
  <c r="M285" i="2"/>
  <c r="Q285" i="2"/>
  <c r="E286" i="2"/>
  <c r="F286" i="2"/>
  <c r="G286" i="2"/>
  <c r="M286" i="2"/>
  <c r="Q286" i="2"/>
  <c r="E287" i="2"/>
  <c r="F287" i="2"/>
  <c r="G287" i="2"/>
  <c r="K287" i="2"/>
  <c r="Q287" i="2"/>
  <c r="E288" i="2"/>
  <c r="F288" i="2"/>
  <c r="G288" i="2"/>
  <c r="M288" i="2"/>
  <c r="Q288" i="2"/>
  <c r="E289" i="2"/>
  <c r="F289" i="2"/>
  <c r="G289" i="2"/>
  <c r="M289" i="2"/>
  <c r="Q289" i="2"/>
  <c r="E290" i="2"/>
  <c r="F290" i="2"/>
  <c r="G290" i="2"/>
  <c r="M290" i="2"/>
  <c r="Q290" i="2"/>
  <c r="E291" i="2"/>
  <c r="F291" i="2"/>
  <c r="G291" i="2"/>
  <c r="M291" i="2"/>
  <c r="Q291" i="2"/>
  <c r="E292" i="2"/>
  <c r="F292" i="2"/>
  <c r="G292" i="2"/>
  <c r="H292" i="2"/>
  <c r="Q292" i="2"/>
  <c r="E293" i="2"/>
  <c r="F293" i="2"/>
  <c r="G293" i="2"/>
  <c r="M293" i="2"/>
  <c r="Q293" i="2"/>
  <c r="E294" i="2"/>
  <c r="F294" i="2"/>
  <c r="G294" i="2"/>
  <c r="K294" i="2"/>
  <c r="Q294" i="2"/>
  <c r="E295" i="2"/>
  <c r="F295" i="2"/>
  <c r="G295" i="2"/>
  <c r="K295" i="2"/>
  <c r="Q295" i="2"/>
  <c r="E296" i="2"/>
  <c r="F296" i="2"/>
  <c r="G296" i="2"/>
  <c r="K296" i="2"/>
  <c r="Q296" i="2"/>
  <c r="E297" i="2"/>
  <c r="F297" i="2"/>
  <c r="G297" i="2"/>
  <c r="M297" i="2"/>
  <c r="Q297" i="2"/>
  <c r="E298" i="2"/>
  <c r="F298" i="2"/>
  <c r="G298" i="2"/>
  <c r="K298" i="2"/>
  <c r="Q298" i="2"/>
  <c r="E299" i="2"/>
  <c r="F299" i="2"/>
  <c r="G299" i="2"/>
  <c r="M299" i="2"/>
  <c r="Q299" i="2"/>
  <c r="E300" i="2"/>
  <c r="F300" i="2"/>
  <c r="G300" i="2"/>
  <c r="N300" i="2"/>
  <c r="Q300" i="2"/>
  <c r="E301" i="2"/>
  <c r="F301" i="2"/>
  <c r="G301" i="2"/>
  <c r="N301" i="2"/>
  <c r="Q301" i="2"/>
  <c r="E302" i="2"/>
  <c r="F302" i="2"/>
  <c r="G302" i="2"/>
  <c r="N302" i="2"/>
  <c r="Q302" i="2"/>
  <c r="E303" i="2"/>
  <c r="F303" i="2"/>
  <c r="G303" i="2"/>
  <c r="N303" i="2"/>
  <c r="Q303" i="2"/>
  <c r="E304" i="2"/>
  <c r="F304" i="2"/>
  <c r="G304" i="2"/>
  <c r="N304" i="2"/>
  <c r="Q304" i="2"/>
  <c r="E305" i="2"/>
  <c r="F305" i="2"/>
  <c r="G305" i="2"/>
  <c r="N305" i="2"/>
  <c r="Q305" i="2"/>
  <c r="E306" i="2"/>
  <c r="F306" i="2"/>
  <c r="G306" i="2"/>
  <c r="N306" i="2"/>
  <c r="Q306" i="2"/>
  <c r="E307" i="2"/>
  <c r="F307" i="2"/>
  <c r="G307" i="2"/>
  <c r="N307" i="2"/>
  <c r="Q307" i="2"/>
  <c r="E308" i="2"/>
  <c r="F308" i="2"/>
  <c r="G308" i="2"/>
  <c r="N308" i="2"/>
  <c r="Q308" i="2"/>
  <c r="E309" i="2"/>
  <c r="F309" i="2"/>
  <c r="G309" i="2"/>
  <c r="N309" i="2"/>
  <c r="Q309" i="2"/>
  <c r="E310" i="2"/>
  <c r="F310" i="2"/>
  <c r="G310" i="2"/>
  <c r="N310" i="2"/>
  <c r="Q310" i="2"/>
  <c r="E311" i="2"/>
  <c r="F311" i="2"/>
  <c r="G311" i="2"/>
  <c r="N311" i="2"/>
  <c r="Q311" i="2"/>
  <c r="E312" i="2"/>
  <c r="F312" i="2"/>
  <c r="G312" i="2"/>
  <c r="N312" i="2"/>
  <c r="Q312" i="2"/>
  <c r="E313" i="2"/>
  <c r="F313" i="2"/>
  <c r="G313" i="2"/>
  <c r="N313" i="2"/>
  <c r="Q313" i="2"/>
  <c r="E314" i="2"/>
  <c r="F314" i="2"/>
  <c r="G314" i="2"/>
  <c r="N314" i="2"/>
  <c r="Q314" i="2"/>
  <c r="E315" i="2"/>
  <c r="F315" i="2"/>
  <c r="G315" i="2"/>
  <c r="N315" i="2"/>
  <c r="Q315" i="2"/>
  <c r="E316" i="2"/>
  <c r="F316" i="2"/>
  <c r="G316" i="2"/>
  <c r="N316" i="2"/>
  <c r="Q316" i="2"/>
  <c r="E317" i="2"/>
  <c r="F317" i="2"/>
  <c r="G317" i="2"/>
  <c r="M317" i="2"/>
  <c r="Q317" i="2"/>
  <c r="E318" i="2"/>
  <c r="F318" i="2"/>
  <c r="G318" i="2"/>
  <c r="N318" i="2"/>
  <c r="Q318" i="2"/>
  <c r="E319" i="2"/>
  <c r="F319" i="2"/>
  <c r="G319" i="2"/>
  <c r="M319" i="2"/>
  <c r="Q319" i="2"/>
  <c r="E320" i="2"/>
  <c r="F320" i="2"/>
  <c r="G320" i="2"/>
  <c r="M320" i="2"/>
  <c r="Q320" i="2"/>
  <c r="E321" i="2"/>
  <c r="F321" i="2"/>
  <c r="G321" i="2"/>
  <c r="K321" i="2"/>
  <c r="Q321" i="2"/>
  <c r="E322" i="2"/>
  <c r="F322" i="2"/>
  <c r="G322" i="2"/>
  <c r="K322" i="2"/>
  <c r="Q322" i="2"/>
  <c r="E323" i="2"/>
  <c r="F323" i="2"/>
  <c r="G323" i="2"/>
  <c r="N323" i="2"/>
  <c r="Q323" i="2"/>
  <c r="E324" i="2"/>
  <c r="F324" i="2"/>
  <c r="G324" i="2"/>
  <c r="M324" i="2"/>
  <c r="Q324" i="2"/>
  <c r="E325" i="2"/>
  <c r="F325" i="2"/>
  <c r="G325" i="2"/>
  <c r="M325" i="2"/>
  <c r="Q325" i="2"/>
  <c r="E326" i="2"/>
  <c r="F326" i="2"/>
  <c r="G326" i="2"/>
  <c r="M326" i="2"/>
  <c r="Q326" i="2"/>
  <c r="E327" i="2"/>
  <c r="F327" i="2"/>
  <c r="G327" i="2"/>
  <c r="M327" i="2"/>
  <c r="Q327" i="2"/>
  <c r="E328" i="2"/>
  <c r="F328" i="2"/>
  <c r="G328" i="2"/>
  <c r="I328" i="2"/>
  <c r="Q328" i="2"/>
  <c r="E329" i="2"/>
  <c r="F329" i="2"/>
  <c r="G329" i="2"/>
  <c r="K329" i="2"/>
  <c r="Q329" i="2"/>
  <c r="E330" i="2"/>
  <c r="F330" i="2"/>
  <c r="G330" i="2"/>
  <c r="K330" i="2"/>
  <c r="Q330" i="2"/>
  <c r="E331" i="2"/>
  <c r="F331" i="2"/>
  <c r="G331" i="2"/>
  <c r="J331" i="2"/>
  <c r="Q331" i="2"/>
  <c r="E332" i="2"/>
  <c r="F332" i="2"/>
  <c r="G332" i="2"/>
  <c r="N332" i="2"/>
  <c r="Q332" i="2"/>
  <c r="E333" i="2"/>
  <c r="F333" i="2"/>
  <c r="G333" i="2"/>
  <c r="N333" i="2"/>
  <c r="Q333" i="2"/>
  <c r="E334" i="2"/>
  <c r="F334" i="2"/>
  <c r="G334" i="2"/>
  <c r="N334" i="2"/>
  <c r="Q334" i="2"/>
  <c r="E335" i="2"/>
  <c r="F335" i="2"/>
  <c r="G335" i="2"/>
  <c r="N335" i="2"/>
  <c r="Q335" i="2"/>
  <c r="E336" i="2"/>
  <c r="F336" i="2"/>
  <c r="G336" i="2"/>
  <c r="N336" i="2"/>
  <c r="Q336" i="2"/>
  <c r="E337" i="2"/>
  <c r="F337" i="2"/>
  <c r="G337" i="2"/>
  <c r="N337" i="2"/>
  <c r="Q337" i="2"/>
  <c r="E338" i="2"/>
  <c r="F338" i="2"/>
  <c r="G338" i="2"/>
  <c r="K338" i="2"/>
  <c r="Q338" i="2"/>
  <c r="E339" i="2"/>
  <c r="F339" i="2"/>
  <c r="G339" i="2"/>
  <c r="N339" i="2"/>
  <c r="Q339" i="2"/>
  <c r="E340" i="2"/>
  <c r="F340" i="2"/>
  <c r="G340" i="2"/>
  <c r="K340" i="2"/>
  <c r="Q340" i="2"/>
  <c r="E341" i="2"/>
  <c r="F341" i="2"/>
  <c r="G341" i="2"/>
  <c r="M341" i="2"/>
  <c r="Q341" i="2"/>
  <c r="E342" i="2"/>
  <c r="F342" i="2"/>
  <c r="G342" i="2"/>
  <c r="M342" i="2"/>
  <c r="Q342" i="2"/>
  <c r="E343" i="2"/>
  <c r="F343" i="2"/>
  <c r="G343" i="2"/>
  <c r="N343" i="2"/>
  <c r="Q343" i="2"/>
  <c r="E344" i="2"/>
  <c r="F344" i="2"/>
  <c r="G344" i="2"/>
  <c r="N344" i="2"/>
  <c r="Q344" i="2"/>
  <c r="E345" i="2"/>
  <c r="F345" i="2"/>
  <c r="G345" i="2"/>
  <c r="K345" i="2"/>
  <c r="Q345" i="2"/>
  <c r="E346" i="2"/>
  <c r="F346" i="2"/>
  <c r="G346" i="2"/>
  <c r="M346" i="2"/>
  <c r="Q346" i="2"/>
  <c r="E347" i="2"/>
  <c r="F347" i="2"/>
  <c r="G347" i="2"/>
  <c r="K347" i="2"/>
  <c r="Q347" i="2"/>
  <c r="E348" i="2"/>
  <c r="F348" i="2"/>
  <c r="G348" i="2"/>
  <c r="M348" i="2"/>
  <c r="Q348" i="2"/>
  <c r="E349" i="2"/>
  <c r="F349" i="2"/>
  <c r="G349" i="2"/>
  <c r="K349" i="2"/>
  <c r="Q349" i="2"/>
  <c r="E350" i="2"/>
  <c r="F350" i="2"/>
  <c r="G350" i="2"/>
  <c r="K350" i="2"/>
  <c r="Q350" i="2"/>
  <c r="E351" i="2"/>
  <c r="F351" i="2"/>
  <c r="G351" i="2"/>
  <c r="N351" i="2"/>
  <c r="Q351" i="2"/>
  <c r="E352" i="2"/>
  <c r="F352" i="2"/>
  <c r="G352" i="2"/>
  <c r="M352" i="2"/>
  <c r="Q352" i="2"/>
  <c r="E353" i="2"/>
  <c r="F353" i="2"/>
  <c r="G353" i="2"/>
  <c r="K353" i="2"/>
  <c r="Q353" i="2"/>
  <c r="E354" i="2"/>
  <c r="F354" i="2"/>
  <c r="G354" i="2"/>
  <c r="N354" i="2"/>
  <c r="Q354" i="2"/>
  <c r="E355" i="2"/>
  <c r="F355" i="2"/>
  <c r="G355" i="2"/>
  <c r="K355" i="2"/>
  <c r="Q355" i="2"/>
  <c r="E356" i="2"/>
  <c r="F356" i="2"/>
  <c r="G356" i="2"/>
  <c r="M356" i="2"/>
  <c r="Q356" i="2"/>
  <c r="E357" i="2"/>
  <c r="F357" i="2"/>
  <c r="G357" i="2"/>
  <c r="M357" i="2"/>
  <c r="Q357" i="2"/>
  <c r="E358" i="2"/>
  <c r="F358" i="2"/>
  <c r="G358" i="2"/>
  <c r="K358" i="2"/>
  <c r="Q358" i="2"/>
  <c r="E359" i="2"/>
  <c r="F359" i="2"/>
  <c r="G359" i="2"/>
  <c r="K359" i="2"/>
  <c r="Q359" i="2"/>
  <c r="E360" i="2"/>
  <c r="F360" i="2"/>
  <c r="G360" i="2"/>
  <c r="K360" i="2"/>
  <c r="Q360" i="2"/>
  <c r="E361" i="2"/>
  <c r="F361" i="2"/>
  <c r="G361" i="2"/>
  <c r="M361" i="2"/>
  <c r="Q361" i="2"/>
  <c r="E362" i="2"/>
  <c r="F362" i="2"/>
  <c r="G362" i="2"/>
  <c r="M362" i="2"/>
  <c r="Q362" i="2"/>
  <c r="E363" i="2"/>
  <c r="F363" i="2"/>
  <c r="G363" i="2"/>
  <c r="K363" i="2"/>
  <c r="Q363" i="2"/>
  <c r="E364" i="2"/>
  <c r="F364" i="2"/>
  <c r="G364" i="2"/>
  <c r="M364" i="2"/>
  <c r="Q364" i="2"/>
  <c r="E365" i="2"/>
  <c r="F365" i="2"/>
  <c r="G365" i="2"/>
  <c r="M365" i="2"/>
  <c r="Q365" i="2"/>
  <c r="E366" i="2"/>
  <c r="F366" i="2"/>
  <c r="G366" i="2"/>
  <c r="M366" i="2"/>
  <c r="Q366" i="2"/>
  <c r="E367" i="2"/>
  <c r="F367" i="2"/>
  <c r="G367" i="2"/>
  <c r="M367" i="2"/>
  <c r="Q367" i="2"/>
  <c r="E368" i="2"/>
  <c r="F368" i="2"/>
  <c r="G368" i="2"/>
  <c r="M368" i="2"/>
  <c r="Q368" i="2"/>
  <c r="E369" i="2"/>
  <c r="F369" i="2"/>
  <c r="G369" i="2"/>
  <c r="M369" i="2"/>
  <c r="Q369" i="2"/>
  <c r="E370" i="2"/>
  <c r="F370" i="2"/>
  <c r="G370" i="2"/>
  <c r="K370" i="2"/>
  <c r="Q370" i="2"/>
  <c r="E371" i="2"/>
  <c r="F371" i="2"/>
  <c r="G371" i="2"/>
  <c r="M371" i="2"/>
  <c r="Q371" i="2"/>
  <c r="E372" i="2"/>
  <c r="F372" i="2"/>
  <c r="G372" i="2"/>
  <c r="N372" i="2"/>
  <c r="Q372" i="2"/>
  <c r="E373" i="2"/>
  <c r="F373" i="2"/>
  <c r="G373" i="2"/>
  <c r="N373" i="2"/>
  <c r="Q373" i="2"/>
  <c r="E374" i="2"/>
  <c r="F374" i="2"/>
  <c r="G374" i="2"/>
  <c r="M374" i="2"/>
  <c r="Q374" i="2"/>
  <c r="E375" i="2"/>
  <c r="F375" i="2"/>
  <c r="G375" i="2"/>
  <c r="M375" i="2"/>
  <c r="Q375" i="2"/>
  <c r="E376" i="2"/>
  <c r="F376" i="2"/>
  <c r="G376" i="2"/>
  <c r="M376" i="2"/>
  <c r="Q376" i="2"/>
  <c r="E377" i="2"/>
  <c r="F377" i="2"/>
  <c r="G377" i="2"/>
  <c r="M377" i="2"/>
  <c r="Q377" i="2"/>
  <c r="E378" i="2"/>
  <c r="F378" i="2"/>
  <c r="G378" i="2"/>
  <c r="M378" i="2"/>
  <c r="Q378" i="2"/>
  <c r="E379" i="2"/>
  <c r="F379" i="2"/>
  <c r="G379" i="2"/>
  <c r="N379" i="2"/>
  <c r="Q379" i="2"/>
  <c r="E380" i="2"/>
  <c r="F380" i="2"/>
  <c r="G380" i="2"/>
  <c r="N380" i="2"/>
  <c r="Q380" i="2"/>
  <c r="E381" i="2"/>
  <c r="F381" i="2"/>
  <c r="G381" i="2"/>
  <c r="M381" i="2"/>
  <c r="Q381" i="2"/>
  <c r="E382" i="2"/>
  <c r="F382" i="2"/>
  <c r="G382" i="2"/>
  <c r="M382" i="2"/>
  <c r="Q382" i="2"/>
  <c r="E383" i="2"/>
  <c r="F383" i="2"/>
  <c r="G383" i="2"/>
  <c r="M383" i="2"/>
  <c r="Q383" i="2"/>
  <c r="E384" i="2"/>
  <c r="F384" i="2"/>
  <c r="G384" i="2"/>
  <c r="M384" i="2"/>
  <c r="Q384" i="2"/>
  <c r="E385" i="2"/>
  <c r="F385" i="2"/>
  <c r="G385" i="2"/>
  <c r="M385" i="2"/>
  <c r="Q385" i="2"/>
  <c r="E386" i="2"/>
  <c r="F386" i="2"/>
  <c r="G386" i="2"/>
  <c r="K386" i="2"/>
  <c r="Q386" i="2"/>
  <c r="E387" i="2"/>
  <c r="F387" i="2"/>
  <c r="G387" i="2"/>
  <c r="M387" i="2"/>
  <c r="Q387" i="2"/>
  <c r="E388" i="2"/>
  <c r="F388" i="2"/>
  <c r="G388" i="2"/>
  <c r="M388" i="2"/>
  <c r="Q388" i="2"/>
  <c r="E389" i="2"/>
  <c r="F389" i="2"/>
  <c r="G389" i="2"/>
  <c r="K389" i="2"/>
  <c r="Q389" i="2"/>
  <c r="E390" i="2"/>
  <c r="F390" i="2"/>
  <c r="G390" i="2"/>
  <c r="M390" i="2"/>
  <c r="Q390" i="2"/>
  <c r="E391" i="2"/>
  <c r="F391" i="2"/>
  <c r="G391" i="2"/>
  <c r="M391" i="2"/>
  <c r="Q391" i="2"/>
  <c r="E392" i="2"/>
  <c r="F392" i="2"/>
  <c r="G392" i="2"/>
  <c r="M392" i="2"/>
  <c r="Q392" i="2"/>
  <c r="E393" i="2"/>
  <c r="F393" i="2"/>
  <c r="G393" i="2"/>
  <c r="M393" i="2"/>
  <c r="Q393" i="2"/>
  <c r="E394" i="2"/>
  <c r="F394" i="2"/>
  <c r="G394" i="2"/>
  <c r="K394" i="2"/>
  <c r="Q394" i="2"/>
  <c r="E395" i="2"/>
  <c r="F395" i="2"/>
  <c r="G395" i="2"/>
  <c r="M395" i="2"/>
  <c r="Q395" i="2"/>
  <c r="E396" i="2"/>
  <c r="F396" i="2"/>
  <c r="G396" i="2"/>
  <c r="N396" i="2"/>
  <c r="Q396" i="2"/>
  <c r="E397" i="2"/>
  <c r="F397" i="2"/>
  <c r="G397" i="2"/>
  <c r="N397" i="2"/>
  <c r="Q397" i="2"/>
  <c r="E398" i="2"/>
  <c r="F398" i="2"/>
  <c r="G398" i="2"/>
  <c r="I398" i="2"/>
  <c r="Q398" i="2"/>
  <c r="E399" i="2"/>
  <c r="F399" i="2"/>
  <c r="G399" i="2"/>
  <c r="K399" i="2"/>
  <c r="Q399" i="2"/>
  <c r="E400" i="2"/>
  <c r="F400" i="2"/>
  <c r="G400" i="2"/>
  <c r="M400" i="2"/>
  <c r="Q400" i="2"/>
  <c r="E401" i="2"/>
  <c r="F401" i="2"/>
  <c r="G401" i="2"/>
  <c r="M401" i="2"/>
  <c r="Q401" i="2"/>
  <c r="E402" i="2"/>
  <c r="F402" i="2"/>
  <c r="G402" i="2"/>
  <c r="M402" i="2"/>
  <c r="Q402" i="2"/>
  <c r="E403" i="2"/>
  <c r="F403" i="2"/>
  <c r="G403" i="2"/>
  <c r="M403" i="2"/>
  <c r="Q403" i="2"/>
  <c r="E404" i="2"/>
  <c r="F404" i="2"/>
  <c r="G404" i="2"/>
  <c r="M404" i="2"/>
  <c r="Q404" i="2"/>
  <c r="E405" i="2"/>
  <c r="F405" i="2"/>
  <c r="G405" i="2"/>
  <c r="M405" i="2"/>
  <c r="Q405" i="2"/>
  <c r="E406" i="2"/>
  <c r="F406" i="2"/>
  <c r="G406" i="2"/>
  <c r="M406" i="2"/>
  <c r="Q406" i="2"/>
  <c r="E407" i="2"/>
  <c r="F407" i="2"/>
  <c r="G407" i="2"/>
  <c r="K407" i="2"/>
  <c r="Q407" i="2"/>
  <c r="E408" i="2"/>
  <c r="F408" i="2"/>
  <c r="G408" i="2"/>
  <c r="N408" i="2"/>
  <c r="Q408" i="2"/>
  <c r="E409" i="2"/>
  <c r="F409" i="2"/>
  <c r="G409" i="2"/>
  <c r="M409" i="2"/>
  <c r="Q409" i="2"/>
  <c r="E410" i="2"/>
  <c r="F410" i="2"/>
  <c r="G410" i="2"/>
  <c r="N410" i="2"/>
  <c r="Q410" i="2"/>
  <c r="E411" i="2"/>
  <c r="F411" i="2"/>
  <c r="G411" i="2"/>
  <c r="N411" i="2"/>
  <c r="Q411" i="2"/>
  <c r="E412" i="2"/>
  <c r="F412" i="2"/>
  <c r="G412" i="2"/>
  <c r="N412" i="2"/>
  <c r="Q412" i="2"/>
  <c r="E413" i="2"/>
  <c r="F413" i="2"/>
  <c r="G413" i="2"/>
  <c r="N413" i="2"/>
  <c r="Q413" i="2"/>
  <c r="E414" i="2"/>
  <c r="F414" i="2"/>
  <c r="G414" i="2"/>
  <c r="K414" i="2"/>
  <c r="Q414" i="2"/>
  <c r="E415" i="2"/>
  <c r="F415" i="2"/>
  <c r="G415" i="2"/>
  <c r="N415" i="2"/>
  <c r="Q415" i="2"/>
  <c r="E416" i="2"/>
  <c r="F416" i="2"/>
  <c r="G416" i="2"/>
  <c r="N416" i="2"/>
  <c r="Q416" i="2"/>
  <c r="E417" i="2"/>
  <c r="F417" i="2"/>
  <c r="G417" i="2"/>
  <c r="N417" i="2"/>
  <c r="Q417" i="2"/>
  <c r="E418" i="2"/>
  <c r="F418" i="2"/>
  <c r="G418" i="2"/>
  <c r="N418" i="2"/>
  <c r="Q418" i="2"/>
  <c r="E419" i="2"/>
  <c r="F419" i="2"/>
  <c r="G419" i="2"/>
  <c r="N419" i="2"/>
  <c r="Q419" i="2"/>
  <c r="E420" i="2"/>
  <c r="F420" i="2"/>
  <c r="G420" i="2"/>
  <c r="N420" i="2"/>
  <c r="Q420" i="2"/>
  <c r="E421" i="2"/>
  <c r="F421" i="2"/>
  <c r="G421" i="2"/>
  <c r="N421" i="2"/>
  <c r="Q421" i="2"/>
  <c r="E422" i="2"/>
  <c r="F422" i="2"/>
  <c r="G422" i="2"/>
  <c r="M422" i="2"/>
  <c r="Q422" i="2"/>
  <c r="E423" i="2"/>
  <c r="F423" i="2"/>
  <c r="G423" i="2"/>
  <c r="N423" i="2"/>
  <c r="Q423" i="2"/>
  <c r="E424" i="2"/>
  <c r="F424" i="2"/>
  <c r="G424" i="2"/>
  <c r="N424" i="2"/>
  <c r="Q424" i="2"/>
  <c r="E425" i="2"/>
  <c r="F425" i="2"/>
  <c r="G425" i="2"/>
  <c r="M425" i="2"/>
  <c r="Q425" i="2"/>
  <c r="E426" i="2"/>
  <c r="F426" i="2"/>
  <c r="G426" i="2"/>
  <c r="N426" i="2"/>
  <c r="Q426" i="2"/>
  <c r="E427" i="2"/>
  <c r="F427" i="2"/>
  <c r="G427" i="2"/>
  <c r="M427" i="2"/>
  <c r="Q427" i="2"/>
  <c r="E428" i="2"/>
  <c r="F428" i="2"/>
  <c r="G428" i="2"/>
  <c r="M428" i="2"/>
  <c r="Q428" i="2"/>
  <c r="E429" i="2"/>
  <c r="F429" i="2"/>
  <c r="G429" i="2"/>
  <c r="K429" i="2"/>
  <c r="Q429" i="2"/>
  <c r="E430" i="2"/>
  <c r="F430" i="2"/>
  <c r="G430" i="2"/>
  <c r="M430" i="2"/>
  <c r="Q430" i="2"/>
  <c r="E431" i="2"/>
  <c r="F431" i="2"/>
  <c r="G431" i="2"/>
  <c r="N431" i="2"/>
  <c r="Q431" i="2"/>
  <c r="E432" i="2"/>
  <c r="F432" i="2"/>
  <c r="G432" i="2"/>
  <c r="K432" i="2"/>
  <c r="Q432" i="2"/>
  <c r="E433" i="2"/>
  <c r="F433" i="2"/>
  <c r="G433" i="2"/>
  <c r="N433" i="2"/>
  <c r="Q433" i="2"/>
  <c r="E434" i="2"/>
  <c r="F434" i="2"/>
  <c r="G434" i="2"/>
  <c r="N434" i="2"/>
  <c r="Q434" i="2"/>
  <c r="E435" i="2"/>
  <c r="F435" i="2"/>
  <c r="G435" i="2"/>
  <c r="N435" i="2"/>
  <c r="Q435" i="2"/>
  <c r="E436" i="2"/>
  <c r="F436" i="2"/>
  <c r="G436" i="2"/>
  <c r="N436" i="2"/>
  <c r="Q436" i="2"/>
  <c r="E437" i="2"/>
  <c r="F437" i="2"/>
  <c r="G437" i="2"/>
  <c r="N437" i="2"/>
  <c r="Q437" i="2"/>
  <c r="E438" i="2"/>
  <c r="F438" i="2"/>
  <c r="G438" i="2"/>
  <c r="N438" i="2"/>
  <c r="Q438" i="2"/>
  <c r="E439" i="2"/>
  <c r="F439" i="2"/>
  <c r="G439" i="2"/>
  <c r="I439" i="2"/>
  <c r="Q439" i="2"/>
  <c r="E440" i="2"/>
  <c r="F440" i="2"/>
  <c r="G440" i="2"/>
  <c r="I440" i="2"/>
  <c r="Q440" i="2"/>
  <c r="E441" i="2"/>
  <c r="F441" i="2"/>
  <c r="G441" i="2"/>
  <c r="N441" i="2"/>
  <c r="Q441" i="2"/>
  <c r="E442" i="2"/>
  <c r="F442" i="2"/>
  <c r="G442" i="2"/>
  <c r="N442" i="2"/>
  <c r="Q442" i="2"/>
  <c r="E443" i="2"/>
  <c r="F443" i="2"/>
  <c r="G443" i="2"/>
  <c r="N443" i="2"/>
  <c r="Q443" i="2"/>
  <c r="E444" i="2"/>
  <c r="F444" i="2"/>
  <c r="G444" i="2"/>
  <c r="N444" i="2"/>
  <c r="Q444" i="2"/>
  <c r="E445" i="2"/>
  <c r="F445" i="2"/>
  <c r="G445" i="2"/>
  <c r="K445" i="2"/>
  <c r="Q445" i="2"/>
  <c r="E446" i="2"/>
  <c r="F446" i="2"/>
  <c r="G446" i="2"/>
  <c r="J446" i="2"/>
  <c r="Q446" i="2"/>
  <c r="E447" i="2"/>
  <c r="F447" i="2"/>
  <c r="G447" i="2"/>
  <c r="N447" i="2"/>
  <c r="Q447" i="2"/>
  <c r="E448" i="2"/>
  <c r="F448" i="2"/>
  <c r="G448" i="2"/>
  <c r="N448" i="2"/>
  <c r="Q448" i="2"/>
  <c r="E449" i="2"/>
  <c r="F449" i="2"/>
  <c r="G449" i="2"/>
  <c r="N449" i="2"/>
  <c r="Q449" i="2"/>
  <c r="E450" i="2"/>
  <c r="F450" i="2"/>
  <c r="G450" i="2"/>
  <c r="N450" i="2"/>
  <c r="Q450" i="2"/>
  <c r="E451" i="2"/>
  <c r="F451" i="2"/>
  <c r="G451" i="2"/>
  <c r="N451" i="2"/>
  <c r="Q451" i="2"/>
  <c r="E452" i="2"/>
  <c r="F452" i="2"/>
  <c r="G452" i="2"/>
  <c r="N452" i="2"/>
  <c r="Q452" i="2"/>
  <c r="E453" i="2"/>
  <c r="F453" i="2"/>
  <c r="G453" i="2"/>
  <c r="N453" i="2"/>
  <c r="Q453" i="2"/>
  <c r="E454" i="2"/>
  <c r="F454" i="2"/>
  <c r="G454" i="2"/>
  <c r="N454" i="2"/>
  <c r="Q454" i="2"/>
  <c r="E455" i="2"/>
  <c r="F455" i="2"/>
  <c r="G455" i="2"/>
  <c r="N455" i="2"/>
  <c r="Q455" i="2"/>
  <c r="E456" i="2"/>
  <c r="F456" i="2"/>
  <c r="G456" i="2"/>
  <c r="N456" i="2"/>
  <c r="Q456" i="2"/>
  <c r="E457" i="2"/>
  <c r="F457" i="2"/>
  <c r="G457" i="2"/>
  <c r="N457" i="2"/>
  <c r="Q457" i="2"/>
  <c r="E458" i="2"/>
  <c r="F458" i="2"/>
  <c r="G458" i="2"/>
  <c r="N458" i="2"/>
  <c r="Q458" i="2"/>
  <c r="E459" i="2"/>
  <c r="F459" i="2"/>
  <c r="G459" i="2"/>
  <c r="K459" i="2"/>
  <c r="Q459" i="2"/>
  <c r="E460" i="2"/>
  <c r="F460" i="2"/>
  <c r="G460" i="2"/>
  <c r="K460" i="2"/>
  <c r="Q460" i="2"/>
  <c r="E461" i="2"/>
  <c r="F461" i="2"/>
  <c r="G461" i="2"/>
  <c r="K461" i="2"/>
  <c r="Q461" i="2"/>
  <c r="E462" i="2"/>
  <c r="F462" i="2"/>
  <c r="G462" i="2"/>
  <c r="K462" i="2"/>
  <c r="Q462" i="2"/>
  <c r="E463" i="2"/>
  <c r="F463" i="2"/>
  <c r="G463" i="2"/>
  <c r="K463" i="2"/>
  <c r="Q463" i="2"/>
  <c r="E464" i="2"/>
  <c r="F464" i="2"/>
  <c r="G464" i="2"/>
  <c r="K464" i="2"/>
  <c r="Q464" i="2"/>
  <c r="E465" i="2"/>
  <c r="F465" i="2"/>
  <c r="G465" i="2"/>
  <c r="K465" i="2"/>
  <c r="Q465" i="2"/>
  <c r="E466" i="2"/>
  <c r="F466" i="2"/>
  <c r="G466" i="2"/>
  <c r="K466" i="2"/>
  <c r="Q466" i="2"/>
  <c r="E467" i="2"/>
  <c r="F467" i="2"/>
  <c r="G467" i="2"/>
  <c r="N467" i="2"/>
  <c r="Q467" i="2"/>
  <c r="E468" i="2"/>
  <c r="F468" i="2"/>
  <c r="G468" i="2"/>
  <c r="N468" i="2"/>
  <c r="Q468" i="2"/>
  <c r="E469" i="2"/>
  <c r="F469" i="2"/>
  <c r="G469" i="2"/>
  <c r="N469" i="2"/>
  <c r="Q469" i="2"/>
  <c r="E470" i="2"/>
  <c r="F470" i="2"/>
  <c r="G470" i="2"/>
  <c r="N470" i="2"/>
  <c r="Q470" i="2"/>
  <c r="E471" i="2"/>
  <c r="F471" i="2"/>
  <c r="G471" i="2"/>
  <c r="N471" i="2"/>
  <c r="Q471" i="2"/>
  <c r="E472" i="2"/>
  <c r="F472" i="2"/>
  <c r="G472" i="2"/>
  <c r="N472" i="2"/>
  <c r="Q472" i="2"/>
  <c r="E473" i="2"/>
  <c r="F473" i="2"/>
  <c r="G473" i="2"/>
  <c r="N473" i="2"/>
  <c r="Q473" i="2"/>
  <c r="E474" i="2"/>
  <c r="F474" i="2"/>
  <c r="G474" i="2"/>
  <c r="N474" i="2"/>
  <c r="Q474" i="2"/>
  <c r="E475" i="2"/>
  <c r="F475" i="2"/>
  <c r="G475" i="2"/>
  <c r="N475" i="2"/>
  <c r="Q475" i="2"/>
  <c r="E476" i="2"/>
  <c r="F476" i="2"/>
  <c r="G476" i="2"/>
  <c r="N476" i="2"/>
  <c r="Q476" i="2"/>
  <c r="E477" i="2"/>
  <c r="F477" i="2"/>
  <c r="G477" i="2"/>
  <c r="N477" i="2"/>
  <c r="Q477" i="2"/>
  <c r="E478" i="2"/>
  <c r="F478" i="2"/>
  <c r="G478" i="2"/>
  <c r="N478" i="2"/>
  <c r="Q478" i="2"/>
  <c r="E479" i="2"/>
  <c r="F479" i="2"/>
  <c r="G479" i="2"/>
  <c r="N479" i="2"/>
  <c r="Q479" i="2"/>
  <c r="E480" i="2"/>
  <c r="F480" i="2"/>
  <c r="G480" i="2"/>
  <c r="N480" i="2"/>
  <c r="Q480" i="2"/>
  <c r="E481" i="2"/>
  <c r="F481" i="2"/>
  <c r="G481" i="2"/>
  <c r="N481" i="2"/>
  <c r="Q481" i="2"/>
  <c r="E482" i="2"/>
  <c r="F482" i="2"/>
  <c r="G482" i="2"/>
  <c r="N482" i="2"/>
  <c r="Q482" i="2"/>
  <c r="E483" i="2"/>
  <c r="F483" i="2"/>
  <c r="G483" i="2"/>
  <c r="I483" i="2"/>
  <c r="Q483" i="2"/>
  <c r="E484" i="2"/>
  <c r="F484" i="2"/>
  <c r="G484" i="2"/>
  <c r="I484" i="2"/>
  <c r="Q484" i="2"/>
  <c r="E485" i="2"/>
  <c r="F485" i="2"/>
  <c r="G485" i="2"/>
  <c r="N485" i="2"/>
  <c r="Q485" i="2"/>
  <c r="E486" i="2"/>
  <c r="F486" i="2"/>
  <c r="G486" i="2"/>
  <c r="N486" i="2"/>
  <c r="Q486" i="2"/>
  <c r="E487" i="2"/>
  <c r="F487" i="2"/>
  <c r="G487" i="2"/>
  <c r="N487" i="2"/>
  <c r="Q487" i="2"/>
  <c r="E488" i="2"/>
  <c r="F488" i="2"/>
  <c r="G488" i="2"/>
  <c r="N488" i="2"/>
  <c r="Q488" i="2"/>
  <c r="E489" i="2"/>
  <c r="F489" i="2"/>
  <c r="G489" i="2"/>
  <c r="N489" i="2"/>
  <c r="Q489" i="2"/>
  <c r="E490" i="2"/>
  <c r="F490" i="2"/>
  <c r="G490" i="2"/>
  <c r="N490" i="2"/>
  <c r="Q490" i="2"/>
  <c r="E491" i="2"/>
  <c r="F491" i="2"/>
  <c r="G491" i="2"/>
  <c r="N491" i="2"/>
  <c r="Q491" i="2"/>
  <c r="E492" i="2"/>
  <c r="F492" i="2"/>
  <c r="G492" i="2"/>
  <c r="N492" i="2"/>
  <c r="Q492" i="2"/>
  <c r="E493" i="2"/>
  <c r="F493" i="2"/>
  <c r="G493" i="2"/>
  <c r="N493" i="2"/>
  <c r="Q493" i="2"/>
  <c r="E494" i="2"/>
  <c r="F494" i="2"/>
  <c r="G494" i="2"/>
  <c r="N494" i="2"/>
  <c r="Q494" i="2"/>
  <c r="E495" i="2"/>
  <c r="F495" i="2"/>
  <c r="G495" i="2"/>
  <c r="N495" i="2"/>
  <c r="Q495" i="2"/>
  <c r="E496" i="2"/>
  <c r="F496" i="2"/>
  <c r="G496" i="2"/>
  <c r="N496" i="2"/>
  <c r="Q496" i="2"/>
  <c r="E497" i="2"/>
  <c r="F497" i="2"/>
  <c r="G497" i="2"/>
  <c r="N497" i="2"/>
  <c r="Q497" i="2"/>
  <c r="E498" i="2"/>
  <c r="F498" i="2"/>
  <c r="G498" i="2"/>
  <c r="N498" i="2"/>
  <c r="Q498" i="2"/>
  <c r="E499" i="2"/>
  <c r="F499" i="2"/>
  <c r="G499" i="2"/>
  <c r="N499" i="2"/>
  <c r="Q499" i="2"/>
  <c r="E500" i="2"/>
  <c r="F500" i="2"/>
  <c r="G500" i="2"/>
  <c r="N500" i="2"/>
  <c r="Q500" i="2"/>
  <c r="E501" i="2"/>
  <c r="F501" i="2"/>
  <c r="G501" i="2"/>
  <c r="N501" i="2"/>
  <c r="Q501" i="2"/>
  <c r="E502" i="2"/>
  <c r="F502" i="2"/>
  <c r="G502" i="2"/>
  <c r="M502" i="2"/>
  <c r="Q502" i="2"/>
  <c r="E503" i="2"/>
  <c r="F503" i="2"/>
  <c r="G503" i="2"/>
  <c r="N503" i="2"/>
  <c r="Q503" i="2"/>
  <c r="E504" i="2"/>
  <c r="F504" i="2"/>
  <c r="G504" i="2"/>
  <c r="K504" i="2"/>
  <c r="Q504" i="2"/>
  <c r="E505" i="2"/>
  <c r="F505" i="2"/>
  <c r="G505" i="2"/>
  <c r="N505" i="2"/>
  <c r="Q505" i="2"/>
  <c r="E506" i="2"/>
  <c r="F506" i="2"/>
  <c r="G506" i="2"/>
  <c r="K506" i="2"/>
  <c r="Q506" i="2"/>
  <c r="E507" i="2"/>
  <c r="F507" i="2"/>
  <c r="G507" i="2"/>
  <c r="K507" i="2"/>
  <c r="Q507" i="2"/>
  <c r="E508" i="2"/>
  <c r="F508" i="2"/>
  <c r="G508" i="2"/>
  <c r="K508" i="2"/>
  <c r="Q508" i="2"/>
  <c r="E509" i="2"/>
  <c r="F509" i="2"/>
  <c r="G509" i="2"/>
  <c r="K509" i="2"/>
  <c r="Q509" i="2"/>
  <c r="E510" i="2"/>
  <c r="F510" i="2"/>
  <c r="G510" i="2"/>
  <c r="N510" i="2"/>
  <c r="Q510" i="2"/>
  <c r="E511" i="2"/>
  <c r="F511" i="2"/>
  <c r="G511" i="2"/>
  <c r="N511" i="2"/>
  <c r="Q511" i="2"/>
  <c r="E512" i="2"/>
  <c r="F512" i="2"/>
  <c r="G512" i="2"/>
  <c r="N512" i="2"/>
  <c r="Q512" i="2"/>
  <c r="E513" i="2"/>
  <c r="F513" i="2"/>
  <c r="G513" i="2"/>
  <c r="N513" i="2"/>
  <c r="Q513" i="2"/>
  <c r="E514" i="2"/>
  <c r="F514" i="2"/>
  <c r="G514" i="2"/>
  <c r="N514" i="2"/>
  <c r="Q514" i="2"/>
  <c r="E515" i="2"/>
  <c r="F515" i="2"/>
  <c r="G515" i="2"/>
  <c r="N515" i="2"/>
  <c r="Q515" i="2"/>
  <c r="E516" i="2"/>
  <c r="F516" i="2"/>
  <c r="G516" i="2"/>
  <c r="N516" i="2"/>
  <c r="Q516" i="2"/>
  <c r="E517" i="2"/>
  <c r="F517" i="2"/>
  <c r="G517" i="2"/>
  <c r="M517" i="2"/>
  <c r="Q517" i="2"/>
  <c r="E518" i="2"/>
  <c r="F518" i="2"/>
  <c r="G518" i="2"/>
  <c r="N518" i="2"/>
  <c r="Q518" i="2"/>
  <c r="E519" i="2"/>
  <c r="F519" i="2"/>
  <c r="G519" i="2"/>
  <c r="N519" i="2"/>
  <c r="Q519" i="2"/>
  <c r="E520" i="2"/>
  <c r="F520" i="2"/>
  <c r="G520" i="2"/>
  <c r="N520" i="2"/>
  <c r="Q520" i="2"/>
  <c r="E521" i="2"/>
  <c r="F521" i="2"/>
  <c r="G521" i="2"/>
  <c r="N521" i="2"/>
  <c r="Q521" i="2"/>
  <c r="E522" i="2"/>
  <c r="F522" i="2"/>
  <c r="G522" i="2"/>
  <c r="K522" i="2"/>
  <c r="Q522" i="2"/>
  <c r="E523" i="2"/>
  <c r="F523" i="2"/>
  <c r="G523" i="2"/>
  <c r="J523" i="2"/>
  <c r="Q523" i="2"/>
  <c r="E524" i="2"/>
  <c r="F524" i="2"/>
  <c r="G524" i="2"/>
  <c r="N524" i="2"/>
  <c r="Q524" i="2"/>
  <c r="E525" i="2"/>
  <c r="F525" i="2"/>
  <c r="G525" i="2"/>
  <c r="K525" i="2"/>
  <c r="Q525" i="2"/>
  <c r="E526" i="2"/>
  <c r="F526" i="2"/>
  <c r="G526" i="2"/>
  <c r="K526" i="2"/>
  <c r="Q526" i="2"/>
  <c r="E527" i="2"/>
  <c r="F527" i="2"/>
  <c r="G527" i="2"/>
  <c r="K527" i="2"/>
  <c r="Q527" i="2"/>
  <c r="E528" i="2"/>
  <c r="F528" i="2"/>
  <c r="G528" i="2"/>
  <c r="K528" i="2"/>
  <c r="Q528" i="2"/>
  <c r="E529" i="2"/>
  <c r="F529" i="2"/>
  <c r="G529" i="2"/>
  <c r="N529" i="2"/>
  <c r="Q529" i="2"/>
  <c r="E530" i="2"/>
  <c r="F530" i="2"/>
  <c r="G530" i="2"/>
  <c r="N530" i="2"/>
  <c r="Q530" i="2"/>
  <c r="E531" i="2"/>
  <c r="F531" i="2"/>
  <c r="G531" i="2"/>
  <c r="M531" i="2"/>
  <c r="Q531" i="2"/>
  <c r="E532" i="2"/>
  <c r="F532" i="2"/>
  <c r="G532" i="2"/>
  <c r="K532" i="2"/>
  <c r="Q532" i="2"/>
  <c r="E533" i="2"/>
  <c r="F533" i="2"/>
  <c r="G533" i="2"/>
  <c r="K533" i="2"/>
  <c r="Q533" i="2"/>
  <c r="E534" i="2"/>
  <c r="F534" i="2"/>
  <c r="G534" i="2"/>
  <c r="M534" i="2"/>
  <c r="Q534" i="2"/>
  <c r="E535" i="2"/>
  <c r="F535" i="2"/>
  <c r="G535" i="2"/>
  <c r="K535" i="2"/>
  <c r="Q535" i="2"/>
  <c r="E536" i="2"/>
  <c r="F536" i="2"/>
  <c r="G536" i="2"/>
  <c r="K536" i="2"/>
  <c r="Q536" i="2"/>
  <c r="E537" i="2"/>
  <c r="F537" i="2"/>
  <c r="G537" i="2"/>
  <c r="N537" i="2"/>
  <c r="Q537" i="2"/>
  <c r="E538" i="2"/>
  <c r="F538" i="2"/>
  <c r="G538" i="2"/>
  <c r="N538" i="2"/>
  <c r="Q538" i="2"/>
  <c r="E539" i="2"/>
  <c r="F539" i="2"/>
  <c r="G539" i="2"/>
  <c r="N539" i="2"/>
  <c r="Q539" i="2"/>
  <c r="E540" i="2"/>
  <c r="F540" i="2"/>
  <c r="G540" i="2"/>
  <c r="N540" i="2"/>
  <c r="Q540" i="2"/>
  <c r="E541" i="2"/>
  <c r="F541" i="2"/>
  <c r="G541" i="2"/>
  <c r="N541" i="2"/>
  <c r="Q541" i="2"/>
  <c r="E542" i="2"/>
  <c r="F542" i="2"/>
  <c r="G542" i="2"/>
  <c r="M542" i="2"/>
  <c r="Q542" i="2"/>
  <c r="E543" i="2"/>
  <c r="F543" i="2"/>
  <c r="G543" i="2"/>
  <c r="N543" i="2"/>
  <c r="Q543" i="2"/>
  <c r="E544" i="2"/>
  <c r="F544" i="2"/>
  <c r="G544" i="2"/>
  <c r="M544" i="2"/>
  <c r="Q544" i="2"/>
  <c r="E545" i="2"/>
  <c r="F545" i="2"/>
  <c r="G545" i="2"/>
  <c r="M545" i="2"/>
  <c r="Q545" i="2"/>
  <c r="E546" i="2"/>
  <c r="F546" i="2"/>
  <c r="G546" i="2"/>
  <c r="M546" i="2"/>
  <c r="Q546" i="2"/>
  <c r="E547" i="2"/>
  <c r="F547" i="2"/>
  <c r="G547" i="2"/>
  <c r="M547" i="2"/>
  <c r="Q547" i="2"/>
  <c r="E548" i="2"/>
  <c r="F548" i="2"/>
  <c r="G548" i="2"/>
  <c r="I548" i="2"/>
  <c r="Q548" i="2"/>
  <c r="E549" i="2"/>
  <c r="F549" i="2"/>
  <c r="G549" i="2"/>
  <c r="M549" i="2"/>
  <c r="Q549" i="2"/>
  <c r="E550" i="2"/>
  <c r="F550" i="2"/>
  <c r="G550" i="2"/>
  <c r="K550" i="2"/>
  <c r="Q550" i="2"/>
  <c r="E551" i="2"/>
  <c r="F551" i="2"/>
  <c r="G551" i="2"/>
  <c r="N551" i="2"/>
  <c r="Q551" i="2"/>
  <c r="E552" i="2"/>
  <c r="F552" i="2"/>
  <c r="G552" i="2"/>
  <c r="K552" i="2"/>
  <c r="Q552" i="2"/>
  <c r="E553" i="2"/>
  <c r="F553" i="2"/>
  <c r="G553" i="2"/>
  <c r="N553" i="2"/>
  <c r="Q553" i="2"/>
  <c r="E554" i="2"/>
  <c r="F554" i="2"/>
  <c r="G554" i="2"/>
  <c r="M554" i="2"/>
  <c r="Q554" i="2"/>
  <c r="E555" i="2"/>
  <c r="F555" i="2"/>
  <c r="G555" i="2"/>
  <c r="M555" i="2"/>
  <c r="Q555" i="2"/>
  <c r="E556" i="2"/>
  <c r="F556" i="2"/>
  <c r="G556" i="2"/>
  <c r="N556" i="2"/>
  <c r="Q556" i="2"/>
  <c r="E557" i="2"/>
  <c r="F557" i="2"/>
  <c r="G557" i="2"/>
  <c r="K557" i="2"/>
  <c r="Q557" i="2"/>
  <c r="E558" i="2"/>
  <c r="F558" i="2"/>
  <c r="G558" i="2"/>
  <c r="J558" i="2"/>
  <c r="Q558" i="2"/>
  <c r="E559" i="2"/>
  <c r="F559" i="2"/>
  <c r="G559" i="2"/>
  <c r="I559" i="2"/>
  <c r="Q559" i="2"/>
  <c r="E560" i="2"/>
  <c r="F560" i="2"/>
  <c r="G560" i="2"/>
  <c r="M560" i="2"/>
  <c r="Q560" i="2"/>
  <c r="E561" i="2"/>
  <c r="F561" i="2"/>
  <c r="G561" i="2"/>
  <c r="M561" i="2"/>
  <c r="Q561" i="2"/>
  <c r="E562" i="2"/>
  <c r="F562" i="2"/>
  <c r="G562" i="2"/>
  <c r="K562" i="2"/>
  <c r="Q562" i="2"/>
  <c r="E563" i="2"/>
  <c r="F563" i="2"/>
  <c r="G563" i="2"/>
  <c r="M563" i="2"/>
  <c r="Q563" i="2"/>
  <c r="E564" i="2"/>
  <c r="F564" i="2"/>
  <c r="G564" i="2"/>
  <c r="M564" i="2"/>
  <c r="Q564" i="2"/>
  <c r="E565" i="2"/>
  <c r="F565" i="2"/>
  <c r="G565" i="2"/>
  <c r="N565" i="2"/>
  <c r="Q565" i="2"/>
  <c r="E566" i="2"/>
  <c r="F566" i="2"/>
  <c r="G566" i="2"/>
  <c r="N566" i="2"/>
  <c r="Q566" i="2"/>
  <c r="E567" i="2"/>
  <c r="F567" i="2"/>
  <c r="G567" i="2"/>
  <c r="N567" i="2"/>
  <c r="Q567" i="2"/>
  <c r="E568" i="2"/>
  <c r="F568" i="2"/>
  <c r="G568" i="2"/>
  <c r="M568" i="2"/>
  <c r="Q568" i="2"/>
  <c r="E569" i="2"/>
  <c r="F569" i="2"/>
  <c r="G569" i="2"/>
  <c r="K569" i="2"/>
  <c r="Q569" i="2"/>
  <c r="E570" i="2"/>
  <c r="F570" i="2"/>
  <c r="G570" i="2"/>
  <c r="M570" i="2"/>
  <c r="Q570" i="2"/>
  <c r="E571" i="2"/>
  <c r="F571" i="2"/>
  <c r="G571" i="2"/>
  <c r="M571" i="2"/>
  <c r="Q571" i="2"/>
  <c r="E572" i="2"/>
  <c r="F572" i="2"/>
  <c r="G572" i="2"/>
  <c r="M572" i="2"/>
  <c r="Q572" i="2"/>
  <c r="E573" i="2"/>
  <c r="F573" i="2"/>
  <c r="G573" i="2"/>
  <c r="N573" i="2"/>
  <c r="Q573" i="2"/>
  <c r="E574" i="2"/>
  <c r="F574" i="2"/>
  <c r="G574" i="2"/>
  <c r="M574" i="2"/>
  <c r="Q574" i="2"/>
  <c r="E575" i="2"/>
  <c r="F575" i="2"/>
  <c r="G575" i="2"/>
  <c r="N575" i="2"/>
  <c r="Q575" i="2"/>
  <c r="E576" i="2"/>
  <c r="F576" i="2"/>
  <c r="G576" i="2"/>
  <c r="I576" i="2"/>
  <c r="Q576" i="2"/>
  <c r="E577" i="2"/>
  <c r="F577" i="2"/>
  <c r="G577" i="2"/>
  <c r="I577" i="2"/>
  <c r="Q577" i="2"/>
  <c r="E578" i="2"/>
  <c r="F578" i="2"/>
  <c r="G578" i="2"/>
  <c r="N578" i="2"/>
  <c r="Q578" i="2"/>
  <c r="E579" i="2"/>
  <c r="F579" i="2"/>
  <c r="G579" i="2"/>
  <c r="N579" i="2"/>
  <c r="Q579" i="2"/>
  <c r="E580" i="2"/>
  <c r="F580" i="2"/>
  <c r="G580" i="2"/>
  <c r="N580" i="2"/>
  <c r="Q580" i="2"/>
  <c r="E581" i="2"/>
  <c r="F581" i="2"/>
  <c r="G581" i="2"/>
  <c r="N581" i="2"/>
  <c r="Q581" i="2"/>
  <c r="E582" i="2"/>
  <c r="F582" i="2"/>
  <c r="G582" i="2"/>
  <c r="N582" i="2"/>
  <c r="Q582" i="2"/>
  <c r="E583" i="2"/>
  <c r="F583" i="2"/>
  <c r="G583" i="2"/>
  <c r="N583" i="2"/>
  <c r="Q583" i="2"/>
  <c r="E584" i="2"/>
  <c r="F584" i="2"/>
  <c r="G584" i="2"/>
  <c r="N584" i="2"/>
  <c r="Q584" i="2"/>
  <c r="E585" i="2"/>
  <c r="F585" i="2"/>
  <c r="G585" i="2"/>
  <c r="N585" i="2"/>
  <c r="Q585" i="2"/>
  <c r="E586" i="2"/>
  <c r="F586" i="2"/>
  <c r="G586" i="2"/>
  <c r="K586" i="2"/>
  <c r="Q586" i="2"/>
  <c r="E587" i="2"/>
  <c r="F587" i="2"/>
  <c r="G587" i="2"/>
  <c r="K587" i="2"/>
  <c r="Q587" i="2"/>
  <c r="E588" i="2"/>
  <c r="F588" i="2"/>
  <c r="G588" i="2"/>
  <c r="N588" i="2"/>
  <c r="Q588" i="2"/>
  <c r="E589" i="2"/>
  <c r="F589" i="2"/>
  <c r="G589" i="2"/>
  <c r="K589" i="2"/>
  <c r="Q589" i="2"/>
  <c r="E590" i="2"/>
  <c r="F590" i="2"/>
  <c r="G590" i="2"/>
  <c r="N590" i="2"/>
  <c r="Q590" i="2"/>
  <c r="E591" i="2"/>
  <c r="F591" i="2"/>
  <c r="G591" i="2"/>
  <c r="M591" i="2"/>
  <c r="Q591" i="2"/>
  <c r="E592" i="2"/>
  <c r="F592" i="2"/>
  <c r="G592" i="2"/>
  <c r="K592" i="2"/>
  <c r="Q592" i="2"/>
  <c r="E593" i="2"/>
  <c r="F593" i="2"/>
  <c r="G593" i="2"/>
  <c r="M593" i="2"/>
  <c r="Q593" i="2"/>
  <c r="E594" i="2"/>
  <c r="F594" i="2"/>
  <c r="G594" i="2"/>
  <c r="M594" i="2"/>
  <c r="Q594" i="2"/>
  <c r="E595" i="2"/>
  <c r="F595" i="2"/>
  <c r="G595" i="2"/>
  <c r="N595" i="2"/>
  <c r="Q595" i="2"/>
  <c r="E596" i="2"/>
  <c r="F596" i="2"/>
  <c r="G596" i="2"/>
  <c r="N596" i="2"/>
  <c r="Q596" i="2"/>
  <c r="E597" i="2"/>
  <c r="F597" i="2"/>
  <c r="G597" i="2"/>
  <c r="N597" i="2"/>
  <c r="Q597" i="2"/>
  <c r="E598" i="2"/>
  <c r="F598" i="2"/>
  <c r="G598" i="2"/>
  <c r="N598" i="2"/>
  <c r="Q598" i="2"/>
  <c r="E599" i="2"/>
  <c r="F599" i="2"/>
  <c r="G599" i="2"/>
  <c r="N599" i="2"/>
  <c r="Q599" i="2"/>
  <c r="E600" i="2"/>
  <c r="F600" i="2"/>
  <c r="G600" i="2"/>
  <c r="N600" i="2"/>
  <c r="Q600" i="2"/>
  <c r="E601" i="2"/>
  <c r="F601" i="2"/>
  <c r="G601" i="2"/>
  <c r="N601" i="2"/>
  <c r="Q601" i="2"/>
  <c r="E602" i="2"/>
  <c r="F602" i="2"/>
  <c r="G602" i="2"/>
  <c r="N602" i="2"/>
  <c r="Q602" i="2"/>
  <c r="E603" i="2"/>
  <c r="F603" i="2"/>
  <c r="G603" i="2"/>
  <c r="N603" i="2"/>
  <c r="Q603" i="2"/>
  <c r="E604" i="2"/>
  <c r="F604" i="2"/>
  <c r="G604" i="2"/>
  <c r="N604" i="2"/>
  <c r="Q604" i="2"/>
  <c r="E605" i="2"/>
  <c r="F605" i="2"/>
  <c r="G605" i="2"/>
  <c r="I605" i="2"/>
  <c r="Q605" i="2"/>
  <c r="E606" i="2"/>
  <c r="F606" i="2"/>
  <c r="G606" i="2"/>
  <c r="I606" i="2"/>
  <c r="Q606" i="2"/>
  <c r="E607" i="2"/>
  <c r="F607" i="2"/>
  <c r="G607" i="2"/>
  <c r="I607" i="2"/>
  <c r="Q607" i="2"/>
  <c r="E608" i="2"/>
  <c r="F608" i="2"/>
  <c r="G608" i="2"/>
  <c r="I608" i="2"/>
  <c r="Q608" i="2"/>
  <c r="E609" i="2"/>
  <c r="F609" i="2"/>
  <c r="G609" i="2"/>
  <c r="I609" i="2"/>
  <c r="Q609" i="2"/>
  <c r="E610" i="2"/>
  <c r="F610" i="2"/>
  <c r="G610" i="2"/>
  <c r="I610" i="2"/>
  <c r="Q610" i="2"/>
  <c r="E611" i="2"/>
  <c r="F611" i="2"/>
  <c r="G611" i="2"/>
  <c r="I611" i="2"/>
  <c r="Q611" i="2"/>
  <c r="E612" i="2"/>
  <c r="F612" i="2"/>
  <c r="G612" i="2"/>
  <c r="N612" i="2"/>
  <c r="Q612" i="2"/>
  <c r="E613" i="2"/>
  <c r="F613" i="2"/>
  <c r="G613" i="2"/>
  <c r="N613" i="2"/>
  <c r="Q613" i="2"/>
  <c r="E614" i="2"/>
  <c r="F614" i="2"/>
  <c r="G614" i="2"/>
  <c r="N614" i="2"/>
  <c r="Q614" i="2"/>
  <c r="E615" i="2"/>
  <c r="F615" i="2"/>
  <c r="G615" i="2"/>
  <c r="K615" i="2"/>
  <c r="Q615" i="2"/>
  <c r="E616" i="2"/>
  <c r="F616" i="2"/>
  <c r="G616" i="2"/>
  <c r="K616" i="2"/>
  <c r="Q616" i="2"/>
  <c r="E617" i="2"/>
  <c r="F617" i="2"/>
  <c r="G617" i="2"/>
  <c r="I617" i="2"/>
  <c r="Q617" i="2"/>
  <c r="E618" i="2"/>
  <c r="F618" i="2"/>
  <c r="G618" i="2"/>
  <c r="I618" i="2"/>
  <c r="Q618" i="2"/>
  <c r="E619" i="2"/>
  <c r="F619" i="2"/>
  <c r="G619" i="2"/>
  <c r="I619" i="2"/>
  <c r="Q619" i="2"/>
  <c r="E620" i="2"/>
  <c r="F620" i="2"/>
  <c r="G620" i="2"/>
  <c r="M620" i="2"/>
  <c r="Q620" i="2"/>
  <c r="E621" i="2"/>
  <c r="F621" i="2"/>
  <c r="G621" i="2"/>
  <c r="M621" i="2"/>
  <c r="Q621" i="2"/>
  <c r="E622" i="2"/>
  <c r="F622" i="2"/>
  <c r="G622" i="2"/>
  <c r="M622" i="2"/>
  <c r="Q622" i="2"/>
  <c r="E623" i="2"/>
  <c r="F623" i="2"/>
  <c r="G623" i="2"/>
  <c r="M623" i="2"/>
  <c r="Q623" i="2"/>
  <c r="E624" i="2"/>
  <c r="F624" i="2"/>
  <c r="G624" i="2"/>
  <c r="M624" i="2"/>
  <c r="Q624" i="2"/>
  <c r="E625" i="2"/>
  <c r="F625" i="2"/>
  <c r="G625" i="2"/>
  <c r="M625" i="2"/>
  <c r="Q625" i="2"/>
  <c r="E626" i="2"/>
  <c r="F626" i="2"/>
  <c r="G626" i="2"/>
  <c r="K626" i="2"/>
  <c r="Q626" i="2"/>
  <c r="E627" i="2"/>
  <c r="F627" i="2"/>
  <c r="G627" i="2"/>
  <c r="M627" i="2"/>
  <c r="Q627" i="2"/>
  <c r="E628" i="2"/>
  <c r="F628" i="2"/>
  <c r="G628" i="2"/>
  <c r="K628" i="2"/>
  <c r="Q628" i="2"/>
  <c r="E629" i="2"/>
  <c r="F629" i="2"/>
  <c r="G629" i="2"/>
  <c r="N629" i="2"/>
  <c r="Q629" i="2"/>
  <c r="E630" i="2"/>
  <c r="F630" i="2"/>
  <c r="G630" i="2"/>
  <c r="N630" i="2"/>
  <c r="Q630" i="2"/>
  <c r="E631" i="2"/>
  <c r="F631" i="2"/>
  <c r="G631" i="2"/>
  <c r="N631" i="2"/>
  <c r="Q631" i="2"/>
  <c r="E632" i="2"/>
  <c r="F632" i="2"/>
  <c r="G632" i="2"/>
  <c r="N632" i="2"/>
  <c r="Q632" i="2"/>
  <c r="E633" i="2"/>
  <c r="F633" i="2"/>
  <c r="G633" i="2"/>
  <c r="N633" i="2"/>
  <c r="Q633" i="2"/>
  <c r="E634" i="2"/>
  <c r="F634" i="2"/>
  <c r="G634" i="2"/>
  <c r="N634" i="2"/>
  <c r="Q634" i="2"/>
  <c r="E635" i="2"/>
  <c r="F635" i="2"/>
  <c r="G635" i="2"/>
  <c r="M635" i="2"/>
  <c r="Q635" i="2"/>
  <c r="E636" i="2"/>
  <c r="F636" i="2"/>
  <c r="G636" i="2"/>
  <c r="N636" i="2"/>
  <c r="Q636" i="2"/>
  <c r="E637" i="2"/>
  <c r="F637" i="2"/>
  <c r="G637" i="2"/>
  <c r="N637" i="2"/>
  <c r="Q637" i="2"/>
  <c r="E638" i="2"/>
  <c r="F638" i="2"/>
  <c r="G638" i="2"/>
  <c r="N638" i="2"/>
  <c r="Q638" i="2"/>
  <c r="E639" i="2"/>
  <c r="F639" i="2"/>
  <c r="G639" i="2"/>
  <c r="N639" i="2"/>
  <c r="Q639" i="2"/>
  <c r="E640" i="2"/>
  <c r="F640" i="2"/>
  <c r="G640" i="2"/>
  <c r="N640" i="2"/>
  <c r="Q640" i="2"/>
  <c r="E641" i="2"/>
  <c r="F641" i="2"/>
  <c r="G641" i="2"/>
  <c r="N641" i="2"/>
  <c r="Q641" i="2"/>
  <c r="E642" i="2"/>
  <c r="F642" i="2"/>
  <c r="G642" i="2"/>
  <c r="N642" i="2"/>
  <c r="Q642" i="2"/>
  <c r="E643" i="2"/>
  <c r="F643" i="2"/>
  <c r="G643" i="2"/>
  <c r="N643" i="2"/>
  <c r="Q643" i="2"/>
  <c r="E644" i="2"/>
  <c r="F644" i="2"/>
  <c r="G644" i="2"/>
  <c r="N644" i="2"/>
  <c r="Q644" i="2"/>
  <c r="E645" i="2"/>
  <c r="F645" i="2"/>
  <c r="G645" i="2"/>
  <c r="N645" i="2"/>
  <c r="Q645" i="2"/>
  <c r="E646" i="2"/>
  <c r="F646" i="2"/>
  <c r="G646" i="2"/>
  <c r="N646" i="2"/>
  <c r="Q646" i="2"/>
  <c r="E647" i="2"/>
  <c r="F647" i="2"/>
  <c r="G647" i="2"/>
  <c r="N647" i="2"/>
  <c r="Q647" i="2"/>
  <c r="E648" i="2"/>
  <c r="F648" i="2"/>
  <c r="G648" i="2"/>
  <c r="I648" i="2"/>
  <c r="Q648" i="2"/>
  <c r="E649" i="2"/>
  <c r="F649" i="2"/>
  <c r="G649" i="2"/>
  <c r="I649" i="2"/>
  <c r="Q649" i="2"/>
  <c r="E650" i="2"/>
  <c r="F650" i="2"/>
  <c r="G650" i="2"/>
  <c r="I650" i="2"/>
  <c r="Q650" i="2"/>
  <c r="E651" i="2"/>
  <c r="F651" i="2"/>
  <c r="G651" i="2"/>
  <c r="I651" i="2"/>
  <c r="Q651" i="2"/>
  <c r="E652" i="2"/>
  <c r="F652" i="2"/>
  <c r="G652" i="2"/>
  <c r="N652" i="2"/>
  <c r="Q652" i="2"/>
  <c r="E653" i="2"/>
  <c r="F653" i="2"/>
  <c r="G653" i="2"/>
  <c r="N653" i="2"/>
  <c r="Q653" i="2"/>
  <c r="E654" i="2"/>
  <c r="F654" i="2"/>
  <c r="G654" i="2"/>
  <c r="N654" i="2"/>
  <c r="Q654" i="2"/>
  <c r="E655" i="2"/>
  <c r="F655" i="2"/>
  <c r="G655" i="2"/>
  <c r="M655" i="2"/>
  <c r="Q655" i="2"/>
  <c r="E656" i="2"/>
  <c r="F656" i="2"/>
  <c r="G656" i="2"/>
  <c r="N656" i="2"/>
  <c r="Q656" i="2"/>
  <c r="E657" i="2"/>
  <c r="F657" i="2"/>
  <c r="G657" i="2"/>
  <c r="N657" i="2"/>
  <c r="Q657" i="2"/>
  <c r="E658" i="2"/>
  <c r="F658" i="2"/>
  <c r="G658" i="2"/>
  <c r="N658" i="2"/>
  <c r="Q658" i="2"/>
  <c r="E659" i="2"/>
  <c r="F659" i="2"/>
  <c r="G659" i="2"/>
  <c r="I659" i="2"/>
  <c r="Q659" i="2"/>
  <c r="E660" i="2"/>
  <c r="F660" i="2"/>
  <c r="G660" i="2"/>
  <c r="I660" i="2"/>
  <c r="Q660" i="2"/>
  <c r="E661" i="2"/>
  <c r="F661" i="2"/>
  <c r="G661" i="2"/>
  <c r="I661" i="2"/>
  <c r="Q661" i="2"/>
  <c r="E662" i="2"/>
  <c r="F662" i="2"/>
  <c r="G662" i="2"/>
  <c r="I662" i="2"/>
  <c r="Q662" i="2"/>
  <c r="E663" i="2"/>
  <c r="F663" i="2"/>
  <c r="G663" i="2"/>
  <c r="N663" i="2"/>
  <c r="Q663" i="2"/>
  <c r="E664" i="2"/>
  <c r="F664" i="2"/>
  <c r="G664" i="2"/>
  <c r="N664" i="2"/>
  <c r="Q664" i="2"/>
  <c r="E665" i="2"/>
  <c r="F665" i="2"/>
  <c r="G665" i="2"/>
  <c r="I665" i="2"/>
  <c r="Q665" i="2"/>
  <c r="E666" i="2"/>
  <c r="F666" i="2"/>
  <c r="G666" i="2"/>
  <c r="N666" i="2"/>
  <c r="Q666" i="2"/>
  <c r="E667" i="2"/>
  <c r="F667" i="2"/>
  <c r="G667" i="2"/>
  <c r="I667" i="2"/>
  <c r="Q667" i="2"/>
  <c r="E668" i="2"/>
  <c r="F668" i="2"/>
  <c r="G668" i="2"/>
  <c r="K668" i="2"/>
  <c r="Q668" i="2"/>
  <c r="E669" i="2"/>
  <c r="F669" i="2"/>
  <c r="G669" i="2"/>
  <c r="K669" i="2"/>
  <c r="Q669" i="2"/>
  <c r="E670" i="2"/>
  <c r="F670" i="2"/>
  <c r="G670" i="2"/>
  <c r="N670" i="2"/>
  <c r="Q670" i="2"/>
  <c r="E671" i="2"/>
  <c r="F671" i="2"/>
  <c r="G671" i="2"/>
  <c r="K671" i="2"/>
  <c r="Q671" i="2"/>
  <c r="E672" i="2"/>
  <c r="F672" i="2"/>
  <c r="G672" i="2"/>
  <c r="M672" i="2"/>
  <c r="Q672" i="2"/>
  <c r="E673" i="2"/>
  <c r="F673" i="2"/>
  <c r="G673" i="2"/>
  <c r="N673" i="2"/>
  <c r="Q673" i="2"/>
  <c r="E674" i="2"/>
  <c r="F674" i="2"/>
  <c r="G674" i="2"/>
  <c r="N674" i="2"/>
  <c r="Q674" i="2"/>
  <c r="E675" i="2"/>
  <c r="F675" i="2"/>
  <c r="G675" i="2"/>
  <c r="N675" i="2"/>
  <c r="Q675" i="2"/>
  <c r="E676" i="2"/>
  <c r="F676" i="2"/>
  <c r="G676" i="2"/>
  <c r="N676" i="2"/>
  <c r="Q676" i="2"/>
  <c r="E677" i="2"/>
  <c r="F677" i="2"/>
  <c r="G677" i="2"/>
  <c r="N677" i="2"/>
  <c r="Q677" i="2"/>
  <c r="E678" i="2"/>
  <c r="F678" i="2"/>
  <c r="G678" i="2"/>
  <c r="N678" i="2"/>
  <c r="Q678" i="2"/>
  <c r="E679" i="2"/>
  <c r="F679" i="2"/>
  <c r="G679" i="2"/>
  <c r="N679" i="2"/>
  <c r="Q679" i="2"/>
  <c r="E680" i="2"/>
  <c r="F680" i="2"/>
  <c r="G680" i="2"/>
  <c r="N680" i="2"/>
  <c r="Q680" i="2"/>
  <c r="E681" i="2"/>
  <c r="F681" i="2"/>
  <c r="G681" i="2"/>
  <c r="N681" i="2"/>
  <c r="Q681" i="2"/>
  <c r="E682" i="2"/>
  <c r="F682" i="2"/>
  <c r="G682" i="2"/>
  <c r="N682" i="2"/>
  <c r="Q682" i="2"/>
  <c r="E683" i="2"/>
  <c r="F683" i="2"/>
  <c r="G683" i="2"/>
  <c r="N683" i="2"/>
  <c r="Q683" i="2"/>
  <c r="E684" i="2"/>
  <c r="F684" i="2"/>
  <c r="G684" i="2"/>
  <c r="N684" i="2"/>
  <c r="Q684" i="2"/>
  <c r="E685" i="2"/>
  <c r="F685" i="2"/>
  <c r="G685" i="2"/>
  <c r="N685" i="2"/>
  <c r="Q685" i="2"/>
  <c r="E686" i="2"/>
  <c r="F686" i="2"/>
  <c r="G686" i="2"/>
  <c r="N686" i="2"/>
  <c r="Q686" i="2"/>
  <c r="E687" i="2"/>
  <c r="F687" i="2"/>
  <c r="G687" i="2"/>
  <c r="N687" i="2"/>
  <c r="Q687" i="2"/>
  <c r="E688" i="2"/>
  <c r="F688" i="2"/>
  <c r="G688" i="2"/>
  <c r="N688" i="2"/>
  <c r="Q688" i="2"/>
  <c r="E689" i="2"/>
  <c r="F689" i="2"/>
  <c r="G689" i="2"/>
  <c r="I689" i="2"/>
  <c r="Q689" i="2"/>
  <c r="E690" i="2"/>
  <c r="F690" i="2"/>
  <c r="G690" i="2"/>
  <c r="I690" i="2"/>
  <c r="Q690" i="2"/>
  <c r="E691" i="2"/>
  <c r="F691" i="2"/>
  <c r="G691" i="2"/>
  <c r="I691" i="2"/>
  <c r="Q691" i="2"/>
  <c r="E692" i="2"/>
  <c r="F692" i="2"/>
  <c r="G692" i="2"/>
  <c r="I692" i="2"/>
  <c r="Q692" i="2"/>
  <c r="E693" i="2"/>
  <c r="F693" i="2"/>
  <c r="G693" i="2"/>
  <c r="N693" i="2"/>
  <c r="Q693" i="2"/>
  <c r="E694" i="2"/>
  <c r="F694" i="2"/>
  <c r="G694" i="2"/>
  <c r="I694" i="2"/>
  <c r="Q694" i="2"/>
  <c r="E695" i="2"/>
  <c r="F695" i="2"/>
  <c r="G695" i="2"/>
  <c r="I695" i="2"/>
  <c r="Q695" i="2"/>
  <c r="E696" i="2"/>
  <c r="F696" i="2"/>
  <c r="G696" i="2"/>
  <c r="N696" i="2"/>
  <c r="Q696" i="2"/>
  <c r="E697" i="2"/>
  <c r="F697" i="2"/>
  <c r="G697" i="2"/>
  <c r="I697" i="2"/>
  <c r="Q697" i="2"/>
  <c r="E698" i="2"/>
  <c r="F698" i="2"/>
  <c r="G698" i="2"/>
  <c r="N698" i="2"/>
  <c r="Q698" i="2"/>
  <c r="E699" i="2"/>
  <c r="F699" i="2"/>
  <c r="G699" i="2"/>
  <c r="I699" i="2"/>
  <c r="Q699" i="2"/>
  <c r="E700" i="2"/>
  <c r="F700" i="2"/>
  <c r="G700" i="2"/>
  <c r="N700" i="2"/>
  <c r="Q700" i="2"/>
  <c r="E701" i="2"/>
  <c r="F701" i="2"/>
  <c r="G701" i="2"/>
  <c r="N701" i="2"/>
  <c r="Q701" i="2"/>
  <c r="E702" i="2"/>
  <c r="F702" i="2"/>
  <c r="G702" i="2"/>
  <c r="N702" i="2"/>
  <c r="Q702" i="2"/>
  <c r="E703" i="2"/>
  <c r="F703" i="2"/>
  <c r="G703" i="2"/>
  <c r="N703" i="2"/>
  <c r="Q703" i="2"/>
  <c r="E704" i="2"/>
  <c r="F704" i="2"/>
  <c r="G704" i="2"/>
  <c r="K704" i="2"/>
  <c r="Q704" i="2"/>
  <c r="E705" i="2"/>
  <c r="F705" i="2"/>
  <c r="G705" i="2"/>
  <c r="K705" i="2"/>
  <c r="Q705" i="2"/>
  <c r="E706" i="2"/>
  <c r="F706" i="2"/>
  <c r="G706" i="2"/>
  <c r="J706" i="2"/>
  <c r="Q706" i="2"/>
  <c r="E707" i="2"/>
  <c r="F707" i="2"/>
  <c r="G707" i="2"/>
  <c r="N707" i="2"/>
  <c r="Q707" i="2"/>
  <c r="E708" i="2"/>
  <c r="F708" i="2"/>
  <c r="G708" i="2"/>
  <c r="N708" i="2"/>
  <c r="Q708" i="2"/>
  <c r="E709" i="2"/>
  <c r="F709" i="2"/>
  <c r="G709" i="2"/>
  <c r="N709" i="2"/>
  <c r="Q709" i="2"/>
  <c r="E710" i="2"/>
  <c r="F710" i="2"/>
  <c r="G710" i="2"/>
  <c r="N710" i="2"/>
  <c r="Q710" i="2"/>
  <c r="E711" i="2"/>
  <c r="F711" i="2"/>
  <c r="G711" i="2"/>
  <c r="N711" i="2"/>
  <c r="Q711" i="2"/>
  <c r="E712" i="2"/>
  <c r="F712" i="2"/>
  <c r="G712" i="2"/>
  <c r="N712" i="2"/>
  <c r="Q712" i="2"/>
  <c r="E713" i="2"/>
  <c r="F713" i="2"/>
  <c r="G713" i="2"/>
  <c r="N713" i="2"/>
  <c r="Q713" i="2"/>
  <c r="E714" i="2"/>
  <c r="F714" i="2"/>
  <c r="G714" i="2"/>
  <c r="N714" i="2"/>
  <c r="Q714" i="2"/>
  <c r="E715" i="2"/>
  <c r="F715" i="2"/>
  <c r="G715" i="2"/>
  <c r="N715" i="2"/>
  <c r="Q715" i="2"/>
  <c r="E716" i="2"/>
  <c r="F716" i="2"/>
  <c r="G716" i="2"/>
  <c r="I716" i="2"/>
  <c r="Q716" i="2"/>
  <c r="E717" i="2"/>
  <c r="F717" i="2"/>
  <c r="G717" i="2"/>
  <c r="I717" i="2"/>
  <c r="Q717" i="2"/>
  <c r="E718" i="2"/>
  <c r="F718" i="2"/>
  <c r="G718" i="2"/>
  <c r="I718" i="2"/>
  <c r="Q718" i="2"/>
  <c r="E719" i="2"/>
  <c r="F719" i="2"/>
  <c r="G719" i="2"/>
  <c r="K719" i="2"/>
  <c r="Q719" i="2"/>
  <c r="E720" i="2"/>
  <c r="F720" i="2"/>
  <c r="G720" i="2"/>
  <c r="J720" i="2"/>
  <c r="Q720" i="2"/>
  <c r="E721" i="2"/>
  <c r="F721" i="2"/>
  <c r="G721" i="2"/>
  <c r="N721" i="2"/>
  <c r="Q721" i="2"/>
  <c r="E722" i="2"/>
  <c r="F722" i="2"/>
  <c r="G722" i="2"/>
  <c r="N722" i="2"/>
  <c r="Q722" i="2"/>
  <c r="E723" i="2"/>
  <c r="F723" i="2"/>
  <c r="G723" i="2"/>
  <c r="N723" i="2"/>
  <c r="Q723" i="2"/>
  <c r="E724" i="2"/>
  <c r="F724" i="2"/>
  <c r="G724" i="2"/>
  <c r="I724" i="2"/>
  <c r="Q724" i="2"/>
  <c r="E725" i="2"/>
  <c r="F725" i="2"/>
  <c r="G725" i="2"/>
  <c r="I725" i="2"/>
  <c r="Q725" i="2"/>
  <c r="E726" i="2"/>
  <c r="F726" i="2"/>
  <c r="G726" i="2"/>
  <c r="I726" i="2"/>
  <c r="Q726" i="2"/>
  <c r="E727" i="2"/>
  <c r="F727" i="2"/>
  <c r="G727" i="2"/>
  <c r="N727" i="2"/>
  <c r="Q727" i="2"/>
  <c r="E728" i="2"/>
  <c r="F728" i="2"/>
  <c r="G728" i="2"/>
  <c r="N728" i="2"/>
  <c r="Q728" i="2"/>
  <c r="E729" i="2"/>
  <c r="F729" i="2"/>
  <c r="G729" i="2"/>
  <c r="N729" i="2"/>
  <c r="Q729" i="2"/>
  <c r="E730" i="2"/>
  <c r="F730" i="2"/>
  <c r="G730" i="2"/>
  <c r="N730" i="2"/>
  <c r="Q730" i="2"/>
  <c r="E731" i="2"/>
  <c r="F731" i="2"/>
  <c r="G731" i="2"/>
  <c r="N731" i="2"/>
  <c r="Q731" i="2"/>
  <c r="E732" i="2"/>
  <c r="F732" i="2"/>
  <c r="G732" i="2"/>
  <c r="N732" i="2"/>
  <c r="Q732" i="2"/>
  <c r="E733" i="2"/>
  <c r="F733" i="2"/>
  <c r="G733" i="2"/>
  <c r="N733" i="2"/>
  <c r="Q733" i="2"/>
  <c r="E734" i="2"/>
  <c r="F734" i="2"/>
  <c r="G734" i="2"/>
  <c r="N734" i="2"/>
  <c r="Q734" i="2"/>
  <c r="E735" i="2"/>
  <c r="F735" i="2"/>
  <c r="G735" i="2"/>
  <c r="N735" i="2"/>
  <c r="Q735" i="2"/>
  <c r="E736" i="2"/>
  <c r="F736" i="2"/>
  <c r="G736" i="2"/>
  <c r="N736" i="2"/>
  <c r="Q736" i="2"/>
  <c r="E737" i="2"/>
  <c r="F737" i="2"/>
  <c r="G737" i="2"/>
  <c r="N737" i="2"/>
  <c r="Q737" i="2"/>
  <c r="E738" i="2"/>
  <c r="F738" i="2"/>
  <c r="G738" i="2"/>
  <c r="N738" i="2"/>
  <c r="Q738" i="2"/>
  <c r="E739" i="2"/>
  <c r="F739" i="2"/>
  <c r="G739" i="2"/>
  <c r="N739" i="2"/>
  <c r="Q739" i="2"/>
  <c r="E740" i="2"/>
  <c r="F740" i="2"/>
  <c r="G740" i="2"/>
  <c r="N740" i="2"/>
  <c r="Q740" i="2"/>
  <c r="E741" i="2"/>
  <c r="F741" i="2"/>
  <c r="G741" i="2"/>
  <c r="N741" i="2"/>
  <c r="Q741" i="2"/>
  <c r="E742" i="2"/>
  <c r="F742" i="2"/>
  <c r="G742" i="2"/>
  <c r="N742" i="2"/>
  <c r="Q742" i="2"/>
  <c r="E743" i="2"/>
  <c r="F743" i="2"/>
  <c r="G743" i="2"/>
  <c r="N743" i="2"/>
  <c r="Q743" i="2"/>
  <c r="E744" i="2"/>
  <c r="F744" i="2"/>
  <c r="G744" i="2"/>
  <c r="N744" i="2"/>
  <c r="Q744" i="2"/>
  <c r="E745" i="2"/>
  <c r="F745" i="2"/>
  <c r="G745" i="2"/>
  <c r="N745" i="2"/>
  <c r="Q745" i="2"/>
  <c r="E746" i="2"/>
  <c r="F746" i="2"/>
  <c r="G746" i="2"/>
  <c r="N746" i="2"/>
  <c r="Q746" i="2"/>
  <c r="E747" i="2"/>
  <c r="F747" i="2"/>
  <c r="G747" i="2"/>
  <c r="N747" i="2"/>
  <c r="Q747" i="2"/>
  <c r="E748" i="2"/>
  <c r="F748" i="2"/>
  <c r="G748" i="2"/>
  <c r="I748" i="2"/>
  <c r="Q748" i="2"/>
  <c r="E749" i="2"/>
  <c r="F749" i="2"/>
  <c r="G749" i="2"/>
  <c r="N749" i="2"/>
  <c r="Q749" i="2"/>
  <c r="E750" i="2"/>
  <c r="F750" i="2"/>
  <c r="G750" i="2"/>
  <c r="I750" i="2"/>
  <c r="Q750" i="2"/>
  <c r="E751" i="2"/>
  <c r="F751" i="2"/>
  <c r="G751" i="2"/>
  <c r="I751" i="2"/>
  <c r="Q751" i="2"/>
  <c r="E752" i="2"/>
  <c r="F752" i="2"/>
  <c r="G752" i="2"/>
  <c r="I752" i="2"/>
  <c r="Q752" i="2"/>
  <c r="E753" i="2"/>
  <c r="F753" i="2"/>
  <c r="G753" i="2"/>
  <c r="I753" i="2"/>
  <c r="Q753" i="2"/>
  <c r="E754" i="2"/>
  <c r="F754" i="2"/>
  <c r="G754" i="2"/>
  <c r="N754" i="2"/>
  <c r="Q754" i="2"/>
  <c r="E755" i="2"/>
  <c r="F755" i="2"/>
  <c r="G755" i="2"/>
  <c r="J755" i="2"/>
  <c r="Q755" i="2"/>
  <c r="E756" i="2"/>
  <c r="F756" i="2"/>
  <c r="G756" i="2"/>
  <c r="M756" i="2"/>
  <c r="Q756" i="2"/>
  <c r="E757" i="2"/>
  <c r="F757" i="2"/>
  <c r="G757" i="2"/>
  <c r="N757" i="2"/>
  <c r="Q757" i="2"/>
  <c r="E758" i="2"/>
  <c r="F758" i="2"/>
  <c r="G758" i="2"/>
  <c r="N758" i="2"/>
  <c r="Q758" i="2"/>
  <c r="E759" i="2"/>
  <c r="F759" i="2"/>
  <c r="G759" i="2"/>
  <c r="I759" i="2"/>
  <c r="Q759" i="2"/>
  <c r="E760" i="2"/>
  <c r="F760" i="2"/>
  <c r="G760" i="2"/>
  <c r="N760" i="2"/>
  <c r="Q760" i="2"/>
  <c r="E761" i="2"/>
  <c r="F761" i="2"/>
  <c r="G761" i="2"/>
  <c r="N761" i="2"/>
  <c r="Q761" i="2"/>
  <c r="E762" i="2"/>
  <c r="F762" i="2"/>
  <c r="G762" i="2"/>
  <c r="J762" i="2"/>
  <c r="Q762" i="2"/>
  <c r="E763" i="2"/>
  <c r="F763" i="2"/>
  <c r="G763" i="2"/>
  <c r="J763" i="2"/>
  <c r="Q763" i="2"/>
  <c r="E764" i="2"/>
  <c r="F764" i="2"/>
  <c r="G764" i="2"/>
  <c r="J764" i="2"/>
  <c r="Q764" i="2"/>
  <c r="E765" i="2"/>
  <c r="F765" i="2"/>
  <c r="G765" i="2"/>
  <c r="J765" i="2"/>
  <c r="Q765" i="2"/>
  <c r="E766" i="2"/>
  <c r="F766" i="2"/>
  <c r="G766" i="2"/>
  <c r="J766" i="2"/>
  <c r="Q766" i="2"/>
  <c r="E767" i="2"/>
  <c r="F767" i="2"/>
  <c r="G767" i="2"/>
  <c r="J767" i="2"/>
  <c r="Q767" i="2"/>
  <c r="E768" i="2"/>
  <c r="F768" i="2"/>
  <c r="G768" i="2"/>
  <c r="J768" i="2"/>
  <c r="Q768" i="2"/>
  <c r="E769" i="2"/>
  <c r="F769" i="2"/>
  <c r="G769" i="2"/>
  <c r="J769" i="2"/>
  <c r="Q769" i="2"/>
  <c r="E770" i="2"/>
  <c r="F770" i="2"/>
  <c r="G770" i="2"/>
  <c r="N770" i="2"/>
  <c r="Q770" i="2"/>
  <c r="E771" i="2"/>
  <c r="F771" i="2"/>
  <c r="Q771" i="2"/>
  <c r="E772" i="2"/>
  <c r="F772" i="2"/>
  <c r="G772" i="2"/>
  <c r="N772" i="2"/>
  <c r="Q772" i="2"/>
  <c r="E773" i="2"/>
  <c r="F773" i="2"/>
  <c r="G773" i="2"/>
  <c r="N773" i="2"/>
  <c r="Q773" i="2"/>
  <c r="E774" i="2"/>
  <c r="F774" i="2"/>
  <c r="G774" i="2"/>
  <c r="N774" i="2"/>
  <c r="Q774" i="2"/>
  <c r="E775" i="2"/>
  <c r="F775" i="2"/>
  <c r="G775" i="2"/>
  <c r="N775" i="2"/>
  <c r="Q775" i="2"/>
  <c r="E776" i="2"/>
  <c r="F776" i="2"/>
  <c r="Q776" i="2"/>
  <c r="E777" i="2"/>
  <c r="F777" i="2"/>
  <c r="G777" i="2"/>
  <c r="N777" i="2"/>
  <c r="Q777" i="2"/>
  <c r="E778" i="2"/>
  <c r="F778" i="2"/>
  <c r="G778" i="2"/>
  <c r="N778" i="2"/>
  <c r="Q778" i="2"/>
  <c r="E779" i="2"/>
  <c r="F779" i="2"/>
  <c r="Q779" i="2"/>
  <c r="E780" i="2"/>
  <c r="F780" i="2"/>
  <c r="Q780" i="2"/>
  <c r="E781" i="2"/>
  <c r="F781" i="2"/>
  <c r="Q781" i="2"/>
  <c r="E782" i="2"/>
  <c r="F782" i="2"/>
  <c r="Q782" i="2"/>
  <c r="E783" i="2"/>
  <c r="F783" i="2"/>
  <c r="Q783" i="2"/>
  <c r="E784" i="2"/>
  <c r="F784" i="2"/>
  <c r="Q784" i="2"/>
  <c r="E785" i="2"/>
  <c r="F785" i="2"/>
  <c r="G785" i="2"/>
  <c r="N785" i="2"/>
  <c r="Q785" i="2"/>
  <c r="E786" i="2"/>
  <c r="F786" i="2"/>
  <c r="Q786" i="2"/>
  <c r="E787" i="2"/>
  <c r="F787" i="2"/>
  <c r="Q787" i="2"/>
  <c r="E788" i="2"/>
  <c r="F788" i="2"/>
  <c r="Q788" i="2"/>
  <c r="E789" i="2"/>
  <c r="F789" i="2"/>
  <c r="Q789" i="2"/>
  <c r="E790" i="2"/>
  <c r="F790" i="2"/>
  <c r="Q790" i="2"/>
  <c r="E791" i="2"/>
  <c r="F791" i="2"/>
  <c r="Q791" i="2"/>
  <c r="E792" i="2"/>
  <c r="F792" i="2"/>
  <c r="Q792" i="2"/>
  <c r="E793" i="2"/>
  <c r="F793" i="2"/>
  <c r="Q793" i="2"/>
  <c r="E794" i="2"/>
  <c r="F794" i="2"/>
  <c r="Q794" i="2"/>
  <c r="E795" i="2"/>
  <c r="F795" i="2"/>
  <c r="Q795" i="2"/>
  <c r="E796" i="2"/>
  <c r="F796" i="2"/>
  <c r="G796" i="2"/>
  <c r="J796" i="2"/>
  <c r="Q796" i="2"/>
  <c r="E797" i="2"/>
  <c r="F797" i="2"/>
  <c r="Q797" i="2"/>
  <c r="E798" i="2"/>
  <c r="F798" i="2"/>
  <c r="Q798" i="2"/>
  <c r="E799" i="2"/>
  <c r="F799" i="2"/>
  <c r="Q799" i="2"/>
  <c r="E800" i="2"/>
  <c r="F800" i="2"/>
  <c r="Q800" i="2"/>
  <c r="E801" i="2"/>
  <c r="F801" i="2"/>
  <c r="G801" i="2"/>
  <c r="N801" i="2"/>
  <c r="Q801" i="2"/>
  <c r="E802" i="2"/>
  <c r="F802" i="2"/>
  <c r="Q802" i="2"/>
  <c r="E803" i="2"/>
  <c r="F803" i="2"/>
  <c r="G803" i="2"/>
  <c r="N803" i="2"/>
  <c r="Q803" i="2"/>
  <c r="E804" i="2"/>
  <c r="F804" i="2"/>
  <c r="G804" i="2"/>
  <c r="N804" i="2"/>
  <c r="Q804" i="2"/>
  <c r="E805" i="2"/>
  <c r="F805" i="2"/>
  <c r="G805" i="2"/>
  <c r="J805" i="2"/>
  <c r="Q805" i="2"/>
  <c r="E806" i="2"/>
  <c r="F806" i="2"/>
  <c r="Q806" i="2"/>
  <c r="E807" i="2"/>
  <c r="F807" i="2"/>
  <c r="G807" i="2"/>
  <c r="J807" i="2"/>
  <c r="Q807" i="2"/>
  <c r="E808" i="2"/>
  <c r="F808" i="2"/>
  <c r="Q808" i="2"/>
  <c r="E809" i="2"/>
  <c r="F809" i="2"/>
  <c r="G809" i="2"/>
  <c r="N809" i="2"/>
  <c r="Q809" i="2"/>
  <c r="E810" i="2"/>
  <c r="F810" i="2"/>
  <c r="G810" i="2"/>
  <c r="M810" i="2"/>
  <c r="Q810" i="2"/>
  <c r="E811" i="2"/>
  <c r="F811" i="2"/>
  <c r="Q811" i="2"/>
  <c r="E812" i="2"/>
  <c r="F812" i="2"/>
  <c r="G812" i="2"/>
  <c r="J812" i="2"/>
  <c r="Q812" i="2"/>
  <c r="E813" i="2"/>
  <c r="F813" i="2"/>
  <c r="Q813" i="2"/>
  <c r="E814" i="2"/>
  <c r="F814" i="2"/>
  <c r="Q814" i="2"/>
  <c r="E815" i="2"/>
  <c r="F815" i="2"/>
  <c r="Q815" i="2"/>
  <c r="E816" i="2"/>
  <c r="F816" i="2"/>
  <c r="G816" i="2"/>
  <c r="J816" i="2"/>
  <c r="Q816" i="2"/>
  <c r="E817" i="2"/>
  <c r="F817" i="2"/>
  <c r="Q817" i="2"/>
  <c r="E818" i="2"/>
  <c r="F818" i="2"/>
  <c r="Q818" i="2"/>
  <c r="E819" i="2"/>
  <c r="F819" i="2"/>
  <c r="Q819" i="2"/>
  <c r="E820" i="2"/>
  <c r="F820" i="2"/>
  <c r="Q820" i="2"/>
  <c r="E821" i="2"/>
  <c r="F821" i="2"/>
  <c r="Q821" i="2"/>
  <c r="E822" i="2"/>
  <c r="F822" i="2"/>
  <c r="G822" i="2"/>
  <c r="J822" i="2"/>
  <c r="Q822" i="2"/>
  <c r="E823" i="2"/>
  <c r="F823" i="2"/>
  <c r="G823" i="2"/>
  <c r="I823" i="2"/>
  <c r="Q823" i="2"/>
  <c r="E824" i="2"/>
  <c r="F824" i="2"/>
  <c r="G824" i="2"/>
  <c r="I824" i="2"/>
  <c r="Q824" i="2"/>
  <c r="E825" i="2"/>
  <c r="F825" i="2"/>
  <c r="G825" i="2"/>
  <c r="I825" i="2"/>
  <c r="Q825" i="2"/>
  <c r="E826" i="2"/>
  <c r="F826" i="2"/>
  <c r="Q826" i="2"/>
  <c r="E827" i="2"/>
  <c r="F827" i="2"/>
  <c r="G827" i="2"/>
  <c r="I827" i="2"/>
  <c r="Q827" i="2"/>
  <c r="E828" i="2"/>
  <c r="F828" i="2"/>
  <c r="G828" i="2"/>
  <c r="I828" i="2"/>
  <c r="Q828" i="2"/>
  <c r="E829" i="2"/>
  <c r="F829" i="2"/>
  <c r="G829" i="2"/>
  <c r="I829" i="2"/>
  <c r="Q829" i="2"/>
  <c r="E830" i="2"/>
  <c r="F830" i="2"/>
  <c r="G830" i="2"/>
  <c r="I830" i="2"/>
  <c r="Q830" i="2"/>
  <c r="E831" i="2"/>
  <c r="F831" i="2"/>
  <c r="G831" i="2"/>
  <c r="I831" i="2"/>
  <c r="Q831" i="2"/>
  <c r="E832" i="2"/>
  <c r="F832" i="2"/>
  <c r="G832" i="2"/>
  <c r="K832" i="2"/>
  <c r="Q832" i="2"/>
  <c r="E833" i="2"/>
  <c r="F833" i="2"/>
  <c r="G833" i="2"/>
  <c r="I833" i="2"/>
  <c r="Q833" i="2"/>
  <c r="E834" i="2"/>
  <c r="F834" i="2"/>
  <c r="G834" i="2"/>
  <c r="K834" i="2"/>
  <c r="Q834" i="2"/>
  <c r="E835" i="2"/>
  <c r="F835" i="2"/>
  <c r="Q835" i="2"/>
  <c r="E836" i="2"/>
  <c r="F836" i="2"/>
  <c r="G836" i="2"/>
  <c r="J836" i="2"/>
  <c r="Q836" i="2"/>
  <c r="E837" i="2"/>
  <c r="F837" i="2"/>
  <c r="G837" i="2"/>
  <c r="J837" i="2"/>
  <c r="Q837" i="2"/>
  <c r="E838" i="2"/>
  <c r="F838" i="2"/>
  <c r="G838" i="2"/>
  <c r="J838" i="2"/>
  <c r="Q838" i="2"/>
  <c r="E839" i="2"/>
  <c r="F839" i="2"/>
  <c r="G839" i="2"/>
  <c r="J839" i="2"/>
  <c r="Q839" i="2"/>
  <c r="E840" i="2"/>
  <c r="F840" i="2"/>
  <c r="G840" i="2"/>
  <c r="J840" i="2"/>
  <c r="Q840" i="2"/>
  <c r="E841" i="2"/>
  <c r="F841" i="2"/>
  <c r="G841" i="2"/>
  <c r="J841" i="2"/>
  <c r="Q841" i="2"/>
  <c r="E842" i="2"/>
  <c r="F842" i="2"/>
  <c r="Q842" i="2"/>
  <c r="E843" i="2"/>
  <c r="F843" i="2"/>
  <c r="Q843" i="2"/>
  <c r="E844" i="2"/>
  <c r="F844" i="2"/>
  <c r="G844" i="2"/>
  <c r="J844" i="2"/>
  <c r="Q844" i="2"/>
  <c r="E845" i="2"/>
  <c r="F845" i="2"/>
  <c r="G845" i="2"/>
  <c r="J845" i="2"/>
  <c r="Q845" i="2"/>
  <c r="E846" i="2"/>
  <c r="F846" i="2"/>
  <c r="G846" i="2"/>
  <c r="I846" i="2"/>
  <c r="Q846" i="2"/>
  <c r="E847" i="2"/>
  <c r="F847" i="2"/>
  <c r="G847" i="2"/>
  <c r="I847" i="2"/>
  <c r="Q847" i="2"/>
  <c r="E848" i="2"/>
  <c r="F848" i="2"/>
  <c r="G848" i="2"/>
  <c r="I848" i="2"/>
  <c r="Q848" i="2"/>
  <c r="E849" i="2"/>
  <c r="F849" i="2"/>
  <c r="G849" i="2"/>
  <c r="I849" i="2"/>
  <c r="Q849" i="2"/>
  <c r="E850" i="2"/>
  <c r="F850" i="2"/>
  <c r="G850" i="2"/>
  <c r="I850" i="2"/>
  <c r="Q850" i="2"/>
  <c r="E851" i="2"/>
  <c r="F851" i="2"/>
  <c r="G851" i="2"/>
  <c r="I851" i="2"/>
  <c r="Q851" i="2"/>
  <c r="E852" i="2"/>
  <c r="F852" i="2"/>
  <c r="G852" i="2"/>
  <c r="I852" i="2"/>
  <c r="Q852" i="2"/>
  <c r="E853" i="2"/>
  <c r="F853" i="2"/>
  <c r="G853" i="2"/>
  <c r="J853" i="2"/>
  <c r="Q853" i="2"/>
  <c r="E854" i="2"/>
  <c r="F854" i="2"/>
  <c r="G854" i="2"/>
  <c r="J854" i="2"/>
  <c r="Q854" i="2"/>
  <c r="E855" i="2"/>
  <c r="F855" i="2"/>
  <c r="G855" i="2"/>
  <c r="J855" i="2"/>
  <c r="Q855" i="2"/>
  <c r="E856" i="2"/>
  <c r="F856" i="2"/>
  <c r="G856" i="2"/>
  <c r="N856" i="2"/>
  <c r="Q856" i="2"/>
  <c r="E857" i="2"/>
  <c r="F857" i="2"/>
  <c r="G857" i="2"/>
  <c r="J857" i="2"/>
  <c r="Q857" i="2"/>
  <c r="E858" i="2"/>
  <c r="F858" i="2"/>
  <c r="G858" i="2"/>
  <c r="I858" i="2"/>
  <c r="Q858" i="2"/>
  <c r="E859" i="2"/>
  <c r="F859" i="2"/>
  <c r="G859" i="2"/>
  <c r="I859" i="2"/>
  <c r="Q859" i="2"/>
  <c r="E860" i="2"/>
  <c r="F860" i="2"/>
  <c r="G860" i="2"/>
  <c r="I860" i="2"/>
  <c r="Q860" i="2"/>
  <c r="E861" i="2"/>
  <c r="F861" i="2"/>
  <c r="G861" i="2"/>
  <c r="J861" i="2"/>
  <c r="Q861" i="2"/>
  <c r="E862" i="2"/>
  <c r="F862" i="2"/>
  <c r="G862" i="2"/>
  <c r="I862" i="2"/>
  <c r="Q862" i="2"/>
  <c r="E863" i="2"/>
  <c r="F863" i="2"/>
  <c r="G863" i="2"/>
  <c r="I863" i="2"/>
  <c r="Q863" i="2"/>
  <c r="E864" i="2"/>
  <c r="F864" i="2"/>
  <c r="G864" i="2"/>
  <c r="I864" i="2"/>
  <c r="Q864" i="2"/>
  <c r="E865" i="2"/>
  <c r="F865" i="2"/>
  <c r="G865" i="2"/>
  <c r="I865" i="2"/>
  <c r="Q865" i="2"/>
  <c r="E866" i="2"/>
  <c r="F866" i="2"/>
  <c r="G866" i="2"/>
  <c r="I866" i="2"/>
  <c r="Q866" i="2"/>
  <c r="E867" i="2"/>
  <c r="F867" i="2"/>
  <c r="G867" i="2"/>
  <c r="I867" i="2"/>
  <c r="Q867" i="2"/>
  <c r="E868" i="2"/>
  <c r="F868" i="2"/>
  <c r="G868" i="2"/>
  <c r="N868" i="2"/>
  <c r="Q868" i="2"/>
  <c r="E869" i="2"/>
  <c r="F869" i="2"/>
  <c r="G869" i="2"/>
  <c r="J869" i="2"/>
  <c r="Q869" i="2"/>
  <c r="E870" i="2"/>
  <c r="F870" i="2"/>
  <c r="G870" i="2"/>
  <c r="J870" i="2"/>
  <c r="Q870" i="2"/>
  <c r="E871" i="2"/>
  <c r="F871" i="2"/>
  <c r="G871" i="2"/>
  <c r="J871" i="2"/>
  <c r="Q871" i="2"/>
  <c r="E872" i="2"/>
  <c r="F872" i="2"/>
  <c r="G872" i="2"/>
  <c r="J872" i="2"/>
  <c r="Q872" i="2"/>
  <c r="E873" i="2"/>
  <c r="F873" i="2"/>
  <c r="G873" i="2"/>
  <c r="J873" i="2"/>
  <c r="Q873" i="2"/>
  <c r="E874" i="2"/>
  <c r="F874" i="2"/>
  <c r="G874" i="2"/>
  <c r="J874" i="2"/>
  <c r="Q874" i="2"/>
  <c r="E875" i="2"/>
  <c r="F875" i="2"/>
  <c r="G875" i="2"/>
  <c r="N875" i="2"/>
  <c r="Q875" i="2"/>
  <c r="E876" i="2"/>
  <c r="F876" i="2"/>
  <c r="G876" i="2"/>
  <c r="I876" i="2"/>
  <c r="Q876" i="2"/>
  <c r="E877" i="2"/>
  <c r="F877" i="2"/>
  <c r="G877" i="2"/>
  <c r="I877" i="2"/>
  <c r="Q877" i="2"/>
  <c r="E878" i="2"/>
  <c r="F878" i="2"/>
  <c r="G878" i="2"/>
  <c r="I878" i="2"/>
  <c r="Q878" i="2"/>
  <c r="E879" i="2"/>
  <c r="F879" i="2"/>
  <c r="G879" i="2"/>
  <c r="I879" i="2"/>
  <c r="Q879" i="2"/>
  <c r="E880" i="2"/>
  <c r="F880" i="2"/>
  <c r="G880" i="2"/>
  <c r="I880" i="2"/>
  <c r="Q880" i="2"/>
  <c r="E881" i="2"/>
  <c r="F881" i="2"/>
  <c r="G881" i="2"/>
  <c r="I881" i="2"/>
  <c r="Q881" i="2"/>
  <c r="E882" i="2"/>
  <c r="F882" i="2"/>
  <c r="G882" i="2"/>
  <c r="I882" i="2"/>
  <c r="Q882" i="2"/>
  <c r="E883" i="2"/>
  <c r="F883" i="2"/>
  <c r="G883" i="2"/>
  <c r="I883" i="2"/>
  <c r="Q883" i="2"/>
  <c r="E884" i="2"/>
  <c r="F884" i="2"/>
  <c r="G884" i="2"/>
  <c r="J884" i="2"/>
  <c r="Q884" i="2"/>
  <c r="E885" i="2"/>
  <c r="F885" i="2"/>
  <c r="G885" i="2"/>
  <c r="I885" i="2"/>
  <c r="Q885" i="2"/>
  <c r="E886" i="2"/>
  <c r="F886" i="2"/>
  <c r="G886" i="2"/>
  <c r="I886" i="2"/>
  <c r="Q886" i="2"/>
  <c r="E887" i="2"/>
  <c r="F887" i="2"/>
  <c r="G887" i="2"/>
  <c r="I887" i="2"/>
  <c r="Q887" i="2"/>
  <c r="E888" i="2"/>
  <c r="F888" i="2"/>
  <c r="G888" i="2"/>
  <c r="J888" i="2"/>
  <c r="Q888" i="2"/>
  <c r="E889" i="2"/>
  <c r="F889" i="2"/>
  <c r="G889" i="2"/>
  <c r="I889" i="2"/>
  <c r="Q889" i="2"/>
  <c r="E890" i="2"/>
  <c r="F890" i="2"/>
  <c r="G890" i="2"/>
  <c r="J890" i="2"/>
  <c r="Q890" i="2"/>
  <c r="E891" i="2"/>
  <c r="F891" i="2"/>
  <c r="G891" i="2"/>
  <c r="J891" i="2"/>
  <c r="Q891" i="2"/>
  <c r="E892" i="2"/>
  <c r="F892" i="2"/>
  <c r="G892" i="2"/>
  <c r="I892" i="2"/>
  <c r="Q892" i="2"/>
  <c r="E893" i="2"/>
  <c r="F893" i="2"/>
  <c r="G893" i="2"/>
  <c r="J893" i="2"/>
  <c r="Q893" i="2"/>
  <c r="E894" i="2"/>
  <c r="F894" i="2"/>
  <c r="G894" i="2"/>
  <c r="J894" i="2"/>
  <c r="Q894" i="2"/>
  <c r="E895" i="2"/>
  <c r="F895" i="2"/>
  <c r="G895" i="2"/>
  <c r="J895" i="2"/>
  <c r="Q895" i="2"/>
  <c r="E896" i="2"/>
  <c r="F896" i="2"/>
  <c r="G896" i="2"/>
  <c r="J896" i="2"/>
  <c r="Q896" i="2"/>
  <c r="E897" i="2"/>
  <c r="F897" i="2"/>
  <c r="G897" i="2"/>
  <c r="J897" i="2"/>
  <c r="Q897" i="2"/>
  <c r="E898" i="2"/>
  <c r="F898" i="2"/>
  <c r="G898" i="2"/>
  <c r="I898" i="2"/>
  <c r="Q898" i="2"/>
  <c r="E899" i="2"/>
  <c r="F899" i="2"/>
  <c r="G899" i="2"/>
  <c r="I899" i="2"/>
  <c r="Q899" i="2"/>
  <c r="E900" i="2"/>
  <c r="F900" i="2"/>
  <c r="G900" i="2"/>
  <c r="I900" i="2"/>
  <c r="Q900" i="2"/>
  <c r="E901" i="2"/>
  <c r="F901" i="2"/>
  <c r="G901" i="2"/>
  <c r="I901" i="2"/>
  <c r="Q901" i="2"/>
  <c r="E902" i="2"/>
  <c r="F902" i="2"/>
  <c r="G902" i="2"/>
  <c r="J902" i="2"/>
  <c r="Q902" i="2"/>
  <c r="E903" i="2"/>
  <c r="F903" i="2"/>
  <c r="G903" i="2"/>
  <c r="I903" i="2"/>
  <c r="Q903" i="2"/>
  <c r="E904" i="2"/>
  <c r="F904" i="2"/>
  <c r="G904" i="2"/>
  <c r="I904" i="2"/>
  <c r="Q904" i="2"/>
  <c r="E905" i="2"/>
  <c r="F905" i="2"/>
  <c r="G905" i="2"/>
  <c r="J905" i="2"/>
  <c r="Q905" i="2"/>
  <c r="E906" i="2"/>
  <c r="F906" i="2"/>
  <c r="G906" i="2"/>
  <c r="I906" i="2"/>
  <c r="Q906" i="2"/>
  <c r="E907" i="2"/>
  <c r="F907" i="2"/>
  <c r="G907" i="2"/>
  <c r="I907" i="2"/>
  <c r="Q907" i="2"/>
  <c r="E908" i="2"/>
  <c r="F908" i="2"/>
  <c r="G908" i="2"/>
  <c r="J908" i="2"/>
  <c r="Q908" i="2"/>
  <c r="E909" i="2"/>
  <c r="F909" i="2"/>
  <c r="G909" i="2"/>
  <c r="J909" i="2"/>
  <c r="Q909" i="2"/>
  <c r="E910" i="2"/>
  <c r="F910" i="2"/>
  <c r="G910" i="2"/>
  <c r="J910" i="2"/>
  <c r="Q910" i="2"/>
  <c r="E911" i="2"/>
  <c r="F911" i="2"/>
  <c r="G911" i="2"/>
  <c r="N911" i="2"/>
  <c r="Q911" i="2"/>
  <c r="E912" i="2"/>
  <c r="F912" i="2"/>
  <c r="G912" i="2"/>
  <c r="I912" i="2"/>
  <c r="Q912" i="2"/>
  <c r="E913" i="2"/>
  <c r="F913" i="2"/>
  <c r="G913" i="2"/>
  <c r="J913" i="2"/>
  <c r="Q913" i="2"/>
  <c r="E914" i="2"/>
  <c r="F914" i="2"/>
  <c r="G914" i="2"/>
  <c r="I914" i="2"/>
  <c r="Q914" i="2"/>
  <c r="E915" i="2"/>
  <c r="F915" i="2"/>
  <c r="G915" i="2"/>
  <c r="I915" i="2"/>
  <c r="Q915" i="2"/>
  <c r="E916" i="2"/>
  <c r="F916" i="2"/>
  <c r="G916" i="2"/>
  <c r="J916" i="2"/>
  <c r="Q916" i="2"/>
  <c r="E917" i="2"/>
  <c r="F917" i="2"/>
  <c r="G917" i="2"/>
  <c r="J917" i="2"/>
  <c r="Q917" i="2"/>
  <c r="E918" i="2"/>
  <c r="F918" i="2"/>
  <c r="G918" i="2"/>
  <c r="J918" i="2"/>
  <c r="Q918" i="2"/>
  <c r="E919" i="2"/>
  <c r="F919" i="2"/>
  <c r="G919" i="2"/>
  <c r="J919" i="2"/>
  <c r="Q919" i="2"/>
  <c r="E920" i="2"/>
  <c r="F920" i="2"/>
  <c r="G920" i="2"/>
  <c r="J920" i="2"/>
  <c r="Q920" i="2"/>
  <c r="E921" i="2"/>
  <c r="F921" i="2"/>
  <c r="G921" i="2"/>
  <c r="J921" i="2"/>
  <c r="Q921" i="2"/>
  <c r="E922" i="2"/>
  <c r="F922" i="2"/>
  <c r="G922" i="2"/>
  <c r="I922" i="2"/>
  <c r="Q922" i="2"/>
  <c r="E923" i="2"/>
  <c r="F923" i="2"/>
  <c r="G923" i="2"/>
  <c r="I923" i="2"/>
  <c r="Q923" i="2"/>
  <c r="E924" i="2"/>
  <c r="F924" i="2"/>
  <c r="G924" i="2"/>
  <c r="J924" i="2"/>
  <c r="Q924" i="2"/>
  <c r="E925" i="2"/>
  <c r="F925" i="2"/>
  <c r="G925" i="2"/>
  <c r="J925" i="2"/>
  <c r="Q925" i="2"/>
  <c r="E926" i="2"/>
  <c r="F926" i="2"/>
  <c r="G926" i="2"/>
  <c r="J926" i="2"/>
  <c r="Q926" i="2"/>
  <c r="E927" i="2"/>
  <c r="F927" i="2"/>
  <c r="G927" i="2"/>
  <c r="I927" i="2"/>
  <c r="Q927" i="2"/>
  <c r="E928" i="2"/>
  <c r="F928" i="2"/>
  <c r="G928" i="2"/>
  <c r="I928" i="2"/>
  <c r="Q928" i="2"/>
  <c r="E929" i="2"/>
  <c r="F929" i="2"/>
  <c r="G929" i="2"/>
  <c r="L929" i="2"/>
  <c r="Q929" i="2"/>
  <c r="E930" i="2"/>
  <c r="F930" i="2"/>
  <c r="G930" i="2"/>
  <c r="J930" i="2"/>
  <c r="Q930" i="2"/>
  <c r="E931" i="2"/>
  <c r="F931" i="2"/>
  <c r="G931" i="2"/>
  <c r="J931" i="2"/>
  <c r="Q931" i="2"/>
  <c r="E932" i="2"/>
  <c r="F932" i="2"/>
  <c r="G932" i="2"/>
  <c r="J932" i="2"/>
  <c r="Q932" i="2"/>
  <c r="E933" i="2"/>
  <c r="F933" i="2"/>
  <c r="G933" i="2"/>
  <c r="J933" i="2"/>
  <c r="Q933" i="2"/>
  <c r="E934" i="2"/>
  <c r="F934" i="2"/>
  <c r="G934" i="2"/>
  <c r="J934" i="2"/>
  <c r="Q934" i="2"/>
  <c r="E935" i="2"/>
  <c r="F935" i="2"/>
  <c r="G935" i="2"/>
  <c r="J935" i="2"/>
  <c r="Q935" i="2"/>
  <c r="E936" i="2"/>
  <c r="F936" i="2"/>
  <c r="G936" i="2"/>
  <c r="J936" i="2"/>
  <c r="Q936" i="2"/>
  <c r="E937" i="2"/>
  <c r="F937" i="2"/>
  <c r="G937" i="2"/>
  <c r="J937" i="2"/>
  <c r="Q937" i="2"/>
  <c r="E938" i="2"/>
  <c r="F938" i="2"/>
  <c r="G938" i="2"/>
  <c r="I938" i="2"/>
  <c r="Q938" i="2"/>
  <c r="E939" i="2"/>
  <c r="F939" i="2"/>
  <c r="G939" i="2"/>
  <c r="I939" i="2"/>
  <c r="Q939" i="2"/>
  <c r="E940" i="2"/>
  <c r="F940" i="2"/>
  <c r="G940" i="2"/>
  <c r="I940" i="2"/>
  <c r="Q940" i="2"/>
  <c r="E941" i="2"/>
  <c r="F941" i="2"/>
  <c r="G941" i="2"/>
  <c r="I941" i="2"/>
  <c r="Q941" i="2"/>
  <c r="E942" i="2"/>
  <c r="F942" i="2"/>
  <c r="G942" i="2"/>
  <c r="I942" i="2"/>
  <c r="Q942" i="2"/>
  <c r="E943" i="2"/>
  <c r="F943" i="2"/>
  <c r="G943" i="2"/>
  <c r="I943" i="2"/>
  <c r="Q943" i="2"/>
  <c r="E944" i="2"/>
  <c r="F944" i="2"/>
  <c r="G944" i="2"/>
  <c r="I944" i="2"/>
  <c r="Q944" i="2"/>
  <c r="E945" i="2"/>
  <c r="F945" i="2"/>
  <c r="G945" i="2"/>
  <c r="I945" i="2"/>
  <c r="Q945" i="2"/>
  <c r="E946" i="2"/>
  <c r="F946" i="2"/>
  <c r="G946" i="2"/>
  <c r="I946" i="2"/>
  <c r="Q946" i="2"/>
  <c r="E947" i="2"/>
  <c r="F947" i="2"/>
  <c r="G947" i="2"/>
  <c r="I947" i="2"/>
  <c r="Q947" i="2"/>
  <c r="E948" i="2"/>
  <c r="F948" i="2"/>
  <c r="G948" i="2"/>
  <c r="I948" i="2"/>
  <c r="Q948" i="2"/>
  <c r="E949" i="2"/>
  <c r="F949" i="2"/>
  <c r="G949" i="2"/>
  <c r="I949" i="2"/>
  <c r="Q949" i="2"/>
  <c r="E950" i="2"/>
  <c r="F950" i="2"/>
  <c r="G950" i="2"/>
  <c r="I950" i="2"/>
  <c r="Q950" i="2"/>
  <c r="E951" i="2"/>
  <c r="F951" i="2"/>
  <c r="G951" i="2"/>
  <c r="I951" i="2"/>
  <c r="Q951" i="2"/>
  <c r="E952" i="2"/>
  <c r="F952" i="2"/>
  <c r="Q952" i="2"/>
  <c r="E953" i="2"/>
  <c r="F953" i="2"/>
  <c r="Q953" i="2"/>
  <c r="E954" i="2"/>
  <c r="F954" i="2"/>
  <c r="Q954" i="2"/>
  <c r="E955" i="2"/>
  <c r="F955" i="2"/>
  <c r="Q955" i="2"/>
  <c r="E956" i="2"/>
  <c r="F956" i="2"/>
  <c r="Q956" i="2"/>
  <c r="E957" i="2"/>
  <c r="F957" i="2"/>
  <c r="Q957" i="2"/>
  <c r="E958" i="2"/>
  <c r="F958" i="2"/>
  <c r="Q958" i="2"/>
  <c r="E959" i="2"/>
  <c r="F959" i="2"/>
  <c r="Q959" i="2"/>
  <c r="E960" i="2"/>
  <c r="F960" i="2"/>
  <c r="Q960" i="2"/>
  <c r="E961" i="2"/>
  <c r="F961" i="2"/>
  <c r="G961" i="2"/>
  <c r="I961" i="2"/>
  <c r="Q961" i="2"/>
  <c r="E962" i="2"/>
  <c r="F962" i="2"/>
  <c r="G962" i="2"/>
  <c r="I962" i="2"/>
  <c r="Q962" i="2"/>
  <c r="E963" i="2"/>
  <c r="F963" i="2"/>
  <c r="G963" i="2"/>
  <c r="I963" i="2"/>
  <c r="Q963" i="2"/>
  <c r="E964" i="2"/>
  <c r="F964" i="2"/>
  <c r="Q964" i="2"/>
  <c r="E965" i="2"/>
  <c r="F965" i="2"/>
  <c r="G965" i="2"/>
  <c r="I965" i="2"/>
  <c r="Q965" i="2"/>
  <c r="E966" i="2"/>
  <c r="F966" i="2"/>
  <c r="G966" i="2"/>
  <c r="L966" i="2"/>
  <c r="Q966" i="2"/>
  <c r="E967" i="2"/>
  <c r="F967" i="2"/>
  <c r="G967" i="2"/>
  <c r="I967" i="2"/>
  <c r="Q967" i="2"/>
  <c r="E968" i="2"/>
  <c r="F968" i="2"/>
  <c r="G968" i="2"/>
  <c r="I968" i="2"/>
  <c r="Q968" i="2"/>
  <c r="E969" i="2"/>
  <c r="F969" i="2"/>
  <c r="G969" i="2"/>
  <c r="I969" i="2"/>
  <c r="Q969" i="2"/>
  <c r="E970" i="2"/>
  <c r="F970" i="2"/>
  <c r="G970" i="2"/>
  <c r="I970" i="2"/>
  <c r="Q970" i="2"/>
  <c r="E971" i="2"/>
  <c r="F971" i="2"/>
  <c r="Q971" i="2"/>
  <c r="E972" i="2"/>
  <c r="F972" i="2"/>
  <c r="G972" i="2"/>
  <c r="I972" i="2"/>
  <c r="Q972" i="2"/>
  <c r="E973" i="2"/>
  <c r="F973" i="2"/>
  <c r="G973" i="2"/>
  <c r="I973" i="2"/>
  <c r="Q973" i="2"/>
  <c r="E974" i="2"/>
  <c r="F974" i="2"/>
  <c r="G974" i="2"/>
  <c r="I974" i="2"/>
  <c r="Q974" i="2"/>
  <c r="E975" i="2"/>
  <c r="F975" i="2"/>
  <c r="G975" i="2"/>
  <c r="I975" i="2"/>
  <c r="Q975" i="2"/>
  <c r="E976" i="2"/>
  <c r="F976" i="2"/>
  <c r="G976" i="2"/>
  <c r="I976" i="2"/>
  <c r="Q976" i="2"/>
  <c r="E977" i="2"/>
  <c r="F977" i="2"/>
  <c r="G977" i="2"/>
  <c r="I977" i="2"/>
  <c r="Q977" i="2"/>
  <c r="E978" i="2"/>
  <c r="F978" i="2"/>
  <c r="G978" i="2"/>
  <c r="I978" i="2"/>
  <c r="Q978" i="2"/>
  <c r="E979" i="2"/>
  <c r="F979" i="2"/>
  <c r="G979" i="2"/>
  <c r="N979" i="2"/>
  <c r="Q979" i="2"/>
  <c r="E980" i="2"/>
  <c r="F980" i="2"/>
  <c r="G980" i="2"/>
  <c r="I980" i="2"/>
  <c r="Q980" i="2"/>
  <c r="E981" i="2"/>
  <c r="F981" i="2"/>
  <c r="G981" i="2"/>
  <c r="I981" i="2"/>
  <c r="Q981" i="2"/>
  <c r="E982" i="2"/>
  <c r="F982" i="2"/>
  <c r="G982" i="2"/>
  <c r="I982" i="2"/>
  <c r="Q982" i="2"/>
  <c r="E983" i="2"/>
  <c r="F983" i="2"/>
  <c r="M983" i="2"/>
  <c r="N983" i="2"/>
  <c r="Q983" i="2"/>
  <c r="E984" i="2"/>
  <c r="F984" i="2"/>
  <c r="G984" i="2"/>
  <c r="I984" i="2"/>
  <c r="Q984" i="2"/>
  <c r="E985" i="2"/>
  <c r="F985" i="2"/>
  <c r="G985" i="2"/>
  <c r="I985" i="2"/>
  <c r="Q985" i="2"/>
  <c r="E986" i="2"/>
  <c r="F986" i="2"/>
  <c r="G986" i="2"/>
  <c r="I986" i="2"/>
  <c r="Q986" i="2"/>
  <c r="E987" i="2"/>
  <c r="F987" i="2"/>
  <c r="M987" i="2"/>
  <c r="N987" i="2"/>
  <c r="Q987" i="2"/>
  <c r="E988" i="2"/>
  <c r="F988" i="2"/>
  <c r="M988" i="2"/>
  <c r="N988" i="2"/>
  <c r="Q988" i="2"/>
  <c r="E989" i="2"/>
  <c r="F989" i="2"/>
  <c r="G989" i="2"/>
  <c r="I989" i="2"/>
  <c r="Q989" i="2"/>
  <c r="E990" i="2"/>
  <c r="F990" i="2"/>
  <c r="Q990" i="2"/>
  <c r="E991" i="2"/>
  <c r="F991" i="2"/>
  <c r="Q991" i="2"/>
  <c r="E992" i="2"/>
  <c r="F992" i="2"/>
  <c r="M992" i="2"/>
  <c r="N992" i="2"/>
  <c r="Q992" i="2"/>
  <c r="E993" i="2"/>
  <c r="F993" i="2"/>
  <c r="M993" i="2"/>
  <c r="N993" i="2"/>
  <c r="Q993" i="2"/>
  <c r="E994" i="2"/>
  <c r="F994" i="2"/>
  <c r="M994" i="2"/>
  <c r="N994" i="2"/>
  <c r="Q994" i="2"/>
  <c r="E995" i="2"/>
  <c r="F995" i="2"/>
  <c r="Q995" i="2"/>
  <c r="E996" i="2"/>
  <c r="F996" i="2"/>
  <c r="G996" i="2"/>
  <c r="N996" i="2"/>
  <c r="Q996" i="2"/>
  <c r="E997" i="2"/>
  <c r="F997" i="2"/>
  <c r="M997" i="2"/>
  <c r="N997" i="2"/>
  <c r="Q997" i="2"/>
  <c r="E998" i="2"/>
  <c r="F998" i="2"/>
  <c r="G998" i="2"/>
  <c r="N998" i="2"/>
  <c r="Q998" i="2"/>
  <c r="E999" i="2"/>
  <c r="F999" i="2"/>
  <c r="G999" i="2"/>
  <c r="N999" i="2"/>
  <c r="Q999" i="2"/>
  <c r="E1000" i="2"/>
  <c r="F1000" i="2"/>
  <c r="M1000" i="2"/>
  <c r="N1000" i="2"/>
  <c r="Q1000" i="2"/>
  <c r="E1001" i="2"/>
  <c r="F1001" i="2"/>
  <c r="M1001" i="2"/>
  <c r="N1001" i="2"/>
  <c r="Q1001" i="2"/>
  <c r="E1002" i="2"/>
  <c r="F1002" i="2"/>
  <c r="M1002" i="2"/>
  <c r="N1002" i="2"/>
  <c r="Q1002" i="2"/>
  <c r="E1003" i="2"/>
  <c r="F1003" i="2"/>
  <c r="G1003" i="2"/>
  <c r="N1003" i="2"/>
  <c r="Q1003" i="2"/>
  <c r="E1004" i="2"/>
  <c r="F1004" i="2"/>
  <c r="G1004" i="2"/>
  <c r="N1004" i="2"/>
  <c r="Q1004" i="2"/>
  <c r="E1005" i="2"/>
  <c r="F1005" i="2"/>
  <c r="G1005" i="2"/>
  <c r="N1005" i="2"/>
  <c r="Q1005" i="2"/>
  <c r="E1006" i="2"/>
  <c r="F1006" i="2"/>
  <c r="G1006" i="2"/>
  <c r="N1006" i="2"/>
  <c r="Q1006" i="2"/>
  <c r="E1007" i="2"/>
  <c r="F1007" i="2"/>
  <c r="G1007" i="2"/>
  <c r="N1007" i="2"/>
  <c r="Q1007" i="2"/>
  <c r="E1008" i="2"/>
  <c r="F1008" i="2"/>
  <c r="M1008" i="2"/>
  <c r="N1008" i="2"/>
  <c r="Q1008" i="2"/>
  <c r="E1009" i="2"/>
  <c r="F1009" i="2"/>
  <c r="G1009" i="2"/>
  <c r="N1009" i="2"/>
  <c r="Q1009" i="2"/>
  <c r="E1010" i="2"/>
  <c r="F1010" i="2"/>
  <c r="M1010" i="2"/>
  <c r="N1010" i="2"/>
  <c r="Q1010" i="2"/>
  <c r="E1011" i="2"/>
  <c r="F1011" i="2"/>
  <c r="M1011" i="2"/>
  <c r="N1011" i="2"/>
  <c r="Q1011" i="2"/>
  <c r="E1012" i="2"/>
  <c r="F1012" i="2"/>
  <c r="M1012" i="2"/>
  <c r="N1012" i="2"/>
  <c r="Q1012" i="2"/>
  <c r="E1013" i="2"/>
  <c r="F1013" i="2"/>
  <c r="M1013" i="2"/>
  <c r="N1013" i="2"/>
  <c r="Q1013" i="2"/>
  <c r="E1014" i="2"/>
  <c r="F1014" i="2"/>
  <c r="M1014" i="2"/>
  <c r="N1014" i="2"/>
  <c r="Q1014" i="2"/>
  <c r="E1015" i="2"/>
  <c r="F1015" i="2"/>
  <c r="M1015" i="2"/>
  <c r="N1015" i="2"/>
  <c r="Q1015" i="2"/>
  <c r="E1016" i="2"/>
  <c r="F1016" i="2"/>
  <c r="M1016" i="2"/>
  <c r="N1016" i="2"/>
  <c r="Q1016" i="2"/>
  <c r="E1017" i="2"/>
  <c r="F1017" i="2"/>
  <c r="G1017" i="2"/>
  <c r="N1017" i="2"/>
  <c r="Q1017" i="2"/>
  <c r="E1018" i="2"/>
  <c r="F1018" i="2"/>
  <c r="G1018" i="2"/>
  <c r="N1018" i="2"/>
  <c r="Q1018" i="2"/>
  <c r="E1019" i="2"/>
  <c r="F1019" i="2"/>
  <c r="I1019" i="2"/>
  <c r="N1019" i="2"/>
  <c r="Q1019" i="2"/>
  <c r="E1020" i="2"/>
  <c r="F1020" i="2"/>
  <c r="G1020" i="2"/>
  <c r="N1020" i="2"/>
  <c r="Q1020" i="2"/>
  <c r="E1021" i="2"/>
  <c r="F1021" i="2"/>
  <c r="M1021" i="2"/>
  <c r="N1021" i="2"/>
  <c r="Q1021" i="2"/>
  <c r="E1022" i="2"/>
  <c r="F1022" i="2"/>
  <c r="M1022" i="2"/>
  <c r="N1022" i="2"/>
  <c r="Q1022" i="2"/>
  <c r="E1023" i="2"/>
  <c r="F1023" i="2"/>
  <c r="M1023" i="2"/>
  <c r="N1023" i="2"/>
  <c r="Q1023" i="2"/>
  <c r="E1024" i="2"/>
  <c r="F1024" i="2"/>
  <c r="G1024" i="2"/>
  <c r="N1024" i="2"/>
  <c r="Q1024" i="2"/>
  <c r="E1025" i="2"/>
  <c r="F1025" i="2"/>
  <c r="G1025" i="2"/>
  <c r="N1025" i="2"/>
  <c r="Q1025" i="2"/>
  <c r="E1026" i="2"/>
  <c r="F1026" i="2"/>
  <c r="G1026" i="2"/>
  <c r="N1026" i="2"/>
  <c r="Q1026" i="2"/>
  <c r="E1027" i="2"/>
  <c r="F1027" i="2"/>
  <c r="G1027" i="2"/>
  <c r="N1027" i="2"/>
  <c r="Q1027" i="2"/>
  <c r="E1028" i="2"/>
  <c r="F1028" i="2"/>
  <c r="G1028" i="2"/>
  <c r="N1028" i="2"/>
  <c r="Q1028" i="2"/>
  <c r="Q1545" i="1"/>
  <c r="Q1539" i="1"/>
  <c r="Q1542" i="1"/>
  <c r="Q1536" i="1"/>
  <c r="Q1541" i="1"/>
  <c r="Q1481" i="1"/>
  <c r="Q1482" i="1"/>
  <c r="Q1524" i="1"/>
  <c r="Q1527" i="1"/>
  <c r="Q1528" i="1"/>
  <c r="Q1531" i="1"/>
  <c r="Q1535" i="1"/>
  <c r="Q1537" i="1"/>
  <c r="Q1538" i="1"/>
  <c r="F16" i="1"/>
  <c r="F17" i="1" s="1"/>
  <c r="Q1530" i="1"/>
  <c r="Q1529" i="1"/>
  <c r="Q1533" i="1"/>
  <c r="Q1472" i="1"/>
  <c r="Q1488" i="1"/>
  <c r="Q1491" i="1"/>
  <c r="Q1494" i="1"/>
  <c r="Q1500" i="1"/>
  <c r="Q1502" i="1"/>
  <c r="Q1505" i="1"/>
  <c r="Q1517" i="1"/>
  <c r="Q1526" i="1"/>
  <c r="Q1499" i="1"/>
  <c r="Q255" i="1"/>
  <c r="Q457" i="1"/>
  <c r="Q473" i="1"/>
  <c r="Q482" i="1"/>
  <c r="Q490" i="1"/>
  <c r="Q515" i="1"/>
  <c r="Q534" i="1"/>
  <c r="Q535" i="1"/>
  <c r="Q537" i="1"/>
  <c r="Q539" i="1"/>
  <c r="Q543" i="1"/>
  <c r="Q549" i="1"/>
  <c r="Q770" i="1"/>
  <c r="Q944" i="1"/>
  <c r="Q953" i="1"/>
  <c r="Q1027" i="1"/>
  <c r="Q1028" i="1"/>
  <c r="Q1039" i="1"/>
  <c r="Q1045" i="1"/>
  <c r="Q1075" i="1"/>
  <c r="Q1078" i="1"/>
  <c r="Q1080" i="1"/>
  <c r="Q1132" i="1"/>
  <c r="Q1331" i="1"/>
  <c r="Q1506" i="1"/>
  <c r="Q1509" i="1"/>
  <c r="Q1519" i="1"/>
  <c r="Q1465" i="1"/>
  <c r="Q1496" i="1"/>
  <c r="Q1507" i="1"/>
  <c r="Q1508" i="1"/>
  <c r="Q1514" i="1"/>
  <c r="C17" i="1"/>
  <c r="Q1493" i="1"/>
  <c r="Q1155" i="1"/>
  <c r="Q1160" i="1"/>
  <c r="Q1163" i="1"/>
  <c r="Q1164" i="1"/>
  <c r="Q1165" i="1"/>
  <c r="Q1166" i="1"/>
  <c r="Q1167" i="1"/>
  <c r="Q1168" i="1"/>
  <c r="Q1171" i="1"/>
  <c r="Q1172" i="1"/>
  <c r="Q1173" i="1"/>
  <c r="Q1174" i="1"/>
  <c r="Q1175" i="1"/>
  <c r="Q1176" i="1"/>
  <c r="Q1177" i="1"/>
  <c r="Q1178" i="1"/>
  <c r="Q1179" i="1"/>
  <c r="Q1180" i="1"/>
  <c r="Q1182" i="1"/>
  <c r="Q1183" i="1"/>
  <c r="Q1184" i="1"/>
  <c r="Q1185" i="1"/>
  <c r="Q1187" i="1"/>
  <c r="Q1191" i="1"/>
  <c r="Q1194" i="1"/>
  <c r="Q1197" i="1"/>
  <c r="Q1200" i="1"/>
  <c r="Q1202" i="1"/>
  <c r="Q1204" i="1"/>
  <c r="Q1208" i="1"/>
  <c r="Q1209" i="1"/>
  <c r="Q1210" i="1"/>
  <c r="Q1211" i="1"/>
  <c r="Q1212" i="1"/>
  <c r="Q1217" i="1"/>
  <c r="Q1226" i="1"/>
  <c r="Q1234" i="1"/>
  <c r="Q1239" i="1"/>
  <c r="Q1397" i="1"/>
  <c r="Q1398" i="1"/>
  <c r="Q1399" i="1"/>
  <c r="Q1400" i="1"/>
  <c r="Q1401" i="1"/>
  <c r="Q1402" i="1"/>
  <c r="Q1403" i="1"/>
  <c r="Q1404" i="1"/>
  <c r="Q1405" i="1"/>
  <c r="Q1426" i="1"/>
  <c r="Q1447" i="1"/>
  <c r="Q1485" i="1"/>
  <c r="Q1486" i="1"/>
  <c r="Q1492" i="1"/>
  <c r="Q313" i="1"/>
  <c r="Q815" i="1"/>
  <c r="Q860" i="1"/>
  <c r="Q955" i="1"/>
  <c r="Q1317" i="1"/>
  <c r="Q1247" i="1"/>
  <c r="Q989" i="1"/>
  <c r="Q1284" i="1"/>
  <c r="Q1484" i="1"/>
  <c r="Q1047" i="1"/>
  <c r="Q1049" i="1"/>
  <c r="Q1477" i="1"/>
  <c r="Q1479" i="1"/>
  <c r="Q1480" i="1"/>
  <c r="Q1468" i="1"/>
  <c r="Q1471" i="1"/>
  <c r="Q1445" i="1"/>
  <c r="Q1461" i="1"/>
  <c r="Q1456" i="1"/>
  <c r="Q1457" i="1"/>
  <c r="Q1467" i="1"/>
  <c r="Q1449" i="1"/>
  <c r="Q1450" i="1"/>
  <c r="Q196" i="1"/>
  <c r="Q232" i="1"/>
  <c r="Q233" i="1"/>
  <c r="Q235" i="1"/>
  <c r="Q237" i="1"/>
  <c r="Q238" i="1"/>
  <c r="Q239" i="1"/>
  <c r="Q240" i="1"/>
  <c r="Q241" i="1"/>
  <c r="Q243" i="1"/>
  <c r="Q245" i="1"/>
  <c r="Q247" i="1"/>
  <c r="Q248" i="1"/>
  <c r="Q249" i="1"/>
  <c r="Q251" i="1"/>
  <c r="Q253" i="1"/>
  <c r="Q258" i="1"/>
  <c r="Q259" i="1"/>
  <c r="Q260" i="1"/>
  <c r="Q261" i="1"/>
  <c r="Q262" i="1"/>
  <c r="Q263" i="1"/>
  <c r="Q264" i="1"/>
  <c r="Q265" i="1"/>
  <c r="Q266" i="1"/>
  <c r="Q269" i="1"/>
  <c r="Q270" i="1"/>
  <c r="Q271" i="1"/>
  <c r="Q272" i="1"/>
  <c r="Q278" i="1"/>
  <c r="Q286" i="1"/>
  <c r="Q293" i="1"/>
  <c r="Q294" i="1"/>
  <c r="Q295" i="1"/>
  <c r="Q304" i="1"/>
  <c r="Q305" i="1"/>
  <c r="Q306" i="1"/>
  <c r="Q307" i="1"/>
  <c r="Q308" i="1"/>
  <c r="Q309" i="1"/>
  <c r="Q310" i="1"/>
  <c r="Q311" i="1"/>
  <c r="Q312" i="1"/>
  <c r="Q314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3" i="1"/>
  <c r="Q336" i="1"/>
  <c r="Q339" i="1"/>
  <c r="Q340" i="1"/>
  <c r="Q342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6" i="1"/>
  <c r="Q367" i="1"/>
  <c r="Q369" i="1"/>
  <c r="Q370" i="1"/>
  <c r="Q372" i="1"/>
  <c r="Q375" i="1"/>
  <c r="Q378" i="1"/>
  <c r="Q379" i="1"/>
  <c r="Q380" i="1"/>
  <c r="Q385" i="1"/>
  <c r="Q386" i="1"/>
  <c r="Q387" i="1"/>
  <c r="Q390" i="1"/>
  <c r="Q391" i="1"/>
  <c r="Q392" i="1"/>
  <c r="Q393" i="1"/>
  <c r="Q394" i="1"/>
  <c r="Q395" i="1"/>
  <c r="Q396" i="1"/>
  <c r="Q397" i="1"/>
  <c r="Q399" i="1"/>
  <c r="Q400" i="1"/>
  <c r="Q401" i="1"/>
  <c r="Q474" i="1"/>
  <c r="Q478" i="1"/>
  <c r="Q481" i="1"/>
  <c r="Q493" i="1"/>
  <c r="Q532" i="1"/>
  <c r="Q926" i="1"/>
  <c r="Q937" i="1"/>
  <c r="Q954" i="1"/>
  <c r="Q1071" i="1"/>
  <c r="Q1098" i="1"/>
  <c r="Q1099" i="1"/>
  <c r="Q1100" i="1"/>
  <c r="Q1106" i="1"/>
  <c r="Q1107" i="1"/>
  <c r="Q1108" i="1"/>
  <c r="Q1446" i="1"/>
  <c r="Q1463" i="1"/>
  <c r="Q1464" i="1"/>
  <c r="Q341" i="1"/>
  <c r="Q1390" i="1"/>
  <c r="Q1417" i="1"/>
  <c r="Q1444" i="1"/>
  <c r="Q1428" i="1"/>
  <c r="Q1421" i="1"/>
  <c r="Q1246" i="1"/>
  <c r="Q1249" i="1"/>
  <c r="Q1251" i="1"/>
  <c r="Q1338" i="1"/>
  <c r="Q1245" i="1"/>
  <c r="Q1248" i="1"/>
  <c r="Q1250" i="1"/>
  <c r="Q1332" i="1"/>
  <c r="Q1337" i="1"/>
  <c r="Q1376" i="1"/>
  <c r="Q1377" i="1"/>
  <c r="Q1379" i="1"/>
  <c r="Q1381" i="1"/>
  <c r="Q1383" i="1"/>
  <c r="Q1385" i="1"/>
  <c r="Q1389" i="1"/>
  <c r="Q1395" i="1"/>
  <c r="Q1436" i="1"/>
  <c r="Q1282" i="1"/>
  <c r="Q1274" i="1"/>
  <c r="Q1255" i="1"/>
  <c r="Q1196" i="1"/>
  <c r="Q1195" i="1"/>
  <c r="Q1189" i="1"/>
  <c r="Q1188" i="1"/>
  <c r="Q1186" i="1"/>
  <c r="Q1169" i="1"/>
  <c r="Q1162" i="1"/>
  <c r="Q1161" i="1"/>
  <c r="Q1159" i="1"/>
  <c r="Q1158" i="1"/>
  <c r="Q1157" i="1"/>
  <c r="Q1156" i="1"/>
  <c r="Q1154" i="1"/>
  <c r="Q1143" i="1"/>
  <c r="Q1142" i="1"/>
  <c r="Q1141" i="1"/>
  <c r="Q1140" i="1"/>
  <c r="Q1139" i="1"/>
  <c r="Q1137" i="1"/>
  <c r="Q1136" i="1"/>
  <c r="Q1135" i="1"/>
  <c r="Q1134" i="1"/>
  <c r="Q1133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5" i="1"/>
  <c r="Q1104" i="1"/>
  <c r="Q1103" i="1"/>
  <c r="Q1101" i="1"/>
  <c r="Q1097" i="1"/>
  <c r="Q1096" i="1"/>
  <c r="Q1095" i="1"/>
  <c r="Q1094" i="1"/>
  <c r="Q1093" i="1"/>
  <c r="Q1092" i="1"/>
  <c r="Q1091" i="1"/>
  <c r="Q1090" i="1"/>
  <c r="Q1089" i="1"/>
  <c r="Q1087" i="1"/>
  <c r="Q1086" i="1"/>
  <c r="Q1085" i="1"/>
  <c r="Q1084" i="1"/>
  <c r="Q1083" i="1"/>
  <c r="Q1082" i="1"/>
  <c r="Q1081" i="1"/>
  <c r="Q1079" i="1"/>
  <c r="Q1077" i="1"/>
  <c r="Q1076" i="1"/>
  <c r="Q1074" i="1"/>
  <c r="Q1073" i="1"/>
  <c r="Q1072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8" i="1"/>
  <c r="Q1046" i="1"/>
  <c r="Q1044" i="1"/>
  <c r="Q1042" i="1"/>
  <c r="Q1041" i="1"/>
  <c r="Q1040" i="1"/>
  <c r="Q1038" i="1"/>
  <c r="Q1036" i="1"/>
  <c r="Q1037" i="1"/>
  <c r="Q1035" i="1"/>
  <c r="Q1034" i="1"/>
  <c r="Q1033" i="1"/>
  <c r="Q1032" i="1"/>
  <c r="Q1031" i="1"/>
  <c r="Q1030" i="1"/>
  <c r="Q1029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4" i="1"/>
  <c r="Q1003" i="1"/>
  <c r="Q1002" i="1"/>
  <c r="Q1000" i="1"/>
  <c r="Q999" i="1"/>
  <c r="Q998" i="1"/>
  <c r="Q996" i="1"/>
  <c r="Q995" i="1"/>
  <c r="Q994" i="1"/>
  <c r="Q993" i="1"/>
  <c r="Q992" i="1"/>
  <c r="Q991" i="1"/>
  <c r="Q990" i="1"/>
  <c r="Q988" i="1"/>
  <c r="Q987" i="1"/>
  <c r="Q986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6" i="1"/>
  <c r="Q965" i="1"/>
  <c r="Q964" i="1"/>
  <c r="Q963" i="1"/>
  <c r="Q962" i="1"/>
  <c r="Q961" i="1"/>
  <c r="Q960" i="1"/>
  <c r="Q959" i="1"/>
  <c r="Q958" i="1"/>
  <c r="Q957" i="1"/>
  <c r="Q956" i="1"/>
  <c r="Q952" i="1"/>
  <c r="Q951" i="1"/>
  <c r="Q950" i="1"/>
  <c r="Q949" i="1"/>
  <c r="Q948" i="1"/>
  <c r="Q947" i="1"/>
  <c r="Q946" i="1"/>
  <c r="Q945" i="1"/>
  <c r="Q943" i="1"/>
  <c r="Q942" i="1"/>
  <c r="Q941" i="1"/>
  <c r="Q940" i="1"/>
  <c r="Q939" i="1"/>
  <c r="Q938" i="1"/>
  <c r="Q936" i="1"/>
  <c r="Q935" i="1"/>
  <c r="Q934" i="1"/>
  <c r="Q933" i="1"/>
  <c r="Q932" i="1"/>
  <c r="Q931" i="1"/>
  <c r="Q930" i="1"/>
  <c r="Q929" i="1"/>
  <c r="Q928" i="1"/>
  <c r="Q927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0" i="1"/>
  <c r="Q819" i="1"/>
  <c r="Q818" i="1"/>
  <c r="Q817" i="1"/>
  <c r="Q816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1" i="1"/>
  <c r="Q780" i="1"/>
  <c r="Q779" i="1"/>
  <c r="Q778" i="1"/>
  <c r="Q777" i="1"/>
  <c r="Q776" i="1"/>
  <c r="Q775" i="1"/>
  <c r="Q774" i="1"/>
  <c r="Q773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4" i="1"/>
  <c r="Q753" i="1"/>
  <c r="Q751" i="1"/>
  <c r="Q750" i="1"/>
  <c r="Q749" i="1"/>
  <c r="Q748" i="1"/>
  <c r="Q747" i="1"/>
  <c r="Q746" i="1"/>
  <c r="Q745" i="1"/>
  <c r="Q744" i="1"/>
  <c r="Q743" i="1"/>
  <c r="Q739" i="1"/>
  <c r="Q738" i="1"/>
  <c r="Q737" i="1"/>
  <c r="Q736" i="1"/>
  <c r="Q735" i="1"/>
  <c r="Q734" i="1"/>
  <c r="Q733" i="1"/>
  <c r="Q731" i="1"/>
  <c r="Q730" i="1"/>
  <c r="Q729" i="1"/>
  <c r="Q728" i="1"/>
  <c r="Q726" i="1"/>
  <c r="Q725" i="1"/>
  <c r="Q724" i="1"/>
  <c r="Q723" i="1"/>
  <c r="Q722" i="1"/>
  <c r="Q721" i="1"/>
  <c r="Q719" i="1"/>
  <c r="Q718" i="1"/>
  <c r="Q717" i="1"/>
  <c r="Q716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3" i="1"/>
  <c r="Q692" i="1"/>
  <c r="Q687" i="1"/>
  <c r="Q686" i="1"/>
  <c r="Q685" i="1"/>
  <c r="Q684" i="1"/>
  <c r="Q683" i="1"/>
  <c r="Q682" i="1"/>
  <c r="Q681" i="1"/>
  <c r="Q680" i="1"/>
  <c r="Q679" i="1"/>
  <c r="Q678" i="1"/>
  <c r="Q677" i="1"/>
  <c r="Q675" i="1"/>
  <c r="Q674" i="1"/>
  <c r="Q673" i="1"/>
  <c r="Q672" i="1"/>
  <c r="Q671" i="1"/>
  <c r="Q670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49" i="1"/>
  <c r="Q648" i="1"/>
  <c r="Q647" i="1"/>
  <c r="Q646" i="1"/>
  <c r="Q644" i="1"/>
  <c r="Q643" i="1"/>
  <c r="Q642" i="1"/>
  <c r="Q641" i="1"/>
  <c r="Q640" i="1"/>
  <c r="Q639" i="1"/>
  <c r="Q638" i="1"/>
  <c r="Q637" i="1"/>
  <c r="Q635" i="1"/>
  <c r="Q633" i="1"/>
  <c r="Q632" i="1"/>
  <c r="Q628" i="1"/>
  <c r="Q626" i="1"/>
  <c r="Q625" i="1"/>
  <c r="Q624" i="1"/>
  <c r="Q623" i="1"/>
  <c r="Q622" i="1"/>
  <c r="Q621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3" i="1"/>
  <c r="Q602" i="1"/>
  <c r="Q601" i="1"/>
  <c r="Q598" i="1"/>
  <c r="Q597" i="1"/>
  <c r="Q594" i="1"/>
  <c r="Q593" i="1"/>
  <c r="Q591" i="1"/>
  <c r="Q588" i="1"/>
  <c r="Q587" i="1"/>
  <c r="Q586" i="1"/>
  <c r="Q584" i="1"/>
  <c r="Q583" i="1"/>
  <c r="Q582" i="1"/>
  <c r="Q580" i="1"/>
  <c r="Q578" i="1"/>
  <c r="Q570" i="1"/>
  <c r="Q569" i="1"/>
  <c r="Q567" i="1"/>
  <c r="Q562" i="1"/>
  <c r="Q561" i="1"/>
  <c r="Q560" i="1"/>
  <c r="Q559" i="1"/>
  <c r="Q556" i="1"/>
  <c r="Q555" i="1"/>
  <c r="Q553" i="1"/>
  <c r="Q550" i="1"/>
  <c r="Q548" i="1"/>
  <c r="Q542" i="1"/>
  <c r="Q541" i="1"/>
  <c r="Q538" i="1"/>
  <c r="Q527" i="1"/>
  <c r="Q526" i="1"/>
  <c r="Q524" i="1"/>
  <c r="Q523" i="1"/>
  <c r="Q522" i="1"/>
  <c r="Q521" i="1"/>
  <c r="Q517" i="1"/>
  <c r="Q513" i="1"/>
  <c r="Q512" i="1"/>
  <c r="Q505" i="1"/>
  <c r="Q501" i="1"/>
  <c r="Q500" i="1"/>
  <c r="Q492" i="1"/>
  <c r="Q491" i="1"/>
  <c r="Q488" i="1"/>
  <c r="Q487" i="1"/>
  <c r="Q485" i="1"/>
  <c r="Q484" i="1"/>
  <c r="Q483" i="1"/>
  <c r="Q480" i="1"/>
  <c r="Q476" i="1"/>
  <c r="Q475" i="1"/>
  <c r="Q472" i="1"/>
  <c r="Q471" i="1"/>
  <c r="Q470" i="1"/>
  <c r="Q469" i="1"/>
  <c r="Q468" i="1"/>
  <c r="Q466" i="1"/>
  <c r="Q464" i="1"/>
  <c r="Q461" i="1"/>
  <c r="Q460" i="1"/>
  <c r="Q459" i="1"/>
  <c r="Q458" i="1"/>
  <c r="Q452" i="1"/>
  <c r="Q447" i="1"/>
  <c r="Q448" i="1"/>
  <c r="Q433" i="1"/>
  <c r="Q434" i="1"/>
  <c r="Q423" i="1"/>
  <c r="Q424" i="1"/>
  <c r="Q418" i="1"/>
  <c r="Q417" i="1"/>
  <c r="Q414" i="1"/>
  <c r="Q412" i="1"/>
  <c r="Q411" i="1"/>
  <c r="Q410" i="1"/>
  <c r="Q409" i="1"/>
  <c r="Q407" i="1"/>
  <c r="Q405" i="1"/>
  <c r="Q406" i="1"/>
  <c r="Q373" i="1"/>
  <c r="Q365" i="1"/>
  <c r="Q364" i="1"/>
  <c r="Q363" i="1"/>
  <c r="Q348" i="1"/>
  <c r="Q347" i="1"/>
  <c r="Q345" i="1"/>
  <c r="Q346" i="1"/>
  <c r="Q343" i="1"/>
  <c r="Q344" i="1"/>
  <c r="Q297" i="1"/>
  <c r="Q296" i="1"/>
  <c r="Q276" i="1"/>
  <c r="Q257" i="1"/>
  <c r="Q256" i="1"/>
  <c r="Q244" i="1"/>
  <c r="Q131" i="1"/>
  <c r="Q1434" i="1"/>
  <c r="Q1242" i="1"/>
  <c r="Q1243" i="1"/>
  <c r="Q1252" i="1"/>
  <c r="Q1253" i="1"/>
  <c r="Q1254" i="1"/>
  <c r="Q1256" i="1"/>
  <c r="Q1267" i="1"/>
  <c r="Q1275" i="1"/>
  <c r="Q1276" i="1"/>
  <c r="Q1277" i="1"/>
  <c r="Q1279" i="1"/>
  <c r="Q1280" i="1"/>
  <c r="Q1281" i="1"/>
  <c r="Q1300" i="1"/>
  <c r="Q1304" i="1"/>
  <c r="Q1307" i="1"/>
  <c r="Q1308" i="1"/>
  <c r="Q1310" i="1"/>
  <c r="Q1311" i="1"/>
  <c r="Q1313" i="1"/>
  <c r="Q1314" i="1"/>
  <c r="Q1315" i="1"/>
  <c r="Q1320" i="1"/>
  <c r="Q1323" i="1"/>
  <c r="Q1326" i="1"/>
  <c r="Q1327" i="1"/>
  <c r="Q1328" i="1"/>
  <c r="Q1336" i="1"/>
  <c r="Q1341" i="1"/>
  <c r="Q1342" i="1"/>
  <c r="Q1343" i="1"/>
  <c r="Q1344" i="1"/>
  <c r="Q1345" i="1"/>
  <c r="Q1349" i="1"/>
  <c r="Q1353" i="1"/>
  <c r="Q1354" i="1"/>
  <c r="Q1355" i="1"/>
  <c r="Q1359" i="1"/>
  <c r="Q1360" i="1"/>
  <c r="Q1361" i="1"/>
  <c r="Q1362" i="1"/>
  <c r="Q1363" i="1"/>
  <c r="Q1364" i="1"/>
  <c r="Q1366" i="1"/>
  <c r="Q1367" i="1"/>
  <c r="Q331" i="1"/>
  <c r="Q585" i="1"/>
  <c r="Q650" i="1"/>
  <c r="Q371" i="1"/>
  <c r="Q620" i="1"/>
  <c r="Q486" i="1"/>
  <c r="Q557" i="1"/>
  <c r="Q402" i="1"/>
  <c r="Q425" i="1"/>
  <c r="Q455" i="1"/>
  <c r="Q518" i="1"/>
  <c r="Q821" i="1"/>
  <c r="Q1088" i="1"/>
  <c r="Q592" i="1"/>
  <c r="Q1229" i="1"/>
  <c r="Q1190" i="1"/>
  <c r="Q1233" i="1"/>
  <c r="Q1227" i="1"/>
  <c r="Q1192" i="1"/>
  <c r="Q1138" i="1"/>
  <c r="Q1205" i="1"/>
  <c r="Q1102" i="1"/>
  <c r="Q1181" i="1"/>
  <c r="Q1149" i="1"/>
  <c r="Q1213" i="1"/>
  <c r="Q694" i="1"/>
  <c r="Q1199" i="1"/>
  <c r="Q1153" i="1"/>
  <c r="Q1152" i="1"/>
  <c r="Q1231" i="1"/>
  <c r="Q1230" i="1"/>
  <c r="Q1147" i="1"/>
  <c r="Q1151" i="1"/>
  <c r="Q1150" i="1"/>
  <c r="Q1145" i="1"/>
  <c r="Q1148" i="1"/>
  <c r="Q1228" i="1"/>
  <c r="Q1358" i="1"/>
  <c r="Q254" i="1"/>
  <c r="Q497" i="1"/>
  <c r="Q498" i="1"/>
  <c r="Q581" i="1"/>
  <c r="Q605" i="1"/>
  <c r="Q634" i="1"/>
  <c r="Q691" i="1"/>
  <c r="Q771" i="1"/>
  <c r="Q814" i="1"/>
  <c r="Q859" i="1"/>
  <c r="Q1214" i="1"/>
  <c r="Q1219" i="1"/>
  <c r="Q1221" i="1"/>
  <c r="Q1223" i="1"/>
  <c r="Q1225" i="1"/>
  <c r="Q1408" i="1"/>
  <c r="Q1215" i="1"/>
  <c r="Q1216" i="1"/>
  <c r="Q1220" i="1"/>
  <c r="Q1222" i="1"/>
  <c r="Q1218" i="1"/>
  <c r="Q1224" i="1"/>
  <c r="Q1283" i="1"/>
  <c r="Q1305" i="1"/>
  <c r="Q1309" i="1"/>
  <c r="Q985" i="1"/>
  <c r="Q1264" i="1"/>
  <c r="Q1265" i="1"/>
  <c r="Q1266" i="1"/>
  <c r="Q1270" i="1"/>
  <c r="Q1268" i="1"/>
  <c r="Q1269" i="1"/>
  <c r="Q1271" i="1"/>
  <c r="Q1272" i="1"/>
  <c r="Q1273" i="1"/>
  <c r="Q1289" i="1"/>
  <c r="Q1290" i="1"/>
  <c r="Q1288" i="1"/>
  <c r="Q1301" i="1"/>
  <c r="Q1302" i="1"/>
  <c r="Q1303" i="1"/>
  <c r="Q1319" i="1"/>
  <c r="Q1316" i="1"/>
  <c r="Q1318" i="1"/>
  <c r="Q1321" i="1"/>
  <c r="Q1322" i="1"/>
  <c r="Q1324" i="1"/>
  <c r="Q1325" i="1"/>
  <c r="Q1287" i="1"/>
  <c r="Q1356" i="1"/>
  <c r="Q1357" i="1"/>
  <c r="Q1370" i="1"/>
  <c r="Q1371" i="1"/>
  <c r="Q1372" i="1"/>
  <c r="Q1373" i="1"/>
  <c r="Q1374" i="1"/>
  <c r="Q1285" i="1"/>
  <c r="Q1286" i="1"/>
  <c r="Q1350" i="1"/>
  <c r="Q1352" i="1"/>
  <c r="G1601" i="1"/>
  <c r="K1601" i="1"/>
  <c r="G1589" i="1"/>
  <c r="K1589" i="1" s="1"/>
  <c r="G1579" i="1"/>
  <c r="K1579" i="1" s="1"/>
  <c r="G1574" i="1"/>
  <c r="K1574" i="1" s="1"/>
  <c r="G1581" i="1"/>
  <c r="K1581" i="1" s="1"/>
  <c r="G1592" i="1"/>
  <c r="K1592" i="1" s="1"/>
  <c r="I12" i="3"/>
  <c r="P12" i="3"/>
  <c r="H12" i="3"/>
  <c r="H511" i="3"/>
  <c r="J511" i="3"/>
  <c r="I511" i="3"/>
  <c r="L511" i="3"/>
  <c r="F511" i="3"/>
  <c r="K511" i="3"/>
  <c r="J493" i="3"/>
  <c r="I493" i="3"/>
  <c r="H493" i="3"/>
  <c r="K493" i="3"/>
  <c r="F493" i="3"/>
  <c r="L493" i="3"/>
  <c r="G241" i="3"/>
  <c r="K241" i="3"/>
  <c r="L241" i="3"/>
  <c r="G110" i="3"/>
  <c r="K110" i="3"/>
  <c r="L110" i="3"/>
  <c r="G374" i="3"/>
  <c r="L374" i="3"/>
  <c r="K374" i="3"/>
  <c r="G299" i="3"/>
  <c r="K299" i="3"/>
  <c r="L299" i="3"/>
  <c r="N12" i="3"/>
  <c r="G216" i="3"/>
  <c r="K216" i="3"/>
  <c r="L216" i="3"/>
  <c r="G173" i="3"/>
  <c r="L173" i="3"/>
  <c r="K173" i="3"/>
  <c r="G148" i="3"/>
  <c r="K148" i="3"/>
  <c r="L148" i="3"/>
  <c r="G84" i="3"/>
  <c r="G939" i="3"/>
  <c r="K939" i="3"/>
  <c r="L939" i="3"/>
  <c r="G831" i="3"/>
  <c r="K831" i="3"/>
  <c r="L831" i="3"/>
  <c r="G816" i="3"/>
  <c r="L816" i="3"/>
  <c r="K816" i="3"/>
  <c r="G673" i="3"/>
  <c r="K673" i="3"/>
  <c r="L673" i="3"/>
  <c r="G593" i="3"/>
  <c r="K593" i="3"/>
  <c r="L593" i="3"/>
  <c r="G524" i="3"/>
  <c r="K524" i="3"/>
  <c r="L524" i="3"/>
  <c r="G465" i="3"/>
  <c r="K465" i="3"/>
  <c r="L465" i="3"/>
  <c r="C12" i="3"/>
  <c r="H442" i="3"/>
  <c r="J442" i="3"/>
  <c r="F442" i="3"/>
  <c r="K442" i="3"/>
  <c r="I442" i="3"/>
  <c r="H227" i="3"/>
  <c r="J227" i="3"/>
  <c r="F227" i="3"/>
  <c r="I227" i="3"/>
  <c r="L227" i="3"/>
  <c r="H184" i="3"/>
  <c r="J184" i="3"/>
  <c r="F184" i="3"/>
  <c r="K184" i="3"/>
  <c r="I184" i="3"/>
  <c r="H461" i="3"/>
  <c r="J461" i="3"/>
  <c r="F461" i="3"/>
  <c r="I461" i="3"/>
  <c r="K461" i="3"/>
  <c r="L461" i="3"/>
  <c r="H445" i="3"/>
  <c r="J445" i="3"/>
  <c r="F445" i="3"/>
  <c r="K445" i="3"/>
  <c r="I445" i="3"/>
  <c r="H426" i="3"/>
  <c r="J426" i="3"/>
  <c r="F426" i="3"/>
  <c r="I426" i="3"/>
  <c r="K426" i="3"/>
  <c r="L426" i="3"/>
  <c r="H410" i="3"/>
  <c r="J410" i="3"/>
  <c r="F410" i="3"/>
  <c r="K410" i="3"/>
  <c r="I410" i="3"/>
  <c r="H391" i="3"/>
  <c r="K391" i="3"/>
  <c r="J391" i="3"/>
  <c r="I391" i="3"/>
  <c r="H368" i="3"/>
  <c r="J368" i="3"/>
  <c r="F368" i="3"/>
  <c r="I368" i="3"/>
  <c r="K368" i="3"/>
  <c r="H356" i="3"/>
  <c r="L356" i="3"/>
  <c r="I356" i="3"/>
  <c r="K356" i="3"/>
  <c r="H344" i="3"/>
  <c r="J344" i="3"/>
  <c r="F344" i="3"/>
  <c r="I344" i="3"/>
  <c r="K344" i="3"/>
  <c r="H322" i="3"/>
  <c r="J322" i="3"/>
  <c r="F322" i="3"/>
  <c r="H299" i="3"/>
  <c r="J299" i="3"/>
  <c r="F299" i="3"/>
  <c r="H286" i="3"/>
  <c r="J286" i="3"/>
  <c r="L286" i="3"/>
  <c r="I286" i="3"/>
  <c r="K286" i="3"/>
  <c r="F286" i="3"/>
  <c r="H273" i="3"/>
  <c r="J273" i="3"/>
  <c r="F273" i="3"/>
  <c r="I273" i="3"/>
  <c r="L273" i="3"/>
  <c r="H255" i="3"/>
  <c r="K255" i="3"/>
  <c r="J255" i="3"/>
  <c r="L255" i="3"/>
  <c r="I255" i="3"/>
  <c r="H229" i="3"/>
  <c r="J229" i="3"/>
  <c r="F229" i="3"/>
  <c r="K229" i="3"/>
  <c r="I229" i="3"/>
  <c r="L12" i="3"/>
  <c r="L438" i="3"/>
  <c r="K292" i="3"/>
  <c r="K72" i="3"/>
  <c r="H269" i="3"/>
  <c r="L269" i="3"/>
  <c r="J269" i="3"/>
  <c r="H195" i="3"/>
  <c r="L195" i="3"/>
  <c r="K195" i="3"/>
  <c r="H90" i="3"/>
  <c r="I90" i="3"/>
  <c r="L90" i="3"/>
  <c r="H449" i="3"/>
  <c r="J449" i="3"/>
  <c r="L449" i="3"/>
  <c r="K449" i="3"/>
  <c r="I449" i="3"/>
  <c r="H430" i="3"/>
  <c r="L430" i="3"/>
  <c r="J430" i="3"/>
  <c r="H414" i="3"/>
  <c r="L414" i="3"/>
  <c r="H354" i="3"/>
  <c r="I354" i="3"/>
  <c r="J354" i="3"/>
  <c r="F354" i="3"/>
  <c r="H284" i="3"/>
  <c r="I284" i="3"/>
  <c r="F284" i="3"/>
  <c r="H527" i="3"/>
  <c r="J527" i="3"/>
  <c r="I527" i="3"/>
  <c r="L527" i="3"/>
  <c r="K527" i="3"/>
  <c r="F527" i="3"/>
  <c r="J509" i="3"/>
  <c r="I509" i="3"/>
  <c r="H509" i="3"/>
  <c r="K509" i="3"/>
  <c r="G428" i="3"/>
  <c r="K428" i="3"/>
  <c r="G397" i="3"/>
  <c r="K397" i="3"/>
  <c r="L397" i="3"/>
  <c r="G309" i="3"/>
  <c r="K309" i="3"/>
  <c r="G253" i="3"/>
  <c r="L253" i="3"/>
  <c r="K253" i="3"/>
  <c r="G100" i="3"/>
  <c r="K100" i="3"/>
  <c r="K857" i="3"/>
  <c r="G857" i="3"/>
  <c r="G575" i="3"/>
  <c r="L575" i="3"/>
  <c r="K575" i="3"/>
  <c r="G560" i="3"/>
  <c r="K560" i="3"/>
  <c r="L560" i="3"/>
  <c r="F195" i="3"/>
  <c r="K430" i="3"/>
  <c r="K116" i="3"/>
  <c r="K852" i="3"/>
  <c r="J284" i="3"/>
  <c r="I269" i="3"/>
  <c r="I414" i="3"/>
  <c r="L284" i="3"/>
  <c r="L509" i="3"/>
  <c r="K394" i="3"/>
  <c r="K629" i="3"/>
  <c r="F509" i="3"/>
  <c r="J90" i="3"/>
  <c r="J12" i="3"/>
  <c r="H337" i="3"/>
  <c r="I337" i="3"/>
  <c r="J337" i="3"/>
  <c r="K337" i="3"/>
  <c r="H214" i="3"/>
  <c r="I214" i="3"/>
  <c r="J214" i="3"/>
  <c r="H165" i="3"/>
  <c r="I165" i="3"/>
  <c r="K165" i="3"/>
  <c r="H456" i="3"/>
  <c r="I456" i="3"/>
  <c r="H438" i="3"/>
  <c r="I438" i="3"/>
  <c r="J438" i="3"/>
  <c r="K438" i="3"/>
  <c r="H421" i="3"/>
  <c r="I421" i="3"/>
  <c r="J421" i="3"/>
  <c r="H405" i="3"/>
  <c r="I405" i="3"/>
  <c r="J397" i="3"/>
  <c r="H397" i="3"/>
  <c r="I397" i="3"/>
  <c r="F397" i="3"/>
  <c r="H385" i="3"/>
  <c r="J385" i="3"/>
  <c r="I385" i="3"/>
  <c r="F385" i="3"/>
  <c r="L385" i="3"/>
  <c r="H374" i="3"/>
  <c r="J374" i="3"/>
  <c r="I374" i="3"/>
  <c r="H362" i="3"/>
  <c r="I362" i="3"/>
  <c r="J362" i="3"/>
  <c r="K362" i="3"/>
  <c r="F362" i="3"/>
  <c r="H345" i="3"/>
  <c r="K345" i="3"/>
  <c r="J345" i="3"/>
  <c r="F345" i="3"/>
  <c r="I345" i="3"/>
  <c r="L345" i="3"/>
  <c r="J328" i="3"/>
  <c r="H328" i="3"/>
  <c r="I328" i="3"/>
  <c r="K328" i="3"/>
  <c r="L328" i="3"/>
  <c r="F328" i="3"/>
  <c r="H316" i="3"/>
  <c r="K316" i="3"/>
  <c r="J316" i="3"/>
  <c r="I316" i="3"/>
  <c r="F316" i="3"/>
  <c r="L316" i="3"/>
  <c r="H305" i="3"/>
  <c r="J305" i="3"/>
  <c r="I305" i="3"/>
  <c r="L305" i="3"/>
  <c r="H292" i="3"/>
  <c r="I292" i="3"/>
  <c r="F292" i="3"/>
  <c r="H274" i="3"/>
  <c r="K274" i="3"/>
  <c r="J274" i="3"/>
  <c r="F274" i="3"/>
  <c r="I274" i="3"/>
  <c r="L274" i="3"/>
  <c r="J261" i="3"/>
  <c r="H261" i="3"/>
  <c r="I261" i="3"/>
  <c r="L261" i="3"/>
  <c r="F261" i="3"/>
  <c r="H248" i="3"/>
  <c r="K248" i="3"/>
  <c r="J248" i="3"/>
  <c r="I248" i="3"/>
  <c r="F248" i="3"/>
  <c r="L248" i="3"/>
  <c r="H235" i="3"/>
  <c r="J235" i="3"/>
  <c r="I235" i="3"/>
  <c r="L235" i="3"/>
  <c r="J200" i="3"/>
  <c r="H200" i="3"/>
  <c r="I200" i="3"/>
  <c r="K200" i="3"/>
  <c r="L200" i="3"/>
  <c r="F200" i="3"/>
  <c r="J154" i="3"/>
  <c r="H154" i="3"/>
  <c r="I154" i="3"/>
  <c r="L154" i="3"/>
  <c r="F154" i="3"/>
  <c r="J119" i="3"/>
  <c r="H119" i="3"/>
  <c r="I119" i="3"/>
  <c r="L119" i="3"/>
  <c r="F119" i="3"/>
  <c r="J85" i="3"/>
  <c r="H85" i="3"/>
  <c r="I85" i="3"/>
  <c r="K85" i="3"/>
  <c r="L85" i="3"/>
  <c r="F85" i="3"/>
  <c r="J53" i="3"/>
  <c r="H53" i="3"/>
  <c r="I53" i="3"/>
  <c r="L53" i="3"/>
  <c r="F53" i="3"/>
  <c r="I989" i="3"/>
  <c r="H989" i="3"/>
  <c r="K989" i="3"/>
  <c r="I957" i="3"/>
  <c r="H957" i="3"/>
  <c r="K957" i="3"/>
  <c r="I925" i="3"/>
  <c r="H925" i="3"/>
  <c r="K925" i="3"/>
  <c r="I893" i="3"/>
  <c r="H893" i="3"/>
  <c r="K893" i="3"/>
  <c r="I861" i="3"/>
  <c r="H861" i="3"/>
  <c r="I829" i="3"/>
  <c r="H829" i="3"/>
  <c r="I797" i="3"/>
  <c r="H797" i="3"/>
  <c r="K797" i="3"/>
  <c r="I765" i="3"/>
  <c r="H765" i="3"/>
  <c r="I733" i="3"/>
  <c r="H733" i="3"/>
  <c r="K733" i="3"/>
  <c r="I701" i="3"/>
  <c r="H701" i="3"/>
  <c r="I669" i="3"/>
  <c r="H669" i="3"/>
  <c r="K669" i="3"/>
  <c r="J637" i="3"/>
  <c r="I637" i="3"/>
  <c r="H637" i="3"/>
  <c r="K637" i="3"/>
  <c r="J605" i="3"/>
  <c r="I605" i="3"/>
  <c r="H605" i="3"/>
  <c r="J573" i="3"/>
  <c r="I573" i="3"/>
  <c r="H573" i="3"/>
  <c r="K573" i="3"/>
  <c r="J541" i="3"/>
  <c r="I541" i="3"/>
  <c r="H541" i="3"/>
  <c r="K541" i="3"/>
  <c r="J488" i="3"/>
  <c r="H488" i="3"/>
  <c r="I488" i="3"/>
  <c r="L488" i="3"/>
  <c r="G212" i="3"/>
  <c r="K212" i="3"/>
  <c r="L212" i="3"/>
  <c r="G365" i="3"/>
  <c r="L365" i="3"/>
  <c r="K365" i="3"/>
  <c r="G312" i="3"/>
  <c r="L312" i="3"/>
  <c r="G306" i="3"/>
  <c r="K306" i="3"/>
  <c r="G207" i="3"/>
  <c r="K207" i="3"/>
  <c r="G132" i="3"/>
  <c r="K132" i="3"/>
  <c r="G63" i="3"/>
  <c r="G35" i="3"/>
  <c r="G977" i="3"/>
  <c r="K977" i="3"/>
  <c r="G929" i="3"/>
  <c r="K929" i="3"/>
  <c r="G801" i="3"/>
  <c r="K801" i="3"/>
  <c r="G721" i="3"/>
  <c r="K721" i="3"/>
  <c r="G652" i="3"/>
  <c r="K652" i="3"/>
  <c r="G572" i="3"/>
  <c r="K572" i="3"/>
  <c r="G519" i="3"/>
  <c r="L519" i="3"/>
  <c r="H441" i="3"/>
  <c r="K441" i="3"/>
  <c r="H223" i="3"/>
  <c r="K223" i="3"/>
  <c r="H182" i="3"/>
  <c r="K182" i="3"/>
  <c r="H460" i="3"/>
  <c r="K460" i="3"/>
  <c r="H444" i="3"/>
  <c r="K444" i="3"/>
  <c r="H425" i="3"/>
  <c r="K425" i="3"/>
  <c r="H409" i="3"/>
  <c r="K409" i="3"/>
  <c r="I379" i="3"/>
  <c r="H379" i="3"/>
  <c r="H367" i="3"/>
  <c r="K367" i="3"/>
  <c r="I310" i="3"/>
  <c r="H310" i="3"/>
  <c r="H298" i="3"/>
  <c r="K298" i="3"/>
  <c r="I242" i="3"/>
  <c r="H242" i="3"/>
  <c r="H228" i="3"/>
  <c r="K228" i="3"/>
  <c r="H218" i="3"/>
  <c r="J218" i="3"/>
  <c r="H207" i="3"/>
  <c r="I207" i="3"/>
  <c r="H198" i="3"/>
  <c r="I198" i="3"/>
  <c r="H176" i="3"/>
  <c r="K176" i="3"/>
  <c r="H169" i="3"/>
  <c r="J169" i="3"/>
  <c r="H160" i="3"/>
  <c r="I160" i="3"/>
  <c r="H152" i="3"/>
  <c r="I152" i="3"/>
  <c r="H132" i="3"/>
  <c r="J132" i="3"/>
  <c r="H125" i="3"/>
  <c r="I125" i="3"/>
  <c r="H117" i="3"/>
  <c r="I117" i="3"/>
  <c r="H104" i="3"/>
  <c r="K104" i="3"/>
  <c r="H97" i="3"/>
  <c r="J97" i="3"/>
  <c r="H91" i="3"/>
  <c r="I91" i="3"/>
  <c r="H31" i="3"/>
  <c r="J31" i="3"/>
  <c r="H1019" i="3"/>
  <c r="K1019" i="3"/>
  <c r="J1019" i="3"/>
  <c r="H1007" i="3"/>
  <c r="J1007" i="3"/>
  <c r="I1007" i="3"/>
  <c r="J1000" i="3"/>
  <c r="H1000" i="3"/>
  <c r="I1000" i="3"/>
  <c r="H994" i="3"/>
  <c r="J994" i="3"/>
  <c r="H987" i="3"/>
  <c r="K987" i="3"/>
  <c r="J987" i="3"/>
  <c r="H975" i="3"/>
  <c r="J975" i="3"/>
  <c r="I975" i="3"/>
  <c r="J968" i="3"/>
  <c r="H968" i="3"/>
  <c r="I968" i="3"/>
  <c r="H955" i="3"/>
  <c r="K955" i="3"/>
  <c r="J955" i="3"/>
  <c r="H943" i="3"/>
  <c r="J943" i="3"/>
  <c r="I943" i="3"/>
  <c r="J936" i="3"/>
  <c r="H936" i="3"/>
  <c r="I936" i="3"/>
  <c r="H923" i="3"/>
  <c r="K923" i="3"/>
  <c r="J923" i="3"/>
  <c r="H911" i="3"/>
  <c r="J911" i="3"/>
  <c r="I911" i="3"/>
  <c r="J904" i="3"/>
  <c r="H904" i="3"/>
  <c r="I904" i="3"/>
  <c r="H879" i="3"/>
  <c r="J879" i="3"/>
  <c r="I879" i="3"/>
  <c r="J872" i="3"/>
  <c r="H872" i="3"/>
  <c r="I872" i="3"/>
  <c r="H847" i="3"/>
  <c r="J847" i="3"/>
  <c r="I847" i="3"/>
  <c r="J840" i="3"/>
  <c r="H840" i="3"/>
  <c r="I840" i="3"/>
  <c r="H815" i="3"/>
  <c r="J815" i="3"/>
  <c r="I815" i="3"/>
  <c r="J808" i="3"/>
  <c r="H808" i="3"/>
  <c r="I808" i="3"/>
  <c r="H783" i="3"/>
  <c r="J783" i="3"/>
  <c r="I783" i="3"/>
  <c r="J776" i="3"/>
  <c r="H776" i="3"/>
  <c r="I776" i="3"/>
  <c r="H751" i="3"/>
  <c r="J751" i="3"/>
  <c r="I751" i="3"/>
  <c r="J744" i="3"/>
  <c r="H744" i="3"/>
  <c r="I744" i="3"/>
  <c r="H719" i="3"/>
  <c r="J719" i="3"/>
  <c r="I719" i="3"/>
  <c r="J712" i="3"/>
  <c r="H712" i="3"/>
  <c r="I712" i="3"/>
  <c r="H687" i="3"/>
  <c r="J687" i="3"/>
  <c r="I687" i="3"/>
  <c r="J680" i="3"/>
  <c r="H680" i="3"/>
  <c r="I680" i="3"/>
  <c r="H655" i="3"/>
  <c r="J655" i="3"/>
  <c r="I655" i="3"/>
  <c r="J648" i="3"/>
  <c r="H648" i="3"/>
  <c r="I648" i="3"/>
  <c r="H623" i="3"/>
  <c r="J623" i="3"/>
  <c r="I623" i="3"/>
  <c r="J616" i="3"/>
  <c r="H616" i="3"/>
  <c r="I616" i="3"/>
  <c r="H591" i="3"/>
  <c r="J591" i="3"/>
  <c r="I591" i="3"/>
  <c r="J584" i="3"/>
  <c r="H584" i="3"/>
  <c r="I584" i="3"/>
  <c r="H559" i="3"/>
  <c r="J559" i="3"/>
  <c r="I559" i="3"/>
  <c r="K552" i="3"/>
  <c r="J552" i="3"/>
  <c r="H552" i="3"/>
  <c r="I552" i="3"/>
  <c r="K504" i="3"/>
  <c r="J504" i="3"/>
  <c r="H504" i="3"/>
  <c r="I504" i="3"/>
  <c r="G419" i="3"/>
  <c r="K419" i="3"/>
  <c r="G322" i="3"/>
  <c r="K322" i="3"/>
  <c r="G545" i="3"/>
  <c r="K545" i="3"/>
  <c r="H254" i="3"/>
  <c r="I254" i="3"/>
  <c r="H192" i="3"/>
  <c r="I192" i="3"/>
  <c r="H40" i="3"/>
  <c r="I40" i="3"/>
  <c r="H448" i="3"/>
  <c r="I448" i="3"/>
  <c r="H429" i="3"/>
  <c r="I429" i="3"/>
  <c r="H413" i="3"/>
  <c r="I413" i="3"/>
  <c r="H394" i="3"/>
  <c r="I394" i="3"/>
  <c r="H377" i="3"/>
  <c r="K377" i="3"/>
  <c r="J377" i="3"/>
  <c r="J365" i="3"/>
  <c r="H365" i="3"/>
  <c r="I365" i="3"/>
  <c r="H353" i="3"/>
  <c r="J353" i="3"/>
  <c r="H342" i="3"/>
  <c r="J342" i="3"/>
  <c r="I342" i="3"/>
  <c r="H325" i="3"/>
  <c r="I325" i="3"/>
  <c r="H308" i="3"/>
  <c r="K308" i="3"/>
  <c r="J308" i="3"/>
  <c r="J296" i="3"/>
  <c r="H296" i="3"/>
  <c r="I296" i="3"/>
  <c r="H283" i="3"/>
  <c r="K283" i="3"/>
  <c r="J283" i="3"/>
  <c r="H271" i="3"/>
  <c r="J271" i="3"/>
  <c r="I271" i="3"/>
  <c r="H258" i="3"/>
  <c r="I258" i="3"/>
  <c r="H239" i="3"/>
  <c r="K239" i="3"/>
  <c r="J239" i="3"/>
  <c r="J225" i="3"/>
  <c r="H225" i="3"/>
  <c r="I225" i="3"/>
  <c r="J174" i="3"/>
  <c r="H174" i="3"/>
  <c r="I174" i="3"/>
  <c r="J137" i="3"/>
  <c r="H137" i="3"/>
  <c r="I137" i="3"/>
  <c r="J102" i="3"/>
  <c r="H102" i="3"/>
  <c r="I102" i="3"/>
  <c r="J69" i="3"/>
  <c r="H69" i="3"/>
  <c r="I69" i="3"/>
  <c r="I1005" i="3"/>
  <c r="H1005" i="3"/>
  <c r="I973" i="3"/>
  <c r="H973" i="3"/>
  <c r="I941" i="3"/>
  <c r="H941" i="3"/>
  <c r="I909" i="3"/>
  <c r="H909" i="3"/>
  <c r="I877" i="3"/>
  <c r="H877" i="3"/>
  <c r="I845" i="3"/>
  <c r="H845" i="3"/>
  <c r="I813" i="3"/>
  <c r="H813" i="3"/>
  <c r="I781" i="3"/>
  <c r="H781" i="3"/>
  <c r="I749" i="3"/>
  <c r="H749" i="3"/>
  <c r="I717" i="3"/>
  <c r="H717" i="3"/>
  <c r="I685" i="3"/>
  <c r="H685" i="3"/>
  <c r="I653" i="3"/>
  <c r="H653" i="3"/>
  <c r="J621" i="3"/>
  <c r="I621" i="3"/>
  <c r="H621" i="3"/>
  <c r="J589" i="3"/>
  <c r="I589" i="3"/>
  <c r="H589" i="3"/>
  <c r="J557" i="3"/>
  <c r="I557" i="3"/>
  <c r="H557" i="3"/>
  <c r="K520" i="3"/>
  <c r="J520" i="3"/>
  <c r="H520" i="3"/>
  <c r="I520" i="3"/>
  <c r="G353" i="3"/>
  <c r="K353" i="3"/>
  <c r="G265" i="3"/>
  <c r="K265" i="3"/>
  <c r="K985" i="3"/>
  <c r="G985" i="3"/>
  <c r="G915" i="3"/>
  <c r="K915" i="3"/>
  <c r="G787" i="3"/>
  <c r="K787" i="3"/>
  <c r="J325" i="3"/>
  <c r="H333" i="3"/>
  <c r="J333" i="3"/>
  <c r="H205" i="3"/>
  <c r="J205" i="3"/>
  <c r="H145" i="3"/>
  <c r="J145" i="3"/>
  <c r="H453" i="3"/>
  <c r="J453" i="3"/>
  <c r="H435" i="3"/>
  <c r="J435" i="3"/>
  <c r="H418" i="3"/>
  <c r="J418" i="3"/>
  <c r="H402" i="3"/>
  <c r="J402" i="3"/>
  <c r="H376" i="3"/>
  <c r="J376" i="3"/>
  <c r="H359" i="3"/>
  <c r="K359" i="3"/>
  <c r="H332" i="3"/>
  <c r="J332" i="3"/>
  <c r="H307" i="3"/>
  <c r="J307" i="3"/>
  <c r="H289" i="3"/>
  <c r="K289" i="3"/>
  <c r="H264" i="3"/>
  <c r="J264" i="3"/>
  <c r="H238" i="3"/>
  <c r="J238" i="3"/>
  <c r="J525" i="3"/>
  <c r="I525" i="3"/>
  <c r="H525" i="3"/>
  <c r="H479" i="3"/>
  <c r="J479" i="3"/>
  <c r="I479" i="3"/>
  <c r="G139" i="3"/>
  <c r="K139" i="3"/>
  <c r="G931" i="3"/>
  <c r="K931" i="3"/>
  <c r="G803" i="3"/>
  <c r="K803" i="3"/>
  <c r="G659" i="3"/>
  <c r="K659" i="3"/>
  <c r="J254" i="3"/>
  <c r="J429" i="3"/>
  <c r="H329" i="3"/>
  <c r="K329" i="3"/>
  <c r="H203" i="3"/>
  <c r="K203" i="3"/>
  <c r="H129" i="3"/>
  <c r="K129" i="3"/>
  <c r="H452" i="3"/>
  <c r="K452" i="3"/>
  <c r="H434" i="3"/>
  <c r="K434" i="3"/>
  <c r="H417" i="3"/>
  <c r="K417" i="3"/>
  <c r="H401" i="3"/>
  <c r="K401" i="3"/>
  <c r="I347" i="3"/>
  <c r="H347" i="3"/>
  <c r="H331" i="3"/>
  <c r="K331" i="3"/>
  <c r="I276" i="3"/>
  <c r="H276" i="3"/>
  <c r="H222" i="3"/>
  <c r="I222" i="3"/>
  <c r="H202" i="3"/>
  <c r="K202" i="3"/>
  <c r="H191" i="3"/>
  <c r="J191" i="3"/>
  <c r="H181" i="3"/>
  <c r="I181" i="3"/>
  <c r="H172" i="3"/>
  <c r="I172" i="3"/>
  <c r="H156" i="3"/>
  <c r="K156" i="3"/>
  <c r="H149" i="3"/>
  <c r="J149" i="3"/>
  <c r="H142" i="3"/>
  <c r="I142" i="3"/>
  <c r="H135" i="3"/>
  <c r="I135" i="3"/>
  <c r="H121" i="3"/>
  <c r="K121" i="3"/>
  <c r="H114" i="3"/>
  <c r="J114" i="3"/>
  <c r="H107" i="3"/>
  <c r="I107" i="3"/>
  <c r="H100" i="3"/>
  <c r="I100" i="3"/>
  <c r="H87" i="3"/>
  <c r="K87" i="3"/>
  <c r="H80" i="3"/>
  <c r="J80" i="3"/>
  <c r="H48" i="3"/>
  <c r="J48" i="3"/>
  <c r="J1016" i="3"/>
  <c r="H1016" i="3"/>
  <c r="I1016" i="3"/>
  <c r="H1010" i="3"/>
  <c r="J1010" i="3"/>
  <c r="H1003" i="3"/>
  <c r="K1003" i="3"/>
  <c r="J1003" i="3"/>
  <c r="H991" i="3"/>
  <c r="J991" i="3"/>
  <c r="I991" i="3"/>
  <c r="J984" i="3"/>
  <c r="H984" i="3"/>
  <c r="I984" i="3"/>
  <c r="H978" i="3"/>
  <c r="J978" i="3"/>
  <c r="H971" i="3"/>
  <c r="K971" i="3"/>
  <c r="J971" i="3"/>
  <c r="H959" i="3"/>
  <c r="J959" i="3"/>
  <c r="I959" i="3"/>
  <c r="J952" i="3"/>
  <c r="H952" i="3"/>
  <c r="I952" i="3"/>
  <c r="H939" i="3"/>
  <c r="J939" i="3"/>
  <c r="H927" i="3"/>
  <c r="J927" i="3"/>
  <c r="I927" i="3"/>
  <c r="J920" i="3"/>
  <c r="H920" i="3"/>
  <c r="I920" i="3"/>
  <c r="H907" i="3"/>
  <c r="K907" i="3"/>
  <c r="J907" i="3"/>
  <c r="H895" i="3"/>
  <c r="J895" i="3"/>
  <c r="I895" i="3"/>
  <c r="J888" i="3"/>
  <c r="H888" i="3"/>
  <c r="I888" i="3"/>
  <c r="H863" i="3"/>
  <c r="J863" i="3"/>
  <c r="I863" i="3"/>
  <c r="J856" i="3"/>
  <c r="H856" i="3"/>
  <c r="I856" i="3"/>
  <c r="H831" i="3"/>
  <c r="J831" i="3"/>
  <c r="I831" i="3"/>
  <c r="J824" i="3"/>
  <c r="H824" i="3"/>
  <c r="I824" i="3"/>
  <c r="H799" i="3"/>
  <c r="J799" i="3"/>
  <c r="I799" i="3"/>
  <c r="J792" i="3"/>
  <c r="H792" i="3"/>
  <c r="I792" i="3"/>
  <c r="H767" i="3"/>
  <c r="J767" i="3"/>
  <c r="I767" i="3"/>
  <c r="J760" i="3"/>
  <c r="H760" i="3"/>
  <c r="I760" i="3"/>
  <c r="H735" i="3"/>
  <c r="J735" i="3"/>
  <c r="I735" i="3"/>
  <c r="J728" i="3"/>
  <c r="H728" i="3"/>
  <c r="I728" i="3"/>
  <c r="H703" i="3"/>
  <c r="J703" i="3"/>
  <c r="I703" i="3"/>
  <c r="J696" i="3"/>
  <c r="H696" i="3"/>
  <c r="I696" i="3"/>
  <c r="H671" i="3"/>
  <c r="J671" i="3"/>
  <c r="I671" i="3"/>
  <c r="J664" i="3"/>
  <c r="H664" i="3"/>
  <c r="I664" i="3"/>
  <c r="H639" i="3"/>
  <c r="J639" i="3"/>
  <c r="I639" i="3"/>
  <c r="J632" i="3"/>
  <c r="H632" i="3"/>
  <c r="I632" i="3"/>
  <c r="H607" i="3"/>
  <c r="J607" i="3"/>
  <c r="I607" i="3"/>
  <c r="J600" i="3"/>
  <c r="H600" i="3"/>
  <c r="I600" i="3"/>
  <c r="H575" i="3"/>
  <c r="J575" i="3"/>
  <c r="I575" i="3"/>
  <c r="K568" i="3"/>
  <c r="J568" i="3"/>
  <c r="H568" i="3"/>
  <c r="I568" i="3"/>
  <c r="H543" i="3"/>
  <c r="J543" i="3"/>
  <c r="I543" i="3"/>
  <c r="K536" i="3"/>
  <c r="J536" i="3"/>
  <c r="H536" i="3"/>
  <c r="I536" i="3"/>
  <c r="K472" i="3"/>
  <c r="J472" i="3"/>
  <c r="H472" i="3"/>
  <c r="I472" i="3"/>
  <c r="G675" i="3"/>
  <c r="K675" i="3"/>
  <c r="G531" i="3"/>
  <c r="K531" i="3"/>
  <c r="G488" i="3"/>
  <c r="K488" i="3"/>
  <c r="H386" i="3"/>
  <c r="I386" i="3"/>
  <c r="H317" i="3"/>
  <c r="I317" i="3"/>
  <c r="H249" i="3"/>
  <c r="I249" i="3"/>
  <c r="H495" i="3"/>
  <c r="J495" i="3"/>
  <c r="I495" i="3"/>
  <c r="J477" i="3"/>
  <c r="I477" i="3"/>
  <c r="H477" i="3"/>
  <c r="G385" i="3"/>
  <c r="K385" i="3"/>
  <c r="G263" i="3"/>
  <c r="K263" i="3"/>
  <c r="G849" i="3"/>
  <c r="K849" i="3"/>
  <c r="G547" i="3"/>
  <c r="K547" i="3"/>
  <c r="J891" i="3"/>
  <c r="J875" i="3"/>
  <c r="J859" i="3"/>
  <c r="J843" i="3"/>
  <c r="J827" i="3"/>
  <c r="J811" i="3"/>
  <c r="J795" i="3"/>
  <c r="J779" i="3"/>
  <c r="J763" i="3"/>
  <c r="J747" i="3"/>
  <c r="J731" i="3"/>
  <c r="J715" i="3"/>
  <c r="J699" i="3"/>
  <c r="J683" i="3"/>
  <c r="J667" i="3"/>
  <c r="J651" i="3"/>
  <c r="J635" i="3"/>
  <c r="J619" i="3"/>
  <c r="J603" i="3"/>
  <c r="J587" i="3"/>
  <c r="J571" i="3"/>
  <c r="J555" i="3"/>
  <c r="J539" i="3"/>
  <c r="J523" i="3"/>
  <c r="J507" i="3"/>
  <c r="J491" i="3"/>
  <c r="J475" i="3"/>
  <c r="K891" i="3"/>
  <c r="K875" i="3"/>
  <c r="K859" i="3"/>
  <c r="K843" i="3"/>
  <c r="K827" i="3"/>
  <c r="K811" i="3"/>
  <c r="K795" i="3"/>
  <c r="K779" i="3"/>
  <c r="K763" i="3"/>
  <c r="K747" i="3"/>
  <c r="K731" i="3"/>
  <c r="K715" i="3"/>
  <c r="K699" i="3"/>
  <c r="K683" i="3"/>
  <c r="K667" i="3"/>
  <c r="K651" i="3"/>
  <c r="K635" i="3"/>
  <c r="K619" i="3"/>
  <c r="K603" i="3"/>
  <c r="K587" i="3"/>
  <c r="K571" i="3"/>
  <c r="K555" i="3"/>
  <c r="K539" i="3"/>
  <c r="K523" i="3"/>
  <c r="K507" i="3"/>
  <c r="K491" i="3"/>
  <c r="K475" i="3"/>
  <c r="I381" i="3"/>
  <c r="I349" i="3"/>
  <c r="I312" i="3"/>
  <c r="I278" i="3"/>
  <c r="I244" i="3"/>
  <c r="I210" i="3"/>
  <c r="I187" i="3"/>
  <c r="I163" i="3"/>
  <c r="I146" i="3"/>
  <c r="I128" i="3"/>
  <c r="J1018" i="3"/>
  <c r="J1002" i="3"/>
  <c r="J986" i="3"/>
  <c r="K881" i="3"/>
  <c r="K753" i="3"/>
  <c r="K625" i="3"/>
  <c r="K497" i="3"/>
  <c r="J400" i="3"/>
  <c r="J390" i="3"/>
  <c r="J366" i="3"/>
  <c r="J358" i="3"/>
  <c r="J330" i="3"/>
  <c r="J321" i="3"/>
  <c r="J297" i="3"/>
  <c r="J288" i="3"/>
  <c r="J262" i="3"/>
  <c r="J253" i="3"/>
  <c r="J226" i="3"/>
  <c r="J201" i="3"/>
  <c r="J175" i="3"/>
  <c r="J155" i="3"/>
  <c r="J138" i="3"/>
  <c r="J120" i="3"/>
  <c r="J103" i="3"/>
  <c r="J86" i="3"/>
  <c r="J70" i="3"/>
  <c r="J54" i="3"/>
  <c r="G464" i="3"/>
  <c r="L464" i="3"/>
  <c r="G1529" i="1"/>
  <c r="K1529" i="1" s="1"/>
  <c r="G1544" i="1"/>
  <c r="K1544" i="1" s="1"/>
  <c r="G1572" i="1"/>
  <c r="K1572" i="1" s="1"/>
  <c r="K69" i="3"/>
  <c r="F69" i="3"/>
  <c r="L69" i="3"/>
  <c r="F13" i="3"/>
  <c r="D13" i="3"/>
  <c r="H23" i="3"/>
  <c r="H45" i="3"/>
  <c r="C12" i="2"/>
  <c r="D18" i="3"/>
  <c r="T1612" i="1" l="1"/>
  <c r="G1612" i="1"/>
  <c r="K1612" i="1" s="1"/>
  <c r="P1612" i="1"/>
  <c r="R1612" i="1" s="1"/>
  <c r="G1614" i="1"/>
  <c r="K1614" i="1" s="1"/>
  <c r="P1615" i="1"/>
  <c r="R1615" i="1" s="1"/>
  <c r="T1615" i="1" s="1"/>
  <c r="M13" i="3"/>
  <c r="B15" i="3"/>
  <c r="H35" i="3"/>
  <c r="E13" i="3"/>
  <c r="K13" i="3"/>
  <c r="P13" i="3"/>
  <c r="C13" i="3"/>
  <c r="G13" i="3"/>
  <c r="N13" i="3"/>
  <c r="O13" i="3"/>
  <c r="L35" i="3"/>
  <c r="Q13" i="3"/>
  <c r="J13" i="3"/>
  <c r="F27" i="3"/>
  <c r="L13" i="3"/>
  <c r="H13" i="3"/>
  <c r="E1025" i="4"/>
  <c r="E959" i="4"/>
  <c r="E891" i="4"/>
  <c r="E101" i="4"/>
  <c r="E1032" i="4"/>
  <c r="E1010" i="4"/>
  <c r="E1004" i="4"/>
  <c r="E898" i="4"/>
  <c r="E1040" i="4"/>
  <c r="E921" i="4"/>
  <c r="E86" i="4"/>
  <c r="E1047" i="4"/>
  <c r="E1018" i="4"/>
  <c r="E974" i="4"/>
  <c r="E960" i="4"/>
  <c r="E44" i="4"/>
  <c r="E1086" i="4"/>
  <c r="E1055" i="4"/>
  <c r="E1003" i="4"/>
  <c r="E981" i="4"/>
  <c r="E968" i="4"/>
  <c r="G1595" i="1"/>
  <c r="K1595" i="1" s="1"/>
  <c r="P1595" i="1"/>
  <c r="G1331" i="1"/>
  <c r="U1331" i="1"/>
  <c r="F808" i="1"/>
  <c r="G808" i="1" s="1"/>
  <c r="I808" i="1" s="1"/>
  <c r="E393" i="4"/>
  <c r="F801" i="1"/>
  <c r="G801" i="1" s="1"/>
  <c r="I801" i="1" s="1"/>
  <c r="E386" i="4"/>
  <c r="F668" i="1"/>
  <c r="G668" i="1" s="1"/>
  <c r="I668" i="1" s="1"/>
  <c r="E275" i="4"/>
  <c r="F558" i="1"/>
  <c r="G558" i="1" s="1"/>
  <c r="I558" i="1" s="1"/>
  <c r="E1205" i="4"/>
  <c r="F505" i="1"/>
  <c r="G505" i="1" s="1"/>
  <c r="I505" i="1" s="1"/>
  <c r="E169" i="4"/>
  <c r="F497" i="1"/>
  <c r="G497" i="1" s="1"/>
  <c r="J497" i="1" s="1"/>
  <c r="E166" i="4"/>
  <c r="F391" i="1"/>
  <c r="G391" i="1" s="1"/>
  <c r="I391" i="1" s="1"/>
  <c r="E116" i="4"/>
  <c r="F309" i="1"/>
  <c r="G309" i="1" s="1"/>
  <c r="I309" i="1" s="1"/>
  <c r="E56" i="4"/>
  <c r="F138" i="1"/>
  <c r="G138" i="1" s="1"/>
  <c r="I138" i="1" s="1"/>
  <c r="E984" i="4"/>
  <c r="F69" i="1"/>
  <c r="G69" i="1" s="1"/>
  <c r="I69" i="1" s="1"/>
  <c r="E916" i="4"/>
  <c r="F62" i="1"/>
  <c r="G62" i="1" s="1"/>
  <c r="I62" i="1" s="1"/>
  <c r="E909" i="4"/>
  <c r="F913" i="1"/>
  <c r="G913" i="1" s="1"/>
  <c r="I913" i="1" s="1"/>
  <c r="E492" i="4"/>
  <c r="F859" i="1"/>
  <c r="G859" i="1" s="1"/>
  <c r="J859" i="1" s="1"/>
  <c r="E441" i="4"/>
  <c r="F851" i="1"/>
  <c r="G851" i="1" s="1"/>
  <c r="I851" i="1" s="1"/>
  <c r="E433" i="4"/>
  <c r="F776" i="1"/>
  <c r="G776" i="1" s="1"/>
  <c r="I776" i="1" s="1"/>
  <c r="E362" i="4"/>
  <c r="F398" i="1"/>
  <c r="G398" i="1" s="1"/>
  <c r="I398" i="1" s="1"/>
  <c r="E1128" i="4"/>
  <c r="F316" i="1"/>
  <c r="G316" i="1" s="1"/>
  <c r="I316" i="1" s="1"/>
  <c r="E61" i="4"/>
  <c r="F212" i="1"/>
  <c r="G212" i="1" s="1"/>
  <c r="I212" i="1" s="1"/>
  <c r="E1057" i="4"/>
  <c r="F159" i="1"/>
  <c r="G159" i="1" s="1"/>
  <c r="I159" i="1" s="1"/>
  <c r="E1005" i="4"/>
  <c r="E1006" i="4"/>
  <c r="F76" i="1"/>
  <c r="G76" i="1" s="1"/>
  <c r="I76" i="1" s="1"/>
  <c r="E923" i="4"/>
  <c r="E426" i="4"/>
  <c r="F919" i="1"/>
  <c r="G919" i="1" s="1"/>
  <c r="I919" i="1" s="1"/>
  <c r="E498" i="4"/>
  <c r="F865" i="1"/>
  <c r="G865" i="1" s="1"/>
  <c r="I865" i="1" s="1"/>
  <c r="E448" i="4"/>
  <c r="E446" i="4"/>
  <c r="E447" i="4"/>
  <c r="F732" i="1"/>
  <c r="G732" i="1" s="1"/>
  <c r="I732" i="1" s="1"/>
  <c r="E1247" i="4"/>
  <c r="F618" i="1"/>
  <c r="G618" i="1" s="1"/>
  <c r="I618" i="1" s="1"/>
  <c r="E233" i="4"/>
  <c r="F337" i="1"/>
  <c r="G337" i="1" s="1"/>
  <c r="I337" i="1" s="1"/>
  <c r="E1114" i="4"/>
  <c r="F323" i="1"/>
  <c r="G323" i="1" s="1"/>
  <c r="I323" i="1" s="1"/>
  <c r="E68" i="4"/>
  <c r="F165" i="1"/>
  <c r="G165" i="1" s="1"/>
  <c r="I165" i="1" s="1"/>
  <c r="E1011" i="4"/>
  <c r="F820" i="1"/>
  <c r="G820" i="1" s="1"/>
  <c r="I820" i="1" s="1"/>
  <c r="E404" i="4"/>
  <c r="F782" i="1"/>
  <c r="G782" i="1" s="1"/>
  <c r="I782" i="1" s="1"/>
  <c r="E1254" i="4"/>
  <c r="F687" i="1"/>
  <c r="G687" i="1" s="1"/>
  <c r="I687" i="1" s="1"/>
  <c r="E292" i="4"/>
  <c r="F680" i="1"/>
  <c r="G680" i="1" s="1"/>
  <c r="I680" i="1" s="1"/>
  <c r="E285" i="4"/>
  <c r="F673" i="1"/>
  <c r="G673" i="1" s="1"/>
  <c r="I673" i="1" s="1"/>
  <c r="E279" i="4"/>
  <c r="F569" i="1"/>
  <c r="G569" i="1" s="1"/>
  <c r="I569" i="1" s="1"/>
  <c r="E201" i="4"/>
  <c r="F531" i="1"/>
  <c r="G531" i="1" s="1"/>
  <c r="I531" i="1" s="1"/>
  <c r="E1193" i="4"/>
  <c r="F233" i="1"/>
  <c r="G233" i="1" s="1"/>
  <c r="I233" i="1" s="1"/>
  <c r="E14" i="4"/>
  <c r="F226" i="1"/>
  <c r="G226" i="1" s="1"/>
  <c r="I226" i="1" s="1"/>
  <c r="E1071" i="4"/>
  <c r="F218" i="1"/>
  <c r="G218" i="1" s="1"/>
  <c r="I218" i="1" s="1"/>
  <c r="E1063" i="4"/>
  <c r="F89" i="1"/>
  <c r="G89" i="1" s="1"/>
  <c r="I89" i="1" s="1"/>
  <c r="E936" i="4"/>
  <c r="F82" i="1"/>
  <c r="G82" i="1" s="1"/>
  <c r="J82" i="1" s="1"/>
  <c r="E929" i="4"/>
  <c r="F29" i="1"/>
  <c r="G29" i="1" s="1"/>
  <c r="I29" i="1" s="1"/>
  <c r="E876" i="4"/>
  <c r="F894" i="1"/>
  <c r="G894" i="1" s="1"/>
  <c r="I894" i="1" s="1"/>
  <c r="E475" i="4"/>
  <c r="F886" i="1"/>
  <c r="G886" i="1" s="1"/>
  <c r="I886" i="1" s="1"/>
  <c r="E467" i="4"/>
  <c r="F878" i="1"/>
  <c r="G878" i="1" s="1"/>
  <c r="I878" i="1" s="1"/>
  <c r="E459" i="4"/>
  <c r="F789" i="1"/>
  <c r="G789" i="1" s="1"/>
  <c r="I789" i="1" s="1"/>
  <c r="E374" i="4"/>
  <c r="F648" i="1"/>
  <c r="G648" i="1" s="1"/>
  <c r="I648" i="1" s="1"/>
  <c r="E256" i="4"/>
  <c r="F632" i="1"/>
  <c r="G632" i="1" s="1"/>
  <c r="I632" i="1" s="1"/>
  <c r="E242" i="4"/>
  <c r="F575" i="1"/>
  <c r="G575" i="1" s="1"/>
  <c r="I575" i="1" s="1"/>
  <c r="E1215" i="4"/>
  <c r="F546" i="1"/>
  <c r="G546" i="1" s="1"/>
  <c r="I546" i="1" s="1"/>
  <c r="E1199" i="4"/>
  <c r="F538" i="1"/>
  <c r="G538" i="1" s="1"/>
  <c r="I538" i="1" s="1"/>
  <c r="E186" i="4"/>
  <c r="F462" i="1"/>
  <c r="G462" i="1" s="1"/>
  <c r="I462" i="1" s="1"/>
  <c r="E1164" i="4"/>
  <c r="F456" i="1"/>
  <c r="G456" i="1" s="1"/>
  <c r="I456" i="1" s="1"/>
  <c r="E1163" i="4"/>
  <c r="F440" i="1"/>
  <c r="G440" i="1" s="1"/>
  <c r="I440" i="1" s="1"/>
  <c r="E1151" i="4"/>
  <c r="F357" i="1"/>
  <c r="G357" i="1" s="1"/>
  <c r="I357" i="1" s="1"/>
  <c r="E93" i="4"/>
  <c r="F95" i="1"/>
  <c r="G95" i="1" s="1"/>
  <c r="I95" i="1" s="1"/>
  <c r="E942" i="4"/>
  <c r="F43" i="1"/>
  <c r="G43" i="1" s="1"/>
  <c r="I43" i="1" s="1"/>
  <c r="E890" i="4"/>
  <c r="F35" i="1"/>
  <c r="G35" i="1" s="1"/>
  <c r="I35" i="1" s="1"/>
  <c r="E882" i="4"/>
  <c r="E1260" i="4"/>
  <c r="E528" i="4"/>
  <c r="F938" i="1"/>
  <c r="G938" i="1" s="1"/>
  <c r="I938" i="1" s="1"/>
  <c r="E516" i="4"/>
  <c r="F901" i="1"/>
  <c r="G901" i="1" s="1"/>
  <c r="I901" i="1" s="1"/>
  <c r="E1256" i="4"/>
  <c r="F825" i="1"/>
  <c r="G825" i="1" s="1"/>
  <c r="I825" i="1" s="1"/>
  <c r="E408" i="4"/>
  <c r="F595" i="1"/>
  <c r="G595" i="1" s="1"/>
  <c r="I595" i="1" s="1"/>
  <c r="E1222" i="4"/>
  <c r="F379" i="1"/>
  <c r="G379" i="1" s="1"/>
  <c r="J379" i="1" s="1"/>
  <c r="E110" i="4"/>
  <c r="F282" i="1"/>
  <c r="G282" i="1" s="1"/>
  <c r="I282" i="1" s="1"/>
  <c r="E1095" i="4"/>
  <c r="E321" i="4"/>
  <c r="E125" i="4"/>
  <c r="F831" i="1"/>
  <c r="G831" i="1" s="1"/>
  <c r="I831" i="1" s="1"/>
  <c r="E415" i="4"/>
  <c r="F795" i="1"/>
  <c r="G795" i="1" s="1"/>
  <c r="I795" i="1" s="1"/>
  <c r="E380" i="4"/>
  <c r="F705" i="1"/>
  <c r="G705" i="1" s="1"/>
  <c r="I705" i="1" s="1"/>
  <c r="E303" i="4"/>
  <c r="F289" i="1"/>
  <c r="G289" i="1" s="1"/>
  <c r="I289" i="1" s="1"/>
  <c r="E1100" i="4"/>
  <c r="F191" i="1"/>
  <c r="G191" i="1" s="1"/>
  <c r="I191" i="1" s="1"/>
  <c r="E1037" i="4"/>
  <c r="F117" i="1"/>
  <c r="G117" i="1" s="1"/>
  <c r="I117" i="1" s="1"/>
  <c r="E964" i="4"/>
  <c r="F109" i="1"/>
  <c r="G109" i="1" s="1"/>
  <c r="I109" i="1" s="1"/>
  <c r="E956" i="4"/>
  <c r="F56" i="1"/>
  <c r="G56" i="1" s="1"/>
  <c r="I56" i="1" s="1"/>
  <c r="E903" i="4"/>
  <c r="E1049" i="4"/>
  <c r="F837" i="1"/>
  <c r="G837" i="1" s="1"/>
  <c r="I837" i="1" s="1"/>
  <c r="E419" i="4"/>
  <c r="F764" i="1"/>
  <c r="G764" i="1" s="1"/>
  <c r="I764" i="1" s="1"/>
  <c r="E352" i="4"/>
  <c r="F607" i="1"/>
  <c r="G607" i="1" s="1"/>
  <c r="I607" i="1" s="1"/>
  <c r="E222" i="4"/>
  <c r="F600" i="1"/>
  <c r="G600" i="1" s="1"/>
  <c r="I600" i="1" s="1"/>
  <c r="E1225" i="4"/>
  <c r="F491" i="1"/>
  <c r="G491" i="1" s="1"/>
  <c r="I491" i="1" s="1"/>
  <c r="E163" i="4"/>
  <c r="F483" i="1"/>
  <c r="G483" i="1" s="1"/>
  <c r="I483" i="1" s="1"/>
  <c r="E157" i="4"/>
  <c r="F296" i="1"/>
  <c r="G296" i="1" s="1"/>
  <c r="I296" i="1" s="1"/>
  <c r="E49" i="4"/>
  <c r="F198" i="1"/>
  <c r="G198" i="1" s="1"/>
  <c r="I198" i="1" s="1"/>
  <c r="E1043" i="4"/>
  <c r="F131" i="1"/>
  <c r="G131" i="1" s="1"/>
  <c r="I131" i="1" s="1"/>
  <c r="E11" i="4"/>
  <c r="F123" i="1"/>
  <c r="G123" i="1" s="1"/>
  <c r="I123" i="1" s="1"/>
  <c r="E970" i="4"/>
  <c r="G1538" i="1"/>
  <c r="K1538" i="1"/>
  <c r="E537" i="4"/>
  <c r="E488" i="4"/>
  <c r="E1229" i="4"/>
  <c r="E172" i="4"/>
  <c r="E128" i="4"/>
  <c r="E941" i="4"/>
  <c r="E53" i="4"/>
  <c r="E265" i="4"/>
  <c r="E1156" i="4"/>
  <c r="E1056" i="4"/>
  <c r="E998" i="4"/>
  <c r="E98" i="4"/>
  <c r="E377" i="4"/>
  <c r="I42" i="3"/>
  <c r="F83" i="3"/>
  <c r="H42" i="3"/>
  <c r="L27" i="3"/>
  <c r="K66" i="3"/>
  <c r="K33" i="3"/>
  <c r="J33" i="3"/>
  <c r="F34" i="3"/>
  <c r="F26" i="3"/>
  <c r="F33" i="3"/>
  <c r="L42" i="3"/>
  <c r="I75" i="3"/>
  <c r="E902" i="4"/>
  <c r="E38" i="4"/>
  <c r="E912" i="4"/>
  <c r="E533" i="4"/>
  <c r="E449" i="4"/>
  <c r="E190" i="4"/>
  <c r="E151" i="4"/>
  <c r="E1112" i="4"/>
  <c r="E906" i="4"/>
  <c r="E1220" i="4"/>
  <c r="E1149" i="4"/>
  <c r="E1014" i="4"/>
  <c r="E137" i="4"/>
  <c r="E1130" i="4"/>
  <c r="E1148" i="4"/>
  <c r="E229" i="4"/>
  <c r="E168" i="4"/>
  <c r="F30" i="3"/>
  <c r="F38" i="3"/>
  <c r="F79" i="3"/>
  <c r="K47" i="3"/>
  <c r="J38" i="3"/>
  <c r="K38" i="3"/>
  <c r="L22" i="3"/>
  <c r="J30" i="3"/>
  <c r="F47" i="3"/>
  <c r="I38" i="3"/>
  <c r="H55" i="3"/>
  <c r="H38" i="3"/>
  <c r="F22" i="3"/>
  <c r="I30" i="3"/>
  <c r="J47" i="3"/>
  <c r="K22" i="3"/>
  <c r="H22" i="3"/>
  <c r="F84" i="3"/>
  <c r="H52" i="3"/>
  <c r="F60" i="3"/>
  <c r="K70" i="3"/>
  <c r="I84" i="3"/>
  <c r="J84" i="3"/>
  <c r="P924" i="1"/>
  <c r="R924" i="1" s="1"/>
  <c r="T924" i="1" s="1"/>
  <c r="J52" i="3"/>
  <c r="L52" i="3"/>
  <c r="L62" i="3"/>
  <c r="F46" i="3"/>
  <c r="K62" i="3"/>
  <c r="J62" i="3"/>
  <c r="I52" i="3"/>
  <c r="K84" i="3"/>
  <c r="L60" i="3"/>
  <c r="K60" i="3"/>
  <c r="J60" i="3"/>
  <c r="K52" i="3"/>
  <c r="L84" i="3"/>
  <c r="F70" i="3"/>
  <c r="K78" i="3"/>
  <c r="K30" i="3"/>
  <c r="I62" i="3"/>
  <c r="J39" i="3"/>
  <c r="L78" i="3"/>
  <c r="L30" i="3"/>
  <c r="I60" i="3"/>
  <c r="P1599" i="1"/>
  <c r="R1599" i="1" s="1"/>
  <c r="T1599" i="1" s="1"/>
  <c r="P1572" i="1"/>
  <c r="R1572" i="1" s="1"/>
  <c r="T1572" i="1" s="1"/>
  <c r="P1512" i="1"/>
  <c r="R1512" i="1" s="1"/>
  <c r="T1512" i="1" s="1"/>
  <c r="P1574" i="1"/>
  <c r="R1574" i="1" s="1"/>
  <c r="T1574" i="1" s="1"/>
  <c r="W2" i="1"/>
  <c r="W10" i="1"/>
  <c r="I27" i="3"/>
  <c r="J27" i="3"/>
  <c r="P1439" i="1"/>
  <c r="R1439" i="1" s="1"/>
  <c r="T1439" i="1" s="1"/>
  <c r="P1311" i="1"/>
  <c r="R1311" i="1" s="1"/>
  <c r="T1311" i="1" s="1"/>
  <c r="P1003" i="1"/>
  <c r="R1003" i="1" s="1"/>
  <c r="T1003" i="1" s="1"/>
  <c r="P1002" i="1"/>
  <c r="R1002" i="1" s="1"/>
  <c r="T1002" i="1" s="1"/>
  <c r="P1560" i="1"/>
  <c r="R1560" i="1" s="1"/>
  <c r="T1560" i="1" s="1"/>
  <c r="I67" i="3"/>
  <c r="P1596" i="1"/>
  <c r="R1596" i="1" s="1"/>
  <c r="T1596" i="1" s="1"/>
  <c r="W4" i="1"/>
  <c r="W12" i="1"/>
  <c r="K75" i="3"/>
  <c r="K51" i="3"/>
  <c r="J83" i="3"/>
  <c r="J51" i="3"/>
  <c r="P1412" i="1"/>
  <c r="R1412" i="1" s="1"/>
  <c r="T1412" i="1" s="1"/>
  <c r="P1267" i="1"/>
  <c r="R1267" i="1" s="1"/>
  <c r="T1267" i="1" s="1"/>
  <c r="P879" i="1"/>
  <c r="R879" i="1" s="1"/>
  <c r="T879" i="1" s="1"/>
  <c r="P1592" i="1"/>
  <c r="R1592" i="1" s="1"/>
  <c r="T1592" i="1" s="1"/>
  <c r="W11" i="1"/>
  <c r="P1576" i="1"/>
  <c r="R1576" i="1" s="1"/>
  <c r="T1576" i="1" s="1"/>
  <c r="P1551" i="1"/>
  <c r="R1551" i="1" s="1"/>
  <c r="T1551" i="1" s="1"/>
  <c r="P1559" i="1"/>
  <c r="R1559" i="1" s="1"/>
  <c r="T1559" i="1" s="1"/>
  <c r="P1569" i="1"/>
  <c r="R1569" i="1" s="1"/>
  <c r="T1569" i="1" s="1"/>
  <c r="W5" i="1"/>
  <c r="W13" i="1"/>
  <c r="K28" i="3"/>
  <c r="J75" i="3"/>
  <c r="P1526" i="1"/>
  <c r="R1526" i="1" s="1"/>
  <c r="T1526" i="1" s="1"/>
  <c r="P1387" i="1"/>
  <c r="R1387" i="1" s="1"/>
  <c r="T1387" i="1" s="1"/>
  <c r="P1266" i="1"/>
  <c r="R1266" i="1" s="1"/>
  <c r="T1266" i="1" s="1"/>
  <c r="P500" i="1"/>
  <c r="R500" i="1" s="1"/>
  <c r="T500" i="1" s="1"/>
  <c r="P1310" i="1"/>
  <c r="R1310" i="1" s="1"/>
  <c r="T1310" i="1" s="1"/>
  <c r="P1565" i="1"/>
  <c r="R1565" i="1" s="1"/>
  <c r="T1565" i="1" s="1"/>
  <c r="P1568" i="1"/>
  <c r="R1568" i="1" s="1"/>
  <c r="T1568" i="1" s="1"/>
  <c r="P1587" i="1"/>
  <c r="R1587" i="1" s="1"/>
  <c r="T1587" i="1" s="1"/>
  <c r="P1553" i="1"/>
  <c r="R1553" i="1" s="1"/>
  <c r="T1553" i="1" s="1"/>
  <c r="P1556" i="1"/>
  <c r="R1556" i="1" s="1"/>
  <c r="T1556" i="1" s="1"/>
  <c r="P1520" i="1"/>
  <c r="R1520" i="1" s="1"/>
  <c r="T1520" i="1" s="1"/>
  <c r="I51" i="3"/>
  <c r="W6" i="1"/>
  <c r="W14" i="1"/>
  <c r="F75" i="3"/>
  <c r="F51" i="3"/>
  <c r="K27" i="3"/>
  <c r="J46" i="3"/>
  <c r="P1525" i="1"/>
  <c r="R1525" i="1" s="1"/>
  <c r="T1525" i="1" s="1"/>
  <c r="P1386" i="1"/>
  <c r="R1386" i="1" s="1"/>
  <c r="T1386" i="1" s="1"/>
  <c r="P1204" i="1"/>
  <c r="R1204" i="1" s="1"/>
  <c r="T1204" i="1" s="1"/>
  <c r="P1555" i="1"/>
  <c r="R1555" i="1" s="1"/>
  <c r="T1555" i="1" s="1"/>
  <c r="P1528" i="1"/>
  <c r="R1528" i="1" s="1"/>
  <c r="T1528" i="1" s="1"/>
  <c r="P1601" i="1"/>
  <c r="R1601" i="1" s="1"/>
  <c r="T1601" i="1" s="1"/>
  <c r="W3" i="1"/>
  <c r="P1585" i="1"/>
  <c r="R1585" i="1" s="1"/>
  <c r="T1585" i="1" s="1"/>
  <c r="P1564" i="1"/>
  <c r="R1564" i="1" s="1"/>
  <c r="T1564" i="1" s="1"/>
  <c r="P1598" i="1"/>
  <c r="R1598" i="1" s="1"/>
  <c r="T1598" i="1" s="1"/>
  <c r="H51" i="3"/>
  <c r="P1579" i="1"/>
  <c r="R1579" i="1" s="1"/>
  <c r="T1579" i="1" s="1"/>
  <c r="W7" i="1"/>
  <c r="W15" i="1"/>
  <c r="P1493" i="1"/>
  <c r="R1493" i="1" s="1"/>
  <c r="T1493" i="1" s="1"/>
  <c r="P1359" i="1"/>
  <c r="R1359" i="1" s="1"/>
  <c r="T1359" i="1" s="1"/>
  <c r="P1203" i="1"/>
  <c r="R1203" i="1" s="1"/>
  <c r="T1203" i="1" s="1"/>
  <c r="P1438" i="1"/>
  <c r="R1438" i="1" s="1"/>
  <c r="T1438" i="1" s="1"/>
  <c r="P1561" i="1"/>
  <c r="R1561" i="1" s="1"/>
  <c r="T1561" i="1" s="1"/>
  <c r="P1563" i="1"/>
  <c r="R1563" i="1" s="1"/>
  <c r="T1563" i="1" s="1"/>
  <c r="P1581" i="1"/>
  <c r="R1581" i="1" s="1"/>
  <c r="T1581" i="1" s="1"/>
  <c r="P1567" i="1"/>
  <c r="R1567" i="1" s="1"/>
  <c r="T1567" i="1" s="1"/>
  <c r="P1550" i="1"/>
  <c r="R1550" i="1" s="1"/>
  <c r="T1550" i="1" s="1"/>
  <c r="P1577" i="1"/>
  <c r="R1577" i="1" s="1"/>
  <c r="T1577" i="1" s="1"/>
  <c r="P1544" i="1"/>
  <c r="R1544" i="1" s="1"/>
  <c r="T1544" i="1" s="1"/>
  <c r="I83" i="3"/>
  <c r="P1589" i="1"/>
  <c r="R1589" i="1" s="1"/>
  <c r="T1589" i="1" s="1"/>
  <c r="W8" i="1"/>
  <c r="W16" i="1"/>
  <c r="L75" i="3"/>
  <c r="P1492" i="1"/>
  <c r="R1492" i="1" s="1"/>
  <c r="T1492" i="1" s="1"/>
  <c r="P1336" i="1"/>
  <c r="R1336" i="1" s="1"/>
  <c r="T1336" i="1" s="1"/>
  <c r="P1107" i="1"/>
  <c r="R1107" i="1" s="1"/>
  <c r="T1107" i="1" s="1"/>
  <c r="P1562" i="1"/>
  <c r="R1562" i="1" s="1"/>
  <c r="T1562" i="1" s="1"/>
  <c r="P1583" i="1"/>
  <c r="R1583" i="1" s="1"/>
  <c r="T1583" i="1" s="1"/>
  <c r="P1554" i="1"/>
  <c r="R1554" i="1" s="1"/>
  <c r="T1554" i="1" s="1"/>
  <c r="P1571" i="1"/>
  <c r="R1571" i="1" s="1"/>
  <c r="T1571" i="1" s="1"/>
  <c r="P1547" i="1"/>
  <c r="R1547" i="1" s="1"/>
  <c r="T1547" i="1" s="1"/>
  <c r="P1482" i="1"/>
  <c r="R1482" i="1" s="1"/>
  <c r="T1482" i="1" s="1"/>
  <c r="P21" i="1"/>
  <c r="R21" i="1" s="1"/>
  <c r="T21" i="1" s="1"/>
  <c r="W9" i="1"/>
  <c r="P1462" i="1"/>
  <c r="R1462" i="1" s="1"/>
  <c r="T1462" i="1" s="1"/>
  <c r="P1335" i="1"/>
  <c r="R1335" i="1" s="1"/>
  <c r="T1335" i="1" s="1"/>
  <c r="P1106" i="1"/>
  <c r="R1106" i="1" s="1"/>
  <c r="T1106" i="1" s="1"/>
  <c r="P1609" i="1"/>
  <c r="G1609" i="1"/>
  <c r="K1609" i="1" s="1"/>
  <c r="G1608" i="1"/>
  <c r="K1608" i="1" s="1"/>
  <c r="P1608" i="1"/>
  <c r="R1608" i="1" s="1"/>
  <c r="T1608" i="1" s="1"/>
  <c r="P1611" i="1"/>
  <c r="R1611" i="1" s="1"/>
  <c r="T1611" i="1" s="1"/>
  <c r="P1607" i="1"/>
  <c r="R1607" i="1" s="1"/>
  <c r="T1607" i="1" s="1"/>
  <c r="P1610" i="1"/>
  <c r="R1610" i="1" s="1"/>
  <c r="T1610" i="1" s="1"/>
  <c r="L37" i="3"/>
  <c r="F44" i="3"/>
  <c r="I82" i="3"/>
  <c r="I58" i="3"/>
  <c r="L66" i="3"/>
  <c r="K44" i="3"/>
  <c r="I29" i="3"/>
  <c r="J66" i="3"/>
  <c r="H49" i="3"/>
  <c r="K82" i="3"/>
  <c r="H58" i="3"/>
  <c r="L44" i="3"/>
  <c r="F74" i="3"/>
  <c r="F58" i="3"/>
  <c r="F37" i="3"/>
  <c r="I66" i="3"/>
  <c r="I44" i="3"/>
  <c r="J44" i="3"/>
  <c r="J82" i="3"/>
  <c r="J37" i="3"/>
  <c r="L29" i="3"/>
  <c r="I74" i="3"/>
  <c r="K58" i="3"/>
  <c r="H82" i="3"/>
  <c r="H74" i="3"/>
  <c r="L74" i="3"/>
  <c r="L58" i="3"/>
  <c r="K74" i="3"/>
  <c r="K37" i="3"/>
  <c r="I37" i="3"/>
  <c r="L82" i="3"/>
  <c r="F66" i="3"/>
  <c r="H43" i="3"/>
  <c r="J43" i="3"/>
  <c r="I43" i="3"/>
  <c r="L43" i="3"/>
  <c r="K36" i="3"/>
  <c r="J36" i="3"/>
  <c r="H36" i="3"/>
  <c r="L36" i="3"/>
  <c r="F43" i="3"/>
  <c r="I79" i="3"/>
  <c r="K79" i="3"/>
  <c r="J79" i="3"/>
  <c r="H79" i="3"/>
  <c r="K71" i="3"/>
  <c r="I71" i="3"/>
  <c r="F71" i="3"/>
  <c r="J71" i="3"/>
  <c r="L71" i="3"/>
  <c r="H71" i="3"/>
  <c r="H56" i="3"/>
  <c r="I56" i="3"/>
  <c r="K56" i="3"/>
  <c r="L56" i="3"/>
  <c r="L64" i="3"/>
  <c r="F54" i="3"/>
  <c r="H54" i="3"/>
  <c r="K54" i="3"/>
  <c r="L54" i="3"/>
  <c r="I54" i="3"/>
  <c r="L47" i="3"/>
  <c r="H47" i="3"/>
  <c r="I33" i="3"/>
  <c r="L33" i="3"/>
  <c r="J61" i="3"/>
  <c r="K61" i="3"/>
  <c r="L61" i="3"/>
  <c r="I61" i="3"/>
  <c r="F61" i="3"/>
  <c r="F56" i="3"/>
  <c r="H76" i="3"/>
  <c r="K76" i="3"/>
  <c r="F76" i="3"/>
  <c r="L76" i="3"/>
  <c r="I76" i="3"/>
  <c r="F36" i="3"/>
  <c r="K43" i="3"/>
  <c r="K83" i="3"/>
  <c r="L83" i="3"/>
  <c r="F64" i="3"/>
  <c r="H64" i="3"/>
  <c r="J64" i="3"/>
  <c r="K64" i="3"/>
  <c r="I21" i="3"/>
  <c r="L21" i="3"/>
  <c r="F49" i="3"/>
  <c r="I78" i="3"/>
  <c r="P1534" i="1"/>
  <c r="R1534" i="1" s="1"/>
  <c r="T1534" i="1" s="1"/>
  <c r="P1499" i="1"/>
  <c r="R1499" i="1" s="1"/>
  <c r="T1499" i="1" s="1"/>
  <c r="P1469" i="1"/>
  <c r="R1469" i="1" s="1"/>
  <c r="T1469" i="1" s="1"/>
  <c r="P1444" i="1"/>
  <c r="R1444" i="1" s="1"/>
  <c r="T1444" i="1" s="1"/>
  <c r="P1417" i="1"/>
  <c r="R1417" i="1" s="1"/>
  <c r="T1417" i="1" s="1"/>
  <c r="P1394" i="1"/>
  <c r="R1394" i="1" s="1"/>
  <c r="T1394" i="1" s="1"/>
  <c r="P1365" i="1"/>
  <c r="R1365" i="1" s="1"/>
  <c r="T1365" i="1" s="1"/>
  <c r="P1278" i="1"/>
  <c r="R1278" i="1" s="1"/>
  <c r="T1278" i="1" s="1"/>
  <c r="P1219" i="1"/>
  <c r="R1219" i="1" s="1"/>
  <c r="T1219" i="1" s="1"/>
  <c r="P1134" i="1"/>
  <c r="R1134" i="1" s="1"/>
  <c r="T1134" i="1" s="1"/>
  <c r="P1027" i="1"/>
  <c r="R1027" i="1" s="1"/>
  <c r="T1027" i="1" s="1"/>
  <c r="W29" i="1"/>
  <c r="P91" i="1"/>
  <c r="R91" i="1" s="1"/>
  <c r="T91" i="1" s="1"/>
  <c r="P174" i="1"/>
  <c r="R174" i="1" s="1"/>
  <c r="T174" i="1" s="1"/>
  <c r="P253" i="1"/>
  <c r="R253" i="1" s="1"/>
  <c r="T253" i="1" s="1"/>
  <c r="P306" i="1"/>
  <c r="R306" i="1" s="1"/>
  <c r="T306" i="1" s="1"/>
  <c r="P331" i="1"/>
  <c r="R331" i="1" s="1"/>
  <c r="T331" i="1" s="1"/>
  <c r="P384" i="1"/>
  <c r="R384" i="1" s="1"/>
  <c r="T384" i="1" s="1"/>
  <c r="P408" i="1"/>
  <c r="R408" i="1" s="1"/>
  <c r="T408" i="1" s="1"/>
  <c r="P435" i="1"/>
  <c r="R435" i="1" s="1"/>
  <c r="T435" i="1" s="1"/>
  <c r="P453" i="1"/>
  <c r="R453" i="1" s="1"/>
  <c r="T453" i="1" s="1"/>
  <c r="P468" i="1"/>
  <c r="R468" i="1" s="1"/>
  <c r="T468" i="1" s="1"/>
  <c r="P479" i="1"/>
  <c r="R479" i="1" s="1"/>
  <c r="T479" i="1" s="1"/>
  <c r="P519" i="1"/>
  <c r="R519" i="1" s="1"/>
  <c r="T519" i="1" s="1"/>
  <c r="P533" i="1"/>
  <c r="R533" i="1" s="1"/>
  <c r="T533" i="1" s="1"/>
  <c r="P557" i="1"/>
  <c r="R557" i="1" s="1"/>
  <c r="T557" i="1" s="1"/>
  <c r="P567" i="1"/>
  <c r="R567" i="1" s="1"/>
  <c r="T567" i="1" s="1"/>
  <c r="P574" i="1"/>
  <c r="R574" i="1" s="1"/>
  <c r="T574" i="1" s="1"/>
  <c r="P580" i="1"/>
  <c r="R580" i="1" s="1"/>
  <c r="T580" i="1" s="1"/>
  <c r="P588" i="1"/>
  <c r="R588" i="1" s="1"/>
  <c r="T588" i="1" s="1"/>
  <c r="P594" i="1"/>
  <c r="R594" i="1" s="1"/>
  <c r="T594" i="1" s="1"/>
  <c r="P601" i="1"/>
  <c r="R601" i="1" s="1"/>
  <c r="T601" i="1" s="1"/>
  <c r="P605" i="1"/>
  <c r="R605" i="1" s="1"/>
  <c r="T605" i="1" s="1"/>
  <c r="P612" i="1"/>
  <c r="R612" i="1" s="1"/>
  <c r="T612" i="1" s="1"/>
  <c r="P619" i="1"/>
  <c r="R619" i="1" s="1"/>
  <c r="T619" i="1" s="1"/>
  <c r="P626" i="1"/>
  <c r="R626" i="1" s="1"/>
  <c r="T626" i="1" s="1"/>
  <c r="P639" i="1"/>
  <c r="R639" i="1" s="1"/>
  <c r="T639" i="1" s="1"/>
  <c r="P645" i="1"/>
  <c r="R645" i="1" s="1"/>
  <c r="T645" i="1" s="1"/>
  <c r="P651" i="1"/>
  <c r="R651" i="1" s="1"/>
  <c r="T651" i="1" s="1"/>
  <c r="P664" i="1"/>
  <c r="R664" i="1" s="1"/>
  <c r="T664" i="1" s="1"/>
  <c r="P670" i="1"/>
  <c r="R670" i="1" s="1"/>
  <c r="T670" i="1" s="1"/>
  <c r="P676" i="1"/>
  <c r="R676" i="1" s="1"/>
  <c r="T676" i="1" s="1"/>
  <c r="P681" i="1"/>
  <c r="R681" i="1" s="1"/>
  <c r="T681" i="1" s="1"/>
  <c r="P689" i="1"/>
  <c r="R689" i="1" s="1"/>
  <c r="T689" i="1" s="1"/>
  <c r="P695" i="1"/>
  <c r="R695" i="1" s="1"/>
  <c r="T695" i="1" s="1"/>
  <c r="P701" i="1"/>
  <c r="R701" i="1" s="1"/>
  <c r="T701" i="1" s="1"/>
  <c r="P708" i="1"/>
  <c r="R708" i="1" s="1"/>
  <c r="T708" i="1" s="1"/>
  <c r="P714" i="1"/>
  <c r="R714" i="1" s="1"/>
  <c r="T714" i="1" s="1"/>
  <c r="P720" i="1"/>
  <c r="R720" i="1" s="1"/>
  <c r="T720" i="1" s="1"/>
  <c r="P728" i="1"/>
  <c r="R728" i="1" s="1"/>
  <c r="T728" i="1" s="1"/>
  <c r="P739" i="1"/>
  <c r="R739" i="1" s="1"/>
  <c r="T739" i="1" s="1"/>
  <c r="P745" i="1"/>
  <c r="R745" i="1" s="1"/>
  <c r="T745" i="1" s="1"/>
  <c r="P752" i="1"/>
  <c r="R752" i="1" s="1"/>
  <c r="T752" i="1" s="1"/>
  <c r="P758" i="1"/>
  <c r="R758" i="1" s="1"/>
  <c r="T758" i="1" s="1"/>
  <c r="P764" i="1"/>
  <c r="R764" i="1" s="1"/>
  <c r="T764" i="1" s="1"/>
  <c r="P771" i="1"/>
  <c r="R771" i="1" s="1"/>
  <c r="T771" i="1" s="1"/>
  <c r="P787" i="1"/>
  <c r="R787" i="1" s="1"/>
  <c r="T787" i="1" s="1"/>
  <c r="P794" i="1"/>
  <c r="R794" i="1" s="1"/>
  <c r="T794" i="1" s="1"/>
  <c r="P801" i="1"/>
  <c r="R801" i="1" s="1"/>
  <c r="T801" i="1" s="1"/>
  <c r="P808" i="1"/>
  <c r="R808" i="1" s="1"/>
  <c r="T808" i="1" s="1"/>
  <c r="P816" i="1"/>
  <c r="R816" i="1" s="1"/>
  <c r="T816" i="1" s="1"/>
  <c r="P826" i="1"/>
  <c r="R826" i="1" s="1"/>
  <c r="T826" i="1" s="1"/>
  <c r="P832" i="1"/>
  <c r="R832" i="1" s="1"/>
  <c r="T832" i="1" s="1"/>
  <c r="P839" i="1"/>
  <c r="R839" i="1" s="1"/>
  <c r="T839" i="1" s="1"/>
  <c r="P845" i="1"/>
  <c r="R845" i="1" s="1"/>
  <c r="T845" i="1" s="1"/>
  <c r="P852" i="1"/>
  <c r="R852" i="1" s="1"/>
  <c r="T852" i="1" s="1"/>
  <c r="P858" i="1"/>
  <c r="R858" i="1" s="1"/>
  <c r="T858" i="1" s="1"/>
  <c r="P864" i="1"/>
  <c r="R864" i="1" s="1"/>
  <c r="T864" i="1" s="1"/>
  <c r="P870" i="1"/>
  <c r="R870" i="1" s="1"/>
  <c r="T870" i="1" s="1"/>
  <c r="P875" i="1"/>
  <c r="R875" i="1" s="1"/>
  <c r="T875" i="1" s="1"/>
  <c r="P887" i="1"/>
  <c r="R887" i="1" s="1"/>
  <c r="T887" i="1" s="1"/>
  <c r="P904" i="1"/>
  <c r="R904" i="1" s="1"/>
  <c r="T904" i="1" s="1"/>
  <c r="P912" i="1"/>
  <c r="R912" i="1" s="1"/>
  <c r="T912" i="1" s="1"/>
  <c r="P1529" i="1"/>
  <c r="R1529" i="1" s="1"/>
  <c r="T1529" i="1" s="1"/>
  <c r="W30" i="1"/>
  <c r="P40" i="1"/>
  <c r="R40" i="1" s="1"/>
  <c r="T40" i="1" s="1"/>
  <c r="P67" i="1"/>
  <c r="R67" i="1" s="1"/>
  <c r="T67" i="1" s="1"/>
  <c r="P92" i="1"/>
  <c r="R92" i="1" s="1"/>
  <c r="T92" i="1" s="1"/>
  <c r="P121" i="1"/>
  <c r="R121" i="1" s="1"/>
  <c r="T121" i="1" s="1"/>
  <c r="P150" i="1"/>
  <c r="R150" i="1" s="1"/>
  <c r="T150" i="1" s="1"/>
  <c r="P175" i="1"/>
  <c r="R175" i="1" s="1"/>
  <c r="T175" i="1" s="1"/>
  <c r="P202" i="1"/>
  <c r="R202" i="1" s="1"/>
  <c r="T202" i="1" s="1"/>
  <c r="P228" i="1"/>
  <c r="R228" i="1" s="1"/>
  <c r="T228" i="1" s="1"/>
  <c r="P254" i="1"/>
  <c r="R254" i="1" s="1"/>
  <c r="T254" i="1" s="1"/>
  <c r="P281" i="1"/>
  <c r="R281" i="1" s="1"/>
  <c r="T281" i="1" s="1"/>
  <c r="P332" i="1"/>
  <c r="R332" i="1" s="1"/>
  <c r="T332" i="1" s="1"/>
  <c r="P359" i="1"/>
  <c r="R359" i="1" s="1"/>
  <c r="T359" i="1" s="1"/>
  <c r="P409" i="1"/>
  <c r="R409" i="1" s="1"/>
  <c r="T409" i="1" s="1"/>
  <c r="P436" i="1"/>
  <c r="R436" i="1" s="1"/>
  <c r="T436" i="1" s="1"/>
  <c r="P469" i="1"/>
  <c r="R469" i="1" s="1"/>
  <c r="T469" i="1" s="1"/>
  <c r="P480" i="1"/>
  <c r="R480" i="1" s="1"/>
  <c r="T480" i="1" s="1"/>
  <c r="P492" i="1"/>
  <c r="R492" i="1" s="1"/>
  <c r="T492" i="1" s="1"/>
  <c r="P504" i="1"/>
  <c r="R504" i="1" s="1"/>
  <c r="T504" i="1" s="1"/>
  <c r="P520" i="1"/>
  <c r="R520" i="1" s="1"/>
  <c r="T520" i="1" s="1"/>
  <c r="P534" i="1"/>
  <c r="R534" i="1" s="1"/>
  <c r="T534" i="1" s="1"/>
  <c r="P547" i="1"/>
  <c r="R547" i="1" s="1"/>
  <c r="T547" i="1" s="1"/>
  <c r="P561" i="1"/>
  <c r="R561" i="1" s="1"/>
  <c r="T561" i="1" s="1"/>
  <c r="P575" i="1"/>
  <c r="R575" i="1" s="1"/>
  <c r="T575" i="1" s="1"/>
  <c r="P581" i="1"/>
  <c r="R581" i="1" s="1"/>
  <c r="T581" i="1" s="1"/>
  <c r="P589" i="1"/>
  <c r="R589" i="1" s="1"/>
  <c r="T589" i="1" s="1"/>
  <c r="P595" i="1"/>
  <c r="R595" i="1" s="1"/>
  <c r="T595" i="1" s="1"/>
  <c r="P606" i="1"/>
  <c r="R606" i="1" s="1"/>
  <c r="T606" i="1" s="1"/>
  <c r="P620" i="1"/>
  <c r="R620" i="1" s="1"/>
  <c r="T620" i="1" s="1"/>
  <c r="P627" i="1"/>
  <c r="R627" i="1" s="1"/>
  <c r="T627" i="1" s="1"/>
  <c r="P633" i="1"/>
  <c r="R633" i="1" s="1"/>
  <c r="T633" i="1" s="1"/>
  <c r="P640" i="1"/>
  <c r="R640" i="1" s="1"/>
  <c r="T640" i="1" s="1"/>
  <c r="P646" i="1"/>
  <c r="R646" i="1" s="1"/>
  <c r="T646" i="1" s="1"/>
  <c r="P652" i="1"/>
  <c r="R652" i="1" s="1"/>
  <c r="T652" i="1" s="1"/>
  <c r="P658" i="1"/>
  <c r="R658" i="1" s="1"/>
  <c r="T658" i="1" s="1"/>
  <c r="P665" i="1"/>
  <c r="R665" i="1" s="1"/>
  <c r="T665" i="1" s="1"/>
  <c r="P671" i="1"/>
  <c r="R671" i="1" s="1"/>
  <c r="T671" i="1" s="1"/>
  <c r="P682" i="1"/>
  <c r="R682" i="1" s="1"/>
  <c r="T682" i="1" s="1"/>
  <c r="P690" i="1"/>
  <c r="R690" i="1" s="1"/>
  <c r="T690" i="1" s="1"/>
  <c r="P715" i="1"/>
  <c r="R715" i="1" s="1"/>
  <c r="T715" i="1" s="1"/>
  <c r="P721" i="1"/>
  <c r="R721" i="1" s="1"/>
  <c r="T721" i="1" s="1"/>
  <c r="P734" i="1"/>
  <c r="R734" i="1" s="1"/>
  <c r="T734" i="1" s="1"/>
  <c r="P746" i="1"/>
  <c r="R746" i="1" s="1"/>
  <c r="T746" i="1" s="1"/>
  <c r="P753" i="1"/>
  <c r="R753" i="1" s="1"/>
  <c r="T753" i="1" s="1"/>
  <c r="P765" i="1"/>
  <c r="R765" i="1" s="1"/>
  <c r="T765" i="1" s="1"/>
  <c r="P777" i="1"/>
  <c r="R777" i="1" s="1"/>
  <c r="T777" i="1" s="1"/>
  <c r="P788" i="1"/>
  <c r="R788" i="1" s="1"/>
  <c r="T788" i="1" s="1"/>
  <c r="P795" i="1"/>
  <c r="R795" i="1" s="1"/>
  <c r="T795" i="1" s="1"/>
  <c r="P802" i="1"/>
  <c r="R802" i="1" s="1"/>
  <c r="T802" i="1" s="1"/>
  <c r="P809" i="1"/>
  <c r="R809" i="1" s="1"/>
  <c r="T809" i="1" s="1"/>
  <c r="P821" i="1"/>
  <c r="R821" i="1" s="1"/>
  <c r="T821" i="1" s="1"/>
  <c r="P827" i="1"/>
  <c r="R827" i="1" s="1"/>
  <c r="T827" i="1" s="1"/>
  <c r="P833" i="1"/>
  <c r="R833" i="1" s="1"/>
  <c r="T833" i="1" s="1"/>
  <c r="P840" i="1"/>
  <c r="R840" i="1" s="1"/>
  <c r="T840" i="1" s="1"/>
  <c r="P846" i="1"/>
  <c r="R846" i="1" s="1"/>
  <c r="T846" i="1" s="1"/>
  <c r="P853" i="1"/>
  <c r="R853" i="1" s="1"/>
  <c r="T853" i="1" s="1"/>
  <c r="P47" i="1"/>
  <c r="R47" i="1" s="1"/>
  <c r="T47" i="1" s="1"/>
  <c r="P72" i="1"/>
  <c r="R72" i="1" s="1"/>
  <c r="T72" i="1" s="1"/>
  <c r="P99" i="1"/>
  <c r="R99" i="1" s="1"/>
  <c r="T99" i="1" s="1"/>
  <c r="P128" i="1"/>
  <c r="R128" i="1" s="1"/>
  <c r="T128" i="1" s="1"/>
  <c r="P155" i="1"/>
  <c r="R155" i="1" s="1"/>
  <c r="T155" i="1" s="1"/>
  <c r="P181" i="1"/>
  <c r="R181" i="1" s="1"/>
  <c r="T181" i="1" s="1"/>
  <c r="P208" i="1"/>
  <c r="R208" i="1" s="1"/>
  <c r="T208" i="1" s="1"/>
  <c r="P287" i="1"/>
  <c r="R287" i="1" s="1"/>
  <c r="T287" i="1" s="1"/>
  <c r="P338" i="1"/>
  <c r="R338" i="1" s="1"/>
  <c r="T338" i="1" s="1"/>
  <c r="P365" i="1"/>
  <c r="R365" i="1" s="1"/>
  <c r="T365" i="1" s="1"/>
  <c r="P389" i="1"/>
  <c r="R389" i="1" s="1"/>
  <c r="T389" i="1" s="1"/>
  <c r="P414" i="1"/>
  <c r="R414" i="1" s="1"/>
  <c r="T414" i="1" s="1"/>
  <c r="P439" i="1"/>
  <c r="R439" i="1" s="1"/>
  <c r="T439" i="1" s="1"/>
  <c r="P455" i="1"/>
  <c r="R455" i="1" s="1"/>
  <c r="T455" i="1" s="1"/>
  <c r="P470" i="1"/>
  <c r="R470" i="1" s="1"/>
  <c r="T470" i="1" s="1"/>
  <c r="P482" i="1"/>
  <c r="R482" i="1" s="1"/>
  <c r="T482" i="1" s="1"/>
  <c r="P494" i="1"/>
  <c r="R494" i="1" s="1"/>
  <c r="T494" i="1" s="1"/>
  <c r="P506" i="1"/>
  <c r="R506" i="1" s="1"/>
  <c r="T506" i="1" s="1"/>
  <c r="P522" i="1"/>
  <c r="R522" i="1" s="1"/>
  <c r="T522" i="1" s="1"/>
  <c r="P548" i="1"/>
  <c r="R548" i="1" s="1"/>
  <c r="T548" i="1" s="1"/>
  <c r="P568" i="1"/>
  <c r="R568" i="1" s="1"/>
  <c r="T568" i="1" s="1"/>
  <c r="P576" i="1"/>
  <c r="R576" i="1" s="1"/>
  <c r="T576" i="1" s="1"/>
  <c r="P582" i="1"/>
  <c r="R582" i="1" s="1"/>
  <c r="T582" i="1" s="1"/>
  <c r="P596" i="1"/>
  <c r="R596" i="1" s="1"/>
  <c r="T596" i="1" s="1"/>
  <c r="P613" i="1"/>
  <c r="R613" i="1" s="1"/>
  <c r="T613" i="1" s="1"/>
  <c r="P621" i="1"/>
  <c r="R621" i="1" s="1"/>
  <c r="T621" i="1" s="1"/>
  <c r="P628" i="1"/>
  <c r="R628" i="1" s="1"/>
  <c r="T628" i="1" s="1"/>
  <c r="P634" i="1"/>
  <c r="R634" i="1" s="1"/>
  <c r="T634" i="1" s="1"/>
  <c r="P641" i="1"/>
  <c r="R641" i="1" s="1"/>
  <c r="T641" i="1" s="1"/>
  <c r="P647" i="1"/>
  <c r="R647" i="1" s="1"/>
  <c r="T647" i="1" s="1"/>
  <c r="P653" i="1"/>
  <c r="R653" i="1" s="1"/>
  <c r="T653" i="1" s="1"/>
  <c r="P659" i="1"/>
  <c r="R659" i="1" s="1"/>
  <c r="T659" i="1" s="1"/>
  <c r="P677" i="1"/>
  <c r="R677" i="1" s="1"/>
  <c r="T677" i="1" s="1"/>
  <c r="P683" i="1"/>
  <c r="R683" i="1" s="1"/>
  <c r="T683" i="1" s="1"/>
  <c r="P696" i="1"/>
  <c r="R696" i="1" s="1"/>
  <c r="T696" i="1" s="1"/>
  <c r="P702" i="1"/>
  <c r="R702" i="1" s="1"/>
  <c r="T702" i="1" s="1"/>
  <c r="P709" i="1"/>
  <c r="R709" i="1" s="1"/>
  <c r="T709" i="1" s="1"/>
  <c r="P716" i="1"/>
  <c r="R716" i="1" s="1"/>
  <c r="T716" i="1" s="1"/>
  <c r="P722" i="1"/>
  <c r="R722" i="1" s="1"/>
  <c r="T722" i="1" s="1"/>
  <c r="P729" i="1"/>
  <c r="R729" i="1" s="1"/>
  <c r="T729" i="1" s="1"/>
  <c r="P735" i="1"/>
  <c r="R735" i="1" s="1"/>
  <c r="T735" i="1" s="1"/>
  <c r="P740" i="1"/>
  <c r="R740" i="1" s="1"/>
  <c r="T740" i="1" s="1"/>
  <c r="P747" i="1"/>
  <c r="R747" i="1" s="1"/>
  <c r="T747" i="1" s="1"/>
  <c r="P754" i="1"/>
  <c r="R754" i="1" s="1"/>
  <c r="T754" i="1" s="1"/>
  <c r="P759" i="1"/>
  <c r="R759" i="1" s="1"/>
  <c r="T759" i="1" s="1"/>
  <c r="P766" i="1"/>
  <c r="R766" i="1" s="1"/>
  <c r="T766" i="1" s="1"/>
  <c r="P772" i="1"/>
  <c r="R772" i="1" s="1"/>
  <c r="T772" i="1" s="1"/>
  <c r="P1540" i="1"/>
  <c r="R1540" i="1" s="1"/>
  <c r="T1540" i="1" s="1"/>
  <c r="P48" i="1"/>
  <c r="R48" i="1" s="1"/>
  <c r="T48" i="1" s="1"/>
  <c r="P73" i="1"/>
  <c r="R73" i="1" s="1"/>
  <c r="T73" i="1" s="1"/>
  <c r="P100" i="1"/>
  <c r="R100" i="1" s="1"/>
  <c r="T100" i="1" s="1"/>
  <c r="P156" i="1"/>
  <c r="R156" i="1" s="1"/>
  <c r="T156" i="1" s="1"/>
  <c r="P182" i="1"/>
  <c r="R182" i="1" s="1"/>
  <c r="T182" i="1" s="1"/>
  <c r="P209" i="1"/>
  <c r="R209" i="1" s="1"/>
  <c r="T209" i="1" s="1"/>
  <c r="P234" i="1"/>
  <c r="R234" i="1" s="1"/>
  <c r="T234" i="1" s="1"/>
  <c r="P260" i="1"/>
  <c r="R260" i="1" s="1"/>
  <c r="T260" i="1" s="1"/>
  <c r="P288" i="1"/>
  <c r="R288" i="1" s="1"/>
  <c r="T288" i="1" s="1"/>
  <c r="P312" i="1"/>
  <c r="R312" i="1" s="1"/>
  <c r="T312" i="1" s="1"/>
  <c r="P339" i="1"/>
  <c r="R339" i="1" s="1"/>
  <c r="T339" i="1" s="1"/>
  <c r="P390" i="1"/>
  <c r="R390" i="1" s="1"/>
  <c r="T390" i="1" s="1"/>
  <c r="P415" i="1"/>
  <c r="R415" i="1" s="1"/>
  <c r="T415" i="1" s="1"/>
  <c r="P456" i="1"/>
  <c r="R456" i="1" s="1"/>
  <c r="T456" i="1" s="1"/>
  <c r="P471" i="1"/>
  <c r="R471" i="1" s="1"/>
  <c r="T471" i="1" s="1"/>
  <c r="P495" i="1"/>
  <c r="R495" i="1" s="1"/>
  <c r="T495" i="1" s="1"/>
  <c r="P507" i="1"/>
  <c r="R507" i="1" s="1"/>
  <c r="T507" i="1" s="1"/>
  <c r="P523" i="1"/>
  <c r="R523" i="1" s="1"/>
  <c r="T523" i="1" s="1"/>
  <c r="P536" i="1"/>
  <c r="R536" i="1" s="1"/>
  <c r="T536" i="1" s="1"/>
  <c r="P549" i="1"/>
  <c r="R549" i="1" s="1"/>
  <c r="T549" i="1" s="1"/>
  <c r="P562" i="1"/>
  <c r="R562" i="1" s="1"/>
  <c r="T562" i="1" s="1"/>
  <c r="P569" i="1"/>
  <c r="R569" i="1" s="1"/>
  <c r="T569" i="1" s="1"/>
  <c r="P583" i="1"/>
  <c r="R583" i="1" s="1"/>
  <c r="T583" i="1" s="1"/>
  <c r="P590" i="1"/>
  <c r="R590" i="1" s="1"/>
  <c r="T590" i="1" s="1"/>
  <c r="P597" i="1"/>
  <c r="R597" i="1" s="1"/>
  <c r="T597" i="1" s="1"/>
  <c r="P602" i="1"/>
  <c r="R602" i="1" s="1"/>
  <c r="T602" i="1" s="1"/>
  <c r="P607" i="1"/>
  <c r="R607" i="1" s="1"/>
  <c r="T607" i="1" s="1"/>
  <c r="P614" i="1"/>
  <c r="R614" i="1" s="1"/>
  <c r="T614" i="1" s="1"/>
  <c r="P622" i="1"/>
  <c r="R622" i="1" s="1"/>
  <c r="T622" i="1" s="1"/>
  <c r="P635" i="1"/>
  <c r="R635" i="1" s="1"/>
  <c r="T635" i="1" s="1"/>
  <c r="P642" i="1"/>
  <c r="R642" i="1" s="1"/>
  <c r="T642" i="1" s="1"/>
  <c r="P660" i="1"/>
  <c r="R660" i="1" s="1"/>
  <c r="T660" i="1" s="1"/>
  <c r="P666" i="1"/>
  <c r="R666" i="1" s="1"/>
  <c r="T666" i="1" s="1"/>
  <c r="P672" i="1"/>
  <c r="R672" i="1" s="1"/>
  <c r="T672" i="1" s="1"/>
  <c r="P678" i="1"/>
  <c r="R678" i="1" s="1"/>
  <c r="T678" i="1" s="1"/>
  <c r="P684" i="1"/>
  <c r="R684" i="1" s="1"/>
  <c r="T684" i="1" s="1"/>
  <c r="P691" i="1"/>
  <c r="R691" i="1" s="1"/>
  <c r="T691" i="1" s="1"/>
  <c r="P697" i="1"/>
  <c r="R697" i="1" s="1"/>
  <c r="T697" i="1" s="1"/>
  <c r="P703" i="1"/>
  <c r="R703" i="1" s="1"/>
  <c r="T703" i="1" s="1"/>
  <c r="P710" i="1"/>
  <c r="R710" i="1" s="1"/>
  <c r="T710" i="1" s="1"/>
  <c r="P723" i="1"/>
  <c r="R723" i="1" s="1"/>
  <c r="T723" i="1" s="1"/>
  <c r="P730" i="1"/>
  <c r="R730" i="1" s="1"/>
  <c r="T730" i="1" s="1"/>
  <c r="P736" i="1"/>
  <c r="R736" i="1" s="1"/>
  <c r="T736" i="1" s="1"/>
  <c r="P741" i="1"/>
  <c r="R741" i="1" s="1"/>
  <c r="T741" i="1" s="1"/>
  <c r="P748" i="1"/>
  <c r="R748" i="1" s="1"/>
  <c r="T748" i="1" s="1"/>
  <c r="P755" i="1"/>
  <c r="R755" i="1" s="1"/>
  <c r="T755" i="1" s="1"/>
  <c r="P760" i="1"/>
  <c r="R760" i="1" s="1"/>
  <c r="T760" i="1" s="1"/>
  <c r="P773" i="1"/>
  <c r="R773" i="1" s="1"/>
  <c r="T773" i="1" s="1"/>
  <c r="P778" i="1"/>
  <c r="R778" i="1" s="1"/>
  <c r="T778" i="1" s="1"/>
  <c r="P783" i="1"/>
  <c r="R783" i="1" s="1"/>
  <c r="T783" i="1" s="1"/>
  <c r="P790" i="1"/>
  <c r="R790" i="1" s="1"/>
  <c r="T790" i="1" s="1"/>
  <c r="P797" i="1"/>
  <c r="R797" i="1" s="1"/>
  <c r="T797" i="1" s="1"/>
  <c r="P804" i="1"/>
  <c r="R804" i="1" s="1"/>
  <c r="T804" i="1" s="1"/>
  <c r="P811" i="1"/>
  <c r="R811" i="1" s="1"/>
  <c r="T811" i="1" s="1"/>
  <c r="P822" i="1"/>
  <c r="R822" i="1" s="1"/>
  <c r="T822" i="1" s="1"/>
  <c r="P828" i="1"/>
  <c r="R828" i="1" s="1"/>
  <c r="T828" i="1" s="1"/>
  <c r="P835" i="1"/>
  <c r="R835" i="1" s="1"/>
  <c r="T835" i="1" s="1"/>
  <c r="P841" i="1"/>
  <c r="R841" i="1" s="1"/>
  <c r="T841" i="1" s="1"/>
  <c r="P855" i="1"/>
  <c r="R855" i="1" s="1"/>
  <c r="T855" i="1" s="1"/>
  <c r="P866" i="1"/>
  <c r="R866" i="1" s="1"/>
  <c r="T866" i="1" s="1"/>
  <c r="P872" i="1"/>
  <c r="R872" i="1" s="1"/>
  <c r="T872" i="1" s="1"/>
  <c r="P877" i="1"/>
  <c r="R877" i="1" s="1"/>
  <c r="T877" i="1" s="1"/>
  <c r="P883" i="1"/>
  <c r="R883" i="1" s="1"/>
  <c r="T883" i="1" s="1"/>
  <c r="P889" i="1"/>
  <c r="R889" i="1" s="1"/>
  <c r="T889" i="1" s="1"/>
  <c r="P896" i="1"/>
  <c r="R896" i="1" s="1"/>
  <c r="T896" i="1" s="1"/>
  <c r="P907" i="1"/>
  <c r="R907" i="1" s="1"/>
  <c r="T907" i="1" s="1"/>
  <c r="P915" i="1"/>
  <c r="R915" i="1" s="1"/>
  <c r="T915" i="1" s="1"/>
  <c r="P921" i="1"/>
  <c r="R921" i="1" s="1"/>
  <c r="T921" i="1" s="1"/>
  <c r="P934" i="1"/>
  <c r="R934" i="1" s="1"/>
  <c r="T934" i="1" s="1"/>
  <c r="P25" i="1"/>
  <c r="R25" i="1" s="1"/>
  <c r="T25" i="1" s="1"/>
  <c r="P54" i="1"/>
  <c r="R54" i="1" s="1"/>
  <c r="T54" i="1" s="1"/>
  <c r="P79" i="1"/>
  <c r="R79" i="1" s="1"/>
  <c r="T79" i="1" s="1"/>
  <c r="P106" i="1"/>
  <c r="R106" i="1" s="1"/>
  <c r="T106" i="1" s="1"/>
  <c r="P134" i="1"/>
  <c r="R134" i="1" s="1"/>
  <c r="T134" i="1" s="1"/>
  <c r="P163" i="1"/>
  <c r="R163" i="1" s="1"/>
  <c r="T163" i="1" s="1"/>
  <c r="P187" i="1"/>
  <c r="R187" i="1" s="1"/>
  <c r="T187" i="1" s="1"/>
  <c r="P214" i="1"/>
  <c r="R214" i="1" s="1"/>
  <c r="T214" i="1" s="1"/>
  <c r="P241" i="1"/>
  <c r="R241" i="1" s="1"/>
  <c r="T241" i="1" s="1"/>
  <c r="P267" i="1"/>
  <c r="R267" i="1" s="1"/>
  <c r="T267" i="1" s="1"/>
  <c r="P293" i="1"/>
  <c r="R293" i="1" s="1"/>
  <c r="T293" i="1" s="1"/>
  <c r="P345" i="1"/>
  <c r="R345" i="1" s="1"/>
  <c r="T345" i="1" s="1"/>
  <c r="P372" i="1"/>
  <c r="R372" i="1" s="1"/>
  <c r="T372" i="1" s="1"/>
  <c r="P395" i="1"/>
  <c r="R395" i="1" s="1"/>
  <c r="T395" i="1" s="1"/>
  <c r="P421" i="1"/>
  <c r="R421" i="1" s="1"/>
  <c r="T421" i="1" s="1"/>
  <c r="P442" i="1"/>
  <c r="R442" i="1" s="1"/>
  <c r="T442" i="1" s="1"/>
  <c r="P460" i="1"/>
  <c r="R460" i="1" s="1"/>
  <c r="T460" i="1" s="1"/>
  <c r="P474" i="1"/>
  <c r="R474" i="1" s="1"/>
  <c r="T474" i="1" s="1"/>
  <c r="P485" i="1"/>
  <c r="R485" i="1" s="1"/>
  <c r="T485" i="1" s="1"/>
  <c r="P498" i="1"/>
  <c r="R498" i="1" s="1"/>
  <c r="T498" i="1" s="1"/>
  <c r="P511" i="1"/>
  <c r="R511" i="1" s="1"/>
  <c r="T511" i="1" s="1"/>
  <c r="P526" i="1"/>
  <c r="R526" i="1" s="1"/>
  <c r="T526" i="1" s="1"/>
  <c r="P540" i="1"/>
  <c r="R540" i="1" s="1"/>
  <c r="T540" i="1" s="1"/>
  <c r="P553" i="1"/>
  <c r="R553" i="1" s="1"/>
  <c r="T553" i="1" s="1"/>
  <c r="P570" i="1"/>
  <c r="R570" i="1" s="1"/>
  <c r="T570" i="1" s="1"/>
  <c r="P577" i="1"/>
  <c r="R577" i="1" s="1"/>
  <c r="T577" i="1" s="1"/>
  <c r="P584" i="1"/>
  <c r="R584" i="1" s="1"/>
  <c r="T584" i="1" s="1"/>
  <c r="P591" i="1"/>
  <c r="R591" i="1" s="1"/>
  <c r="T591" i="1" s="1"/>
  <c r="P608" i="1"/>
  <c r="R608" i="1" s="1"/>
  <c r="T608" i="1" s="1"/>
  <c r="P615" i="1"/>
  <c r="R615" i="1" s="1"/>
  <c r="T615" i="1" s="1"/>
  <c r="P623" i="1"/>
  <c r="R623" i="1" s="1"/>
  <c r="T623" i="1" s="1"/>
  <c r="P629" i="1"/>
  <c r="R629" i="1" s="1"/>
  <c r="T629" i="1" s="1"/>
  <c r="P636" i="1"/>
  <c r="R636" i="1" s="1"/>
  <c r="T636" i="1" s="1"/>
  <c r="P643" i="1"/>
  <c r="R643" i="1" s="1"/>
  <c r="T643" i="1" s="1"/>
  <c r="P648" i="1"/>
  <c r="R648" i="1" s="1"/>
  <c r="T648" i="1" s="1"/>
  <c r="P654" i="1"/>
  <c r="R654" i="1" s="1"/>
  <c r="T654" i="1" s="1"/>
  <c r="P661" i="1"/>
  <c r="R661" i="1" s="1"/>
  <c r="T661" i="1" s="1"/>
  <c r="P667" i="1"/>
  <c r="R667" i="1" s="1"/>
  <c r="T667" i="1" s="1"/>
  <c r="P673" i="1"/>
  <c r="R673" i="1" s="1"/>
  <c r="T673" i="1" s="1"/>
  <c r="P685" i="1"/>
  <c r="R685" i="1" s="1"/>
  <c r="T685" i="1" s="1"/>
  <c r="P692" i="1"/>
  <c r="R692" i="1" s="1"/>
  <c r="T692" i="1" s="1"/>
  <c r="P704" i="1"/>
  <c r="R704" i="1" s="1"/>
  <c r="T704" i="1" s="1"/>
  <c r="P711" i="1"/>
  <c r="R711" i="1" s="1"/>
  <c r="T711" i="1" s="1"/>
  <c r="P717" i="1"/>
  <c r="R717" i="1" s="1"/>
  <c r="T717" i="1" s="1"/>
  <c r="P724" i="1"/>
  <c r="R724" i="1" s="1"/>
  <c r="T724" i="1" s="1"/>
  <c r="P731" i="1"/>
  <c r="R731" i="1" s="1"/>
  <c r="T731" i="1" s="1"/>
  <c r="P742" i="1"/>
  <c r="R742" i="1" s="1"/>
  <c r="T742" i="1" s="1"/>
  <c r="P749" i="1"/>
  <c r="R749" i="1" s="1"/>
  <c r="T749" i="1" s="1"/>
  <c r="P767" i="1"/>
  <c r="R767" i="1" s="1"/>
  <c r="T767" i="1" s="1"/>
  <c r="P774" i="1"/>
  <c r="R774" i="1" s="1"/>
  <c r="T774" i="1" s="1"/>
  <c r="P779" i="1"/>
  <c r="R779" i="1" s="1"/>
  <c r="T779" i="1" s="1"/>
  <c r="P784" i="1"/>
  <c r="R784" i="1" s="1"/>
  <c r="T784" i="1" s="1"/>
  <c r="P791" i="1"/>
  <c r="R791" i="1" s="1"/>
  <c r="T791" i="1" s="1"/>
  <c r="P798" i="1"/>
  <c r="R798" i="1" s="1"/>
  <c r="T798" i="1" s="1"/>
  <c r="P812" i="1"/>
  <c r="R812" i="1" s="1"/>
  <c r="T812" i="1" s="1"/>
  <c r="P818" i="1"/>
  <c r="R818" i="1" s="1"/>
  <c r="T818" i="1" s="1"/>
  <c r="P823" i="1"/>
  <c r="R823" i="1" s="1"/>
  <c r="T823" i="1" s="1"/>
  <c r="P829" i="1"/>
  <c r="R829" i="1" s="1"/>
  <c r="T829" i="1" s="1"/>
  <c r="P836" i="1"/>
  <c r="R836" i="1" s="1"/>
  <c r="T836" i="1" s="1"/>
  <c r="P842" i="1"/>
  <c r="R842" i="1" s="1"/>
  <c r="T842" i="1" s="1"/>
  <c r="P848" i="1"/>
  <c r="R848" i="1" s="1"/>
  <c r="T848" i="1" s="1"/>
  <c r="P860" i="1"/>
  <c r="R860" i="1" s="1"/>
  <c r="T860" i="1" s="1"/>
  <c r="P867" i="1"/>
  <c r="R867" i="1" s="1"/>
  <c r="T867" i="1" s="1"/>
  <c r="P873" i="1"/>
  <c r="R873" i="1" s="1"/>
  <c r="T873" i="1" s="1"/>
  <c r="P878" i="1"/>
  <c r="R878" i="1" s="1"/>
  <c r="T878" i="1" s="1"/>
  <c r="P884" i="1"/>
  <c r="R884" i="1" s="1"/>
  <c r="T884" i="1" s="1"/>
  <c r="P890" i="1"/>
  <c r="R890" i="1" s="1"/>
  <c r="T890" i="1" s="1"/>
  <c r="P902" i="1"/>
  <c r="R902" i="1" s="1"/>
  <c r="T902" i="1" s="1"/>
  <c r="P908" i="1"/>
  <c r="R908" i="1" s="1"/>
  <c r="T908" i="1" s="1"/>
  <c r="P922" i="1"/>
  <c r="R922" i="1" s="1"/>
  <c r="T922" i="1" s="1"/>
  <c r="P928" i="1"/>
  <c r="R928" i="1" s="1"/>
  <c r="T928" i="1" s="1"/>
  <c r="P935" i="1"/>
  <c r="R935" i="1" s="1"/>
  <c r="T935" i="1" s="1"/>
  <c r="P1481" i="1"/>
  <c r="R1481" i="1" s="1"/>
  <c r="T1481" i="1" s="1"/>
  <c r="W22" i="1"/>
  <c r="P34" i="1"/>
  <c r="R34" i="1" s="1"/>
  <c r="T34" i="1" s="1"/>
  <c r="P61" i="1"/>
  <c r="R61" i="1" s="1"/>
  <c r="T61" i="1" s="1"/>
  <c r="P114" i="1"/>
  <c r="R114" i="1" s="1"/>
  <c r="T114" i="1" s="1"/>
  <c r="P143" i="1"/>
  <c r="R143" i="1" s="1"/>
  <c r="T143" i="1" s="1"/>
  <c r="P196" i="1"/>
  <c r="R196" i="1" s="1"/>
  <c r="T196" i="1" s="1"/>
  <c r="P222" i="1"/>
  <c r="R222" i="1" s="1"/>
  <c r="T222" i="1" s="1"/>
  <c r="P248" i="1"/>
  <c r="R248" i="1" s="1"/>
  <c r="T248" i="1" s="1"/>
  <c r="P275" i="1"/>
  <c r="R275" i="1" s="1"/>
  <c r="T275" i="1" s="1"/>
  <c r="P300" i="1"/>
  <c r="R300" i="1" s="1"/>
  <c r="T300" i="1" s="1"/>
  <c r="P325" i="1"/>
  <c r="R325" i="1" s="1"/>
  <c r="T325" i="1" s="1"/>
  <c r="P380" i="1"/>
  <c r="R380" i="1" s="1"/>
  <c r="T380" i="1" s="1"/>
  <c r="P402" i="1"/>
  <c r="R402" i="1" s="1"/>
  <c r="T402" i="1" s="1"/>
  <c r="P429" i="1"/>
  <c r="R429" i="1" s="1"/>
  <c r="T429" i="1" s="1"/>
  <c r="P449" i="1"/>
  <c r="R449" i="1" s="1"/>
  <c r="T449" i="1" s="1"/>
  <c r="P464" i="1"/>
  <c r="R464" i="1" s="1"/>
  <c r="T464" i="1" s="1"/>
  <c r="P501" i="1"/>
  <c r="R501" i="1" s="1"/>
  <c r="T501" i="1" s="1"/>
  <c r="P515" i="1"/>
  <c r="R515" i="1" s="1"/>
  <c r="T515" i="1" s="1"/>
  <c r="P530" i="1"/>
  <c r="R530" i="1" s="1"/>
  <c r="T530" i="1" s="1"/>
  <c r="P573" i="1"/>
  <c r="R573" i="1" s="1"/>
  <c r="T573" i="1" s="1"/>
  <c r="P579" i="1"/>
  <c r="R579" i="1" s="1"/>
  <c r="T579" i="1" s="1"/>
  <c r="P587" i="1"/>
  <c r="R587" i="1" s="1"/>
  <c r="T587" i="1" s="1"/>
  <c r="P611" i="1"/>
  <c r="R611" i="1" s="1"/>
  <c r="T611" i="1" s="1"/>
  <c r="P618" i="1"/>
  <c r="R618" i="1" s="1"/>
  <c r="T618" i="1" s="1"/>
  <c r="P625" i="1"/>
  <c r="R625" i="1" s="1"/>
  <c r="T625" i="1" s="1"/>
  <c r="P632" i="1"/>
  <c r="R632" i="1" s="1"/>
  <c r="T632" i="1" s="1"/>
  <c r="P638" i="1"/>
  <c r="R638" i="1" s="1"/>
  <c r="T638" i="1" s="1"/>
  <c r="P650" i="1"/>
  <c r="R650" i="1" s="1"/>
  <c r="T650" i="1" s="1"/>
  <c r="P657" i="1"/>
  <c r="R657" i="1" s="1"/>
  <c r="T657" i="1" s="1"/>
  <c r="P669" i="1"/>
  <c r="R669" i="1" s="1"/>
  <c r="T669" i="1" s="1"/>
  <c r="P675" i="1"/>
  <c r="R675" i="1" s="1"/>
  <c r="T675" i="1" s="1"/>
  <c r="P680" i="1"/>
  <c r="R680" i="1" s="1"/>
  <c r="T680" i="1" s="1"/>
  <c r="P688" i="1"/>
  <c r="R688" i="1" s="1"/>
  <c r="T688" i="1" s="1"/>
  <c r="P700" i="1"/>
  <c r="R700" i="1" s="1"/>
  <c r="T700" i="1" s="1"/>
  <c r="P707" i="1"/>
  <c r="R707" i="1" s="1"/>
  <c r="T707" i="1" s="1"/>
  <c r="P713" i="1"/>
  <c r="R713" i="1" s="1"/>
  <c r="T713" i="1" s="1"/>
  <c r="P719" i="1"/>
  <c r="R719" i="1" s="1"/>
  <c r="T719" i="1" s="1"/>
  <c r="P727" i="1"/>
  <c r="R727" i="1" s="1"/>
  <c r="T727" i="1" s="1"/>
  <c r="P733" i="1"/>
  <c r="R733" i="1" s="1"/>
  <c r="T733" i="1" s="1"/>
  <c r="P738" i="1"/>
  <c r="R738" i="1" s="1"/>
  <c r="T738" i="1" s="1"/>
  <c r="P744" i="1"/>
  <c r="R744" i="1" s="1"/>
  <c r="T744" i="1" s="1"/>
  <c r="P757" i="1"/>
  <c r="R757" i="1" s="1"/>
  <c r="T757" i="1" s="1"/>
  <c r="P763" i="1"/>
  <c r="R763" i="1" s="1"/>
  <c r="T763" i="1" s="1"/>
  <c r="P770" i="1"/>
  <c r="R770" i="1" s="1"/>
  <c r="T770" i="1" s="1"/>
  <c r="P781" i="1"/>
  <c r="R781" i="1" s="1"/>
  <c r="T781" i="1" s="1"/>
  <c r="P786" i="1"/>
  <c r="R786" i="1" s="1"/>
  <c r="T786" i="1" s="1"/>
  <c r="P800" i="1"/>
  <c r="R800" i="1" s="1"/>
  <c r="T800" i="1" s="1"/>
  <c r="P807" i="1"/>
  <c r="R807" i="1" s="1"/>
  <c r="T807" i="1" s="1"/>
  <c r="P815" i="1"/>
  <c r="R815" i="1" s="1"/>
  <c r="T815" i="1" s="1"/>
  <c r="P820" i="1"/>
  <c r="R820" i="1" s="1"/>
  <c r="T820" i="1" s="1"/>
  <c r="P844" i="1"/>
  <c r="R844" i="1" s="1"/>
  <c r="T844" i="1" s="1"/>
  <c r="P851" i="1"/>
  <c r="R851" i="1" s="1"/>
  <c r="T851" i="1" s="1"/>
  <c r="P863" i="1"/>
  <c r="R863" i="1" s="1"/>
  <c r="T863" i="1" s="1"/>
  <c r="P869" i="1"/>
  <c r="R869" i="1" s="1"/>
  <c r="T869" i="1" s="1"/>
  <c r="P880" i="1"/>
  <c r="R880" i="1" s="1"/>
  <c r="T880" i="1" s="1"/>
  <c r="P886" i="1"/>
  <c r="R886" i="1" s="1"/>
  <c r="T886" i="1" s="1"/>
  <c r="P893" i="1"/>
  <c r="R893" i="1" s="1"/>
  <c r="T893" i="1" s="1"/>
  <c r="P899" i="1"/>
  <c r="R899" i="1" s="1"/>
  <c r="T899" i="1" s="1"/>
  <c r="P911" i="1"/>
  <c r="R911" i="1" s="1"/>
  <c r="T911" i="1" s="1"/>
  <c r="P169" i="1"/>
  <c r="R169" i="1" s="1"/>
  <c r="T169" i="1" s="1"/>
  <c r="P379" i="1"/>
  <c r="R379" i="1" s="1"/>
  <c r="T379" i="1" s="1"/>
  <c r="P463" i="1"/>
  <c r="R463" i="1" s="1"/>
  <c r="T463" i="1" s="1"/>
  <c r="P514" i="1"/>
  <c r="R514" i="1" s="1"/>
  <c r="T514" i="1" s="1"/>
  <c r="P566" i="1"/>
  <c r="R566" i="1" s="1"/>
  <c r="T566" i="1" s="1"/>
  <c r="P593" i="1"/>
  <c r="R593" i="1" s="1"/>
  <c r="T593" i="1" s="1"/>
  <c r="P617" i="1"/>
  <c r="R617" i="1" s="1"/>
  <c r="T617" i="1" s="1"/>
  <c r="P668" i="1"/>
  <c r="R668" i="1" s="1"/>
  <c r="T668" i="1" s="1"/>
  <c r="P694" i="1"/>
  <c r="R694" i="1" s="1"/>
  <c r="T694" i="1" s="1"/>
  <c r="P718" i="1"/>
  <c r="R718" i="1" s="1"/>
  <c r="T718" i="1" s="1"/>
  <c r="P769" i="1"/>
  <c r="R769" i="1" s="1"/>
  <c r="T769" i="1" s="1"/>
  <c r="P792" i="1"/>
  <c r="R792" i="1" s="1"/>
  <c r="T792" i="1" s="1"/>
  <c r="P810" i="1"/>
  <c r="R810" i="1" s="1"/>
  <c r="T810" i="1" s="1"/>
  <c r="P825" i="1"/>
  <c r="R825" i="1" s="1"/>
  <c r="T825" i="1" s="1"/>
  <c r="P859" i="1"/>
  <c r="R859" i="1" s="1"/>
  <c r="T859" i="1" s="1"/>
  <c r="P871" i="1"/>
  <c r="R871" i="1" s="1"/>
  <c r="T871" i="1" s="1"/>
  <c r="P882" i="1"/>
  <c r="R882" i="1" s="1"/>
  <c r="T882" i="1" s="1"/>
  <c r="P895" i="1"/>
  <c r="R895" i="1" s="1"/>
  <c r="T895" i="1" s="1"/>
  <c r="P906" i="1"/>
  <c r="R906" i="1" s="1"/>
  <c r="T906" i="1" s="1"/>
  <c r="P919" i="1"/>
  <c r="R919" i="1" s="1"/>
  <c r="T919" i="1" s="1"/>
  <c r="P927" i="1"/>
  <c r="R927" i="1" s="1"/>
  <c r="T927" i="1" s="1"/>
  <c r="P949" i="1"/>
  <c r="R949" i="1" s="1"/>
  <c r="T949" i="1" s="1"/>
  <c r="P957" i="1"/>
  <c r="R957" i="1" s="1"/>
  <c r="T957" i="1" s="1"/>
  <c r="P962" i="1"/>
  <c r="R962" i="1" s="1"/>
  <c r="T962" i="1" s="1"/>
  <c r="P980" i="1"/>
  <c r="R980" i="1" s="1"/>
  <c r="T980" i="1" s="1"/>
  <c r="P985" i="1"/>
  <c r="R985" i="1" s="1"/>
  <c r="T985" i="1" s="1"/>
  <c r="P992" i="1"/>
  <c r="R992" i="1" s="1"/>
  <c r="T992" i="1" s="1"/>
  <c r="P998" i="1"/>
  <c r="R998" i="1" s="1"/>
  <c r="T998" i="1" s="1"/>
  <c r="P1004" i="1"/>
  <c r="R1004" i="1" s="1"/>
  <c r="T1004" i="1" s="1"/>
  <c r="P1017" i="1"/>
  <c r="R1017" i="1" s="1"/>
  <c r="T1017" i="1" s="1"/>
  <c r="P1023" i="1"/>
  <c r="R1023" i="1" s="1"/>
  <c r="T1023" i="1" s="1"/>
  <c r="P1030" i="1"/>
  <c r="R1030" i="1" s="1"/>
  <c r="T1030" i="1" s="1"/>
  <c r="P1036" i="1"/>
  <c r="R1036" i="1" s="1"/>
  <c r="T1036" i="1" s="1"/>
  <c r="P1044" i="1"/>
  <c r="R1044" i="1" s="1"/>
  <c r="T1044" i="1" s="1"/>
  <c r="P1057" i="1"/>
  <c r="R1057" i="1" s="1"/>
  <c r="T1057" i="1" s="1"/>
  <c r="P1064" i="1"/>
  <c r="R1064" i="1" s="1"/>
  <c r="T1064" i="1" s="1"/>
  <c r="P1070" i="1"/>
  <c r="R1070" i="1" s="1"/>
  <c r="T1070" i="1" s="1"/>
  <c r="P1084" i="1"/>
  <c r="R1084" i="1" s="1"/>
  <c r="T1084" i="1" s="1"/>
  <c r="P1089" i="1"/>
  <c r="R1089" i="1" s="1"/>
  <c r="T1089" i="1" s="1"/>
  <c r="P1095" i="1"/>
  <c r="R1095" i="1" s="1"/>
  <c r="T1095" i="1" s="1"/>
  <c r="P1102" i="1"/>
  <c r="R1102" i="1" s="1"/>
  <c r="T1102" i="1" s="1"/>
  <c r="P1109" i="1"/>
  <c r="R1109" i="1" s="1"/>
  <c r="T1109" i="1" s="1"/>
  <c r="P1129" i="1"/>
  <c r="R1129" i="1" s="1"/>
  <c r="T1129" i="1" s="1"/>
  <c r="P1143" i="1"/>
  <c r="R1143" i="1" s="1"/>
  <c r="T1143" i="1" s="1"/>
  <c r="P1151" i="1"/>
  <c r="R1151" i="1" s="1"/>
  <c r="T1151" i="1" s="1"/>
  <c r="P1163" i="1"/>
  <c r="R1163" i="1" s="1"/>
  <c r="T1163" i="1" s="1"/>
  <c r="P1169" i="1"/>
  <c r="R1169" i="1" s="1"/>
  <c r="T1169" i="1" s="1"/>
  <c r="P1176" i="1"/>
  <c r="R1176" i="1" s="1"/>
  <c r="T1176" i="1" s="1"/>
  <c r="P1187" i="1"/>
  <c r="R1187" i="1" s="1"/>
  <c r="T1187" i="1" s="1"/>
  <c r="P1192" i="1"/>
  <c r="R1192" i="1" s="1"/>
  <c r="T1192" i="1" s="1"/>
  <c r="P1199" i="1"/>
  <c r="R1199" i="1" s="1"/>
  <c r="T1199" i="1" s="1"/>
  <c r="P1206" i="1"/>
  <c r="R1206" i="1" s="1"/>
  <c r="T1206" i="1" s="1"/>
  <c r="P1213" i="1"/>
  <c r="R1213" i="1" s="1"/>
  <c r="T1213" i="1" s="1"/>
  <c r="P1218" i="1"/>
  <c r="R1218" i="1" s="1"/>
  <c r="T1218" i="1" s="1"/>
  <c r="P1225" i="1"/>
  <c r="R1225" i="1" s="1"/>
  <c r="T1225" i="1" s="1"/>
  <c r="P1237" i="1"/>
  <c r="R1237" i="1" s="1"/>
  <c r="T1237" i="1" s="1"/>
  <c r="P1245" i="1"/>
  <c r="R1245" i="1" s="1"/>
  <c r="T1245" i="1" s="1"/>
  <c r="P1256" i="1"/>
  <c r="R1256" i="1" s="1"/>
  <c r="T1256" i="1" s="1"/>
  <c r="P1262" i="1"/>
  <c r="R1262" i="1" s="1"/>
  <c r="T1262" i="1" s="1"/>
  <c r="P1269" i="1"/>
  <c r="R1269" i="1" s="1"/>
  <c r="T1269" i="1" s="1"/>
  <c r="P1274" i="1"/>
  <c r="R1274" i="1" s="1"/>
  <c r="T1274" i="1" s="1"/>
  <c r="P1292" i="1"/>
  <c r="R1292" i="1" s="1"/>
  <c r="T1292" i="1" s="1"/>
  <c r="P1298" i="1"/>
  <c r="R1298" i="1" s="1"/>
  <c r="T1298" i="1" s="1"/>
  <c r="P1303" i="1"/>
  <c r="R1303" i="1" s="1"/>
  <c r="T1303" i="1" s="1"/>
  <c r="P80" i="1"/>
  <c r="R80" i="1" s="1"/>
  <c r="T80" i="1" s="1"/>
  <c r="P188" i="1"/>
  <c r="R188" i="1" s="1"/>
  <c r="T188" i="1" s="1"/>
  <c r="P294" i="1"/>
  <c r="R294" i="1" s="1"/>
  <c r="T294" i="1" s="1"/>
  <c r="P475" i="1"/>
  <c r="R475" i="1" s="1"/>
  <c r="T475" i="1" s="1"/>
  <c r="P527" i="1"/>
  <c r="R527" i="1" s="1"/>
  <c r="T527" i="1" s="1"/>
  <c r="P598" i="1"/>
  <c r="R598" i="1" s="1"/>
  <c r="T598" i="1" s="1"/>
  <c r="P624" i="1"/>
  <c r="R624" i="1" s="1"/>
  <c r="T624" i="1" s="1"/>
  <c r="P674" i="1"/>
  <c r="R674" i="1" s="1"/>
  <c r="T674" i="1" s="1"/>
  <c r="P698" i="1"/>
  <c r="R698" i="1" s="1"/>
  <c r="T698" i="1" s="1"/>
  <c r="P725" i="1"/>
  <c r="R725" i="1" s="1"/>
  <c r="T725" i="1" s="1"/>
  <c r="P750" i="1"/>
  <c r="R750" i="1" s="1"/>
  <c r="T750" i="1" s="1"/>
  <c r="P793" i="1"/>
  <c r="R793" i="1" s="1"/>
  <c r="T793" i="1" s="1"/>
  <c r="P813" i="1"/>
  <c r="R813" i="1" s="1"/>
  <c r="T813" i="1" s="1"/>
  <c r="P843" i="1"/>
  <c r="R843" i="1" s="1"/>
  <c r="T843" i="1" s="1"/>
  <c r="P861" i="1"/>
  <c r="R861" i="1" s="1"/>
  <c r="T861" i="1" s="1"/>
  <c r="P897" i="1"/>
  <c r="R897" i="1" s="1"/>
  <c r="T897" i="1" s="1"/>
  <c r="P909" i="1"/>
  <c r="R909" i="1" s="1"/>
  <c r="T909" i="1" s="1"/>
  <c r="P929" i="1"/>
  <c r="R929" i="1" s="1"/>
  <c r="T929" i="1" s="1"/>
  <c r="P937" i="1"/>
  <c r="R937" i="1" s="1"/>
  <c r="T937" i="1" s="1"/>
  <c r="P943" i="1"/>
  <c r="R943" i="1" s="1"/>
  <c r="T943" i="1" s="1"/>
  <c r="P950" i="1"/>
  <c r="R950" i="1" s="1"/>
  <c r="T950" i="1" s="1"/>
  <c r="P968" i="1"/>
  <c r="R968" i="1" s="1"/>
  <c r="T968" i="1" s="1"/>
  <c r="P974" i="1"/>
  <c r="R974" i="1" s="1"/>
  <c r="T974" i="1" s="1"/>
  <c r="P986" i="1"/>
  <c r="R986" i="1" s="1"/>
  <c r="T986" i="1" s="1"/>
  <c r="P999" i="1"/>
  <c r="R999" i="1" s="1"/>
  <c r="T999" i="1" s="1"/>
  <c r="P1005" i="1"/>
  <c r="R1005" i="1" s="1"/>
  <c r="T1005" i="1" s="1"/>
  <c r="P1011" i="1"/>
  <c r="R1011" i="1" s="1"/>
  <c r="T1011" i="1" s="1"/>
  <c r="P1018" i="1"/>
  <c r="R1018" i="1" s="1"/>
  <c r="T1018" i="1" s="1"/>
  <c r="P1024" i="1"/>
  <c r="R1024" i="1" s="1"/>
  <c r="T1024" i="1" s="1"/>
  <c r="P1037" i="1"/>
  <c r="R1037" i="1" s="1"/>
  <c r="T1037" i="1" s="1"/>
  <c r="P1045" i="1"/>
  <c r="R1045" i="1" s="1"/>
  <c r="T1045" i="1" s="1"/>
  <c r="P1050" i="1"/>
  <c r="R1050" i="1" s="1"/>
  <c r="T1050" i="1" s="1"/>
  <c r="P1058" i="1"/>
  <c r="R1058" i="1" s="1"/>
  <c r="T1058" i="1" s="1"/>
  <c r="P1065" i="1"/>
  <c r="R1065" i="1" s="1"/>
  <c r="T1065" i="1" s="1"/>
  <c r="P1071" i="1"/>
  <c r="R1071" i="1" s="1"/>
  <c r="T1071" i="1" s="1"/>
  <c r="P1078" i="1"/>
  <c r="R1078" i="1" s="1"/>
  <c r="T1078" i="1" s="1"/>
  <c r="P1096" i="1"/>
  <c r="R1096" i="1" s="1"/>
  <c r="T1096" i="1" s="1"/>
  <c r="P1103" i="1"/>
  <c r="R1103" i="1" s="1"/>
  <c r="T1103" i="1" s="1"/>
  <c r="P1110" i="1"/>
  <c r="R1110" i="1" s="1"/>
  <c r="T1110" i="1" s="1"/>
  <c r="P1116" i="1"/>
  <c r="R1116" i="1" s="1"/>
  <c r="T1116" i="1" s="1"/>
  <c r="P1123" i="1"/>
  <c r="R1123" i="1" s="1"/>
  <c r="T1123" i="1" s="1"/>
  <c r="P1130" i="1"/>
  <c r="R1130" i="1" s="1"/>
  <c r="T1130" i="1" s="1"/>
  <c r="P1137" i="1"/>
  <c r="R1137" i="1" s="1"/>
  <c r="T1137" i="1" s="1"/>
  <c r="P1144" i="1"/>
  <c r="R1144" i="1" s="1"/>
  <c r="T1144" i="1" s="1"/>
  <c r="P1157" i="1"/>
  <c r="R1157" i="1" s="1"/>
  <c r="T1157" i="1" s="1"/>
  <c r="P1164" i="1"/>
  <c r="R1164" i="1" s="1"/>
  <c r="T1164" i="1" s="1"/>
  <c r="P1170" i="1"/>
  <c r="R1170" i="1" s="1"/>
  <c r="T1170" i="1" s="1"/>
  <c r="P1182" i="1"/>
  <c r="R1182" i="1" s="1"/>
  <c r="T1182" i="1" s="1"/>
  <c r="W21" i="1"/>
  <c r="P86" i="1"/>
  <c r="R86" i="1" s="1"/>
  <c r="T86" i="1" s="1"/>
  <c r="P195" i="1"/>
  <c r="R195" i="1" s="1"/>
  <c r="T195" i="1" s="1"/>
  <c r="P299" i="1"/>
  <c r="R299" i="1" s="1"/>
  <c r="T299" i="1" s="1"/>
  <c r="P401" i="1"/>
  <c r="R401" i="1" s="1"/>
  <c r="T401" i="1" s="1"/>
  <c r="P476" i="1"/>
  <c r="R476" i="1" s="1"/>
  <c r="T476" i="1" s="1"/>
  <c r="P529" i="1"/>
  <c r="R529" i="1" s="1"/>
  <c r="T529" i="1" s="1"/>
  <c r="P572" i="1"/>
  <c r="R572" i="1" s="1"/>
  <c r="T572" i="1" s="1"/>
  <c r="P599" i="1"/>
  <c r="R599" i="1" s="1"/>
  <c r="T599" i="1" s="1"/>
  <c r="P649" i="1"/>
  <c r="R649" i="1" s="1"/>
  <c r="T649" i="1" s="1"/>
  <c r="P699" i="1"/>
  <c r="R699" i="1" s="1"/>
  <c r="T699" i="1" s="1"/>
  <c r="P726" i="1"/>
  <c r="R726" i="1" s="1"/>
  <c r="T726" i="1" s="1"/>
  <c r="P751" i="1"/>
  <c r="R751" i="1" s="1"/>
  <c r="T751" i="1" s="1"/>
  <c r="P775" i="1"/>
  <c r="R775" i="1" s="1"/>
  <c r="T775" i="1" s="1"/>
  <c r="P796" i="1"/>
  <c r="R796" i="1" s="1"/>
  <c r="T796" i="1" s="1"/>
  <c r="P814" i="1"/>
  <c r="R814" i="1" s="1"/>
  <c r="T814" i="1" s="1"/>
  <c r="P830" i="1"/>
  <c r="R830" i="1" s="1"/>
  <c r="T830" i="1" s="1"/>
  <c r="P847" i="1"/>
  <c r="R847" i="1" s="1"/>
  <c r="T847" i="1" s="1"/>
  <c r="P862" i="1"/>
  <c r="R862" i="1" s="1"/>
  <c r="T862" i="1" s="1"/>
  <c r="P874" i="1"/>
  <c r="R874" i="1" s="1"/>
  <c r="T874" i="1" s="1"/>
  <c r="P885" i="1"/>
  <c r="R885" i="1" s="1"/>
  <c r="T885" i="1" s="1"/>
  <c r="P898" i="1"/>
  <c r="R898" i="1" s="1"/>
  <c r="T898" i="1" s="1"/>
  <c r="P910" i="1"/>
  <c r="R910" i="1" s="1"/>
  <c r="T910" i="1" s="1"/>
  <c r="P920" i="1"/>
  <c r="R920" i="1" s="1"/>
  <c r="T920" i="1" s="1"/>
  <c r="P930" i="1"/>
  <c r="R930" i="1" s="1"/>
  <c r="T930" i="1" s="1"/>
  <c r="P938" i="1"/>
  <c r="R938" i="1" s="1"/>
  <c r="T938" i="1" s="1"/>
  <c r="P944" i="1"/>
  <c r="R944" i="1" s="1"/>
  <c r="T944" i="1" s="1"/>
  <c r="P951" i="1"/>
  <c r="R951" i="1" s="1"/>
  <c r="T951" i="1" s="1"/>
  <c r="P958" i="1"/>
  <c r="R958" i="1" s="1"/>
  <c r="T958" i="1" s="1"/>
  <c r="P963" i="1"/>
  <c r="R963" i="1" s="1"/>
  <c r="T963" i="1" s="1"/>
  <c r="P969" i="1"/>
  <c r="R969" i="1" s="1"/>
  <c r="T969" i="1" s="1"/>
  <c r="P975" i="1"/>
  <c r="R975" i="1" s="1"/>
  <c r="T975" i="1" s="1"/>
  <c r="P981" i="1"/>
  <c r="R981" i="1" s="1"/>
  <c r="T981" i="1" s="1"/>
  <c r="P987" i="1"/>
  <c r="R987" i="1" s="1"/>
  <c r="T987" i="1" s="1"/>
  <c r="P993" i="1"/>
  <c r="R993" i="1" s="1"/>
  <c r="T993" i="1" s="1"/>
  <c r="P1000" i="1"/>
  <c r="R1000" i="1" s="1"/>
  <c r="T1000" i="1" s="1"/>
  <c r="P1006" i="1"/>
  <c r="R1006" i="1" s="1"/>
  <c r="T1006" i="1" s="1"/>
  <c r="P1012" i="1"/>
  <c r="R1012" i="1" s="1"/>
  <c r="T1012" i="1" s="1"/>
  <c r="P1025" i="1"/>
  <c r="R1025" i="1" s="1"/>
  <c r="T1025" i="1" s="1"/>
  <c r="P1031" i="1"/>
  <c r="R1031" i="1" s="1"/>
  <c r="T1031" i="1" s="1"/>
  <c r="P1038" i="1"/>
  <c r="R1038" i="1" s="1"/>
  <c r="T1038" i="1" s="1"/>
  <c r="P1051" i="1"/>
  <c r="R1051" i="1" s="1"/>
  <c r="T1051" i="1" s="1"/>
  <c r="P1059" i="1"/>
  <c r="R1059" i="1" s="1"/>
  <c r="T1059" i="1" s="1"/>
  <c r="P1072" i="1"/>
  <c r="R1072" i="1" s="1"/>
  <c r="T1072" i="1" s="1"/>
  <c r="P1079" i="1"/>
  <c r="R1079" i="1" s="1"/>
  <c r="T1079" i="1" s="1"/>
  <c r="P1090" i="1"/>
  <c r="R1090" i="1" s="1"/>
  <c r="T1090" i="1" s="1"/>
  <c r="P1097" i="1"/>
  <c r="R1097" i="1" s="1"/>
  <c r="T1097" i="1" s="1"/>
  <c r="P1104" i="1"/>
  <c r="R1104" i="1" s="1"/>
  <c r="T1104" i="1" s="1"/>
  <c r="P1111" i="1"/>
  <c r="R1111" i="1" s="1"/>
  <c r="T1111" i="1" s="1"/>
  <c r="P1117" i="1"/>
  <c r="R1117" i="1" s="1"/>
  <c r="T1117" i="1" s="1"/>
  <c r="P1124" i="1"/>
  <c r="R1124" i="1" s="1"/>
  <c r="T1124" i="1" s="1"/>
  <c r="P1131" i="1"/>
  <c r="R1131" i="1" s="1"/>
  <c r="T1131" i="1" s="1"/>
  <c r="P1138" i="1"/>
  <c r="R1138" i="1" s="1"/>
  <c r="T1138" i="1" s="1"/>
  <c r="P1145" i="1"/>
  <c r="R1145" i="1" s="1"/>
  <c r="T1145" i="1" s="1"/>
  <c r="P1152" i="1"/>
  <c r="R1152" i="1" s="1"/>
  <c r="T1152" i="1" s="1"/>
  <c r="P1158" i="1"/>
  <c r="R1158" i="1" s="1"/>
  <c r="T1158" i="1" s="1"/>
  <c r="P1165" i="1"/>
  <c r="R1165" i="1" s="1"/>
  <c r="T1165" i="1" s="1"/>
  <c r="P1171" i="1"/>
  <c r="R1171" i="1" s="1"/>
  <c r="T1171" i="1" s="1"/>
  <c r="P1177" i="1"/>
  <c r="R1177" i="1" s="1"/>
  <c r="T1177" i="1" s="1"/>
  <c r="P1183" i="1"/>
  <c r="R1183" i="1" s="1"/>
  <c r="T1183" i="1" s="1"/>
  <c r="P1188" i="1"/>
  <c r="R1188" i="1" s="1"/>
  <c r="T1188" i="1" s="1"/>
  <c r="P1194" i="1"/>
  <c r="R1194" i="1" s="1"/>
  <c r="T1194" i="1" s="1"/>
  <c r="P1201" i="1"/>
  <c r="R1201" i="1" s="1"/>
  <c r="T1201" i="1" s="1"/>
  <c r="P1208" i="1"/>
  <c r="R1208" i="1" s="1"/>
  <c r="T1208" i="1" s="1"/>
  <c r="P1214" i="1"/>
  <c r="R1214" i="1" s="1"/>
  <c r="T1214" i="1" s="1"/>
  <c r="P1220" i="1"/>
  <c r="R1220" i="1" s="1"/>
  <c r="T1220" i="1" s="1"/>
  <c r="P1226" i="1"/>
  <c r="R1226" i="1" s="1"/>
  <c r="T1226" i="1" s="1"/>
  <c r="P1233" i="1"/>
  <c r="R1233" i="1" s="1"/>
  <c r="T1233" i="1" s="1"/>
  <c r="P1239" i="1"/>
  <c r="R1239" i="1" s="1"/>
  <c r="T1239" i="1" s="1"/>
  <c r="P1252" i="1"/>
  <c r="R1252" i="1" s="1"/>
  <c r="T1252" i="1" s="1"/>
  <c r="P1538" i="1"/>
  <c r="R1538" i="1" s="1"/>
  <c r="T1538" i="1" s="1"/>
  <c r="P107" i="1"/>
  <c r="R107" i="1" s="1"/>
  <c r="T107" i="1" s="1"/>
  <c r="P215" i="1"/>
  <c r="R215" i="1" s="1"/>
  <c r="T215" i="1" s="1"/>
  <c r="P317" i="1"/>
  <c r="R317" i="1" s="1"/>
  <c r="T317" i="1" s="1"/>
  <c r="P422" i="1"/>
  <c r="R422" i="1" s="1"/>
  <c r="T422" i="1" s="1"/>
  <c r="P486" i="1"/>
  <c r="R486" i="1" s="1"/>
  <c r="T486" i="1" s="1"/>
  <c r="P541" i="1"/>
  <c r="R541" i="1" s="1"/>
  <c r="T541" i="1" s="1"/>
  <c r="P603" i="1"/>
  <c r="R603" i="1" s="1"/>
  <c r="T603" i="1" s="1"/>
  <c r="P630" i="1"/>
  <c r="R630" i="1" s="1"/>
  <c r="T630" i="1" s="1"/>
  <c r="P655" i="1"/>
  <c r="R655" i="1" s="1"/>
  <c r="T655" i="1" s="1"/>
  <c r="P705" i="1"/>
  <c r="R705" i="1" s="1"/>
  <c r="T705" i="1" s="1"/>
  <c r="P732" i="1"/>
  <c r="R732" i="1" s="1"/>
  <c r="T732" i="1" s="1"/>
  <c r="P756" i="1"/>
  <c r="R756" i="1" s="1"/>
  <c r="T756" i="1" s="1"/>
  <c r="P817" i="1"/>
  <c r="R817" i="1" s="1"/>
  <c r="T817" i="1" s="1"/>
  <c r="P831" i="1"/>
  <c r="R831" i="1" s="1"/>
  <c r="T831" i="1" s="1"/>
  <c r="P849" i="1"/>
  <c r="R849" i="1" s="1"/>
  <c r="T849" i="1" s="1"/>
  <c r="P865" i="1"/>
  <c r="R865" i="1" s="1"/>
  <c r="T865" i="1" s="1"/>
  <c r="P876" i="1"/>
  <c r="R876" i="1" s="1"/>
  <c r="T876" i="1" s="1"/>
  <c r="P888" i="1"/>
  <c r="R888" i="1" s="1"/>
  <c r="T888" i="1" s="1"/>
  <c r="P900" i="1"/>
  <c r="R900" i="1" s="1"/>
  <c r="T900" i="1" s="1"/>
  <c r="P913" i="1"/>
  <c r="R913" i="1" s="1"/>
  <c r="T913" i="1" s="1"/>
  <c r="P931" i="1"/>
  <c r="R931" i="1" s="1"/>
  <c r="T931" i="1" s="1"/>
  <c r="P939" i="1"/>
  <c r="R939" i="1" s="1"/>
  <c r="T939" i="1" s="1"/>
  <c r="P945" i="1"/>
  <c r="R945" i="1" s="1"/>
  <c r="T945" i="1" s="1"/>
  <c r="P952" i="1"/>
  <c r="R952" i="1" s="1"/>
  <c r="T952" i="1" s="1"/>
  <c r="P959" i="1"/>
  <c r="R959" i="1" s="1"/>
  <c r="T959" i="1" s="1"/>
  <c r="P976" i="1"/>
  <c r="R976" i="1" s="1"/>
  <c r="T976" i="1" s="1"/>
  <c r="P982" i="1"/>
  <c r="R982" i="1" s="1"/>
  <c r="T982" i="1" s="1"/>
  <c r="P988" i="1"/>
  <c r="R988" i="1" s="1"/>
  <c r="T988" i="1" s="1"/>
  <c r="P994" i="1"/>
  <c r="R994" i="1" s="1"/>
  <c r="T994" i="1" s="1"/>
  <c r="P1007" i="1"/>
  <c r="R1007" i="1" s="1"/>
  <c r="T1007" i="1" s="1"/>
  <c r="P1019" i="1"/>
  <c r="R1019" i="1" s="1"/>
  <c r="T1019" i="1" s="1"/>
  <c r="P1026" i="1"/>
  <c r="R1026" i="1" s="1"/>
  <c r="T1026" i="1" s="1"/>
  <c r="P1032" i="1"/>
  <c r="R1032" i="1" s="1"/>
  <c r="T1032" i="1" s="1"/>
  <c r="P1039" i="1"/>
  <c r="R1039" i="1" s="1"/>
  <c r="T1039" i="1" s="1"/>
  <c r="P1046" i="1"/>
  <c r="R1046" i="1" s="1"/>
  <c r="T1046" i="1" s="1"/>
  <c r="P1052" i="1"/>
  <c r="R1052" i="1" s="1"/>
  <c r="T1052" i="1" s="1"/>
  <c r="P1060" i="1"/>
  <c r="R1060" i="1" s="1"/>
  <c r="T1060" i="1" s="1"/>
  <c r="P1066" i="1"/>
  <c r="R1066" i="1" s="1"/>
  <c r="T1066" i="1" s="1"/>
  <c r="P1073" i="1"/>
  <c r="R1073" i="1" s="1"/>
  <c r="T1073" i="1" s="1"/>
  <c r="P1080" i="1"/>
  <c r="R1080" i="1" s="1"/>
  <c r="T1080" i="1" s="1"/>
  <c r="P1085" i="1"/>
  <c r="R1085" i="1" s="1"/>
  <c r="T1085" i="1" s="1"/>
  <c r="P1091" i="1"/>
  <c r="R1091" i="1" s="1"/>
  <c r="T1091" i="1" s="1"/>
  <c r="P1098" i="1"/>
  <c r="R1098" i="1" s="1"/>
  <c r="T1098" i="1" s="1"/>
  <c r="P1105" i="1"/>
  <c r="R1105" i="1" s="1"/>
  <c r="T1105" i="1" s="1"/>
  <c r="P1118" i="1"/>
  <c r="R1118" i="1" s="1"/>
  <c r="T1118" i="1" s="1"/>
  <c r="P1125" i="1"/>
  <c r="R1125" i="1" s="1"/>
  <c r="T1125" i="1" s="1"/>
  <c r="P1132" i="1"/>
  <c r="R1132" i="1" s="1"/>
  <c r="T1132" i="1" s="1"/>
  <c r="P1139" i="1"/>
  <c r="R1139" i="1" s="1"/>
  <c r="T1139" i="1" s="1"/>
  <c r="P1146" i="1"/>
  <c r="R1146" i="1" s="1"/>
  <c r="T1146" i="1" s="1"/>
  <c r="P1153" i="1"/>
  <c r="R1153" i="1" s="1"/>
  <c r="T1153" i="1" s="1"/>
  <c r="P1159" i="1"/>
  <c r="R1159" i="1" s="1"/>
  <c r="T1159" i="1" s="1"/>
  <c r="P1172" i="1"/>
  <c r="R1172" i="1" s="1"/>
  <c r="T1172" i="1" s="1"/>
  <c r="P1178" i="1"/>
  <c r="R1178" i="1" s="1"/>
  <c r="T1178" i="1" s="1"/>
  <c r="P1189" i="1"/>
  <c r="R1189" i="1" s="1"/>
  <c r="T1189" i="1" s="1"/>
  <c r="P1195" i="1"/>
  <c r="R1195" i="1" s="1"/>
  <c r="T1195" i="1" s="1"/>
  <c r="P1209" i="1"/>
  <c r="R1209" i="1" s="1"/>
  <c r="T1209" i="1" s="1"/>
  <c r="P1215" i="1"/>
  <c r="R1215" i="1" s="1"/>
  <c r="T1215" i="1" s="1"/>
  <c r="P1227" i="1"/>
  <c r="R1227" i="1" s="1"/>
  <c r="T1227" i="1" s="1"/>
  <c r="P1234" i="1"/>
  <c r="R1234" i="1" s="1"/>
  <c r="T1234" i="1" s="1"/>
  <c r="P1240" i="1"/>
  <c r="R1240" i="1" s="1"/>
  <c r="T1240" i="1" s="1"/>
  <c r="P1247" i="1"/>
  <c r="R1247" i="1" s="1"/>
  <c r="T1247" i="1" s="1"/>
  <c r="P1259" i="1"/>
  <c r="R1259" i="1" s="1"/>
  <c r="T1259" i="1" s="1"/>
  <c r="P1265" i="1"/>
  <c r="R1265" i="1" s="1"/>
  <c r="T1265" i="1" s="1"/>
  <c r="P1271" i="1"/>
  <c r="R1271" i="1" s="1"/>
  <c r="T1271" i="1" s="1"/>
  <c r="P1276" i="1"/>
  <c r="R1276" i="1" s="1"/>
  <c r="T1276" i="1" s="1"/>
  <c r="P1288" i="1"/>
  <c r="R1288" i="1" s="1"/>
  <c r="T1288" i="1" s="1"/>
  <c r="P221" i="1"/>
  <c r="R221" i="1" s="1"/>
  <c r="T221" i="1" s="1"/>
  <c r="P324" i="1"/>
  <c r="R324" i="1" s="1"/>
  <c r="T324" i="1" s="1"/>
  <c r="P428" i="1"/>
  <c r="R428" i="1" s="1"/>
  <c r="T428" i="1" s="1"/>
  <c r="P487" i="1"/>
  <c r="R487" i="1" s="1"/>
  <c r="T487" i="1" s="1"/>
  <c r="P543" i="1"/>
  <c r="R543" i="1" s="1"/>
  <c r="T543" i="1" s="1"/>
  <c r="P578" i="1"/>
  <c r="R578" i="1" s="1"/>
  <c r="T578" i="1" s="1"/>
  <c r="P604" i="1"/>
  <c r="R604" i="1" s="1"/>
  <c r="T604" i="1" s="1"/>
  <c r="P631" i="1"/>
  <c r="R631" i="1" s="1"/>
  <c r="T631" i="1" s="1"/>
  <c r="P656" i="1"/>
  <c r="R656" i="1" s="1"/>
  <c r="T656" i="1" s="1"/>
  <c r="P679" i="1"/>
  <c r="R679" i="1" s="1"/>
  <c r="T679" i="1" s="1"/>
  <c r="P706" i="1"/>
  <c r="R706" i="1" s="1"/>
  <c r="T706" i="1" s="1"/>
  <c r="P780" i="1"/>
  <c r="R780" i="1" s="1"/>
  <c r="T780" i="1" s="1"/>
  <c r="P799" i="1"/>
  <c r="R799" i="1" s="1"/>
  <c r="T799" i="1" s="1"/>
  <c r="P819" i="1"/>
  <c r="R819" i="1" s="1"/>
  <c r="T819" i="1" s="1"/>
  <c r="P834" i="1"/>
  <c r="R834" i="1" s="1"/>
  <c r="T834" i="1" s="1"/>
  <c r="P850" i="1"/>
  <c r="R850" i="1" s="1"/>
  <c r="T850" i="1" s="1"/>
  <c r="P901" i="1"/>
  <c r="R901" i="1" s="1"/>
  <c r="T901" i="1" s="1"/>
  <c r="P914" i="1"/>
  <c r="R914" i="1" s="1"/>
  <c r="T914" i="1" s="1"/>
  <c r="P923" i="1"/>
  <c r="R923" i="1" s="1"/>
  <c r="T923" i="1" s="1"/>
  <c r="P932" i="1"/>
  <c r="R932" i="1" s="1"/>
  <c r="T932" i="1" s="1"/>
  <c r="P946" i="1"/>
  <c r="R946" i="1" s="1"/>
  <c r="T946" i="1" s="1"/>
  <c r="P953" i="1"/>
  <c r="R953" i="1" s="1"/>
  <c r="T953" i="1" s="1"/>
  <c r="P964" i="1"/>
  <c r="R964" i="1" s="1"/>
  <c r="T964" i="1" s="1"/>
  <c r="P970" i="1"/>
  <c r="R970" i="1" s="1"/>
  <c r="T970" i="1" s="1"/>
  <c r="P977" i="1"/>
  <c r="R977" i="1" s="1"/>
  <c r="T977" i="1" s="1"/>
  <c r="P995" i="1"/>
  <c r="R995" i="1" s="1"/>
  <c r="T995" i="1" s="1"/>
  <c r="P1001" i="1"/>
  <c r="R1001" i="1" s="1"/>
  <c r="T1001" i="1" s="1"/>
  <c r="P1008" i="1"/>
  <c r="R1008" i="1" s="1"/>
  <c r="T1008" i="1" s="1"/>
  <c r="P1013" i="1"/>
  <c r="R1013" i="1" s="1"/>
  <c r="T1013" i="1" s="1"/>
  <c r="P1020" i="1"/>
  <c r="R1020" i="1" s="1"/>
  <c r="T1020" i="1" s="1"/>
  <c r="P1033" i="1"/>
  <c r="R1033" i="1" s="1"/>
  <c r="T1033" i="1" s="1"/>
  <c r="P1040" i="1"/>
  <c r="R1040" i="1" s="1"/>
  <c r="T1040" i="1" s="1"/>
  <c r="P1047" i="1"/>
  <c r="R1047" i="1" s="1"/>
  <c r="T1047" i="1" s="1"/>
  <c r="P1053" i="1"/>
  <c r="R1053" i="1" s="1"/>
  <c r="T1053" i="1" s="1"/>
  <c r="P1061" i="1"/>
  <c r="R1061" i="1" s="1"/>
  <c r="T1061" i="1" s="1"/>
  <c r="P1067" i="1"/>
  <c r="R1067" i="1" s="1"/>
  <c r="T1067" i="1" s="1"/>
  <c r="P1074" i="1"/>
  <c r="R1074" i="1" s="1"/>
  <c r="T1074" i="1" s="1"/>
  <c r="P1086" i="1"/>
  <c r="R1086" i="1" s="1"/>
  <c r="T1086" i="1" s="1"/>
  <c r="P1092" i="1"/>
  <c r="R1092" i="1" s="1"/>
  <c r="T1092" i="1" s="1"/>
  <c r="P1099" i="1"/>
  <c r="R1099" i="1" s="1"/>
  <c r="T1099" i="1" s="1"/>
  <c r="P1112" i="1"/>
  <c r="R1112" i="1" s="1"/>
  <c r="T1112" i="1" s="1"/>
  <c r="P1119" i="1"/>
  <c r="R1119" i="1" s="1"/>
  <c r="T1119" i="1" s="1"/>
  <c r="P1126" i="1"/>
  <c r="R1126" i="1" s="1"/>
  <c r="T1126" i="1" s="1"/>
  <c r="P1133" i="1"/>
  <c r="R1133" i="1" s="1"/>
  <c r="T1133" i="1" s="1"/>
  <c r="P1147" i="1"/>
  <c r="R1147" i="1" s="1"/>
  <c r="T1147" i="1" s="1"/>
  <c r="P1154" i="1"/>
  <c r="R1154" i="1" s="1"/>
  <c r="T1154" i="1" s="1"/>
  <c r="P1160" i="1"/>
  <c r="R1160" i="1" s="1"/>
  <c r="T1160" i="1" s="1"/>
  <c r="P1166" i="1"/>
  <c r="R1166" i="1" s="1"/>
  <c r="T1166" i="1" s="1"/>
  <c r="P1179" i="1"/>
  <c r="R1179" i="1" s="1"/>
  <c r="T1179" i="1" s="1"/>
  <c r="P1184" i="1"/>
  <c r="R1184" i="1" s="1"/>
  <c r="T1184" i="1" s="1"/>
  <c r="P1202" i="1"/>
  <c r="R1202" i="1" s="1"/>
  <c r="T1202" i="1" s="1"/>
  <c r="P1210" i="1"/>
  <c r="R1210" i="1" s="1"/>
  <c r="T1210" i="1" s="1"/>
  <c r="P1221" i="1"/>
  <c r="R1221" i="1" s="1"/>
  <c r="T1221" i="1" s="1"/>
  <c r="P1228" i="1"/>
  <c r="R1228" i="1" s="1"/>
  <c r="T1228" i="1" s="1"/>
  <c r="P1235" i="1"/>
  <c r="R1235" i="1" s="1"/>
  <c r="T1235" i="1" s="1"/>
  <c r="P1241" i="1"/>
  <c r="R1241" i="1" s="1"/>
  <c r="T1241" i="1" s="1"/>
  <c r="P1248" i="1"/>
  <c r="R1248" i="1" s="1"/>
  <c r="T1248" i="1" s="1"/>
  <c r="P1253" i="1"/>
  <c r="R1253" i="1" s="1"/>
  <c r="T1253" i="1" s="1"/>
  <c r="P1260" i="1"/>
  <c r="R1260" i="1" s="1"/>
  <c r="T1260" i="1" s="1"/>
  <c r="P1272" i="1"/>
  <c r="R1272" i="1" s="1"/>
  <c r="T1272" i="1" s="1"/>
  <c r="P1277" i="1"/>
  <c r="R1277" i="1" s="1"/>
  <c r="T1277" i="1" s="1"/>
  <c r="P1283" i="1"/>
  <c r="R1283" i="1" s="1"/>
  <c r="T1283" i="1" s="1"/>
  <c r="P1289" i="1"/>
  <c r="R1289" i="1" s="1"/>
  <c r="T1289" i="1" s="1"/>
  <c r="P1295" i="1"/>
  <c r="R1295" i="1" s="1"/>
  <c r="T1295" i="1" s="1"/>
  <c r="P1300" i="1"/>
  <c r="R1300" i="1" s="1"/>
  <c r="T1300" i="1" s="1"/>
  <c r="P1305" i="1"/>
  <c r="R1305" i="1" s="1"/>
  <c r="T1305" i="1" s="1"/>
  <c r="P164" i="1"/>
  <c r="R164" i="1" s="1"/>
  <c r="T164" i="1" s="1"/>
  <c r="P268" i="1"/>
  <c r="R268" i="1" s="1"/>
  <c r="T268" i="1" s="1"/>
  <c r="P373" i="1"/>
  <c r="R373" i="1" s="1"/>
  <c r="T373" i="1" s="1"/>
  <c r="P461" i="1"/>
  <c r="R461" i="1" s="1"/>
  <c r="T461" i="1" s="1"/>
  <c r="P512" i="1"/>
  <c r="R512" i="1" s="1"/>
  <c r="T512" i="1" s="1"/>
  <c r="P563" i="1"/>
  <c r="R563" i="1" s="1"/>
  <c r="T563" i="1" s="1"/>
  <c r="P592" i="1"/>
  <c r="R592" i="1" s="1"/>
  <c r="T592" i="1" s="1"/>
  <c r="P616" i="1"/>
  <c r="R616" i="1" s="1"/>
  <c r="T616" i="1" s="1"/>
  <c r="P644" i="1"/>
  <c r="R644" i="1" s="1"/>
  <c r="T644" i="1" s="1"/>
  <c r="P693" i="1"/>
  <c r="R693" i="1" s="1"/>
  <c r="T693" i="1" s="1"/>
  <c r="P743" i="1"/>
  <c r="R743" i="1" s="1"/>
  <c r="T743" i="1" s="1"/>
  <c r="P768" i="1"/>
  <c r="R768" i="1" s="1"/>
  <c r="T768" i="1" s="1"/>
  <c r="P789" i="1"/>
  <c r="R789" i="1" s="1"/>
  <c r="T789" i="1" s="1"/>
  <c r="P806" i="1"/>
  <c r="R806" i="1" s="1"/>
  <c r="T806" i="1" s="1"/>
  <c r="P824" i="1"/>
  <c r="R824" i="1" s="1"/>
  <c r="T824" i="1" s="1"/>
  <c r="P857" i="1"/>
  <c r="R857" i="1" s="1"/>
  <c r="T857" i="1" s="1"/>
  <c r="P881" i="1"/>
  <c r="R881" i="1" s="1"/>
  <c r="T881" i="1" s="1"/>
  <c r="P894" i="1"/>
  <c r="R894" i="1" s="1"/>
  <c r="T894" i="1" s="1"/>
  <c r="P905" i="1"/>
  <c r="R905" i="1" s="1"/>
  <c r="T905" i="1" s="1"/>
  <c r="P918" i="1"/>
  <c r="R918" i="1" s="1"/>
  <c r="T918" i="1" s="1"/>
  <c r="P926" i="1"/>
  <c r="R926" i="1" s="1"/>
  <c r="T926" i="1" s="1"/>
  <c r="P936" i="1"/>
  <c r="R936" i="1" s="1"/>
  <c r="T936" i="1" s="1"/>
  <c r="P942" i="1"/>
  <c r="R942" i="1" s="1"/>
  <c r="T942" i="1" s="1"/>
  <c r="P948" i="1"/>
  <c r="R948" i="1" s="1"/>
  <c r="T948" i="1" s="1"/>
  <c r="P956" i="1"/>
  <c r="R956" i="1" s="1"/>
  <c r="T956" i="1" s="1"/>
  <c r="P967" i="1"/>
  <c r="R967" i="1" s="1"/>
  <c r="T967" i="1" s="1"/>
  <c r="P973" i="1"/>
  <c r="R973" i="1" s="1"/>
  <c r="T973" i="1" s="1"/>
  <c r="P979" i="1"/>
  <c r="R979" i="1" s="1"/>
  <c r="T979" i="1" s="1"/>
  <c r="P991" i="1"/>
  <c r="R991" i="1" s="1"/>
  <c r="T991" i="1" s="1"/>
  <c r="P1010" i="1"/>
  <c r="R1010" i="1" s="1"/>
  <c r="T1010" i="1" s="1"/>
  <c r="P1016" i="1"/>
  <c r="R1016" i="1" s="1"/>
  <c r="T1016" i="1" s="1"/>
  <c r="P1029" i="1"/>
  <c r="R1029" i="1" s="1"/>
  <c r="T1029" i="1" s="1"/>
  <c r="P1035" i="1"/>
  <c r="R1035" i="1" s="1"/>
  <c r="T1035" i="1" s="1"/>
  <c r="P1043" i="1"/>
  <c r="R1043" i="1" s="1"/>
  <c r="T1043" i="1" s="1"/>
  <c r="P1049" i="1"/>
  <c r="R1049" i="1" s="1"/>
  <c r="T1049" i="1" s="1"/>
  <c r="P1056" i="1"/>
  <c r="R1056" i="1" s="1"/>
  <c r="T1056" i="1" s="1"/>
  <c r="P1063" i="1"/>
  <c r="R1063" i="1" s="1"/>
  <c r="T1063" i="1" s="1"/>
  <c r="P1077" i="1"/>
  <c r="R1077" i="1" s="1"/>
  <c r="T1077" i="1" s="1"/>
  <c r="P1083" i="1"/>
  <c r="R1083" i="1" s="1"/>
  <c r="T1083" i="1" s="1"/>
  <c r="P1094" i="1"/>
  <c r="R1094" i="1" s="1"/>
  <c r="T1094" i="1" s="1"/>
  <c r="P1101" i="1"/>
  <c r="R1101" i="1" s="1"/>
  <c r="T1101" i="1" s="1"/>
  <c r="P1108" i="1"/>
  <c r="R1108" i="1" s="1"/>
  <c r="T1108" i="1" s="1"/>
  <c r="P1115" i="1"/>
  <c r="R1115" i="1" s="1"/>
  <c r="T1115" i="1" s="1"/>
  <c r="P1122" i="1"/>
  <c r="R1122" i="1" s="1"/>
  <c r="T1122" i="1" s="1"/>
  <c r="P1128" i="1"/>
  <c r="R1128" i="1" s="1"/>
  <c r="T1128" i="1" s="1"/>
  <c r="P1136" i="1"/>
  <c r="R1136" i="1" s="1"/>
  <c r="T1136" i="1" s="1"/>
  <c r="P1142" i="1"/>
  <c r="R1142" i="1" s="1"/>
  <c r="T1142" i="1" s="1"/>
  <c r="P1150" i="1"/>
  <c r="R1150" i="1" s="1"/>
  <c r="T1150" i="1" s="1"/>
  <c r="P1156" i="1"/>
  <c r="R1156" i="1" s="1"/>
  <c r="T1156" i="1" s="1"/>
  <c r="P1162" i="1"/>
  <c r="R1162" i="1" s="1"/>
  <c r="T1162" i="1" s="1"/>
  <c r="P1168" i="1"/>
  <c r="R1168" i="1" s="1"/>
  <c r="T1168" i="1" s="1"/>
  <c r="P1175" i="1"/>
  <c r="R1175" i="1" s="1"/>
  <c r="T1175" i="1" s="1"/>
  <c r="P1181" i="1"/>
  <c r="R1181" i="1" s="1"/>
  <c r="T1181" i="1" s="1"/>
  <c r="P1186" i="1"/>
  <c r="R1186" i="1" s="1"/>
  <c r="T1186" i="1" s="1"/>
  <c r="P1198" i="1"/>
  <c r="R1198" i="1" s="1"/>
  <c r="T1198" i="1" s="1"/>
  <c r="P1205" i="1"/>
  <c r="R1205" i="1" s="1"/>
  <c r="T1205" i="1" s="1"/>
  <c r="P1212" i="1"/>
  <c r="R1212" i="1" s="1"/>
  <c r="T1212" i="1" s="1"/>
  <c r="P1217" i="1"/>
  <c r="R1217" i="1" s="1"/>
  <c r="T1217" i="1" s="1"/>
  <c r="P1224" i="1"/>
  <c r="R1224" i="1" s="1"/>
  <c r="T1224" i="1" s="1"/>
  <c r="P1231" i="1"/>
  <c r="R1231" i="1" s="1"/>
  <c r="T1231" i="1" s="1"/>
  <c r="P1244" i="1"/>
  <c r="R1244" i="1" s="1"/>
  <c r="T1244" i="1" s="1"/>
  <c r="P1250" i="1"/>
  <c r="R1250" i="1" s="1"/>
  <c r="T1250" i="1" s="1"/>
  <c r="P1268" i="1"/>
  <c r="R1268" i="1" s="1"/>
  <c r="T1268" i="1" s="1"/>
  <c r="P1280" i="1"/>
  <c r="R1280" i="1" s="1"/>
  <c r="T1280" i="1" s="1"/>
  <c r="P1285" i="1"/>
  <c r="R1285" i="1" s="1"/>
  <c r="T1285" i="1" s="1"/>
  <c r="P1297" i="1"/>
  <c r="R1297" i="1" s="1"/>
  <c r="T1297" i="1" s="1"/>
  <c r="P1302" i="1"/>
  <c r="R1302" i="1" s="1"/>
  <c r="T1302" i="1" s="1"/>
  <c r="P247" i="1"/>
  <c r="R247" i="1" s="1"/>
  <c r="T247" i="1" s="1"/>
  <c r="P556" i="1"/>
  <c r="R556" i="1" s="1"/>
  <c r="T556" i="1" s="1"/>
  <c r="P663" i="1"/>
  <c r="R663" i="1" s="1"/>
  <c r="T663" i="1" s="1"/>
  <c r="P762" i="1"/>
  <c r="R762" i="1" s="1"/>
  <c r="T762" i="1" s="1"/>
  <c r="P838" i="1"/>
  <c r="R838" i="1" s="1"/>
  <c r="T838" i="1" s="1"/>
  <c r="P892" i="1"/>
  <c r="R892" i="1" s="1"/>
  <c r="T892" i="1" s="1"/>
  <c r="P933" i="1"/>
  <c r="R933" i="1" s="1"/>
  <c r="T933" i="1" s="1"/>
  <c r="P961" i="1"/>
  <c r="R961" i="1" s="1"/>
  <c r="T961" i="1" s="1"/>
  <c r="P984" i="1"/>
  <c r="R984" i="1" s="1"/>
  <c r="T984" i="1" s="1"/>
  <c r="P1009" i="1"/>
  <c r="R1009" i="1" s="1"/>
  <c r="T1009" i="1" s="1"/>
  <c r="P1062" i="1"/>
  <c r="R1062" i="1" s="1"/>
  <c r="T1062" i="1" s="1"/>
  <c r="P1088" i="1"/>
  <c r="R1088" i="1" s="1"/>
  <c r="T1088" i="1" s="1"/>
  <c r="P1114" i="1"/>
  <c r="R1114" i="1" s="1"/>
  <c r="T1114" i="1" s="1"/>
  <c r="P1141" i="1"/>
  <c r="R1141" i="1" s="1"/>
  <c r="T1141" i="1" s="1"/>
  <c r="P1191" i="1"/>
  <c r="R1191" i="1" s="1"/>
  <c r="T1191" i="1" s="1"/>
  <c r="P1243" i="1"/>
  <c r="R1243" i="1" s="1"/>
  <c r="T1243" i="1" s="1"/>
  <c r="P1258" i="1"/>
  <c r="R1258" i="1" s="1"/>
  <c r="T1258" i="1" s="1"/>
  <c r="P1282" i="1"/>
  <c r="R1282" i="1" s="1"/>
  <c r="T1282" i="1" s="1"/>
  <c r="P1294" i="1"/>
  <c r="R1294" i="1" s="1"/>
  <c r="T1294" i="1" s="1"/>
  <c r="P1304" i="1"/>
  <c r="R1304" i="1" s="1"/>
  <c r="T1304" i="1" s="1"/>
  <c r="P1313" i="1"/>
  <c r="R1313" i="1" s="1"/>
  <c r="T1313" i="1" s="1"/>
  <c r="P1319" i="1"/>
  <c r="R1319" i="1" s="1"/>
  <c r="T1319" i="1" s="1"/>
  <c r="P1326" i="1"/>
  <c r="R1326" i="1" s="1"/>
  <c r="T1326" i="1" s="1"/>
  <c r="P1337" i="1"/>
  <c r="R1337" i="1" s="1"/>
  <c r="T1337" i="1" s="1"/>
  <c r="P1342" i="1"/>
  <c r="R1342" i="1" s="1"/>
  <c r="T1342" i="1" s="1"/>
  <c r="P1349" i="1"/>
  <c r="R1349" i="1" s="1"/>
  <c r="T1349" i="1" s="1"/>
  <c r="P1361" i="1"/>
  <c r="R1361" i="1" s="1"/>
  <c r="T1361" i="1" s="1"/>
  <c r="P1367" i="1"/>
  <c r="R1367" i="1" s="1"/>
  <c r="T1367" i="1" s="1"/>
  <c r="P1374" i="1"/>
  <c r="R1374" i="1" s="1"/>
  <c r="T1374" i="1" s="1"/>
  <c r="P1382" i="1"/>
  <c r="R1382" i="1" s="1"/>
  <c r="T1382" i="1" s="1"/>
  <c r="P1389" i="1"/>
  <c r="R1389" i="1" s="1"/>
  <c r="T1389" i="1" s="1"/>
  <c r="P1396" i="1"/>
  <c r="R1396" i="1" s="1"/>
  <c r="T1396" i="1" s="1"/>
  <c r="P1401" i="1"/>
  <c r="R1401" i="1" s="1"/>
  <c r="T1401" i="1" s="1"/>
  <c r="P1408" i="1"/>
  <c r="R1408" i="1" s="1"/>
  <c r="T1408" i="1" s="1"/>
  <c r="P1420" i="1"/>
  <c r="R1420" i="1" s="1"/>
  <c r="T1420" i="1" s="1"/>
  <c r="P1427" i="1"/>
  <c r="R1427" i="1" s="1"/>
  <c r="T1427" i="1" s="1"/>
  <c r="P1434" i="1"/>
  <c r="R1434" i="1" s="1"/>
  <c r="T1434" i="1" s="1"/>
  <c r="P1441" i="1"/>
  <c r="R1441" i="1" s="1"/>
  <c r="T1441" i="1" s="1"/>
  <c r="P1446" i="1"/>
  <c r="R1446" i="1" s="1"/>
  <c r="T1446" i="1" s="1"/>
  <c r="P1452" i="1"/>
  <c r="R1452" i="1" s="1"/>
  <c r="T1452" i="1" s="1"/>
  <c r="P1458" i="1"/>
  <c r="R1458" i="1" s="1"/>
  <c r="T1458" i="1" s="1"/>
  <c r="P1464" i="1"/>
  <c r="R1464" i="1" s="1"/>
  <c r="T1464" i="1" s="1"/>
  <c r="P1472" i="1"/>
  <c r="R1472" i="1" s="1"/>
  <c r="T1472" i="1" s="1"/>
  <c r="P1478" i="1"/>
  <c r="R1478" i="1" s="1"/>
  <c r="T1478" i="1" s="1"/>
  <c r="P1488" i="1"/>
  <c r="R1488" i="1" s="1"/>
  <c r="T1488" i="1" s="1"/>
  <c r="P1495" i="1"/>
  <c r="R1495" i="1" s="1"/>
  <c r="T1495" i="1" s="1"/>
  <c r="P1508" i="1"/>
  <c r="R1508" i="1" s="1"/>
  <c r="T1508" i="1" s="1"/>
  <c r="P1517" i="1"/>
  <c r="R1517" i="1" s="1"/>
  <c r="T1517" i="1" s="1"/>
  <c r="P1530" i="1"/>
  <c r="R1530" i="1" s="1"/>
  <c r="T1530" i="1" s="1"/>
  <c r="P1536" i="1"/>
  <c r="R1536" i="1" s="1"/>
  <c r="T1536" i="1" s="1"/>
  <c r="P346" i="1"/>
  <c r="R346" i="1" s="1"/>
  <c r="T346" i="1" s="1"/>
  <c r="P585" i="1"/>
  <c r="R585" i="1" s="1"/>
  <c r="T585" i="1" s="1"/>
  <c r="P686" i="1"/>
  <c r="R686" i="1" s="1"/>
  <c r="T686" i="1" s="1"/>
  <c r="P785" i="1"/>
  <c r="R785" i="1" s="1"/>
  <c r="T785" i="1" s="1"/>
  <c r="P854" i="1"/>
  <c r="R854" i="1" s="1"/>
  <c r="T854" i="1" s="1"/>
  <c r="P903" i="1"/>
  <c r="R903" i="1" s="1"/>
  <c r="T903" i="1" s="1"/>
  <c r="P940" i="1"/>
  <c r="R940" i="1" s="1"/>
  <c r="T940" i="1" s="1"/>
  <c r="P965" i="1"/>
  <c r="R965" i="1" s="1"/>
  <c r="T965" i="1" s="1"/>
  <c r="P989" i="1"/>
  <c r="R989" i="1" s="1"/>
  <c r="T989" i="1" s="1"/>
  <c r="P1014" i="1"/>
  <c r="R1014" i="1" s="1"/>
  <c r="T1014" i="1" s="1"/>
  <c r="P1041" i="1"/>
  <c r="R1041" i="1" s="1"/>
  <c r="T1041" i="1" s="1"/>
  <c r="P1068" i="1"/>
  <c r="R1068" i="1" s="1"/>
  <c r="T1068" i="1" s="1"/>
  <c r="P1093" i="1"/>
  <c r="R1093" i="1" s="1"/>
  <c r="T1093" i="1" s="1"/>
  <c r="P1120" i="1"/>
  <c r="R1120" i="1" s="1"/>
  <c r="T1120" i="1" s="1"/>
  <c r="P1148" i="1"/>
  <c r="R1148" i="1" s="1"/>
  <c r="T1148" i="1" s="1"/>
  <c r="P1173" i="1"/>
  <c r="R1173" i="1" s="1"/>
  <c r="T1173" i="1" s="1"/>
  <c r="P1193" i="1"/>
  <c r="R1193" i="1" s="1"/>
  <c r="T1193" i="1" s="1"/>
  <c r="P1211" i="1"/>
  <c r="R1211" i="1" s="1"/>
  <c r="T1211" i="1" s="1"/>
  <c r="P1229" i="1"/>
  <c r="R1229" i="1" s="1"/>
  <c r="T1229" i="1" s="1"/>
  <c r="P1246" i="1"/>
  <c r="R1246" i="1" s="1"/>
  <c r="T1246" i="1" s="1"/>
  <c r="P1284" i="1"/>
  <c r="R1284" i="1" s="1"/>
  <c r="T1284" i="1" s="1"/>
  <c r="P1296" i="1"/>
  <c r="R1296" i="1" s="1"/>
  <c r="T1296" i="1" s="1"/>
  <c r="P1306" i="1"/>
  <c r="R1306" i="1" s="1"/>
  <c r="T1306" i="1" s="1"/>
  <c r="P1331" i="1"/>
  <c r="R1331" i="1" s="1"/>
  <c r="T1331" i="1" s="1"/>
  <c r="P1338" i="1"/>
  <c r="R1338" i="1" s="1"/>
  <c r="T1338" i="1" s="1"/>
  <c r="P1343" i="1"/>
  <c r="R1343" i="1" s="1"/>
  <c r="T1343" i="1" s="1"/>
  <c r="P1350" i="1"/>
  <c r="R1350" i="1" s="1"/>
  <c r="T1350" i="1" s="1"/>
  <c r="P1355" i="1"/>
  <c r="R1355" i="1" s="1"/>
  <c r="T1355" i="1" s="1"/>
  <c r="P1362" i="1"/>
  <c r="R1362" i="1" s="1"/>
  <c r="T1362" i="1" s="1"/>
  <c r="P1368" i="1"/>
  <c r="R1368" i="1" s="1"/>
  <c r="T1368" i="1" s="1"/>
  <c r="P1375" i="1"/>
  <c r="R1375" i="1" s="1"/>
  <c r="T1375" i="1" s="1"/>
  <c r="P1390" i="1"/>
  <c r="R1390" i="1" s="1"/>
  <c r="T1390" i="1" s="1"/>
  <c r="P1402" i="1"/>
  <c r="R1402" i="1" s="1"/>
  <c r="T1402" i="1" s="1"/>
  <c r="P1409" i="1"/>
  <c r="R1409" i="1" s="1"/>
  <c r="T1409" i="1" s="1"/>
  <c r="P1414" i="1"/>
  <c r="R1414" i="1" s="1"/>
  <c r="T1414" i="1" s="1"/>
  <c r="P1421" i="1"/>
  <c r="R1421" i="1" s="1"/>
  <c r="T1421" i="1" s="1"/>
  <c r="P1428" i="1"/>
  <c r="R1428" i="1" s="1"/>
  <c r="T1428" i="1" s="1"/>
  <c r="P1435" i="1"/>
  <c r="R1435" i="1" s="1"/>
  <c r="T1435" i="1" s="1"/>
  <c r="P1465" i="1"/>
  <c r="R1465" i="1" s="1"/>
  <c r="T1465" i="1" s="1"/>
  <c r="P1473" i="1"/>
  <c r="R1473" i="1" s="1"/>
  <c r="T1473" i="1" s="1"/>
  <c r="P1479" i="1"/>
  <c r="R1479" i="1" s="1"/>
  <c r="T1479" i="1" s="1"/>
  <c r="P1496" i="1"/>
  <c r="R1496" i="1" s="1"/>
  <c r="T1496" i="1" s="1"/>
  <c r="P1502" i="1"/>
  <c r="R1502" i="1" s="1"/>
  <c r="T1502" i="1" s="1"/>
  <c r="P1509" i="1"/>
  <c r="R1509" i="1" s="1"/>
  <c r="T1509" i="1" s="1"/>
  <c r="P1518" i="1"/>
  <c r="R1518" i="1" s="1"/>
  <c r="T1518" i="1" s="1"/>
  <c r="P1537" i="1"/>
  <c r="R1537" i="1" s="1"/>
  <c r="T1537" i="1" s="1"/>
  <c r="P352" i="1"/>
  <c r="R352" i="1" s="1"/>
  <c r="T352" i="1" s="1"/>
  <c r="P586" i="1"/>
  <c r="R586" i="1" s="1"/>
  <c r="T586" i="1" s="1"/>
  <c r="P687" i="1"/>
  <c r="R687" i="1" s="1"/>
  <c r="T687" i="1" s="1"/>
  <c r="P856" i="1"/>
  <c r="R856" i="1" s="1"/>
  <c r="T856" i="1" s="1"/>
  <c r="P941" i="1"/>
  <c r="R941" i="1" s="1"/>
  <c r="T941" i="1" s="1"/>
  <c r="P966" i="1"/>
  <c r="R966" i="1" s="1"/>
  <c r="T966" i="1" s="1"/>
  <c r="P990" i="1"/>
  <c r="R990" i="1" s="1"/>
  <c r="T990" i="1" s="1"/>
  <c r="P1015" i="1"/>
  <c r="R1015" i="1" s="1"/>
  <c r="T1015" i="1" s="1"/>
  <c r="P1042" i="1"/>
  <c r="R1042" i="1" s="1"/>
  <c r="T1042" i="1" s="1"/>
  <c r="P1069" i="1"/>
  <c r="R1069" i="1" s="1"/>
  <c r="T1069" i="1" s="1"/>
  <c r="P1121" i="1"/>
  <c r="R1121" i="1" s="1"/>
  <c r="T1121" i="1" s="1"/>
  <c r="P1149" i="1"/>
  <c r="R1149" i="1" s="1"/>
  <c r="T1149" i="1" s="1"/>
  <c r="P1174" i="1"/>
  <c r="R1174" i="1" s="1"/>
  <c r="T1174" i="1" s="1"/>
  <c r="P1196" i="1"/>
  <c r="R1196" i="1" s="1"/>
  <c r="T1196" i="1" s="1"/>
  <c r="P1230" i="1"/>
  <c r="R1230" i="1" s="1"/>
  <c r="T1230" i="1" s="1"/>
  <c r="P1261" i="1"/>
  <c r="R1261" i="1" s="1"/>
  <c r="T1261" i="1" s="1"/>
  <c r="P1273" i="1"/>
  <c r="R1273" i="1" s="1"/>
  <c r="T1273" i="1" s="1"/>
  <c r="P1307" i="1"/>
  <c r="R1307" i="1" s="1"/>
  <c r="T1307" i="1" s="1"/>
  <c r="P1314" i="1"/>
  <c r="R1314" i="1" s="1"/>
  <c r="T1314" i="1" s="1"/>
  <c r="P1320" i="1"/>
  <c r="R1320" i="1" s="1"/>
  <c r="T1320" i="1" s="1"/>
  <c r="P1327" i="1"/>
  <c r="R1327" i="1" s="1"/>
  <c r="T1327" i="1" s="1"/>
  <c r="P1332" i="1"/>
  <c r="R1332" i="1" s="1"/>
  <c r="T1332" i="1" s="1"/>
  <c r="P1344" i="1"/>
  <c r="R1344" i="1" s="1"/>
  <c r="T1344" i="1" s="1"/>
  <c r="P1351" i="1"/>
  <c r="R1351" i="1" s="1"/>
  <c r="T1351" i="1" s="1"/>
  <c r="P1356" i="1"/>
  <c r="R1356" i="1" s="1"/>
  <c r="T1356" i="1" s="1"/>
  <c r="P1363" i="1"/>
  <c r="R1363" i="1" s="1"/>
  <c r="T1363" i="1" s="1"/>
  <c r="P1369" i="1"/>
  <c r="R1369" i="1" s="1"/>
  <c r="T1369" i="1" s="1"/>
  <c r="P1376" i="1"/>
  <c r="R1376" i="1" s="1"/>
  <c r="T1376" i="1" s="1"/>
  <c r="P1383" i="1"/>
  <c r="R1383" i="1" s="1"/>
  <c r="T1383" i="1" s="1"/>
  <c r="P1391" i="1"/>
  <c r="R1391" i="1" s="1"/>
  <c r="T1391" i="1" s="1"/>
  <c r="P1397" i="1"/>
  <c r="R1397" i="1" s="1"/>
  <c r="T1397" i="1" s="1"/>
  <c r="P1403" i="1"/>
  <c r="R1403" i="1" s="1"/>
  <c r="T1403" i="1" s="1"/>
  <c r="P1410" i="1"/>
  <c r="R1410" i="1" s="1"/>
  <c r="T1410" i="1" s="1"/>
  <c r="P1429" i="1"/>
  <c r="R1429" i="1" s="1"/>
  <c r="T1429" i="1" s="1"/>
  <c r="P1436" i="1"/>
  <c r="R1436" i="1" s="1"/>
  <c r="T1436" i="1" s="1"/>
  <c r="P1442" i="1"/>
  <c r="R1442" i="1" s="1"/>
  <c r="T1442" i="1" s="1"/>
  <c r="P1447" i="1"/>
  <c r="R1447" i="1" s="1"/>
  <c r="T1447" i="1" s="1"/>
  <c r="P1453" i="1"/>
  <c r="R1453" i="1" s="1"/>
  <c r="T1453" i="1" s="1"/>
  <c r="P1459" i="1"/>
  <c r="R1459" i="1" s="1"/>
  <c r="T1459" i="1" s="1"/>
  <c r="P1466" i="1"/>
  <c r="R1466" i="1" s="1"/>
  <c r="T1466" i="1" s="1"/>
  <c r="P1480" i="1"/>
  <c r="R1480" i="1" s="1"/>
  <c r="T1480" i="1" s="1"/>
  <c r="P1489" i="1"/>
  <c r="R1489" i="1" s="1"/>
  <c r="T1489" i="1" s="1"/>
  <c r="P1503" i="1"/>
  <c r="R1503" i="1" s="1"/>
  <c r="T1503" i="1" s="1"/>
  <c r="P1510" i="1"/>
  <c r="R1510" i="1" s="1"/>
  <c r="T1510" i="1" s="1"/>
  <c r="P1519" i="1"/>
  <c r="R1519" i="1" s="1"/>
  <c r="T1519" i="1" s="1"/>
  <c r="P1531" i="1"/>
  <c r="R1531" i="1" s="1"/>
  <c r="T1531" i="1" s="1"/>
  <c r="P26" i="1"/>
  <c r="R26" i="1" s="1"/>
  <c r="T26" i="1" s="1"/>
  <c r="P609" i="1"/>
  <c r="R609" i="1" s="1"/>
  <c r="T609" i="1" s="1"/>
  <c r="P712" i="1"/>
  <c r="R712" i="1" s="1"/>
  <c r="T712" i="1" s="1"/>
  <c r="P803" i="1"/>
  <c r="R803" i="1" s="1"/>
  <c r="T803" i="1" s="1"/>
  <c r="P868" i="1"/>
  <c r="R868" i="1" s="1"/>
  <c r="T868" i="1" s="1"/>
  <c r="P916" i="1"/>
  <c r="R916" i="1" s="1"/>
  <c r="T916" i="1" s="1"/>
  <c r="P971" i="1"/>
  <c r="R971" i="1" s="1"/>
  <c r="T971" i="1" s="1"/>
  <c r="P996" i="1"/>
  <c r="R996" i="1" s="1"/>
  <c r="T996" i="1" s="1"/>
  <c r="P1021" i="1"/>
  <c r="R1021" i="1" s="1"/>
  <c r="T1021" i="1" s="1"/>
  <c r="P1075" i="1"/>
  <c r="R1075" i="1" s="1"/>
  <c r="T1075" i="1" s="1"/>
  <c r="P1100" i="1"/>
  <c r="R1100" i="1" s="1"/>
  <c r="T1100" i="1" s="1"/>
  <c r="P1127" i="1"/>
  <c r="R1127" i="1" s="1"/>
  <c r="T1127" i="1" s="1"/>
  <c r="P1155" i="1"/>
  <c r="R1155" i="1" s="1"/>
  <c r="T1155" i="1" s="1"/>
  <c r="P1180" i="1"/>
  <c r="R1180" i="1" s="1"/>
  <c r="T1180" i="1" s="1"/>
  <c r="P1197" i="1"/>
  <c r="R1197" i="1" s="1"/>
  <c r="T1197" i="1" s="1"/>
  <c r="P1216" i="1"/>
  <c r="R1216" i="1" s="1"/>
  <c r="T1216" i="1" s="1"/>
  <c r="P1232" i="1"/>
  <c r="R1232" i="1" s="1"/>
  <c r="T1232" i="1" s="1"/>
  <c r="P1249" i="1"/>
  <c r="R1249" i="1" s="1"/>
  <c r="T1249" i="1" s="1"/>
  <c r="P1263" i="1"/>
  <c r="R1263" i="1" s="1"/>
  <c r="T1263" i="1" s="1"/>
  <c r="P1275" i="1"/>
  <c r="R1275" i="1" s="1"/>
  <c r="T1275" i="1" s="1"/>
  <c r="P1286" i="1"/>
  <c r="R1286" i="1" s="1"/>
  <c r="T1286" i="1" s="1"/>
  <c r="P1308" i="1"/>
  <c r="R1308" i="1" s="1"/>
  <c r="T1308" i="1" s="1"/>
  <c r="P1315" i="1"/>
  <c r="R1315" i="1" s="1"/>
  <c r="T1315" i="1" s="1"/>
  <c r="P1321" i="1"/>
  <c r="R1321" i="1" s="1"/>
  <c r="T1321" i="1" s="1"/>
  <c r="P1328" i="1"/>
  <c r="R1328" i="1" s="1"/>
  <c r="T1328" i="1" s="1"/>
  <c r="P1333" i="1"/>
  <c r="R1333" i="1" s="1"/>
  <c r="T1333" i="1" s="1"/>
  <c r="P1339" i="1"/>
  <c r="R1339" i="1" s="1"/>
  <c r="T1339" i="1" s="1"/>
  <c r="P1357" i="1"/>
  <c r="R1357" i="1" s="1"/>
  <c r="T1357" i="1" s="1"/>
  <c r="P1370" i="1"/>
  <c r="R1370" i="1" s="1"/>
  <c r="T1370" i="1" s="1"/>
  <c r="P1377" i="1"/>
  <c r="R1377" i="1" s="1"/>
  <c r="T1377" i="1" s="1"/>
  <c r="P1384" i="1"/>
  <c r="R1384" i="1" s="1"/>
  <c r="T1384" i="1" s="1"/>
  <c r="P1392" i="1"/>
  <c r="R1392" i="1" s="1"/>
  <c r="T1392" i="1" s="1"/>
  <c r="P1404" i="1"/>
  <c r="R1404" i="1" s="1"/>
  <c r="T1404" i="1" s="1"/>
  <c r="P1415" i="1"/>
  <c r="R1415" i="1" s="1"/>
  <c r="T1415" i="1" s="1"/>
  <c r="P1422" i="1"/>
  <c r="R1422" i="1" s="1"/>
  <c r="T1422" i="1" s="1"/>
  <c r="P1430" i="1"/>
  <c r="R1430" i="1" s="1"/>
  <c r="T1430" i="1" s="1"/>
  <c r="P1437" i="1"/>
  <c r="R1437" i="1" s="1"/>
  <c r="T1437" i="1" s="1"/>
  <c r="P1443" i="1"/>
  <c r="R1443" i="1" s="1"/>
  <c r="T1443" i="1" s="1"/>
  <c r="P1454" i="1"/>
  <c r="R1454" i="1" s="1"/>
  <c r="T1454" i="1" s="1"/>
  <c r="P1460" i="1"/>
  <c r="R1460" i="1" s="1"/>
  <c r="T1460" i="1" s="1"/>
  <c r="P1467" i="1"/>
  <c r="R1467" i="1" s="1"/>
  <c r="T1467" i="1" s="1"/>
  <c r="P1474" i="1"/>
  <c r="R1474" i="1" s="1"/>
  <c r="T1474" i="1" s="1"/>
  <c r="P1483" i="1"/>
  <c r="R1483" i="1" s="1"/>
  <c r="T1483" i="1" s="1"/>
  <c r="P1490" i="1"/>
  <c r="R1490" i="1" s="1"/>
  <c r="T1490" i="1" s="1"/>
  <c r="P1497" i="1"/>
  <c r="R1497" i="1" s="1"/>
  <c r="T1497" i="1" s="1"/>
  <c r="P1504" i="1"/>
  <c r="R1504" i="1" s="1"/>
  <c r="T1504" i="1" s="1"/>
  <c r="P1511" i="1"/>
  <c r="R1511" i="1" s="1"/>
  <c r="T1511" i="1" s="1"/>
  <c r="P1524" i="1"/>
  <c r="R1524" i="1" s="1"/>
  <c r="T1524" i="1" s="1"/>
  <c r="P1532" i="1"/>
  <c r="R1532" i="1" s="1"/>
  <c r="T1532" i="1" s="1"/>
  <c r="P1539" i="1"/>
  <c r="R1539" i="1" s="1"/>
  <c r="T1539" i="1" s="1"/>
  <c r="P33" i="1"/>
  <c r="R33" i="1" s="1"/>
  <c r="T33" i="1" s="1"/>
  <c r="P448" i="1"/>
  <c r="R448" i="1" s="1"/>
  <c r="T448" i="1" s="1"/>
  <c r="P610" i="1"/>
  <c r="R610" i="1" s="1"/>
  <c r="T610" i="1" s="1"/>
  <c r="P805" i="1"/>
  <c r="R805" i="1" s="1"/>
  <c r="T805" i="1" s="1"/>
  <c r="P917" i="1"/>
  <c r="R917" i="1" s="1"/>
  <c r="T917" i="1" s="1"/>
  <c r="P947" i="1"/>
  <c r="R947" i="1" s="1"/>
  <c r="T947" i="1" s="1"/>
  <c r="P972" i="1"/>
  <c r="R972" i="1" s="1"/>
  <c r="T972" i="1" s="1"/>
  <c r="P997" i="1"/>
  <c r="R997" i="1" s="1"/>
  <c r="T997" i="1" s="1"/>
  <c r="P1022" i="1"/>
  <c r="R1022" i="1" s="1"/>
  <c r="T1022" i="1" s="1"/>
  <c r="P1048" i="1"/>
  <c r="R1048" i="1" s="1"/>
  <c r="T1048" i="1" s="1"/>
  <c r="P1076" i="1"/>
  <c r="R1076" i="1" s="1"/>
  <c r="T1076" i="1" s="1"/>
  <c r="P1200" i="1"/>
  <c r="R1200" i="1" s="1"/>
  <c r="T1200" i="1" s="1"/>
  <c r="P1251" i="1"/>
  <c r="R1251" i="1" s="1"/>
  <c r="T1251" i="1" s="1"/>
  <c r="P1264" i="1"/>
  <c r="R1264" i="1" s="1"/>
  <c r="T1264" i="1" s="1"/>
  <c r="P1287" i="1"/>
  <c r="R1287" i="1" s="1"/>
  <c r="T1287" i="1" s="1"/>
  <c r="P1299" i="1"/>
  <c r="R1299" i="1" s="1"/>
  <c r="T1299" i="1" s="1"/>
  <c r="P1309" i="1"/>
  <c r="R1309" i="1" s="1"/>
  <c r="T1309" i="1" s="1"/>
  <c r="P1316" i="1"/>
  <c r="R1316" i="1" s="1"/>
  <c r="T1316" i="1" s="1"/>
  <c r="P1322" i="1"/>
  <c r="R1322" i="1" s="1"/>
  <c r="T1322" i="1" s="1"/>
  <c r="P1334" i="1"/>
  <c r="R1334" i="1" s="1"/>
  <c r="T1334" i="1" s="1"/>
  <c r="P1340" i="1"/>
  <c r="R1340" i="1" s="1"/>
  <c r="T1340" i="1" s="1"/>
  <c r="P1345" i="1"/>
  <c r="R1345" i="1" s="1"/>
  <c r="T1345" i="1" s="1"/>
  <c r="P1352" i="1"/>
  <c r="R1352" i="1" s="1"/>
  <c r="T1352" i="1" s="1"/>
  <c r="P1358" i="1"/>
  <c r="R1358" i="1" s="1"/>
  <c r="T1358" i="1" s="1"/>
  <c r="P1364" i="1"/>
  <c r="R1364" i="1" s="1"/>
  <c r="T1364" i="1" s="1"/>
  <c r="P1371" i="1"/>
  <c r="R1371" i="1" s="1"/>
  <c r="T1371" i="1" s="1"/>
  <c r="P1378" i="1"/>
  <c r="R1378" i="1" s="1"/>
  <c r="T1378" i="1" s="1"/>
  <c r="P1385" i="1"/>
  <c r="R1385" i="1" s="1"/>
  <c r="T1385" i="1" s="1"/>
  <c r="P1393" i="1"/>
  <c r="R1393" i="1" s="1"/>
  <c r="T1393" i="1" s="1"/>
  <c r="P1398" i="1"/>
  <c r="R1398" i="1" s="1"/>
  <c r="T1398" i="1" s="1"/>
  <c r="P1405" i="1"/>
  <c r="R1405" i="1" s="1"/>
  <c r="T1405" i="1" s="1"/>
  <c r="P1411" i="1"/>
  <c r="R1411" i="1" s="1"/>
  <c r="T1411" i="1" s="1"/>
  <c r="P1416" i="1"/>
  <c r="R1416" i="1" s="1"/>
  <c r="T1416" i="1" s="1"/>
  <c r="P1423" i="1"/>
  <c r="R1423" i="1" s="1"/>
  <c r="T1423" i="1" s="1"/>
  <c r="P1448" i="1"/>
  <c r="R1448" i="1" s="1"/>
  <c r="T1448" i="1" s="1"/>
  <c r="P1455" i="1"/>
  <c r="R1455" i="1" s="1"/>
  <c r="T1455" i="1" s="1"/>
  <c r="P1461" i="1"/>
  <c r="R1461" i="1" s="1"/>
  <c r="T1461" i="1" s="1"/>
  <c r="P1468" i="1"/>
  <c r="R1468" i="1" s="1"/>
  <c r="T1468" i="1" s="1"/>
  <c r="P1475" i="1"/>
  <c r="R1475" i="1" s="1"/>
  <c r="T1475" i="1" s="1"/>
  <c r="P1484" i="1"/>
  <c r="R1484" i="1" s="1"/>
  <c r="T1484" i="1" s="1"/>
  <c r="P1491" i="1"/>
  <c r="R1491" i="1" s="1"/>
  <c r="T1491" i="1" s="1"/>
  <c r="P1498" i="1"/>
  <c r="R1498" i="1" s="1"/>
  <c r="T1498" i="1" s="1"/>
  <c r="P1505" i="1"/>
  <c r="R1505" i="1" s="1"/>
  <c r="T1505" i="1" s="1"/>
  <c r="P1513" i="1"/>
  <c r="R1513" i="1" s="1"/>
  <c r="T1513" i="1" s="1"/>
  <c r="P1533" i="1"/>
  <c r="R1533" i="1" s="1"/>
  <c r="T1533" i="1" s="1"/>
  <c r="P1541" i="1"/>
  <c r="R1541" i="1" s="1"/>
  <c r="T1541" i="1" s="1"/>
  <c r="P242" i="1"/>
  <c r="R242" i="1" s="1"/>
  <c r="T242" i="1" s="1"/>
  <c r="P555" i="1"/>
  <c r="R555" i="1" s="1"/>
  <c r="T555" i="1" s="1"/>
  <c r="P662" i="1"/>
  <c r="R662" i="1" s="1"/>
  <c r="T662" i="1" s="1"/>
  <c r="P761" i="1"/>
  <c r="R761" i="1" s="1"/>
  <c r="T761" i="1" s="1"/>
  <c r="P891" i="1"/>
  <c r="R891" i="1" s="1"/>
  <c r="T891" i="1" s="1"/>
  <c r="P960" i="1"/>
  <c r="R960" i="1" s="1"/>
  <c r="T960" i="1" s="1"/>
  <c r="P983" i="1"/>
  <c r="R983" i="1" s="1"/>
  <c r="T983" i="1" s="1"/>
  <c r="P1034" i="1"/>
  <c r="R1034" i="1" s="1"/>
  <c r="T1034" i="1" s="1"/>
  <c r="P1087" i="1"/>
  <c r="R1087" i="1" s="1"/>
  <c r="T1087" i="1" s="1"/>
  <c r="P1113" i="1"/>
  <c r="R1113" i="1" s="1"/>
  <c r="T1113" i="1" s="1"/>
  <c r="P1140" i="1"/>
  <c r="R1140" i="1" s="1"/>
  <c r="T1140" i="1" s="1"/>
  <c r="P1167" i="1"/>
  <c r="R1167" i="1" s="1"/>
  <c r="T1167" i="1" s="1"/>
  <c r="P1190" i="1"/>
  <c r="R1190" i="1" s="1"/>
  <c r="T1190" i="1" s="1"/>
  <c r="P1207" i="1"/>
  <c r="R1207" i="1" s="1"/>
  <c r="T1207" i="1" s="1"/>
  <c r="P1223" i="1"/>
  <c r="R1223" i="1" s="1"/>
  <c r="T1223" i="1" s="1"/>
  <c r="P1242" i="1"/>
  <c r="R1242" i="1" s="1"/>
  <c r="T1242" i="1" s="1"/>
  <c r="P1257" i="1"/>
  <c r="R1257" i="1" s="1"/>
  <c r="T1257" i="1" s="1"/>
  <c r="P1270" i="1"/>
  <c r="R1270" i="1" s="1"/>
  <c r="T1270" i="1" s="1"/>
  <c r="P1281" i="1"/>
  <c r="R1281" i="1" s="1"/>
  <c r="T1281" i="1" s="1"/>
  <c r="P1293" i="1"/>
  <c r="R1293" i="1" s="1"/>
  <c r="T1293" i="1" s="1"/>
  <c r="P1312" i="1"/>
  <c r="R1312" i="1" s="1"/>
  <c r="T1312" i="1" s="1"/>
  <c r="P1318" i="1"/>
  <c r="R1318" i="1" s="1"/>
  <c r="T1318" i="1" s="1"/>
  <c r="P1325" i="1"/>
  <c r="R1325" i="1" s="1"/>
  <c r="T1325" i="1" s="1"/>
  <c r="P1330" i="1"/>
  <c r="R1330" i="1" s="1"/>
  <c r="T1330" i="1" s="1"/>
  <c r="P1348" i="1"/>
  <c r="R1348" i="1" s="1"/>
  <c r="T1348" i="1" s="1"/>
  <c r="P1354" i="1"/>
  <c r="R1354" i="1" s="1"/>
  <c r="T1354" i="1" s="1"/>
  <c r="P1360" i="1"/>
  <c r="R1360" i="1" s="1"/>
  <c r="T1360" i="1" s="1"/>
  <c r="P1381" i="1"/>
  <c r="R1381" i="1" s="1"/>
  <c r="T1381" i="1" s="1"/>
  <c r="P1388" i="1"/>
  <c r="R1388" i="1" s="1"/>
  <c r="T1388" i="1" s="1"/>
  <c r="P1395" i="1"/>
  <c r="R1395" i="1" s="1"/>
  <c r="T1395" i="1" s="1"/>
  <c r="P1400" i="1"/>
  <c r="R1400" i="1" s="1"/>
  <c r="T1400" i="1" s="1"/>
  <c r="P1407" i="1"/>
  <c r="R1407" i="1" s="1"/>
  <c r="T1407" i="1" s="1"/>
  <c r="P1413" i="1"/>
  <c r="R1413" i="1" s="1"/>
  <c r="T1413" i="1" s="1"/>
  <c r="P1419" i="1"/>
  <c r="R1419" i="1" s="1"/>
  <c r="T1419" i="1" s="1"/>
  <c r="P1426" i="1"/>
  <c r="R1426" i="1" s="1"/>
  <c r="T1426" i="1" s="1"/>
  <c r="P1433" i="1"/>
  <c r="R1433" i="1" s="1"/>
  <c r="T1433" i="1" s="1"/>
  <c r="P1440" i="1"/>
  <c r="R1440" i="1" s="1"/>
  <c r="T1440" i="1" s="1"/>
  <c r="P1445" i="1"/>
  <c r="R1445" i="1" s="1"/>
  <c r="T1445" i="1" s="1"/>
  <c r="P1451" i="1"/>
  <c r="R1451" i="1" s="1"/>
  <c r="T1451" i="1" s="1"/>
  <c r="P1457" i="1"/>
  <c r="R1457" i="1" s="1"/>
  <c r="T1457" i="1" s="1"/>
  <c r="P1463" i="1"/>
  <c r="R1463" i="1" s="1"/>
  <c r="T1463" i="1" s="1"/>
  <c r="P1471" i="1"/>
  <c r="R1471" i="1" s="1"/>
  <c r="T1471" i="1" s="1"/>
  <c r="P1477" i="1"/>
  <c r="R1477" i="1" s="1"/>
  <c r="T1477" i="1" s="1"/>
  <c r="P1487" i="1"/>
  <c r="R1487" i="1" s="1"/>
  <c r="T1487" i="1" s="1"/>
  <c r="P1494" i="1"/>
  <c r="R1494" i="1" s="1"/>
  <c r="T1494" i="1" s="1"/>
  <c r="P1501" i="1"/>
  <c r="R1501" i="1" s="1"/>
  <c r="T1501" i="1" s="1"/>
  <c r="P1507" i="1"/>
  <c r="R1507" i="1" s="1"/>
  <c r="T1507" i="1" s="1"/>
  <c r="P1516" i="1"/>
  <c r="R1516" i="1" s="1"/>
  <c r="T1516" i="1" s="1"/>
  <c r="P1535" i="1"/>
  <c r="R1535" i="1" s="1"/>
  <c r="T1535" i="1" s="1"/>
  <c r="P1575" i="1"/>
  <c r="R1575" i="1" s="1"/>
  <c r="T1575" i="1" s="1"/>
  <c r="J78" i="3"/>
  <c r="P1515" i="1"/>
  <c r="R1515" i="1" s="1"/>
  <c r="T1515" i="1" s="1"/>
  <c r="P1486" i="1"/>
  <c r="R1486" i="1" s="1"/>
  <c r="T1486" i="1" s="1"/>
  <c r="P1456" i="1"/>
  <c r="R1456" i="1" s="1"/>
  <c r="T1456" i="1" s="1"/>
  <c r="P1432" i="1"/>
  <c r="R1432" i="1" s="1"/>
  <c r="T1432" i="1" s="1"/>
  <c r="P1380" i="1"/>
  <c r="R1380" i="1" s="1"/>
  <c r="T1380" i="1" s="1"/>
  <c r="P1301" i="1"/>
  <c r="R1301" i="1" s="1"/>
  <c r="T1301" i="1" s="1"/>
  <c r="P1255" i="1"/>
  <c r="R1255" i="1" s="1"/>
  <c r="T1255" i="1" s="1"/>
  <c r="P1082" i="1"/>
  <c r="R1082" i="1" s="1"/>
  <c r="T1082" i="1" s="1"/>
  <c r="P978" i="1"/>
  <c r="R978" i="1" s="1"/>
  <c r="T978" i="1" s="1"/>
  <c r="P142" i="1"/>
  <c r="R142" i="1" s="1"/>
  <c r="T142" i="1" s="1"/>
  <c r="P1514" i="1"/>
  <c r="R1514" i="1" s="1"/>
  <c r="T1514" i="1" s="1"/>
  <c r="P1485" i="1"/>
  <c r="R1485" i="1" s="1"/>
  <c r="T1485" i="1" s="1"/>
  <c r="P1431" i="1"/>
  <c r="R1431" i="1" s="1"/>
  <c r="T1431" i="1" s="1"/>
  <c r="P1406" i="1"/>
  <c r="R1406" i="1" s="1"/>
  <c r="T1406" i="1" s="1"/>
  <c r="P1379" i="1"/>
  <c r="R1379" i="1" s="1"/>
  <c r="T1379" i="1" s="1"/>
  <c r="P1353" i="1"/>
  <c r="R1353" i="1" s="1"/>
  <c r="T1353" i="1" s="1"/>
  <c r="P1329" i="1"/>
  <c r="R1329" i="1" s="1"/>
  <c r="T1329" i="1" s="1"/>
  <c r="P1254" i="1"/>
  <c r="R1254" i="1" s="1"/>
  <c r="T1254" i="1" s="1"/>
  <c r="P1185" i="1"/>
  <c r="R1185" i="1" s="1"/>
  <c r="T1185" i="1" s="1"/>
  <c r="P1081" i="1"/>
  <c r="R1081" i="1" s="1"/>
  <c r="T1081" i="1" s="1"/>
  <c r="P135" i="1"/>
  <c r="R135" i="1" s="1"/>
  <c r="T135" i="1" s="1"/>
  <c r="L49" i="3"/>
  <c r="L28" i="3"/>
  <c r="F78" i="3"/>
  <c r="F55" i="3"/>
  <c r="F42" i="3"/>
  <c r="I28" i="3"/>
  <c r="P1545" i="1"/>
  <c r="R1545" i="1" s="1"/>
  <c r="T1545" i="1" s="1"/>
  <c r="P1450" i="1"/>
  <c r="R1450" i="1" s="1"/>
  <c r="T1450" i="1" s="1"/>
  <c r="P1425" i="1"/>
  <c r="R1425" i="1" s="1"/>
  <c r="T1425" i="1" s="1"/>
  <c r="P1399" i="1"/>
  <c r="R1399" i="1" s="1"/>
  <c r="T1399" i="1" s="1"/>
  <c r="P1373" i="1"/>
  <c r="R1373" i="1" s="1"/>
  <c r="T1373" i="1" s="1"/>
  <c r="P1347" i="1"/>
  <c r="R1347" i="1" s="1"/>
  <c r="T1347" i="1" s="1"/>
  <c r="P1324" i="1"/>
  <c r="R1324" i="1" s="1"/>
  <c r="T1324" i="1" s="1"/>
  <c r="P1291" i="1"/>
  <c r="R1291" i="1" s="1"/>
  <c r="T1291" i="1" s="1"/>
  <c r="P1238" i="1"/>
  <c r="R1238" i="1" s="1"/>
  <c r="T1238" i="1" s="1"/>
  <c r="P1055" i="1"/>
  <c r="R1055" i="1" s="1"/>
  <c r="T1055" i="1" s="1"/>
  <c r="P955" i="1"/>
  <c r="R955" i="1" s="1"/>
  <c r="T955" i="1" s="1"/>
  <c r="P1542" i="1"/>
  <c r="R1542" i="1" s="1"/>
  <c r="T1542" i="1" s="1"/>
  <c r="P1506" i="1"/>
  <c r="R1506" i="1" s="1"/>
  <c r="T1506" i="1" s="1"/>
  <c r="P1476" i="1"/>
  <c r="R1476" i="1" s="1"/>
  <c r="T1476" i="1" s="1"/>
  <c r="P1449" i="1"/>
  <c r="R1449" i="1" s="1"/>
  <c r="T1449" i="1" s="1"/>
  <c r="P1424" i="1"/>
  <c r="R1424" i="1" s="1"/>
  <c r="T1424" i="1" s="1"/>
  <c r="P1372" i="1"/>
  <c r="R1372" i="1" s="1"/>
  <c r="T1372" i="1" s="1"/>
  <c r="P1346" i="1"/>
  <c r="R1346" i="1" s="1"/>
  <c r="T1346" i="1" s="1"/>
  <c r="P1323" i="1"/>
  <c r="R1323" i="1" s="1"/>
  <c r="T1323" i="1" s="1"/>
  <c r="P1290" i="1"/>
  <c r="R1290" i="1" s="1"/>
  <c r="T1290" i="1" s="1"/>
  <c r="P1236" i="1"/>
  <c r="R1236" i="1" s="1"/>
  <c r="T1236" i="1" s="1"/>
  <c r="P1161" i="1"/>
  <c r="R1161" i="1" s="1"/>
  <c r="T1161" i="1" s="1"/>
  <c r="P1054" i="1"/>
  <c r="R1054" i="1" s="1"/>
  <c r="T1054" i="1" s="1"/>
  <c r="P954" i="1"/>
  <c r="R954" i="1" s="1"/>
  <c r="T954" i="1" s="1"/>
  <c r="P737" i="1"/>
  <c r="R737" i="1" s="1"/>
  <c r="T737" i="1" s="1"/>
  <c r="F40" i="3"/>
  <c r="F28" i="3"/>
  <c r="I70" i="3"/>
  <c r="P1500" i="1"/>
  <c r="R1500" i="1" s="1"/>
  <c r="T1500" i="1" s="1"/>
  <c r="P1470" i="1"/>
  <c r="R1470" i="1" s="1"/>
  <c r="T1470" i="1" s="1"/>
  <c r="P1418" i="1"/>
  <c r="R1418" i="1" s="1"/>
  <c r="T1418" i="1" s="1"/>
  <c r="P1366" i="1"/>
  <c r="R1366" i="1" s="1"/>
  <c r="T1366" i="1" s="1"/>
  <c r="P1341" i="1"/>
  <c r="R1341" i="1" s="1"/>
  <c r="T1341" i="1" s="1"/>
  <c r="P1317" i="1"/>
  <c r="R1317" i="1" s="1"/>
  <c r="T1317" i="1" s="1"/>
  <c r="P1279" i="1"/>
  <c r="R1279" i="1" s="1"/>
  <c r="T1279" i="1" s="1"/>
  <c r="P1222" i="1"/>
  <c r="R1222" i="1" s="1"/>
  <c r="T1222" i="1" s="1"/>
  <c r="P1135" i="1"/>
  <c r="R1135" i="1" s="1"/>
  <c r="T1135" i="1" s="1"/>
  <c r="P1028" i="1"/>
  <c r="R1028" i="1" s="1"/>
  <c r="T1028" i="1" s="1"/>
  <c r="P925" i="1"/>
  <c r="R925" i="1" s="1"/>
  <c r="T925" i="1" s="1"/>
  <c r="P637" i="1"/>
  <c r="R637" i="1" s="1"/>
  <c r="T637" i="1" s="1"/>
  <c r="P1557" i="1"/>
  <c r="R1557" i="1" s="1"/>
  <c r="T1557" i="1" s="1"/>
  <c r="W24" i="1"/>
  <c r="P28" i="1"/>
  <c r="R28" i="1" s="1"/>
  <c r="T28" i="1" s="1"/>
  <c r="P42" i="1"/>
  <c r="R42" i="1" s="1"/>
  <c r="T42" i="1" s="1"/>
  <c r="P50" i="1"/>
  <c r="R50" i="1" s="1"/>
  <c r="T50" i="1" s="1"/>
  <c r="P56" i="1"/>
  <c r="R56" i="1" s="1"/>
  <c r="T56" i="1" s="1"/>
  <c r="P63" i="1"/>
  <c r="R63" i="1" s="1"/>
  <c r="T63" i="1" s="1"/>
  <c r="P69" i="1"/>
  <c r="R69" i="1" s="1"/>
  <c r="T69" i="1" s="1"/>
  <c r="P75" i="1"/>
  <c r="R75" i="1" s="1"/>
  <c r="T75" i="1" s="1"/>
  <c r="P88" i="1"/>
  <c r="R88" i="1" s="1"/>
  <c r="T88" i="1" s="1"/>
  <c r="P94" i="1"/>
  <c r="R94" i="1" s="1"/>
  <c r="T94" i="1" s="1"/>
  <c r="P102" i="1"/>
  <c r="R102" i="1" s="1"/>
  <c r="T102" i="1" s="1"/>
  <c r="P109" i="1"/>
  <c r="R109" i="1" s="1"/>
  <c r="T109" i="1" s="1"/>
  <c r="P116" i="1"/>
  <c r="R116" i="1" s="1"/>
  <c r="T116" i="1" s="1"/>
  <c r="P123" i="1"/>
  <c r="R123" i="1" s="1"/>
  <c r="T123" i="1" s="1"/>
  <c r="P130" i="1"/>
  <c r="R130" i="1" s="1"/>
  <c r="T130" i="1" s="1"/>
  <c r="P137" i="1"/>
  <c r="R137" i="1" s="1"/>
  <c r="T137" i="1" s="1"/>
  <c r="P145" i="1"/>
  <c r="R145" i="1" s="1"/>
  <c r="T145" i="1" s="1"/>
  <c r="P152" i="1"/>
  <c r="R152" i="1" s="1"/>
  <c r="T152" i="1" s="1"/>
  <c r="P158" i="1"/>
  <c r="R158" i="1" s="1"/>
  <c r="T158" i="1" s="1"/>
  <c r="P170" i="1"/>
  <c r="R170" i="1" s="1"/>
  <c r="T170" i="1" s="1"/>
  <c r="P177" i="1"/>
  <c r="R177" i="1" s="1"/>
  <c r="T177" i="1" s="1"/>
  <c r="P190" i="1"/>
  <c r="R190" i="1" s="1"/>
  <c r="T190" i="1" s="1"/>
  <c r="P204" i="1"/>
  <c r="R204" i="1" s="1"/>
  <c r="T204" i="1" s="1"/>
  <c r="P217" i="1"/>
  <c r="R217" i="1" s="1"/>
  <c r="T217" i="1" s="1"/>
  <c r="P223" i="1"/>
  <c r="R223" i="1" s="1"/>
  <c r="T223" i="1" s="1"/>
  <c r="P229" i="1"/>
  <c r="R229" i="1" s="1"/>
  <c r="T229" i="1" s="1"/>
  <c r="P236" i="1"/>
  <c r="R236" i="1" s="1"/>
  <c r="T236" i="1" s="1"/>
  <c r="P243" i="1"/>
  <c r="R243" i="1" s="1"/>
  <c r="T243" i="1" s="1"/>
  <c r="P249" i="1"/>
  <c r="R249" i="1" s="1"/>
  <c r="T249" i="1" s="1"/>
  <c r="P256" i="1"/>
  <c r="R256" i="1" s="1"/>
  <c r="T256" i="1" s="1"/>
  <c r="P262" i="1"/>
  <c r="R262" i="1" s="1"/>
  <c r="T262" i="1" s="1"/>
  <c r="P270" i="1"/>
  <c r="R270" i="1" s="1"/>
  <c r="T270" i="1" s="1"/>
  <c r="P283" i="1"/>
  <c r="R283" i="1" s="1"/>
  <c r="T283" i="1" s="1"/>
  <c r="P290" i="1"/>
  <c r="R290" i="1" s="1"/>
  <c r="T290" i="1" s="1"/>
  <c r="P313" i="1"/>
  <c r="R313" i="1" s="1"/>
  <c r="T313" i="1" s="1"/>
  <c r="P319" i="1"/>
  <c r="R319" i="1" s="1"/>
  <c r="T319" i="1" s="1"/>
  <c r="P327" i="1"/>
  <c r="R327" i="1" s="1"/>
  <c r="T327" i="1" s="1"/>
  <c r="P334" i="1"/>
  <c r="R334" i="1" s="1"/>
  <c r="T334" i="1" s="1"/>
  <c r="P340" i="1"/>
  <c r="R340" i="1" s="1"/>
  <c r="T340" i="1" s="1"/>
  <c r="P348" i="1"/>
  <c r="R348" i="1" s="1"/>
  <c r="T348" i="1" s="1"/>
  <c r="P354" i="1"/>
  <c r="R354" i="1" s="1"/>
  <c r="T354" i="1" s="1"/>
  <c r="P361" i="1"/>
  <c r="R361" i="1" s="1"/>
  <c r="T361" i="1" s="1"/>
  <c r="P367" i="1"/>
  <c r="R367" i="1" s="1"/>
  <c r="T367" i="1" s="1"/>
  <c r="P375" i="1"/>
  <c r="R375" i="1" s="1"/>
  <c r="T375" i="1" s="1"/>
  <c r="P381" i="1"/>
  <c r="R381" i="1" s="1"/>
  <c r="T381" i="1" s="1"/>
  <c r="P385" i="1"/>
  <c r="R385" i="1" s="1"/>
  <c r="T385" i="1" s="1"/>
  <c r="P392" i="1"/>
  <c r="R392" i="1" s="1"/>
  <c r="T392" i="1" s="1"/>
  <c r="P397" i="1"/>
  <c r="R397" i="1" s="1"/>
  <c r="T397" i="1" s="1"/>
  <c r="P404" i="1"/>
  <c r="R404" i="1" s="1"/>
  <c r="T404" i="1" s="1"/>
  <c r="P411" i="1"/>
  <c r="R411" i="1" s="1"/>
  <c r="T411" i="1" s="1"/>
  <c r="P417" i="1"/>
  <c r="R417" i="1" s="1"/>
  <c r="T417" i="1" s="1"/>
  <c r="P424" i="1"/>
  <c r="R424" i="1" s="1"/>
  <c r="T424" i="1" s="1"/>
  <c r="P430" i="1"/>
  <c r="R430" i="1" s="1"/>
  <c r="T430" i="1" s="1"/>
  <c r="P444" i="1"/>
  <c r="R444" i="1" s="1"/>
  <c r="T444" i="1" s="1"/>
  <c r="P451" i="1"/>
  <c r="R451" i="1" s="1"/>
  <c r="T451" i="1" s="1"/>
  <c r="P458" i="1"/>
  <c r="R458" i="1" s="1"/>
  <c r="T458" i="1" s="1"/>
  <c r="P466" i="1"/>
  <c r="R466" i="1" s="1"/>
  <c r="T466" i="1" s="1"/>
  <c r="P473" i="1"/>
  <c r="R473" i="1" s="1"/>
  <c r="T473" i="1" s="1"/>
  <c r="P478" i="1"/>
  <c r="R478" i="1" s="1"/>
  <c r="T478" i="1" s="1"/>
  <c r="P484" i="1"/>
  <c r="R484" i="1" s="1"/>
  <c r="T484" i="1" s="1"/>
  <c r="P489" i="1"/>
  <c r="R489" i="1" s="1"/>
  <c r="T489" i="1" s="1"/>
  <c r="P497" i="1"/>
  <c r="R497" i="1" s="1"/>
  <c r="T497" i="1" s="1"/>
  <c r="P509" i="1"/>
  <c r="R509" i="1" s="1"/>
  <c r="T509" i="1" s="1"/>
  <c r="P517" i="1"/>
  <c r="R517" i="1" s="1"/>
  <c r="T517" i="1" s="1"/>
  <c r="P524" i="1"/>
  <c r="R524" i="1" s="1"/>
  <c r="T524" i="1" s="1"/>
  <c r="P538" i="1"/>
  <c r="R538" i="1" s="1"/>
  <c r="T538" i="1" s="1"/>
  <c r="P545" i="1"/>
  <c r="R545" i="1" s="1"/>
  <c r="T545" i="1" s="1"/>
  <c r="P551" i="1"/>
  <c r="R551" i="1" s="1"/>
  <c r="T551" i="1" s="1"/>
  <c r="P559" i="1"/>
  <c r="R559" i="1" s="1"/>
  <c r="T559" i="1" s="1"/>
  <c r="P565" i="1"/>
  <c r="R565" i="1" s="1"/>
  <c r="T565" i="1" s="1"/>
  <c r="P571" i="1"/>
  <c r="R571" i="1" s="1"/>
  <c r="T571" i="1" s="1"/>
  <c r="P1523" i="1"/>
  <c r="R1523" i="1" s="1"/>
  <c r="T1523" i="1" s="1"/>
  <c r="W17" i="1"/>
  <c r="W25" i="1"/>
  <c r="P22" i="1"/>
  <c r="R22" i="1" s="1"/>
  <c r="T22" i="1" s="1"/>
  <c r="P29" i="1"/>
  <c r="R29" i="1" s="1"/>
  <c r="T29" i="1" s="1"/>
  <c r="P36" i="1"/>
  <c r="R36" i="1" s="1"/>
  <c r="T36" i="1" s="1"/>
  <c r="P43" i="1"/>
  <c r="R43" i="1" s="1"/>
  <c r="T43" i="1" s="1"/>
  <c r="P57" i="1"/>
  <c r="R57" i="1" s="1"/>
  <c r="T57" i="1" s="1"/>
  <c r="P64" i="1"/>
  <c r="R64" i="1" s="1"/>
  <c r="T64" i="1" s="1"/>
  <c r="P82" i="1"/>
  <c r="R82" i="1" s="1"/>
  <c r="T82" i="1" s="1"/>
  <c r="P89" i="1"/>
  <c r="R89" i="1" s="1"/>
  <c r="T89" i="1" s="1"/>
  <c r="P95" i="1"/>
  <c r="R95" i="1" s="1"/>
  <c r="T95" i="1" s="1"/>
  <c r="P103" i="1"/>
  <c r="R103" i="1" s="1"/>
  <c r="T103" i="1" s="1"/>
  <c r="P110" i="1"/>
  <c r="R110" i="1" s="1"/>
  <c r="T110" i="1" s="1"/>
  <c r="P117" i="1"/>
  <c r="R117" i="1" s="1"/>
  <c r="T117" i="1" s="1"/>
  <c r="P124" i="1"/>
  <c r="R124" i="1" s="1"/>
  <c r="T124" i="1" s="1"/>
  <c r="P138" i="1"/>
  <c r="R138" i="1" s="1"/>
  <c r="T138" i="1" s="1"/>
  <c r="P146" i="1"/>
  <c r="R146" i="1" s="1"/>
  <c r="T146" i="1" s="1"/>
  <c r="P159" i="1"/>
  <c r="R159" i="1" s="1"/>
  <c r="T159" i="1" s="1"/>
  <c r="P166" i="1"/>
  <c r="R166" i="1" s="1"/>
  <c r="T166" i="1" s="1"/>
  <c r="P171" i="1"/>
  <c r="R171" i="1" s="1"/>
  <c r="T171" i="1" s="1"/>
  <c r="P178" i="1"/>
  <c r="R178" i="1" s="1"/>
  <c r="T178" i="1" s="1"/>
  <c r="P184" i="1"/>
  <c r="R184" i="1" s="1"/>
  <c r="T184" i="1" s="1"/>
  <c r="P191" i="1"/>
  <c r="R191" i="1" s="1"/>
  <c r="T191" i="1" s="1"/>
  <c r="P199" i="1"/>
  <c r="R199" i="1" s="1"/>
  <c r="T199" i="1" s="1"/>
  <c r="P205" i="1"/>
  <c r="R205" i="1" s="1"/>
  <c r="T205" i="1" s="1"/>
  <c r="P211" i="1"/>
  <c r="R211" i="1" s="1"/>
  <c r="T211" i="1" s="1"/>
  <c r="P224" i="1"/>
  <c r="R224" i="1" s="1"/>
  <c r="T224" i="1" s="1"/>
  <c r="P230" i="1"/>
  <c r="R230" i="1" s="1"/>
  <c r="T230" i="1" s="1"/>
  <c r="P237" i="1"/>
  <c r="R237" i="1" s="1"/>
  <c r="T237" i="1" s="1"/>
  <c r="P250" i="1"/>
  <c r="R250" i="1" s="1"/>
  <c r="T250" i="1" s="1"/>
  <c r="P257" i="1"/>
  <c r="R257" i="1" s="1"/>
  <c r="T257" i="1" s="1"/>
  <c r="P263" i="1"/>
  <c r="R263" i="1" s="1"/>
  <c r="T263" i="1" s="1"/>
  <c r="P271" i="1"/>
  <c r="R271" i="1" s="1"/>
  <c r="T271" i="1" s="1"/>
  <c r="P277" i="1"/>
  <c r="R277" i="1" s="1"/>
  <c r="T277" i="1" s="1"/>
  <c r="P284" i="1"/>
  <c r="R284" i="1" s="1"/>
  <c r="T284" i="1" s="1"/>
  <c r="P291" i="1"/>
  <c r="R291" i="1" s="1"/>
  <c r="T291" i="1" s="1"/>
  <c r="P296" i="1"/>
  <c r="R296" i="1" s="1"/>
  <c r="T296" i="1" s="1"/>
  <c r="P302" i="1"/>
  <c r="R302" i="1" s="1"/>
  <c r="T302" i="1" s="1"/>
  <c r="P308" i="1"/>
  <c r="R308" i="1" s="1"/>
  <c r="T308" i="1" s="1"/>
  <c r="P314" i="1"/>
  <c r="R314" i="1" s="1"/>
  <c r="T314" i="1" s="1"/>
  <c r="P320" i="1"/>
  <c r="R320" i="1" s="1"/>
  <c r="T320" i="1" s="1"/>
  <c r="P335" i="1"/>
  <c r="R335" i="1" s="1"/>
  <c r="T335" i="1" s="1"/>
  <c r="P341" i="1"/>
  <c r="R341" i="1" s="1"/>
  <c r="T341" i="1" s="1"/>
  <c r="P355" i="1"/>
  <c r="R355" i="1" s="1"/>
  <c r="T355" i="1" s="1"/>
  <c r="P362" i="1"/>
  <c r="R362" i="1" s="1"/>
  <c r="T362" i="1" s="1"/>
  <c r="P368" i="1"/>
  <c r="R368" i="1" s="1"/>
  <c r="T368" i="1" s="1"/>
  <c r="P376" i="1"/>
  <c r="R376" i="1" s="1"/>
  <c r="T376" i="1" s="1"/>
  <c r="P382" i="1"/>
  <c r="R382" i="1" s="1"/>
  <c r="T382" i="1" s="1"/>
  <c r="P386" i="1"/>
  <c r="R386" i="1" s="1"/>
  <c r="T386" i="1" s="1"/>
  <c r="P393" i="1"/>
  <c r="R393" i="1" s="1"/>
  <c r="T393" i="1" s="1"/>
  <c r="P398" i="1"/>
  <c r="R398" i="1" s="1"/>
  <c r="T398" i="1" s="1"/>
  <c r="P405" i="1"/>
  <c r="R405" i="1" s="1"/>
  <c r="T405" i="1" s="1"/>
  <c r="P412" i="1"/>
  <c r="R412" i="1" s="1"/>
  <c r="T412" i="1" s="1"/>
  <c r="P418" i="1"/>
  <c r="R418" i="1" s="1"/>
  <c r="T418" i="1" s="1"/>
  <c r="P431" i="1"/>
  <c r="R431" i="1" s="1"/>
  <c r="T431" i="1" s="1"/>
  <c r="P438" i="1"/>
  <c r="R438" i="1" s="1"/>
  <c r="T438" i="1" s="1"/>
  <c r="P445" i="1"/>
  <c r="R445" i="1" s="1"/>
  <c r="T445" i="1" s="1"/>
  <c r="P452" i="1"/>
  <c r="R452" i="1" s="1"/>
  <c r="T452" i="1" s="1"/>
  <c r="P459" i="1"/>
  <c r="R459" i="1" s="1"/>
  <c r="T459" i="1" s="1"/>
  <c r="P467" i="1"/>
  <c r="R467" i="1" s="1"/>
  <c r="T467" i="1" s="1"/>
  <c r="P490" i="1"/>
  <c r="R490" i="1" s="1"/>
  <c r="T490" i="1" s="1"/>
  <c r="P503" i="1"/>
  <c r="R503" i="1" s="1"/>
  <c r="T503" i="1" s="1"/>
  <c r="P510" i="1"/>
  <c r="R510" i="1" s="1"/>
  <c r="T510" i="1" s="1"/>
  <c r="P518" i="1"/>
  <c r="R518" i="1" s="1"/>
  <c r="T518" i="1" s="1"/>
  <c r="P525" i="1"/>
  <c r="R525" i="1" s="1"/>
  <c r="T525" i="1" s="1"/>
  <c r="P532" i="1"/>
  <c r="R532" i="1" s="1"/>
  <c r="T532" i="1" s="1"/>
  <c r="P539" i="1"/>
  <c r="R539" i="1" s="1"/>
  <c r="T539" i="1" s="1"/>
  <c r="P546" i="1"/>
  <c r="R546" i="1" s="1"/>
  <c r="T546" i="1" s="1"/>
  <c r="P552" i="1"/>
  <c r="R552" i="1" s="1"/>
  <c r="T552" i="1" s="1"/>
  <c r="P560" i="1"/>
  <c r="R560" i="1" s="1"/>
  <c r="T560" i="1" s="1"/>
  <c r="P1605" i="1"/>
  <c r="R1605" i="1" s="1"/>
  <c r="T1605" i="1" s="1"/>
  <c r="P1521" i="1"/>
  <c r="R1521" i="1" s="1"/>
  <c r="T1521" i="1" s="1"/>
  <c r="P554" i="1"/>
  <c r="R554" i="1" s="1"/>
  <c r="T554" i="1" s="1"/>
  <c r="P1527" i="1"/>
  <c r="R1527" i="1" s="1"/>
  <c r="T1527" i="1" s="1"/>
  <c r="P1546" i="1"/>
  <c r="R1546" i="1" s="1"/>
  <c r="T1546" i="1" s="1"/>
  <c r="W18" i="1"/>
  <c r="W26" i="1"/>
  <c r="P30" i="1"/>
  <c r="R30" i="1" s="1"/>
  <c r="T30" i="1" s="1"/>
  <c r="P37" i="1"/>
  <c r="R37" i="1" s="1"/>
  <c r="T37" i="1" s="1"/>
  <c r="P44" i="1"/>
  <c r="R44" i="1" s="1"/>
  <c r="T44" i="1" s="1"/>
  <c r="P51" i="1"/>
  <c r="R51" i="1" s="1"/>
  <c r="T51" i="1" s="1"/>
  <c r="P58" i="1"/>
  <c r="R58" i="1" s="1"/>
  <c r="T58" i="1" s="1"/>
  <c r="P70" i="1"/>
  <c r="R70" i="1" s="1"/>
  <c r="T70" i="1" s="1"/>
  <c r="P76" i="1"/>
  <c r="R76" i="1" s="1"/>
  <c r="T76" i="1" s="1"/>
  <c r="P83" i="1"/>
  <c r="R83" i="1" s="1"/>
  <c r="T83" i="1" s="1"/>
  <c r="P96" i="1"/>
  <c r="R96" i="1" s="1"/>
  <c r="T96" i="1" s="1"/>
  <c r="P104" i="1"/>
  <c r="R104" i="1" s="1"/>
  <c r="T104" i="1" s="1"/>
  <c r="P111" i="1"/>
  <c r="R111" i="1" s="1"/>
  <c r="T111" i="1" s="1"/>
  <c r="P118" i="1"/>
  <c r="R118" i="1" s="1"/>
  <c r="T118" i="1" s="1"/>
  <c r="P125" i="1"/>
  <c r="R125" i="1" s="1"/>
  <c r="T125" i="1" s="1"/>
  <c r="P132" i="1"/>
  <c r="R132" i="1" s="1"/>
  <c r="T132" i="1" s="1"/>
  <c r="P139" i="1"/>
  <c r="R139" i="1" s="1"/>
  <c r="T139" i="1" s="1"/>
  <c r="P147" i="1"/>
  <c r="R147" i="1" s="1"/>
  <c r="T147" i="1" s="1"/>
  <c r="P153" i="1"/>
  <c r="R153" i="1" s="1"/>
  <c r="T153" i="1" s="1"/>
  <c r="P160" i="1"/>
  <c r="R160" i="1" s="1"/>
  <c r="T160" i="1" s="1"/>
  <c r="P167" i="1"/>
  <c r="R167" i="1" s="1"/>
  <c r="T167" i="1" s="1"/>
  <c r="P172" i="1"/>
  <c r="R172" i="1" s="1"/>
  <c r="T172" i="1" s="1"/>
  <c r="P179" i="1"/>
  <c r="R179" i="1" s="1"/>
  <c r="T179" i="1" s="1"/>
  <c r="P192" i="1"/>
  <c r="R192" i="1" s="1"/>
  <c r="T192" i="1" s="1"/>
  <c r="P206" i="1"/>
  <c r="R206" i="1" s="1"/>
  <c r="T206" i="1" s="1"/>
  <c r="P212" i="1"/>
  <c r="R212" i="1" s="1"/>
  <c r="T212" i="1" s="1"/>
  <c r="P218" i="1"/>
  <c r="R218" i="1" s="1"/>
  <c r="T218" i="1" s="1"/>
  <c r="P225" i="1"/>
  <c r="R225" i="1" s="1"/>
  <c r="T225" i="1" s="1"/>
  <c r="P231" i="1"/>
  <c r="R231" i="1" s="1"/>
  <c r="T231" i="1" s="1"/>
  <c r="P238" i="1"/>
  <c r="R238" i="1" s="1"/>
  <c r="T238" i="1" s="1"/>
  <c r="P244" i="1"/>
  <c r="R244" i="1" s="1"/>
  <c r="T244" i="1" s="1"/>
  <c r="P251" i="1"/>
  <c r="R251" i="1" s="1"/>
  <c r="T251" i="1" s="1"/>
  <c r="P258" i="1"/>
  <c r="R258" i="1" s="1"/>
  <c r="T258" i="1" s="1"/>
  <c r="P264" i="1"/>
  <c r="R264" i="1" s="1"/>
  <c r="T264" i="1" s="1"/>
  <c r="P272" i="1"/>
  <c r="R272" i="1" s="1"/>
  <c r="T272" i="1" s="1"/>
  <c r="P278" i="1"/>
  <c r="R278" i="1" s="1"/>
  <c r="T278" i="1" s="1"/>
  <c r="P285" i="1"/>
  <c r="R285" i="1" s="1"/>
  <c r="T285" i="1" s="1"/>
  <c r="P303" i="1"/>
  <c r="R303" i="1" s="1"/>
  <c r="T303" i="1" s="1"/>
  <c r="P309" i="1"/>
  <c r="R309" i="1" s="1"/>
  <c r="T309" i="1" s="1"/>
  <c r="P315" i="1"/>
  <c r="R315" i="1" s="1"/>
  <c r="T315" i="1" s="1"/>
  <c r="P321" i="1"/>
  <c r="R321" i="1" s="1"/>
  <c r="T321" i="1" s="1"/>
  <c r="P328" i="1"/>
  <c r="R328" i="1" s="1"/>
  <c r="T328" i="1" s="1"/>
  <c r="P342" i="1"/>
  <c r="R342" i="1" s="1"/>
  <c r="T342" i="1" s="1"/>
  <c r="P349" i="1"/>
  <c r="R349" i="1" s="1"/>
  <c r="T349" i="1" s="1"/>
  <c r="P356" i="1"/>
  <c r="R356" i="1" s="1"/>
  <c r="T356" i="1" s="1"/>
  <c r="P363" i="1"/>
  <c r="R363" i="1" s="1"/>
  <c r="T363" i="1" s="1"/>
  <c r="P369" i="1"/>
  <c r="R369" i="1" s="1"/>
  <c r="T369" i="1" s="1"/>
  <c r="P377" i="1"/>
  <c r="R377" i="1" s="1"/>
  <c r="T377" i="1" s="1"/>
  <c r="P387" i="1"/>
  <c r="R387" i="1" s="1"/>
  <c r="T387" i="1" s="1"/>
  <c r="P399" i="1"/>
  <c r="R399" i="1" s="1"/>
  <c r="T399" i="1" s="1"/>
  <c r="P406" i="1"/>
  <c r="R406" i="1" s="1"/>
  <c r="T406" i="1" s="1"/>
  <c r="P425" i="1"/>
  <c r="R425" i="1" s="1"/>
  <c r="T425" i="1" s="1"/>
  <c r="P432" i="1"/>
  <c r="R432" i="1" s="1"/>
  <c r="T432" i="1" s="1"/>
  <c r="P1522" i="1"/>
  <c r="R1522" i="1" s="1"/>
  <c r="T1522" i="1" s="1"/>
  <c r="W19" i="1"/>
  <c r="W27" i="1"/>
  <c r="P23" i="1"/>
  <c r="R23" i="1" s="1"/>
  <c r="T23" i="1" s="1"/>
  <c r="P31" i="1"/>
  <c r="R31" i="1" s="1"/>
  <c r="T31" i="1" s="1"/>
  <c r="P38" i="1"/>
  <c r="R38" i="1" s="1"/>
  <c r="T38" i="1" s="1"/>
  <c r="P45" i="1"/>
  <c r="R45" i="1" s="1"/>
  <c r="T45" i="1" s="1"/>
  <c r="P52" i="1"/>
  <c r="R52" i="1" s="1"/>
  <c r="T52" i="1" s="1"/>
  <c r="P59" i="1"/>
  <c r="R59" i="1" s="1"/>
  <c r="T59" i="1" s="1"/>
  <c r="P65" i="1"/>
  <c r="R65" i="1" s="1"/>
  <c r="T65" i="1" s="1"/>
  <c r="P77" i="1"/>
  <c r="R77" i="1" s="1"/>
  <c r="T77" i="1" s="1"/>
  <c r="P84" i="1"/>
  <c r="R84" i="1" s="1"/>
  <c r="T84" i="1" s="1"/>
  <c r="P90" i="1"/>
  <c r="R90" i="1" s="1"/>
  <c r="T90" i="1" s="1"/>
  <c r="P97" i="1"/>
  <c r="R97" i="1" s="1"/>
  <c r="T97" i="1" s="1"/>
  <c r="P105" i="1"/>
  <c r="R105" i="1" s="1"/>
  <c r="T105" i="1" s="1"/>
  <c r="P112" i="1"/>
  <c r="R112" i="1" s="1"/>
  <c r="T112" i="1" s="1"/>
  <c r="P119" i="1"/>
  <c r="R119" i="1" s="1"/>
  <c r="T119" i="1" s="1"/>
  <c r="P126" i="1"/>
  <c r="R126" i="1" s="1"/>
  <c r="T126" i="1" s="1"/>
  <c r="P133" i="1"/>
  <c r="R133" i="1" s="1"/>
  <c r="T133" i="1" s="1"/>
  <c r="P140" i="1"/>
  <c r="R140" i="1" s="1"/>
  <c r="T140" i="1" s="1"/>
  <c r="P148" i="1"/>
  <c r="R148" i="1" s="1"/>
  <c r="T148" i="1" s="1"/>
  <c r="P161" i="1"/>
  <c r="R161" i="1" s="1"/>
  <c r="T161" i="1" s="1"/>
  <c r="P168" i="1"/>
  <c r="R168" i="1" s="1"/>
  <c r="T168" i="1" s="1"/>
  <c r="P173" i="1"/>
  <c r="R173" i="1" s="1"/>
  <c r="T173" i="1" s="1"/>
  <c r="P180" i="1"/>
  <c r="R180" i="1" s="1"/>
  <c r="T180" i="1" s="1"/>
  <c r="P185" i="1"/>
  <c r="R185" i="1" s="1"/>
  <c r="T185" i="1" s="1"/>
  <c r="P193" i="1"/>
  <c r="R193" i="1" s="1"/>
  <c r="T193" i="1" s="1"/>
  <c r="P200" i="1"/>
  <c r="R200" i="1" s="1"/>
  <c r="T200" i="1" s="1"/>
  <c r="P207" i="1"/>
  <c r="R207" i="1" s="1"/>
  <c r="T207" i="1" s="1"/>
  <c r="P219" i="1"/>
  <c r="R219" i="1" s="1"/>
  <c r="T219" i="1" s="1"/>
  <c r="P226" i="1"/>
  <c r="R226" i="1" s="1"/>
  <c r="T226" i="1" s="1"/>
  <c r="P232" i="1"/>
  <c r="R232" i="1" s="1"/>
  <c r="T232" i="1" s="1"/>
  <c r="P239" i="1"/>
  <c r="R239" i="1" s="1"/>
  <c r="T239" i="1" s="1"/>
  <c r="P245" i="1"/>
  <c r="R245" i="1" s="1"/>
  <c r="T245" i="1" s="1"/>
  <c r="P252" i="1"/>
  <c r="R252" i="1" s="1"/>
  <c r="T252" i="1" s="1"/>
  <c r="P265" i="1"/>
  <c r="R265" i="1" s="1"/>
  <c r="T265" i="1" s="1"/>
  <c r="P273" i="1"/>
  <c r="R273" i="1" s="1"/>
  <c r="T273" i="1" s="1"/>
  <c r="P279" i="1"/>
  <c r="R279" i="1" s="1"/>
  <c r="T279" i="1" s="1"/>
  <c r="P286" i="1"/>
  <c r="R286" i="1" s="1"/>
  <c r="T286" i="1" s="1"/>
  <c r="P292" i="1"/>
  <c r="R292" i="1" s="1"/>
  <c r="T292" i="1" s="1"/>
  <c r="P297" i="1"/>
  <c r="R297" i="1" s="1"/>
  <c r="T297" i="1" s="1"/>
  <c r="P304" i="1"/>
  <c r="R304" i="1" s="1"/>
  <c r="T304" i="1" s="1"/>
  <c r="P310" i="1"/>
  <c r="R310" i="1" s="1"/>
  <c r="T310" i="1" s="1"/>
  <c r="P322" i="1"/>
  <c r="R322" i="1" s="1"/>
  <c r="T322" i="1" s="1"/>
  <c r="P329" i="1"/>
  <c r="R329" i="1" s="1"/>
  <c r="T329" i="1" s="1"/>
  <c r="P336" i="1"/>
  <c r="R336" i="1" s="1"/>
  <c r="T336" i="1" s="1"/>
  <c r="P343" i="1"/>
  <c r="R343" i="1" s="1"/>
  <c r="T343" i="1" s="1"/>
  <c r="P350" i="1"/>
  <c r="R350" i="1" s="1"/>
  <c r="T350" i="1" s="1"/>
  <c r="P357" i="1"/>
  <c r="R357" i="1" s="1"/>
  <c r="T357" i="1" s="1"/>
  <c r="P370" i="1"/>
  <c r="R370" i="1" s="1"/>
  <c r="T370" i="1" s="1"/>
  <c r="P383" i="1"/>
  <c r="R383" i="1" s="1"/>
  <c r="T383" i="1" s="1"/>
  <c r="P388" i="1"/>
  <c r="R388" i="1" s="1"/>
  <c r="T388" i="1" s="1"/>
  <c r="P394" i="1"/>
  <c r="R394" i="1" s="1"/>
  <c r="T394" i="1" s="1"/>
  <c r="P407" i="1"/>
  <c r="R407" i="1" s="1"/>
  <c r="T407" i="1" s="1"/>
  <c r="P413" i="1"/>
  <c r="R413" i="1" s="1"/>
  <c r="T413" i="1" s="1"/>
  <c r="P419" i="1"/>
  <c r="R419" i="1" s="1"/>
  <c r="T419" i="1" s="1"/>
  <c r="P426" i="1"/>
  <c r="R426" i="1" s="1"/>
  <c r="T426" i="1" s="1"/>
  <c r="P433" i="1"/>
  <c r="R433" i="1" s="1"/>
  <c r="T433" i="1" s="1"/>
  <c r="P440" i="1"/>
  <c r="R440" i="1" s="1"/>
  <c r="T440" i="1" s="1"/>
  <c r="P446" i="1"/>
  <c r="R446" i="1" s="1"/>
  <c r="T446" i="1" s="1"/>
  <c r="P1552" i="1"/>
  <c r="R1552" i="1" s="1"/>
  <c r="T1552" i="1" s="1"/>
  <c r="P1548" i="1"/>
  <c r="R1548" i="1" s="1"/>
  <c r="T1548" i="1" s="1"/>
  <c r="P1543" i="1"/>
  <c r="R1543" i="1" s="1"/>
  <c r="T1543" i="1" s="1"/>
  <c r="W20" i="1"/>
  <c r="W28" i="1"/>
  <c r="P24" i="1"/>
  <c r="R24" i="1" s="1"/>
  <c r="T24" i="1" s="1"/>
  <c r="P32" i="1"/>
  <c r="R32" i="1" s="1"/>
  <c r="T32" i="1" s="1"/>
  <c r="P39" i="1"/>
  <c r="R39" i="1" s="1"/>
  <c r="T39" i="1" s="1"/>
  <c r="P46" i="1"/>
  <c r="R46" i="1" s="1"/>
  <c r="T46" i="1" s="1"/>
  <c r="P53" i="1"/>
  <c r="R53" i="1" s="1"/>
  <c r="T53" i="1" s="1"/>
  <c r="P60" i="1"/>
  <c r="R60" i="1" s="1"/>
  <c r="T60" i="1" s="1"/>
  <c r="P66" i="1"/>
  <c r="R66" i="1" s="1"/>
  <c r="T66" i="1" s="1"/>
  <c r="P71" i="1"/>
  <c r="R71" i="1" s="1"/>
  <c r="T71" i="1" s="1"/>
  <c r="P78" i="1"/>
  <c r="R78" i="1" s="1"/>
  <c r="T78" i="1" s="1"/>
  <c r="P85" i="1"/>
  <c r="R85" i="1" s="1"/>
  <c r="T85" i="1" s="1"/>
  <c r="P98" i="1"/>
  <c r="R98" i="1" s="1"/>
  <c r="T98" i="1" s="1"/>
  <c r="P113" i="1"/>
  <c r="R113" i="1" s="1"/>
  <c r="T113" i="1" s="1"/>
  <c r="P120" i="1"/>
  <c r="R120" i="1" s="1"/>
  <c r="T120" i="1" s="1"/>
  <c r="P127" i="1"/>
  <c r="R127" i="1" s="1"/>
  <c r="T127" i="1" s="1"/>
  <c r="P141" i="1"/>
  <c r="R141" i="1" s="1"/>
  <c r="T141" i="1" s="1"/>
  <c r="P149" i="1"/>
  <c r="R149" i="1" s="1"/>
  <c r="T149" i="1" s="1"/>
  <c r="P154" i="1"/>
  <c r="R154" i="1" s="1"/>
  <c r="T154" i="1" s="1"/>
  <c r="P162" i="1"/>
  <c r="R162" i="1" s="1"/>
  <c r="T162" i="1" s="1"/>
  <c r="P186" i="1"/>
  <c r="R186" i="1" s="1"/>
  <c r="T186" i="1" s="1"/>
  <c r="P194" i="1"/>
  <c r="R194" i="1" s="1"/>
  <c r="T194" i="1" s="1"/>
  <c r="P201" i="1"/>
  <c r="R201" i="1" s="1"/>
  <c r="T201" i="1" s="1"/>
  <c r="P213" i="1"/>
  <c r="R213" i="1" s="1"/>
  <c r="T213" i="1" s="1"/>
  <c r="P220" i="1"/>
  <c r="R220" i="1" s="1"/>
  <c r="T220" i="1" s="1"/>
  <c r="P227" i="1"/>
  <c r="R227" i="1" s="1"/>
  <c r="T227" i="1" s="1"/>
  <c r="P233" i="1"/>
  <c r="R233" i="1" s="1"/>
  <c r="T233" i="1" s="1"/>
  <c r="P240" i="1"/>
  <c r="R240" i="1" s="1"/>
  <c r="T240" i="1" s="1"/>
  <c r="P246" i="1"/>
  <c r="R246" i="1" s="1"/>
  <c r="T246" i="1" s="1"/>
  <c r="P259" i="1"/>
  <c r="R259" i="1" s="1"/>
  <c r="T259" i="1" s="1"/>
  <c r="P266" i="1"/>
  <c r="R266" i="1" s="1"/>
  <c r="T266" i="1" s="1"/>
  <c r="P274" i="1"/>
  <c r="R274" i="1" s="1"/>
  <c r="T274" i="1" s="1"/>
  <c r="P280" i="1"/>
  <c r="R280" i="1" s="1"/>
  <c r="T280" i="1" s="1"/>
  <c r="P298" i="1"/>
  <c r="R298" i="1" s="1"/>
  <c r="T298" i="1" s="1"/>
  <c r="P305" i="1"/>
  <c r="R305" i="1" s="1"/>
  <c r="T305" i="1" s="1"/>
  <c r="P311" i="1"/>
  <c r="R311" i="1" s="1"/>
  <c r="T311" i="1" s="1"/>
  <c r="P316" i="1"/>
  <c r="R316" i="1" s="1"/>
  <c r="T316" i="1" s="1"/>
  <c r="P323" i="1"/>
  <c r="R323" i="1" s="1"/>
  <c r="T323" i="1" s="1"/>
  <c r="P330" i="1"/>
  <c r="R330" i="1" s="1"/>
  <c r="T330" i="1" s="1"/>
  <c r="P337" i="1"/>
  <c r="R337" i="1" s="1"/>
  <c r="T337" i="1" s="1"/>
  <c r="P344" i="1"/>
  <c r="R344" i="1" s="1"/>
  <c r="T344" i="1" s="1"/>
  <c r="P351" i="1"/>
  <c r="R351" i="1" s="1"/>
  <c r="T351" i="1" s="1"/>
  <c r="P358" i="1"/>
  <c r="R358" i="1" s="1"/>
  <c r="T358" i="1" s="1"/>
  <c r="P364" i="1"/>
  <c r="R364" i="1" s="1"/>
  <c r="T364" i="1" s="1"/>
  <c r="P371" i="1"/>
  <c r="R371" i="1" s="1"/>
  <c r="T371" i="1" s="1"/>
  <c r="P378" i="1"/>
  <c r="R378" i="1" s="1"/>
  <c r="T378" i="1" s="1"/>
  <c r="P400" i="1"/>
  <c r="R400" i="1" s="1"/>
  <c r="T400" i="1" s="1"/>
  <c r="P420" i="1"/>
  <c r="R420" i="1" s="1"/>
  <c r="T420" i="1" s="1"/>
  <c r="P427" i="1"/>
  <c r="R427" i="1" s="1"/>
  <c r="T427" i="1" s="1"/>
  <c r="P434" i="1"/>
  <c r="R434" i="1" s="1"/>
  <c r="T434" i="1" s="1"/>
  <c r="P441" i="1"/>
  <c r="R441" i="1" s="1"/>
  <c r="T441" i="1" s="1"/>
  <c r="P447" i="1"/>
  <c r="R447" i="1" s="1"/>
  <c r="T447" i="1" s="1"/>
  <c r="P454" i="1"/>
  <c r="R454" i="1" s="1"/>
  <c r="T454" i="1" s="1"/>
  <c r="P462" i="1"/>
  <c r="R462" i="1" s="1"/>
  <c r="T462" i="1" s="1"/>
  <c r="P481" i="1"/>
  <c r="R481" i="1" s="1"/>
  <c r="T481" i="1" s="1"/>
  <c r="P493" i="1"/>
  <c r="R493" i="1" s="1"/>
  <c r="T493" i="1" s="1"/>
  <c r="P499" i="1"/>
  <c r="R499" i="1" s="1"/>
  <c r="T499" i="1" s="1"/>
  <c r="P505" i="1"/>
  <c r="R505" i="1" s="1"/>
  <c r="T505" i="1" s="1"/>
  <c r="P513" i="1"/>
  <c r="R513" i="1" s="1"/>
  <c r="T513" i="1" s="1"/>
  <c r="P521" i="1"/>
  <c r="R521" i="1" s="1"/>
  <c r="T521" i="1" s="1"/>
  <c r="P528" i="1"/>
  <c r="R528" i="1" s="1"/>
  <c r="T528" i="1" s="1"/>
  <c r="P535" i="1"/>
  <c r="R535" i="1" s="1"/>
  <c r="T535" i="1" s="1"/>
  <c r="P542" i="1"/>
  <c r="R542" i="1" s="1"/>
  <c r="T542" i="1" s="1"/>
  <c r="W23" i="1"/>
  <c r="P27" i="1"/>
  <c r="R27" i="1" s="1"/>
  <c r="T27" i="1" s="1"/>
  <c r="P35" i="1"/>
  <c r="R35" i="1" s="1"/>
  <c r="T35" i="1" s="1"/>
  <c r="P41" i="1"/>
  <c r="R41" i="1" s="1"/>
  <c r="T41" i="1" s="1"/>
  <c r="P49" i="1"/>
  <c r="R49" i="1" s="1"/>
  <c r="T49" i="1" s="1"/>
  <c r="P55" i="1"/>
  <c r="R55" i="1" s="1"/>
  <c r="T55" i="1" s="1"/>
  <c r="P62" i="1"/>
  <c r="R62" i="1" s="1"/>
  <c r="T62" i="1" s="1"/>
  <c r="P68" i="1"/>
  <c r="R68" i="1" s="1"/>
  <c r="T68" i="1" s="1"/>
  <c r="P74" i="1"/>
  <c r="R74" i="1" s="1"/>
  <c r="T74" i="1" s="1"/>
  <c r="P81" i="1"/>
  <c r="R81" i="1" s="1"/>
  <c r="T81" i="1" s="1"/>
  <c r="P87" i="1"/>
  <c r="R87" i="1" s="1"/>
  <c r="T87" i="1" s="1"/>
  <c r="P93" i="1"/>
  <c r="R93" i="1" s="1"/>
  <c r="T93" i="1" s="1"/>
  <c r="P101" i="1"/>
  <c r="R101" i="1" s="1"/>
  <c r="T101" i="1" s="1"/>
  <c r="P108" i="1"/>
  <c r="R108" i="1" s="1"/>
  <c r="T108" i="1" s="1"/>
  <c r="P115" i="1"/>
  <c r="R115" i="1" s="1"/>
  <c r="T115" i="1" s="1"/>
  <c r="P122" i="1"/>
  <c r="R122" i="1" s="1"/>
  <c r="T122" i="1" s="1"/>
  <c r="P129" i="1"/>
  <c r="R129" i="1" s="1"/>
  <c r="T129" i="1" s="1"/>
  <c r="P136" i="1"/>
  <c r="R136" i="1" s="1"/>
  <c r="T136" i="1" s="1"/>
  <c r="P144" i="1"/>
  <c r="R144" i="1" s="1"/>
  <c r="T144" i="1" s="1"/>
  <c r="P151" i="1"/>
  <c r="R151" i="1" s="1"/>
  <c r="T151" i="1" s="1"/>
  <c r="P157" i="1"/>
  <c r="R157" i="1" s="1"/>
  <c r="T157" i="1" s="1"/>
  <c r="P165" i="1"/>
  <c r="R165" i="1" s="1"/>
  <c r="T165" i="1" s="1"/>
  <c r="P176" i="1"/>
  <c r="R176" i="1" s="1"/>
  <c r="T176" i="1" s="1"/>
  <c r="P183" i="1"/>
  <c r="R183" i="1" s="1"/>
  <c r="T183" i="1" s="1"/>
  <c r="P189" i="1"/>
  <c r="R189" i="1" s="1"/>
  <c r="T189" i="1" s="1"/>
  <c r="P197" i="1"/>
  <c r="R197" i="1" s="1"/>
  <c r="T197" i="1" s="1"/>
  <c r="P203" i="1"/>
  <c r="R203" i="1" s="1"/>
  <c r="T203" i="1" s="1"/>
  <c r="P210" i="1"/>
  <c r="R210" i="1" s="1"/>
  <c r="T210" i="1" s="1"/>
  <c r="P216" i="1"/>
  <c r="R216" i="1" s="1"/>
  <c r="T216" i="1" s="1"/>
  <c r="P235" i="1"/>
  <c r="R235" i="1" s="1"/>
  <c r="T235" i="1" s="1"/>
  <c r="P255" i="1"/>
  <c r="R255" i="1" s="1"/>
  <c r="T255" i="1" s="1"/>
  <c r="P261" i="1"/>
  <c r="R261" i="1" s="1"/>
  <c r="T261" i="1" s="1"/>
  <c r="P269" i="1"/>
  <c r="R269" i="1" s="1"/>
  <c r="T269" i="1" s="1"/>
  <c r="P276" i="1"/>
  <c r="R276" i="1" s="1"/>
  <c r="T276" i="1" s="1"/>
  <c r="P282" i="1"/>
  <c r="R282" i="1" s="1"/>
  <c r="T282" i="1" s="1"/>
  <c r="P289" i="1"/>
  <c r="R289" i="1" s="1"/>
  <c r="T289" i="1" s="1"/>
  <c r="P295" i="1"/>
  <c r="R295" i="1" s="1"/>
  <c r="T295" i="1" s="1"/>
  <c r="P301" i="1"/>
  <c r="R301" i="1" s="1"/>
  <c r="T301" i="1" s="1"/>
  <c r="P307" i="1"/>
  <c r="R307" i="1" s="1"/>
  <c r="T307" i="1" s="1"/>
  <c r="P318" i="1"/>
  <c r="R318" i="1" s="1"/>
  <c r="T318" i="1" s="1"/>
  <c r="P326" i="1"/>
  <c r="R326" i="1" s="1"/>
  <c r="T326" i="1" s="1"/>
  <c r="P333" i="1"/>
  <c r="R333" i="1" s="1"/>
  <c r="T333" i="1" s="1"/>
  <c r="P347" i="1"/>
  <c r="R347" i="1" s="1"/>
  <c r="T347" i="1" s="1"/>
  <c r="P353" i="1"/>
  <c r="R353" i="1" s="1"/>
  <c r="T353" i="1" s="1"/>
  <c r="P360" i="1"/>
  <c r="R360" i="1" s="1"/>
  <c r="T360" i="1" s="1"/>
  <c r="P366" i="1"/>
  <c r="R366" i="1" s="1"/>
  <c r="T366" i="1" s="1"/>
  <c r="P374" i="1"/>
  <c r="R374" i="1" s="1"/>
  <c r="T374" i="1" s="1"/>
  <c r="P391" i="1"/>
  <c r="R391" i="1" s="1"/>
  <c r="T391" i="1" s="1"/>
  <c r="P396" i="1"/>
  <c r="R396" i="1" s="1"/>
  <c r="T396" i="1" s="1"/>
  <c r="P403" i="1"/>
  <c r="R403" i="1" s="1"/>
  <c r="T403" i="1" s="1"/>
  <c r="P410" i="1"/>
  <c r="R410" i="1" s="1"/>
  <c r="T410" i="1" s="1"/>
  <c r="P416" i="1"/>
  <c r="R416" i="1" s="1"/>
  <c r="T416" i="1" s="1"/>
  <c r="P423" i="1"/>
  <c r="R423" i="1" s="1"/>
  <c r="T423" i="1" s="1"/>
  <c r="P437" i="1"/>
  <c r="R437" i="1" s="1"/>
  <c r="T437" i="1" s="1"/>
  <c r="P443" i="1"/>
  <c r="R443" i="1" s="1"/>
  <c r="T443" i="1" s="1"/>
  <c r="P450" i="1"/>
  <c r="R450" i="1" s="1"/>
  <c r="T450" i="1" s="1"/>
  <c r="P457" i="1"/>
  <c r="R457" i="1" s="1"/>
  <c r="T457" i="1" s="1"/>
  <c r="P465" i="1"/>
  <c r="R465" i="1" s="1"/>
  <c r="T465" i="1" s="1"/>
  <c r="P472" i="1"/>
  <c r="R472" i="1" s="1"/>
  <c r="T472" i="1" s="1"/>
  <c r="P477" i="1"/>
  <c r="R477" i="1" s="1"/>
  <c r="T477" i="1" s="1"/>
  <c r="P483" i="1"/>
  <c r="R483" i="1" s="1"/>
  <c r="T483" i="1" s="1"/>
  <c r="P488" i="1"/>
  <c r="R488" i="1" s="1"/>
  <c r="T488" i="1" s="1"/>
  <c r="P496" i="1"/>
  <c r="R496" i="1" s="1"/>
  <c r="T496" i="1" s="1"/>
  <c r="P502" i="1"/>
  <c r="R502" i="1" s="1"/>
  <c r="T502" i="1" s="1"/>
  <c r="P508" i="1"/>
  <c r="R508" i="1" s="1"/>
  <c r="T508" i="1" s="1"/>
  <c r="P516" i="1"/>
  <c r="R516" i="1" s="1"/>
  <c r="T516" i="1" s="1"/>
  <c r="P531" i="1"/>
  <c r="R531" i="1" s="1"/>
  <c r="T531" i="1" s="1"/>
  <c r="P537" i="1"/>
  <c r="R537" i="1" s="1"/>
  <c r="T537" i="1" s="1"/>
  <c r="P544" i="1"/>
  <c r="R544" i="1" s="1"/>
  <c r="T544" i="1" s="1"/>
  <c r="P550" i="1"/>
  <c r="R550" i="1" s="1"/>
  <c r="T550" i="1" s="1"/>
  <c r="P558" i="1"/>
  <c r="R558" i="1" s="1"/>
  <c r="T558" i="1" s="1"/>
  <c r="P564" i="1"/>
  <c r="R564" i="1" s="1"/>
  <c r="T564" i="1" s="1"/>
  <c r="P1593" i="1"/>
  <c r="R1593" i="1" s="1"/>
  <c r="T1593" i="1" s="1"/>
  <c r="H72" i="3"/>
  <c r="J56" i="3"/>
  <c r="P1602" i="1"/>
  <c r="R1602" i="1" s="1"/>
  <c r="T1602" i="1" s="1"/>
  <c r="P1584" i="1"/>
  <c r="R1584" i="1" s="1"/>
  <c r="T1584" i="1" s="1"/>
  <c r="P1600" i="1"/>
  <c r="R1600" i="1" s="1"/>
  <c r="T1600" i="1" s="1"/>
  <c r="P1586" i="1"/>
  <c r="R1586" i="1" s="1"/>
  <c r="T1586" i="1" s="1"/>
  <c r="P1606" i="1"/>
  <c r="R1606" i="1" s="1"/>
  <c r="T1606" i="1" s="1"/>
  <c r="P1591" i="1"/>
  <c r="R1591" i="1" s="1"/>
  <c r="T1591" i="1" s="1"/>
  <c r="P1578" i="1"/>
  <c r="R1578" i="1" s="1"/>
  <c r="T1578" i="1" s="1"/>
  <c r="P1549" i="1"/>
  <c r="R1549" i="1" s="1"/>
  <c r="T1549" i="1" s="1"/>
  <c r="G1597" i="1"/>
  <c r="K1597" i="1" s="1"/>
  <c r="P1597" i="1"/>
  <c r="G1590" i="1"/>
  <c r="K1590" i="1" s="1"/>
  <c r="P1590" i="1"/>
  <c r="G1582" i="1"/>
  <c r="K1582" i="1" s="1"/>
  <c r="P1582" i="1"/>
  <c r="G1604" i="1"/>
  <c r="K1604" i="1" s="1"/>
  <c r="P1604" i="1"/>
  <c r="G1570" i="1"/>
  <c r="K1570" i="1" s="1"/>
  <c r="P1570" i="1"/>
  <c r="P1603" i="1"/>
  <c r="R1603" i="1" s="1"/>
  <c r="T1603" i="1" s="1"/>
  <c r="P1594" i="1"/>
  <c r="R1594" i="1" s="1"/>
  <c r="T1594" i="1" s="1"/>
  <c r="P1588" i="1"/>
  <c r="R1588" i="1" s="1"/>
  <c r="T1588" i="1" s="1"/>
  <c r="P1580" i="1"/>
  <c r="R1580" i="1" s="1"/>
  <c r="T1580" i="1" s="1"/>
  <c r="C16" i="2"/>
  <c r="D18" i="2" s="1"/>
  <c r="H63" i="3"/>
  <c r="J63" i="3"/>
  <c r="L63" i="3"/>
  <c r="I63" i="3"/>
  <c r="K63" i="3"/>
  <c r="F63" i="3"/>
  <c r="J45" i="3"/>
  <c r="I45" i="3"/>
  <c r="K45" i="3"/>
  <c r="L45" i="3"/>
  <c r="F45" i="3"/>
  <c r="K25" i="3"/>
  <c r="L25" i="3"/>
  <c r="I25" i="3"/>
  <c r="J25" i="3"/>
  <c r="H25" i="3"/>
  <c r="F25" i="3"/>
  <c r="H81" i="3"/>
  <c r="I81" i="3"/>
  <c r="K81" i="3"/>
  <c r="L81" i="3"/>
  <c r="H50" i="3"/>
  <c r="L50" i="3"/>
  <c r="J50" i="3"/>
  <c r="F50" i="3"/>
  <c r="I50" i="3"/>
  <c r="K50" i="3"/>
  <c r="I80" i="3"/>
  <c r="K80" i="3"/>
  <c r="L80" i="3"/>
  <c r="F80" i="3"/>
  <c r="H68" i="3"/>
  <c r="I68" i="3"/>
  <c r="K68" i="3"/>
  <c r="L68" i="3"/>
  <c r="F68" i="3"/>
  <c r="J81" i="3"/>
  <c r="K67" i="3"/>
  <c r="L67" i="3"/>
  <c r="F67" i="3"/>
  <c r="H67" i="3"/>
  <c r="K55" i="3"/>
  <c r="L55" i="3"/>
  <c r="J55" i="3"/>
  <c r="J29" i="3"/>
  <c r="F29" i="3"/>
  <c r="K29" i="3"/>
  <c r="K35" i="3"/>
  <c r="I35" i="3"/>
  <c r="J35" i="3"/>
  <c r="H21" i="3"/>
  <c r="F21" i="3"/>
  <c r="K21" i="3"/>
  <c r="K34" i="3"/>
  <c r="J34" i="3"/>
  <c r="L34" i="3"/>
  <c r="H34" i="3"/>
  <c r="J77" i="3"/>
  <c r="H77" i="3"/>
  <c r="L77" i="3"/>
  <c r="F77" i="3"/>
  <c r="J59" i="3"/>
  <c r="L59" i="3"/>
  <c r="I59" i="3"/>
  <c r="K59" i="3"/>
  <c r="F59" i="3"/>
  <c r="H26" i="3"/>
  <c r="K26" i="3"/>
  <c r="I26" i="3"/>
  <c r="L26" i="3"/>
  <c r="H28" i="3"/>
  <c r="H61" i="3"/>
  <c r="P1573" i="1"/>
  <c r="R1573" i="1" s="1"/>
  <c r="T1573" i="1" s="1"/>
  <c r="P1566" i="1"/>
  <c r="R1566" i="1" s="1"/>
  <c r="T1566" i="1" s="1"/>
  <c r="P1558" i="1"/>
  <c r="R1558" i="1" s="1"/>
  <c r="T1558" i="1" s="1"/>
  <c r="K18" i="3"/>
  <c r="C11" i="1"/>
  <c r="F18" i="3"/>
  <c r="I18" i="3"/>
  <c r="C12" i="1"/>
  <c r="C11" i="2"/>
  <c r="E18" i="3"/>
  <c r="J18" i="3"/>
  <c r="L18" i="3"/>
  <c r="C18" i="3"/>
  <c r="G18" i="3"/>
  <c r="H18" i="3"/>
  <c r="O1614" i="1" l="1"/>
  <c r="O1615" i="1"/>
  <c r="O1612" i="1"/>
  <c r="O1613" i="1"/>
  <c r="R1614" i="1"/>
  <c r="T1614" i="1" s="1"/>
  <c r="R1595" i="1"/>
  <c r="T1595" i="1" s="1"/>
  <c r="P600" i="1"/>
  <c r="R600" i="1" s="1"/>
  <c r="T600" i="1" s="1"/>
  <c r="P198" i="1"/>
  <c r="R198" i="1" s="1"/>
  <c r="T198" i="1" s="1"/>
  <c r="O1595" i="1"/>
  <c r="C16" i="1"/>
  <c r="D18" i="1" s="1"/>
  <c r="O1611" i="1"/>
  <c r="O1586" i="1"/>
  <c r="O1570" i="1"/>
  <c r="O1600" i="1"/>
  <c r="O1430" i="1"/>
  <c r="O1482" i="1"/>
  <c r="O1348" i="1"/>
  <c r="O1416" i="1"/>
  <c r="O1592" i="1"/>
  <c r="O1538" i="1"/>
  <c r="O1470" i="1"/>
  <c r="O1542" i="1"/>
  <c r="O1384" i="1"/>
  <c r="O1433" i="1"/>
  <c r="O1452" i="1"/>
  <c r="O554" i="1"/>
  <c r="O1467" i="1"/>
  <c r="O1438" i="1"/>
  <c r="O1361" i="1"/>
  <c r="O1457" i="1"/>
  <c r="O1558" i="1"/>
  <c r="O1318" i="1"/>
  <c r="O1424" i="1"/>
  <c r="O1455" i="1"/>
  <c r="O1541" i="1"/>
  <c r="O1409" i="1"/>
  <c r="O1437" i="1"/>
  <c r="O1346" i="1"/>
  <c r="O1539" i="1"/>
  <c r="O1522" i="1"/>
  <c r="O1314" i="1"/>
  <c r="O1479" i="1"/>
  <c r="O1533" i="1"/>
  <c r="O1327" i="1"/>
  <c r="O1317" i="1"/>
  <c r="O1451" i="1"/>
  <c r="O1363" i="1"/>
  <c r="O1468" i="1"/>
  <c r="O1360" i="1"/>
  <c r="O1461" i="1"/>
  <c r="O1607" i="1"/>
  <c r="O1603" i="1"/>
  <c r="O1518" i="1"/>
  <c r="O1481" i="1"/>
  <c r="O1568" i="1"/>
  <c r="O1478" i="1"/>
  <c r="O1441" i="1"/>
  <c r="O1608" i="1"/>
  <c r="O1593" i="1"/>
  <c r="O1582" i="1"/>
  <c r="O1605" i="1"/>
  <c r="O1469" i="1"/>
  <c r="O1392" i="1"/>
  <c r="O1345" i="1"/>
  <c r="O1399" i="1"/>
  <c r="O1371" i="1"/>
  <c r="O1462" i="1"/>
  <c r="O1321" i="1"/>
  <c r="O1532" i="1"/>
  <c r="O1581" i="1"/>
  <c r="O1512" i="1"/>
  <c r="O1344" i="1"/>
  <c r="O1499" i="1"/>
  <c r="O1566" i="1"/>
  <c r="O1377" i="1"/>
  <c r="O1480" i="1"/>
  <c r="O1334" i="1"/>
  <c r="O1543" i="1"/>
  <c r="O1342" i="1"/>
  <c r="O1576" i="1"/>
  <c r="O1553" i="1"/>
  <c r="O1359" i="1"/>
  <c r="O1487" i="1"/>
  <c r="O1521" i="1"/>
  <c r="O1548" i="1"/>
  <c r="O1385" i="1"/>
  <c r="O1456" i="1"/>
  <c r="O1358" i="1"/>
  <c r="O1426" i="1"/>
  <c r="O1498" i="1"/>
  <c r="O1335" i="1"/>
  <c r="O1544" i="1"/>
  <c r="O1471" i="1"/>
  <c r="O1473" i="1"/>
  <c r="O1365" i="1"/>
  <c r="O1596" i="1"/>
  <c r="O1414" i="1"/>
  <c r="O1400" i="1"/>
  <c r="O1375" i="1"/>
  <c r="O1507" i="1"/>
  <c r="O1569" i="1"/>
  <c r="O1446" i="1"/>
  <c r="O1449" i="1"/>
  <c r="O1602" i="1"/>
  <c r="O1590" i="1"/>
  <c r="O1583" i="1"/>
  <c r="O1380" i="1"/>
  <c r="O1448" i="1"/>
  <c r="O1381" i="1"/>
  <c r="C15" i="1"/>
  <c r="F18" i="1" s="1"/>
  <c r="F19" i="1" s="1"/>
  <c r="O1373" i="1"/>
  <c r="O1520" i="1"/>
  <c r="O1364" i="1"/>
  <c r="O1351" i="1"/>
  <c r="O1492" i="1"/>
  <c r="O1316" i="1"/>
  <c r="O1589" i="1"/>
  <c r="O1355" i="1"/>
  <c r="O1475" i="1"/>
  <c r="O1559" i="1"/>
  <c r="O1535" i="1"/>
  <c r="O1465" i="1"/>
  <c r="O1395" i="1"/>
  <c r="O1347" i="1"/>
  <c r="O1511" i="1"/>
  <c r="O1557" i="1"/>
  <c r="O1563" i="1"/>
  <c r="O1477" i="1"/>
  <c r="O1425" i="1"/>
  <c r="O1472" i="1"/>
  <c r="O1466" i="1"/>
  <c r="O1369" i="1"/>
  <c r="O1540" i="1"/>
  <c r="O1502" i="1"/>
  <c r="O1503" i="1"/>
  <c r="O1536" i="1"/>
  <c r="O1417" i="1"/>
  <c r="O1390" i="1"/>
  <c r="O1331" i="1"/>
  <c r="O1388" i="1"/>
  <c r="O1353" i="1"/>
  <c r="O1474" i="1"/>
  <c r="O1383" i="1"/>
  <c r="O1447" i="1"/>
  <c r="O1343" i="1"/>
  <c r="O1526" i="1"/>
  <c r="O1585" i="1"/>
  <c r="O1315" i="1"/>
  <c r="O1567" i="1"/>
  <c r="O1501" i="1"/>
  <c r="O1464" i="1"/>
  <c r="O1545" i="1"/>
  <c r="O1547" i="1"/>
  <c r="O1485" i="1"/>
  <c r="O1326" i="1"/>
  <c r="O1434" i="1"/>
  <c r="O1508" i="1"/>
  <c r="O1419" i="1"/>
  <c r="O1428" i="1"/>
  <c r="O1604" i="1"/>
  <c r="O1436" i="1"/>
  <c r="O1550" i="1"/>
  <c r="O1442" i="1"/>
  <c r="O1555" i="1"/>
  <c r="O1324" i="1"/>
  <c r="O1546" i="1"/>
  <c r="O1525" i="1"/>
  <c r="O1514" i="1"/>
  <c r="O1333" i="1"/>
  <c r="O1495" i="1"/>
  <c r="O1493" i="1"/>
  <c r="O1329" i="1"/>
  <c r="O1497" i="1"/>
  <c r="O1575" i="1"/>
  <c r="O1504" i="1"/>
  <c r="O1552" i="1"/>
  <c r="O1354" i="1"/>
  <c r="O1422" i="1"/>
  <c r="O1577" i="1"/>
  <c r="O1534" i="1"/>
  <c r="O1450" i="1"/>
  <c r="O1403" i="1"/>
  <c r="O1578" i="1"/>
  <c r="O1574" i="1"/>
  <c r="O1529" i="1"/>
  <c r="O1537" i="1"/>
  <c r="O1606" i="1"/>
  <c r="O1597" i="1"/>
  <c r="O1338" i="1"/>
  <c r="O1421" i="1"/>
  <c r="O1531" i="1"/>
  <c r="O1311" i="1"/>
  <c r="O1379" i="1"/>
  <c r="O1505" i="1"/>
  <c r="O1357" i="1"/>
  <c r="O1572" i="1"/>
  <c r="O1386" i="1"/>
  <c r="O1350" i="1"/>
  <c r="O1524" i="1"/>
  <c r="O1515" i="1"/>
  <c r="O1407" i="1"/>
  <c r="O1404" i="1"/>
  <c r="O1397" i="1"/>
  <c r="O1513" i="1"/>
  <c r="O1391" i="1"/>
  <c r="O1332" i="1"/>
  <c r="O1320" i="1"/>
  <c r="O1393" i="1"/>
  <c r="O1435" i="1"/>
  <c r="O1401" i="1"/>
  <c r="O1562" i="1"/>
  <c r="O1378" i="1"/>
  <c r="O1325" i="1"/>
  <c r="O1587" i="1"/>
  <c r="O1530" i="1"/>
  <c r="O1336" i="1"/>
  <c r="O1330" i="1"/>
  <c r="O1356" i="1"/>
  <c r="O1528" i="1"/>
  <c r="O1352" i="1"/>
  <c r="O1588" i="1"/>
  <c r="O1506" i="1"/>
  <c r="O1484" i="1"/>
  <c r="O1412" i="1"/>
  <c r="O1510" i="1"/>
  <c r="O1453" i="1"/>
  <c r="O1349" i="1"/>
  <c r="O1439" i="1"/>
  <c r="O1394" i="1"/>
  <c r="O1573" i="1"/>
  <c r="O1565" i="1"/>
  <c r="O1494" i="1"/>
  <c r="O1591" i="1"/>
  <c r="O1459" i="1"/>
  <c r="O1376" i="1"/>
  <c r="O1420" i="1"/>
  <c r="O1382" i="1"/>
  <c r="O1410" i="1"/>
  <c r="O1580" i="1"/>
  <c r="O1415" i="1"/>
  <c r="O1389" i="1"/>
  <c r="O1319" i="1"/>
  <c r="O1523" i="1"/>
  <c r="O1431" i="1"/>
  <c r="O1519" i="1"/>
  <c r="O1427" i="1"/>
  <c r="O1370" i="1"/>
  <c r="O1445" i="1"/>
  <c r="O1483" i="1"/>
  <c r="O1496" i="1"/>
  <c r="O1423" i="1"/>
  <c r="O1599" i="1"/>
  <c r="O1341" i="1"/>
  <c r="O1609" i="1"/>
  <c r="O1486" i="1"/>
  <c r="O1556" i="1"/>
  <c r="O1610" i="1"/>
  <c r="O1594" i="1"/>
  <c r="O1584" i="1"/>
  <c r="O1463" i="1"/>
  <c r="O1374" i="1"/>
  <c r="O1408" i="1"/>
  <c r="O1458" i="1"/>
  <c r="O1313" i="1"/>
  <c r="O1398" i="1"/>
  <c r="O1339" i="1"/>
  <c r="O1549" i="1"/>
  <c r="O1337" i="1"/>
  <c r="O1323" i="1"/>
  <c r="O1488" i="1"/>
  <c r="O1517" i="1"/>
  <c r="O1312" i="1"/>
  <c r="O1564" i="1"/>
  <c r="O1367" i="1"/>
  <c r="O1561" i="1"/>
  <c r="O1554" i="1"/>
  <c r="O1429" i="1"/>
  <c r="O1509" i="1"/>
  <c r="O1328" i="1"/>
  <c r="O1601" i="1"/>
  <c r="O1402" i="1"/>
  <c r="O1460" i="1"/>
  <c r="O1579" i="1"/>
  <c r="O1368" i="1"/>
  <c r="O1489" i="1"/>
  <c r="O1444" i="1"/>
  <c r="O1454" i="1"/>
  <c r="O1516" i="1"/>
  <c r="O1598" i="1"/>
  <c r="O1527" i="1"/>
  <c r="O1560" i="1"/>
  <c r="O1413" i="1"/>
  <c r="O1500" i="1"/>
  <c r="O1443" i="1"/>
  <c r="O1372" i="1"/>
  <c r="O1418" i="1"/>
  <c r="O1396" i="1"/>
  <c r="O1362" i="1"/>
  <c r="O1366" i="1"/>
  <c r="O1411" i="1"/>
  <c r="O1440" i="1"/>
  <c r="O1322" i="1"/>
  <c r="O1571" i="1"/>
  <c r="O1491" i="1"/>
  <c r="O1406" i="1"/>
  <c r="O1490" i="1"/>
  <c r="O1551" i="1"/>
  <c r="O1387" i="1"/>
  <c r="O1340" i="1"/>
  <c r="O1432" i="1"/>
  <c r="O1476" i="1"/>
  <c r="O1405" i="1"/>
  <c r="P131" i="1"/>
  <c r="R131" i="1" s="1"/>
  <c r="T131" i="1" s="1"/>
  <c r="P782" i="1"/>
  <c r="R782" i="1" s="1"/>
  <c r="T782" i="1" s="1"/>
  <c r="D15" i="1"/>
  <c r="C19" i="1" s="1"/>
  <c r="P776" i="1"/>
  <c r="R776" i="1" s="1"/>
  <c r="T776" i="1" s="1"/>
  <c r="P837" i="1"/>
  <c r="R837" i="1" s="1"/>
  <c r="T837" i="1" s="1"/>
  <c r="P491" i="1"/>
  <c r="R491" i="1" s="1"/>
  <c r="T491" i="1" s="1"/>
  <c r="D16" i="1"/>
  <c r="D19" i="1" s="1"/>
  <c r="R1590" i="1"/>
  <c r="T1590" i="1" s="1"/>
  <c r="R1582" i="1"/>
  <c r="T1582" i="1" s="1"/>
  <c r="R1609" i="1"/>
  <c r="T1609" i="1" s="1"/>
  <c r="O71" i="2"/>
  <c r="O841" i="2"/>
  <c r="O1008" i="2"/>
  <c r="O880" i="2"/>
  <c r="O1003" i="2"/>
  <c r="O962" i="2"/>
  <c r="O996" i="2"/>
  <c r="O717" i="2"/>
  <c r="O80" i="2"/>
  <c r="O901" i="2"/>
  <c r="O49" i="2"/>
  <c r="O42" i="2"/>
  <c r="O910" i="2"/>
  <c r="O949" i="2"/>
  <c r="O484" i="2"/>
  <c r="O969" i="2"/>
  <c r="O794" i="2"/>
  <c r="O968" i="2"/>
  <c r="O29" i="2"/>
  <c r="O59" i="2"/>
  <c r="O918" i="2"/>
  <c r="O869" i="2"/>
  <c r="O51" i="2"/>
  <c r="O813" i="2"/>
  <c r="O975" i="2"/>
  <c r="O833" i="2"/>
  <c r="O837" i="2"/>
  <c r="O844" i="2"/>
  <c r="O137" i="2"/>
  <c r="O952" i="2"/>
  <c r="O992" i="2"/>
  <c r="O44" i="2"/>
  <c r="O219" i="2"/>
  <c r="O82" i="2"/>
  <c r="O54" i="2"/>
  <c r="O611" i="2"/>
  <c r="O27" i="2"/>
  <c r="O885" i="2"/>
  <c r="O1021" i="2"/>
  <c r="O791" i="2"/>
  <c r="O884" i="2"/>
  <c r="O1007" i="2"/>
  <c r="O977" i="2"/>
  <c r="O815" i="2"/>
  <c r="O780" i="2"/>
  <c r="O793" i="2"/>
  <c r="O838" i="2"/>
  <c r="O576" i="2"/>
  <c r="O1023" i="2"/>
  <c r="O864" i="2"/>
  <c r="O115" i="2"/>
  <c r="O984" i="2"/>
  <c r="O886" i="2"/>
  <c r="O859" i="2"/>
  <c r="O955" i="2"/>
  <c r="O83" i="2"/>
  <c r="O929" i="2"/>
  <c r="O191" i="2"/>
  <c r="O849" i="2"/>
  <c r="O1012" i="2"/>
  <c r="O892" i="2"/>
  <c r="O68" i="2"/>
  <c r="O63" i="2"/>
  <c r="O855" i="2"/>
  <c r="O128" i="2"/>
  <c r="O941" i="2"/>
  <c r="O829" i="2"/>
  <c r="O905" i="2"/>
  <c r="O77" i="2"/>
  <c r="O23" i="2"/>
  <c r="O970" i="2"/>
  <c r="O836" i="2"/>
  <c r="O134" i="2"/>
  <c r="O817" i="2"/>
  <c r="O726" i="2"/>
  <c r="O978" i="2"/>
  <c r="O830" i="2"/>
  <c r="O943" i="2"/>
  <c r="O945" i="2"/>
  <c r="O939" i="2"/>
  <c r="O1026" i="2"/>
  <c r="O879" i="2"/>
  <c r="O120" i="2"/>
  <c r="O93" i="2"/>
  <c r="O834" i="2"/>
  <c r="O92" i="2"/>
  <c r="O832" i="2"/>
  <c r="O181" i="2"/>
  <c r="O937" i="2"/>
  <c r="O820" i="2"/>
  <c r="O73" i="2"/>
  <c r="O874" i="2"/>
  <c r="O846" i="2"/>
  <c r="O1011" i="2"/>
  <c r="O988" i="2"/>
  <c r="O87" i="2"/>
  <c r="O131" i="2"/>
  <c r="O858" i="2"/>
  <c r="O216" i="2"/>
  <c r="O724" i="2"/>
  <c r="O913" i="2"/>
  <c r="O976" i="2"/>
  <c r="O891" i="2"/>
  <c r="O906" i="2"/>
  <c r="O898" i="2"/>
  <c r="O689" i="2"/>
  <c r="O827" i="2"/>
  <c r="O811" i="2"/>
  <c r="O698" i="2"/>
  <c r="O932" i="2"/>
  <c r="O140" i="2"/>
  <c r="O916" i="2"/>
  <c r="O981" i="2"/>
  <c r="O982" i="2"/>
  <c r="O94" i="2"/>
  <c r="O883" i="2"/>
  <c r="O43" i="2"/>
  <c r="O853" i="2"/>
  <c r="O30" i="2"/>
  <c r="O973" i="2"/>
  <c r="O177" i="2"/>
  <c r="O1016" i="2"/>
  <c r="O824" i="2"/>
  <c r="O856" i="2"/>
  <c r="O130" i="2"/>
  <c r="O875" i="2"/>
  <c r="O933" i="2"/>
  <c r="O69" i="2"/>
  <c r="O65" i="2"/>
  <c r="O85" i="2"/>
  <c r="O887" i="2"/>
  <c r="O566" i="2"/>
  <c r="O24" i="2"/>
  <c r="O948" i="2"/>
  <c r="O867" i="2"/>
  <c r="O854" i="2"/>
  <c r="O876" i="2"/>
  <c r="O135" i="2"/>
  <c r="O928" i="2"/>
  <c r="O779" i="2"/>
  <c r="O211" i="2"/>
  <c r="O923" i="2"/>
  <c r="O70" i="2"/>
  <c r="O214" i="2"/>
  <c r="O935" i="2"/>
  <c r="O440" i="2"/>
  <c r="O985" i="2"/>
  <c r="O797" i="2"/>
  <c r="O1025" i="2"/>
  <c r="O783" i="2"/>
  <c r="O808" i="2"/>
  <c r="O894" i="2"/>
  <c r="O953" i="2"/>
  <c r="O64" i="2"/>
  <c r="O696" i="2"/>
  <c r="O141" i="2"/>
  <c r="O878" i="2"/>
  <c r="O1001" i="2"/>
  <c r="O839" i="2"/>
  <c r="O790" i="2"/>
  <c r="O946" i="2"/>
  <c r="O835" i="2"/>
  <c r="O109" i="2"/>
  <c r="O895" i="2"/>
  <c r="O871" i="2"/>
  <c r="O912" i="2"/>
  <c r="O78" i="2"/>
  <c r="O950" i="2"/>
  <c r="O825" i="2"/>
  <c r="O111" i="2"/>
  <c r="O934" i="2"/>
  <c r="O787" i="2"/>
  <c r="O843" i="2"/>
  <c r="O34" i="2"/>
  <c r="O991" i="2"/>
  <c r="O889" i="2"/>
  <c r="O86" i="2"/>
  <c r="O183" i="2"/>
  <c r="O142" i="2"/>
  <c r="O921" i="2"/>
  <c r="O971" i="2"/>
  <c r="O997" i="2"/>
  <c r="O66" i="2"/>
  <c r="O127" i="2"/>
  <c r="O919" i="2"/>
  <c r="O957" i="2"/>
  <c r="O861" i="2"/>
  <c r="O46" i="2"/>
  <c r="O771" i="2"/>
  <c r="O105" i="2"/>
  <c r="O821" i="2"/>
  <c r="O104" i="2"/>
  <c r="O194" i="2"/>
  <c r="O1010" i="2"/>
  <c r="O1015" i="2"/>
  <c r="O936" i="2"/>
  <c r="O994" i="2"/>
  <c r="O1014" i="2"/>
  <c r="C15" i="2"/>
  <c r="C18" i="2" s="1"/>
  <c r="O842" i="2"/>
  <c r="O908" i="2"/>
  <c r="O90" i="2"/>
  <c r="O857" i="2"/>
  <c r="O107" i="2"/>
  <c r="O212" i="2"/>
  <c r="O132" i="2"/>
  <c r="O851" i="2"/>
  <c r="O31" i="2"/>
  <c r="O903" i="2"/>
  <c r="O45" i="2"/>
  <c r="O944" i="2"/>
  <c r="O986" i="2"/>
  <c r="O890" i="2"/>
  <c r="O998" i="2"/>
  <c r="O110" i="2"/>
  <c r="O126" i="2"/>
  <c r="O951" i="2"/>
  <c r="O577" i="2"/>
  <c r="O979" i="2"/>
  <c r="O658" i="2"/>
  <c r="O221" i="2"/>
  <c r="O812" i="2"/>
  <c r="O924" i="2"/>
  <c r="O79" i="2"/>
  <c r="O60" i="2"/>
  <c r="O965" i="2"/>
  <c r="O782" i="2"/>
  <c r="O865" i="2"/>
  <c r="O927" i="2"/>
  <c r="O725" i="2"/>
  <c r="O816" i="2"/>
  <c r="O848" i="2"/>
  <c r="O67" i="2"/>
  <c r="O989" i="2"/>
  <c r="O967" i="2"/>
  <c r="O53" i="2"/>
  <c r="O862" i="2"/>
  <c r="O983" i="2"/>
  <c r="O818" i="2"/>
  <c r="O136" i="2"/>
  <c r="O904" i="2"/>
  <c r="O133" i="2"/>
  <c r="O870" i="2"/>
  <c r="O958" i="2"/>
  <c r="O999" i="2"/>
  <c r="O860" i="2"/>
  <c r="O58" i="2"/>
  <c r="O882" i="2"/>
  <c r="O52" i="2"/>
  <c r="O84" i="2"/>
  <c r="O95" i="2"/>
  <c r="O213" i="2"/>
  <c r="O802" i="2"/>
  <c r="O961" i="2"/>
  <c r="O966" i="2"/>
  <c r="O113" i="2"/>
  <c r="O56" i="2"/>
  <c r="O1002" i="2"/>
  <c r="O893" i="2"/>
  <c r="O788" i="2"/>
  <c r="O784" i="2"/>
  <c r="O922" i="2"/>
  <c r="O920" i="2"/>
  <c r="O103" i="2"/>
  <c r="O868" i="2"/>
  <c r="O776" i="2"/>
  <c r="O36" i="2"/>
  <c r="O863" i="2"/>
  <c r="O995" i="2"/>
  <c r="O911" i="2"/>
  <c r="O74" i="2"/>
  <c r="O897" i="2"/>
  <c r="O646" i="2"/>
  <c r="O106" i="2"/>
  <c r="O22" i="2"/>
  <c r="O954" i="2"/>
  <c r="O1027" i="2"/>
  <c r="O75" i="2"/>
  <c r="O942" i="2"/>
  <c r="O1022" i="2"/>
  <c r="O33" i="2"/>
  <c r="O806" i="2"/>
  <c r="O907" i="2"/>
  <c r="O902" i="2"/>
  <c r="O931" i="2"/>
  <c r="O1019" i="2"/>
  <c r="O940" i="2"/>
  <c r="O129" i="2"/>
  <c r="O178" i="2"/>
  <c r="O850" i="2"/>
  <c r="O909" i="2"/>
  <c r="O76" i="2"/>
  <c r="O947" i="2"/>
  <c r="O47" i="2"/>
  <c r="O959" i="2"/>
  <c r="O786" i="2"/>
  <c r="O1018" i="2"/>
  <c r="O1024" i="2"/>
  <c r="O749" i="2"/>
  <c r="O938" i="2"/>
  <c r="O993" i="2"/>
  <c r="O847" i="2"/>
  <c r="O877" i="2"/>
  <c r="O960" i="2"/>
  <c r="O1005" i="2"/>
  <c r="O1013" i="2"/>
  <c r="O165" i="2"/>
  <c r="O900" i="2"/>
  <c r="O881" i="2"/>
  <c r="O974" i="2"/>
  <c r="O990" i="2"/>
  <c r="O559" i="2"/>
  <c r="O119" i="2"/>
  <c r="O987" i="2"/>
  <c r="O139" i="2"/>
  <c r="O956" i="2"/>
  <c r="O88" i="2"/>
  <c r="O814" i="2"/>
  <c r="O122" i="2"/>
  <c r="O789" i="2"/>
  <c r="O914" i="2"/>
  <c r="O575" i="2"/>
  <c r="O91" i="2"/>
  <c r="O823" i="2"/>
  <c r="O35" i="2"/>
  <c r="O397" i="2"/>
  <c r="O980" i="2"/>
  <c r="O822" i="2"/>
  <c r="O926" i="2"/>
  <c r="O48" i="2"/>
  <c r="O1006" i="2"/>
  <c r="O1000" i="2"/>
  <c r="O781" i="2"/>
  <c r="O112" i="2"/>
  <c r="O1020" i="2"/>
  <c r="O888" i="2"/>
  <c r="O184" i="2"/>
  <c r="O114" i="2"/>
  <c r="O667" i="2"/>
  <c r="O26" i="2"/>
  <c r="O718" i="2"/>
  <c r="O915" i="2"/>
  <c r="O866" i="2"/>
  <c r="O37" i="2"/>
  <c r="O873" i="2"/>
  <c r="O202" i="2"/>
  <c r="O50" i="2"/>
  <c r="O845" i="2"/>
  <c r="O25" i="2"/>
  <c r="O925" i="2"/>
  <c r="O800" i="2"/>
  <c r="O972" i="2"/>
  <c r="O963" i="2"/>
  <c r="O795" i="2"/>
  <c r="O896" i="2"/>
  <c r="O81" i="2"/>
  <c r="O792" i="2"/>
  <c r="O647" i="2"/>
  <c r="O831" i="2"/>
  <c r="O1004" i="2"/>
  <c r="O57" i="2"/>
  <c r="O665" i="2"/>
  <c r="O28" i="2"/>
  <c r="O38" i="2"/>
  <c r="O828" i="2"/>
  <c r="O121" i="2"/>
  <c r="O716" i="2"/>
  <c r="O108" i="2"/>
  <c r="O798" i="2"/>
  <c r="O1017" i="2"/>
  <c r="O72" i="2"/>
  <c r="O819" i="2"/>
  <c r="O840" i="2"/>
  <c r="O964" i="2"/>
  <c r="O548" i="2"/>
  <c r="O872" i="2"/>
  <c r="O1028" i="2"/>
  <c r="O826" i="2"/>
  <c r="O610" i="2"/>
  <c r="O102" i="2"/>
  <c r="O852" i="2"/>
  <c r="O1009" i="2"/>
  <c r="O930" i="2"/>
  <c r="O143" i="2"/>
  <c r="O917" i="2"/>
  <c r="O124" i="2"/>
  <c r="O663" i="2"/>
  <c r="O138" i="2"/>
  <c r="O899" i="2"/>
  <c r="O799" i="2"/>
  <c r="O693" i="2"/>
  <c r="R1604" i="1"/>
  <c r="T1604" i="1" s="1"/>
  <c r="R1597" i="1"/>
  <c r="T1597" i="1" s="1"/>
  <c r="R1570" i="1"/>
  <c r="T1570" i="1" s="1"/>
  <c r="O4" i="3"/>
  <c r="O5" i="3"/>
  <c r="O2" i="3"/>
  <c r="O3" i="3"/>
  <c r="O1" i="3"/>
  <c r="O6" i="3"/>
  <c r="E14" i="1" l="1"/>
  <c r="C18" i="1"/>
  <c r="E16" i="2"/>
  <c r="E17" i="2" s="1"/>
  <c r="O482" i="3"/>
  <c r="O588" i="3"/>
  <c r="O773" i="3"/>
  <c r="O468" i="3"/>
  <c r="O653" i="3"/>
  <c r="O466" i="3"/>
  <c r="O511" i="3"/>
  <c r="O680" i="3"/>
  <c r="O799" i="3"/>
  <c r="O851" i="3"/>
  <c r="O598" i="3"/>
  <c r="O721" i="3"/>
  <c r="O643" i="3"/>
  <c r="O814" i="3"/>
  <c r="O964" i="3"/>
  <c r="O474" i="3"/>
  <c r="O559" i="3"/>
  <c r="O688" i="3"/>
  <c r="O807" i="3"/>
  <c r="O872" i="3"/>
  <c r="O839" i="3"/>
  <c r="O812" i="3"/>
  <c r="O686" i="3"/>
  <c r="O322" i="3"/>
  <c r="O144" i="3"/>
  <c r="O504" i="3"/>
  <c r="O769" i="3"/>
  <c r="O683" i="3"/>
  <c r="O798" i="3"/>
  <c r="O1004" i="3"/>
  <c r="O534" i="3"/>
  <c r="O657" i="3"/>
  <c r="O551" i="3"/>
  <c r="O794" i="3"/>
  <c r="O916" i="3"/>
  <c r="O891" i="3"/>
  <c r="O605" i="3"/>
  <c r="O672" i="3"/>
  <c r="O791" i="3"/>
  <c r="O835" i="3"/>
  <c r="O811" i="3"/>
  <c r="O706" i="3"/>
  <c r="O857" i="3"/>
  <c r="O354" i="3"/>
  <c r="O160" i="3"/>
  <c r="O708" i="3"/>
  <c r="O955" i="3"/>
  <c r="O614" i="3"/>
  <c r="O461" i="3"/>
  <c r="O36" i="3"/>
  <c r="O246" i="3"/>
  <c r="O299" i="3"/>
  <c r="O265" i="3"/>
  <c r="O235" i="3"/>
  <c r="O47" i="3"/>
  <c r="O499" i="3"/>
  <c r="O919" i="3"/>
  <c r="O990" i="3"/>
  <c r="O345" i="3"/>
  <c r="O72" i="3"/>
  <c r="O274" i="3"/>
  <c r="O420" i="3"/>
  <c r="O380" i="3"/>
  <c r="O315" i="3"/>
  <c r="O81" i="3"/>
  <c r="O666" i="3"/>
  <c r="O823" i="3"/>
  <c r="O954" i="3"/>
  <c r="O546" i="3"/>
  <c r="O495" i="3"/>
  <c r="O563" i="3"/>
  <c r="O532" i="3"/>
  <c r="O717" i="3"/>
  <c r="O550" i="3"/>
  <c r="O669" i="3"/>
  <c r="O599" i="3"/>
  <c r="O549" i="3"/>
  <c r="O928" i="3"/>
  <c r="O536" i="3"/>
  <c r="O801" i="3"/>
  <c r="O707" i="3"/>
  <c r="O722" i="3"/>
  <c r="O646" i="3"/>
  <c r="O562" i="3"/>
  <c r="O681" i="3"/>
  <c r="O615" i="3"/>
  <c r="O716" i="3"/>
  <c r="O936" i="3"/>
  <c r="O911" i="3"/>
  <c r="O898" i="3"/>
  <c r="O905" i="3"/>
  <c r="O384" i="3"/>
  <c r="O80" i="3"/>
  <c r="O584" i="3"/>
  <c r="O620" i="3"/>
  <c r="O747" i="3"/>
  <c r="O597" i="3"/>
  <c r="O853" i="3"/>
  <c r="O472" i="3"/>
  <c r="O737" i="3"/>
  <c r="O659" i="3"/>
  <c r="O585" i="3"/>
  <c r="O980" i="3"/>
  <c r="O538" i="3"/>
  <c r="O661" i="3"/>
  <c r="O567" i="3"/>
  <c r="O485" i="3"/>
  <c r="O920" i="3"/>
  <c r="O895" i="3"/>
  <c r="O882" i="3"/>
  <c r="O889" i="3"/>
  <c r="O416" i="3"/>
  <c r="O96" i="3"/>
  <c r="O609" i="3"/>
  <c r="O784" i="3"/>
  <c r="O847" i="3"/>
  <c r="O295" i="3"/>
  <c r="O385" i="3"/>
  <c r="O182" i="3"/>
  <c r="O183" i="3"/>
  <c r="O137" i="3"/>
  <c r="O101" i="3"/>
  <c r="O413" i="3"/>
  <c r="O719" i="3"/>
  <c r="O1003" i="3"/>
  <c r="O475" i="3"/>
  <c r="O368" i="3"/>
  <c r="O440" i="3"/>
  <c r="O210" i="3"/>
  <c r="O239" i="3"/>
  <c r="O193" i="3"/>
  <c r="O163" i="3"/>
  <c r="O357" i="3"/>
  <c r="O583" i="3"/>
  <c r="O967" i="3"/>
  <c r="O678" i="3"/>
  <c r="O578" i="3"/>
  <c r="O613" i="3"/>
  <c r="O632" i="3"/>
  <c r="O564" i="3"/>
  <c r="O749" i="3"/>
  <c r="O594" i="3"/>
  <c r="O713" i="3"/>
  <c r="O639" i="3"/>
  <c r="O810" i="3"/>
  <c r="O960" i="3"/>
  <c r="O576" i="3"/>
  <c r="O612" i="3"/>
  <c r="O739" i="3"/>
  <c r="O533" i="3"/>
  <c r="O837" i="3"/>
  <c r="O602" i="3"/>
  <c r="O725" i="3"/>
  <c r="O647" i="3"/>
  <c r="O489" i="3"/>
  <c r="O968" i="3"/>
  <c r="O943" i="3"/>
  <c r="O930" i="3"/>
  <c r="O937" i="3"/>
  <c r="O320" i="3"/>
  <c r="O48" i="3"/>
  <c r="O557" i="3"/>
  <c r="O660" i="3"/>
  <c r="O779" i="3"/>
  <c r="O804" i="3"/>
  <c r="O744" i="3"/>
  <c r="O512" i="3"/>
  <c r="O785" i="3"/>
  <c r="O691" i="3"/>
  <c r="O497" i="3"/>
  <c r="O1012" i="3"/>
  <c r="O582" i="3"/>
  <c r="O701" i="3"/>
  <c r="O631" i="3"/>
  <c r="O780" i="3"/>
  <c r="O952" i="3"/>
  <c r="O927" i="3"/>
  <c r="O914" i="3"/>
  <c r="O921" i="3"/>
  <c r="O352" i="3"/>
  <c r="O64" i="3"/>
  <c r="O561" i="3"/>
  <c r="O670" i="3"/>
  <c r="O909" i="3"/>
  <c r="O248" i="3"/>
  <c r="O321" i="3"/>
  <c r="O150" i="3"/>
  <c r="O119" i="3"/>
  <c r="O41" i="3"/>
  <c r="O447" i="3"/>
  <c r="O349" i="3"/>
  <c r="O778" i="3"/>
  <c r="O818" i="3"/>
  <c r="O869" i="3"/>
  <c r="O283" i="3"/>
  <c r="O378" i="3"/>
  <c r="O179" i="3"/>
  <c r="O175" i="3"/>
  <c r="O129" i="3"/>
  <c r="O85" i="3"/>
  <c r="O342" i="3"/>
  <c r="O731" i="3"/>
  <c r="O1011" i="3"/>
  <c r="O622" i="3"/>
  <c r="O359" i="3"/>
  <c r="O433" i="3"/>
  <c r="O206" i="3"/>
  <c r="O231" i="3"/>
  <c r="O185" i="3"/>
  <c r="O155" i="3"/>
  <c r="O286" i="3"/>
  <c r="O751" i="3"/>
  <c r="O1015" i="3"/>
  <c r="O658" i="3"/>
  <c r="O343" i="3"/>
  <c r="O426" i="3"/>
  <c r="O202" i="3"/>
  <c r="O222" i="3"/>
  <c r="O177" i="3"/>
  <c r="O147" i="3"/>
  <c r="O205" i="3"/>
  <c r="O783" i="3"/>
  <c r="O662" i="3"/>
  <c r="O792" i="3"/>
  <c r="O327" i="3"/>
  <c r="O410" i="3"/>
  <c r="O194" i="3"/>
  <c r="O207" i="3"/>
  <c r="O161" i="3"/>
  <c r="O131" i="3"/>
  <c r="O83" i="3"/>
  <c r="O795" i="3"/>
  <c r="O698" i="3"/>
  <c r="O824" i="3"/>
  <c r="O311" i="3"/>
  <c r="O401" i="3"/>
  <c r="O190" i="3"/>
  <c r="O610" i="3"/>
  <c r="O645" i="3"/>
  <c r="O490" i="3"/>
  <c r="O596" i="3"/>
  <c r="O781" i="3"/>
  <c r="O484" i="3"/>
  <c r="O757" i="3"/>
  <c r="O671" i="3"/>
  <c r="O750" i="3"/>
  <c r="O992" i="3"/>
  <c r="O493" i="3"/>
  <c r="O652" i="3"/>
  <c r="O771" i="3"/>
  <c r="O740" i="3"/>
  <c r="O654" i="3"/>
  <c r="O496" i="3"/>
  <c r="O765" i="3"/>
  <c r="O679" i="3"/>
  <c r="O782" i="3"/>
  <c r="O1000" i="3"/>
  <c r="O975" i="3"/>
  <c r="O962" i="3"/>
  <c r="O969" i="3"/>
  <c r="O272" i="3"/>
  <c r="O478" i="3"/>
  <c r="O575" i="3"/>
  <c r="O692" i="3"/>
  <c r="O481" i="3"/>
  <c r="O876" i="3"/>
  <c r="O848" i="3"/>
  <c r="O552" i="3"/>
  <c r="O515" i="3"/>
  <c r="O723" i="3"/>
  <c r="O786" i="3"/>
  <c r="O758" i="3"/>
  <c r="O476" i="3"/>
  <c r="O745" i="3"/>
  <c r="O663" i="3"/>
  <c r="O718" i="3"/>
  <c r="O984" i="3"/>
  <c r="O959" i="3"/>
  <c r="O946" i="3"/>
  <c r="O953" i="3"/>
  <c r="O288" i="3"/>
  <c r="O502" i="3"/>
  <c r="O892" i="3"/>
  <c r="O860" i="3"/>
  <c r="O949" i="3"/>
  <c r="O204" i="3"/>
  <c r="O768" i="3"/>
  <c r="O118" i="3"/>
  <c r="O450" i="3"/>
  <c r="O358" i="3"/>
  <c r="O332" i="3"/>
  <c r="O49" i="3"/>
  <c r="O770" i="3"/>
  <c r="O712" i="3"/>
  <c r="O913" i="3"/>
  <c r="O244" i="3"/>
  <c r="O314" i="3"/>
  <c r="O146" i="3"/>
  <c r="O109" i="3"/>
  <c r="O28" i="3"/>
  <c r="O435" i="3"/>
  <c r="O99" i="3"/>
  <c r="O517" i="3"/>
  <c r="O825" i="3"/>
  <c r="O877" i="3"/>
  <c r="O492" i="3"/>
  <c r="O677" i="3"/>
  <c r="O522" i="3"/>
  <c r="O541" i="3"/>
  <c r="O467" i="3"/>
  <c r="O528" i="3"/>
  <c r="O797" i="3"/>
  <c r="O703" i="3"/>
  <c r="O593" i="3"/>
  <c r="O470" i="3"/>
  <c r="O543" i="3"/>
  <c r="O684" i="3"/>
  <c r="O803" i="3"/>
  <c r="O868" i="3"/>
  <c r="O832" i="3"/>
  <c r="O540" i="3"/>
  <c r="O809" i="3"/>
  <c r="O711" i="3"/>
  <c r="O738" i="3"/>
  <c r="O682" i="3"/>
  <c r="O1007" i="3"/>
  <c r="O994" i="3"/>
  <c r="O1001" i="3"/>
  <c r="O240" i="3"/>
  <c r="O526" i="3"/>
  <c r="O641" i="3"/>
  <c r="O519" i="3"/>
  <c r="O762" i="3"/>
  <c r="O908" i="3"/>
  <c r="O883" i="3"/>
  <c r="O600" i="3"/>
  <c r="O628" i="3"/>
  <c r="O755" i="3"/>
  <c r="O601" i="3"/>
  <c r="O537" i="3"/>
  <c r="O516" i="3"/>
  <c r="O789" i="3"/>
  <c r="O695" i="3"/>
  <c r="O529" i="3"/>
  <c r="O1016" i="3"/>
  <c r="O991" i="3"/>
  <c r="O978" i="3"/>
  <c r="O985" i="3"/>
  <c r="O256" i="3"/>
  <c r="O520" i="3"/>
  <c r="O507" i="3"/>
  <c r="O902" i="3"/>
  <c r="O993" i="3"/>
  <c r="O164" i="3"/>
  <c r="O408" i="3"/>
  <c r="O86" i="3"/>
  <c r="O334" i="3"/>
  <c r="O55" i="3"/>
  <c r="O237" i="3"/>
  <c r="O530" i="3"/>
  <c r="O912" i="3"/>
  <c r="O863" i="3"/>
  <c r="O957" i="3"/>
  <c r="O200" i="3"/>
  <c r="O833" i="3"/>
  <c r="O114" i="3"/>
  <c r="O437" i="3"/>
  <c r="O333" i="3"/>
  <c r="O307" i="3"/>
  <c r="O30" i="3"/>
  <c r="O469" i="3"/>
  <c r="O756" i="3"/>
  <c r="O917" i="3"/>
  <c r="O524" i="3"/>
  <c r="O709" i="3"/>
  <c r="O554" i="3"/>
  <c r="O527" i="3"/>
  <c r="O595" i="3"/>
  <c r="O572" i="3"/>
  <c r="O579" i="3"/>
  <c r="O735" i="3"/>
  <c r="O501" i="3"/>
  <c r="O510" i="3"/>
  <c r="O633" i="3"/>
  <c r="O487" i="3"/>
  <c r="O730" i="3"/>
  <c r="O900" i="3"/>
  <c r="O875" i="3"/>
  <c r="O580" i="3"/>
  <c r="O616" i="3"/>
  <c r="O743" i="3"/>
  <c r="O565" i="3"/>
  <c r="O846" i="3"/>
  <c r="O752" i="3"/>
  <c r="O587" i="3"/>
  <c r="O448" i="3"/>
  <c r="O208" i="3"/>
  <c r="O566" i="3"/>
  <c r="O689" i="3"/>
  <c r="O619" i="3"/>
  <c r="O732" i="3"/>
  <c r="O940" i="3"/>
  <c r="O915" i="3"/>
  <c r="O589" i="3"/>
  <c r="O668" i="3"/>
  <c r="O787" i="3"/>
  <c r="O828" i="3"/>
  <c r="O808" i="3"/>
  <c r="O560" i="3"/>
  <c r="O531" i="3"/>
  <c r="O727" i="3"/>
  <c r="O802" i="3"/>
  <c r="O790" i="3"/>
  <c r="O634" i="3"/>
  <c r="O1010" i="3"/>
  <c r="O1017" i="3"/>
  <c r="O224" i="3"/>
  <c r="O625" i="3"/>
  <c r="O776" i="3"/>
  <c r="O942" i="3"/>
  <c r="O442" i="3"/>
  <c r="O120" i="3"/>
  <c r="O344" i="3"/>
  <c r="O54" i="3"/>
  <c r="O43" i="3"/>
  <c r="O459" i="3"/>
  <c r="O117" i="3"/>
  <c r="O548" i="3"/>
  <c r="O618" i="3"/>
  <c r="O906" i="3"/>
  <c r="O997" i="3"/>
  <c r="O156" i="3"/>
  <c r="O399" i="3"/>
  <c r="O82" i="3"/>
  <c r="O309" i="3"/>
  <c r="O40" i="3"/>
  <c r="O229" i="3"/>
  <c r="O542" i="3"/>
  <c r="O924" i="3"/>
  <c r="O870" i="3"/>
  <c r="O961" i="3"/>
  <c r="O196" i="3"/>
  <c r="O457" i="3"/>
  <c r="O110" i="3"/>
  <c r="O430" i="3"/>
  <c r="O326" i="3"/>
  <c r="O300" i="3"/>
  <c r="O570" i="3"/>
  <c r="O944" i="3"/>
  <c r="O874" i="3"/>
  <c r="O965" i="3"/>
  <c r="O188" i="3"/>
  <c r="O449" i="3"/>
  <c r="O106" i="3"/>
  <c r="O405" i="3"/>
  <c r="O301" i="3"/>
  <c r="O277" i="3"/>
  <c r="O464" i="3"/>
  <c r="O976" i="3"/>
  <c r="O886" i="3"/>
  <c r="O977" i="3"/>
  <c r="O178" i="3"/>
  <c r="O431" i="3"/>
  <c r="O98" i="3"/>
  <c r="O373" i="3"/>
  <c r="O103" i="3"/>
  <c r="O261" i="3"/>
  <c r="O480" i="3"/>
  <c r="O988" i="3"/>
  <c r="O890" i="3"/>
  <c r="O981" i="3"/>
  <c r="O172" i="3"/>
  <c r="O424" i="3"/>
  <c r="O94" i="3"/>
  <c r="O556" i="3"/>
  <c r="O640" i="3"/>
  <c r="O702" i="3"/>
  <c r="O581" i="3"/>
  <c r="O656" i="3"/>
  <c r="O491" i="3"/>
  <c r="O606" i="3"/>
  <c r="O972" i="3"/>
  <c r="O545" i="3"/>
  <c r="O636" i="3"/>
  <c r="O834" i="3"/>
  <c r="O793" i="3"/>
  <c r="O76" i="3"/>
  <c r="O340" i="3"/>
  <c r="O950" i="3"/>
  <c r="O50" i="3"/>
  <c r="O568" i="3"/>
  <c r="O338" i="3"/>
  <c r="O369" i="3"/>
  <c r="O78" i="3"/>
  <c r="O355" i="3"/>
  <c r="O69" i="3"/>
  <c r="O592" i="3"/>
  <c r="O931" i="3"/>
  <c r="O881" i="3"/>
  <c r="O148" i="3"/>
  <c r="O266" i="3"/>
  <c r="O159" i="3"/>
  <c r="O29" i="3"/>
  <c r="O31" i="3"/>
  <c r="O553" i="3"/>
  <c r="O926" i="3"/>
  <c r="O306" i="3"/>
  <c r="O346" i="3"/>
  <c r="O66" i="3"/>
  <c r="O316" i="3"/>
  <c r="O22" i="3"/>
  <c r="O479" i="3"/>
  <c r="O947" i="3"/>
  <c r="O897" i="3"/>
  <c r="O132" i="3"/>
  <c r="O254" i="3"/>
  <c r="O199" i="3"/>
  <c r="O153" i="3"/>
  <c r="O123" i="3"/>
  <c r="O79" i="3"/>
  <c r="O901" i="3"/>
  <c r="O127" i="3"/>
  <c r="O674" i="3"/>
  <c r="O289" i="3"/>
  <c r="O396" i="3"/>
  <c r="O569" i="3"/>
  <c r="O324" i="3"/>
  <c r="O590" i="3"/>
  <c r="O184" i="3"/>
  <c r="O294" i="3"/>
  <c r="O922" i="3"/>
  <c r="O70" i="3"/>
  <c r="O591" i="3"/>
  <c r="O124" i="3"/>
  <c r="O842" i="3"/>
  <c r="O25" i="3"/>
  <c r="O166" i="3"/>
  <c r="O705" i="3"/>
  <c r="O255" i="3"/>
  <c r="O415" i="3"/>
  <c r="O509" i="3"/>
  <c r="O506" i="3"/>
  <c r="O896" i="3"/>
  <c r="O766" i="3"/>
  <c r="O503" i="3"/>
  <c r="O866" i="3"/>
  <c r="O544" i="3"/>
  <c r="O710" i="3"/>
  <c r="O764" i="3"/>
  <c r="O704" i="3"/>
  <c r="O843" i="3"/>
  <c r="O699" i="3"/>
  <c r="O444" i="3"/>
  <c r="O171" i="3"/>
  <c r="O650" i="3"/>
  <c r="O292" i="3"/>
  <c r="O547" i="3"/>
  <c r="O439" i="3"/>
  <c r="O305" i="3"/>
  <c r="O46" i="3"/>
  <c r="O249" i="3"/>
  <c r="O428" i="3"/>
  <c r="O693" i="3"/>
  <c r="O971" i="3"/>
  <c r="O741" i="3"/>
  <c r="O477" i="3"/>
  <c r="O558" i="3"/>
  <c r="O932" i="3"/>
  <c r="O775" i="3"/>
  <c r="O829" i="3"/>
  <c r="O729" i="3"/>
  <c r="O494" i="3"/>
  <c r="O884" i="3"/>
  <c r="O759" i="3"/>
  <c r="O742" i="3"/>
  <c r="O903" i="3"/>
  <c r="O278" i="3"/>
  <c r="O173" i="3"/>
  <c r="O434" i="3"/>
  <c r="O32" i="3"/>
  <c r="O720" i="3"/>
  <c r="O280" i="3"/>
  <c r="O392" i="3"/>
  <c r="O395" i="3"/>
  <c r="O121" i="3"/>
  <c r="O221" i="3"/>
  <c r="O624" i="3"/>
  <c r="O841" i="3"/>
  <c r="O1009" i="3"/>
  <c r="O60" i="3"/>
  <c r="O170" i="3"/>
  <c r="O111" i="3"/>
  <c r="O275" i="3"/>
  <c r="O133" i="3"/>
  <c r="O864" i="3"/>
  <c r="O1014" i="3"/>
  <c r="O264" i="3"/>
  <c r="O367" i="3"/>
  <c r="O356" i="3"/>
  <c r="O89" i="3"/>
  <c r="O381" i="3"/>
  <c r="O676" i="3"/>
  <c r="O539" i="3"/>
  <c r="O865" i="3"/>
  <c r="O44" i="3"/>
  <c r="O158" i="3"/>
  <c r="O26" i="3"/>
  <c r="O390" i="3"/>
  <c r="O364" i="3"/>
  <c r="O325" i="3"/>
  <c r="O252" i="3"/>
  <c r="O57" i="3"/>
  <c r="O820" i="3"/>
  <c r="O134" i="3"/>
  <c r="O24" i="3"/>
  <c r="O826" i="3"/>
  <c r="O273" i="3"/>
  <c r="O956" i="3"/>
  <c r="O441" i="3"/>
  <c r="O269" i="3"/>
  <c r="O1013" i="3"/>
  <c r="O107" i="3"/>
  <c r="O626" i="3"/>
  <c r="O351" i="3"/>
  <c r="O181" i="3"/>
  <c r="O391" i="3"/>
  <c r="O97" i="3"/>
  <c r="O100" i="3"/>
  <c r="O796" i="3"/>
  <c r="O245" i="3"/>
  <c r="O805" i="3"/>
  <c r="O629" i="3"/>
  <c r="O488" i="3"/>
  <c r="O996" i="3"/>
  <c r="O746" i="3"/>
  <c r="O873" i="3"/>
  <c r="O483" i="3"/>
  <c r="O574" i="3"/>
  <c r="O948" i="3"/>
  <c r="O577" i="3"/>
  <c r="O831" i="3"/>
  <c r="O999" i="3"/>
  <c r="O214" i="3"/>
  <c r="O414" i="3"/>
  <c r="O453" i="3"/>
  <c r="O257" i="3"/>
  <c r="O923" i="3"/>
  <c r="O236" i="3"/>
  <c r="O328" i="3"/>
  <c r="O285" i="3"/>
  <c r="O454" i="3"/>
  <c r="O63" i="3"/>
  <c r="O623" i="3"/>
  <c r="O788" i="3"/>
  <c r="O409" i="3"/>
  <c r="O736" i="3"/>
  <c r="O138" i="3"/>
  <c r="O800" i="3"/>
  <c r="O211" i="3"/>
  <c r="O95" i="3"/>
  <c r="O871" i="3"/>
  <c r="O822" i="3"/>
  <c r="O220" i="3"/>
  <c r="O303" i="3"/>
  <c r="O271" i="3"/>
  <c r="O397" i="3"/>
  <c r="O421" i="3"/>
  <c r="O667" i="3"/>
  <c r="O836" i="3"/>
  <c r="O377" i="3"/>
  <c r="O460" i="3"/>
  <c r="O126" i="3"/>
  <c r="O366" i="3"/>
  <c r="O87" i="3"/>
  <c r="O253" i="3"/>
  <c r="O777" i="3"/>
  <c r="O84" i="3"/>
  <c r="O347" i="3"/>
  <c r="O1006" i="3"/>
  <c r="O363" i="3"/>
  <c r="O486" i="3"/>
  <c r="O212" i="3"/>
  <c r="O365" i="3"/>
  <c r="O979" i="3"/>
  <c r="O230" i="3"/>
  <c r="O213" i="3"/>
  <c r="O337" i="3"/>
  <c r="O169" i="3"/>
  <c r="O726" i="3"/>
  <c r="O186" i="3"/>
  <c r="O462" i="3"/>
  <c r="O218" i="3"/>
  <c r="O508" i="3"/>
  <c r="O38" i="3"/>
  <c r="O885" i="3"/>
  <c r="O1008" i="3"/>
  <c r="O586" i="3"/>
  <c r="O648" i="3"/>
  <c r="O673" i="3"/>
  <c r="O907" i="3"/>
  <c r="O772" i="3"/>
  <c r="O386" i="3"/>
  <c r="O651" i="3"/>
  <c r="O607" i="3"/>
  <c r="O858" i="3"/>
  <c r="O638" i="3"/>
  <c r="O418" i="3"/>
  <c r="O986" i="3"/>
  <c r="O427" i="3"/>
  <c r="O649" i="3"/>
  <c r="O116" i="3"/>
  <c r="O443" i="3"/>
  <c r="O910" i="3"/>
  <c r="O152" i="3"/>
  <c r="O270" i="3"/>
  <c r="O167" i="3"/>
  <c r="O33" i="3"/>
  <c r="O34" i="3"/>
  <c r="O748" i="3"/>
  <c r="O918" i="3"/>
  <c r="O329" i="3"/>
  <c r="O362" i="3"/>
  <c r="O74" i="3"/>
  <c r="O348" i="3"/>
  <c r="O53" i="3"/>
  <c r="O573" i="3"/>
  <c r="O939" i="3"/>
  <c r="O893" i="3"/>
  <c r="O136" i="3"/>
  <c r="O258" i="3"/>
  <c r="O143" i="3"/>
  <c r="O523" i="3"/>
  <c r="O318" i="3"/>
  <c r="O734" i="3"/>
  <c r="O934" i="3"/>
  <c r="O297" i="3"/>
  <c r="O335" i="3"/>
  <c r="O62" i="3"/>
  <c r="O75" i="3"/>
  <c r="O813" i="3"/>
  <c r="O310" i="3"/>
  <c r="O465" i="3"/>
  <c r="O330" i="3"/>
  <c r="O463" i="3"/>
  <c r="O929" i="3"/>
  <c r="O61" i="3"/>
  <c r="O696" i="3"/>
  <c r="O39" i="3"/>
  <c r="O243" i="3"/>
  <c r="O878" i="3"/>
  <c r="O102" i="3"/>
  <c r="O608" i="3"/>
  <c r="O140" i="3"/>
  <c r="O21" i="3"/>
  <c r="O938" i="3"/>
  <c r="O58" i="3"/>
  <c r="O867" i="3"/>
  <c r="O209" i="3"/>
  <c r="O894" i="3"/>
  <c r="O404" i="3"/>
  <c r="O353" i="3"/>
  <c r="O500" i="3"/>
  <c r="O471" i="3"/>
  <c r="O761" i="3"/>
  <c r="O518" i="3"/>
  <c r="O904" i="3"/>
  <c r="O445" i="3"/>
  <c r="O715" i="3"/>
  <c r="O697" i="3"/>
  <c r="O498" i="3"/>
  <c r="O888" i="3"/>
  <c r="O290" i="3"/>
  <c r="O854" i="3"/>
  <c r="O247" i="3"/>
  <c r="O535" i="3"/>
  <c r="O571" i="3"/>
  <c r="O227" i="3"/>
  <c r="O998" i="3"/>
  <c r="O108" i="3"/>
  <c r="O238" i="3"/>
  <c r="O93" i="3"/>
  <c r="O436" i="3"/>
  <c r="O374" i="3"/>
  <c r="O724" i="3"/>
  <c r="O958" i="3"/>
  <c r="O432" i="3"/>
  <c r="O298" i="3"/>
  <c r="O42" i="3"/>
  <c r="O241" i="3"/>
  <c r="O403" i="3"/>
  <c r="O733" i="3"/>
  <c r="O983" i="3"/>
  <c r="O933" i="3"/>
  <c r="O92" i="3"/>
  <c r="O226" i="3"/>
  <c r="O45" i="3"/>
  <c r="O379" i="3"/>
  <c r="O149" i="3"/>
  <c r="O844" i="3"/>
  <c r="O974" i="3"/>
  <c r="O400" i="3"/>
  <c r="O281" i="3"/>
  <c r="O856" i="3"/>
  <c r="O419" i="3"/>
  <c r="O372" i="3"/>
  <c r="O350" i="3"/>
  <c r="O899" i="3"/>
  <c r="O287" i="3"/>
  <c r="O293" i="3"/>
  <c r="O313" i="3"/>
  <c r="O323" i="3"/>
  <c r="O880" i="3"/>
  <c r="O505" i="3"/>
  <c r="O339" i="3"/>
  <c r="O806" i="3"/>
  <c r="O279" i="3"/>
  <c r="O763" i="3"/>
  <c r="O417" i="3"/>
  <c r="O139" i="3"/>
  <c r="O840" i="3"/>
  <c r="O191" i="3"/>
  <c r="O402" i="3"/>
  <c r="O23" i="3"/>
  <c r="O168" i="3"/>
  <c r="O687" i="3"/>
  <c r="O151" i="3"/>
  <c r="O621" i="3"/>
  <c r="O767" i="3"/>
  <c r="O611" i="3"/>
  <c r="O525" i="3"/>
  <c r="O690" i="3"/>
  <c r="O176" i="3"/>
  <c r="O521" i="3"/>
  <c r="O700" i="3"/>
  <c r="O604" i="3"/>
  <c r="O555" i="3"/>
  <c r="O192" i="3"/>
  <c r="O361" i="3"/>
  <c r="O387" i="3"/>
  <c r="O816" i="3"/>
  <c r="O336" i="3"/>
  <c r="O67" i="3"/>
  <c r="O1005" i="3"/>
  <c r="O68" i="3"/>
  <c r="O174" i="3"/>
  <c r="O302" i="3"/>
  <c r="O308" i="3"/>
  <c r="O197" i="3"/>
  <c r="O821" i="3"/>
  <c r="O1002" i="3"/>
  <c r="O276" i="3"/>
  <c r="O383" i="3"/>
  <c r="O388" i="3"/>
  <c r="O113" i="3"/>
  <c r="O815" i="3"/>
  <c r="O664" i="3"/>
  <c r="O473" i="3"/>
  <c r="O665" i="3"/>
  <c r="O52" i="3"/>
  <c r="O162" i="3"/>
  <c r="O91" i="3"/>
  <c r="O259" i="3"/>
  <c r="O125" i="3"/>
  <c r="O603" i="3"/>
  <c r="O1018" i="3"/>
  <c r="O260" i="3"/>
  <c r="O360" i="3"/>
  <c r="O331" i="3"/>
  <c r="O291" i="3"/>
  <c r="O251" i="3"/>
  <c r="O157" i="3"/>
  <c r="O642" i="3"/>
  <c r="O154" i="3"/>
  <c r="O406" i="3"/>
  <c r="O228" i="3"/>
  <c r="O422" i="3"/>
  <c r="O951" i="3"/>
  <c r="O250" i="3"/>
  <c r="O51" i="3"/>
  <c r="O973" i="3"/>
  <c r="O398" i="3"/>
  <c r="O830" i="3"/>
  <c r="O376" i="3"/>
  <c r="O438" i="3"/>
  <c r="O456" i="3"/>
  <c r="O59" i="3"/>
  <c r="O312" i="3"/>
  <c r="O850" i="3"/>
  <c r="O90" i="3"/>
  <c r="O845" i="3"/>
  <c r="O37" i="3"/>
  <c r="O675" i="3"/>
  <c r="O128" i="3"/>
  <c r="O142" i="3"/>
  <c r="O104" i="3"/>
  <c r="O317" i="3"/>
  <c r="O284" i="3"/>
  <c r="O753" i="3"/>
  <c r="O223" i="3"/>
  <c r="O165" i="3"/>
  <c r="O262" i="3"/>
  <c r="O635" i="3"/>
  <c r="O215" i="3"/>
  <c r="O995" i="3"/>
  <c r="O341" i="3"/>
  <c r="O637" i="3"/>
  <c r="O375" i="3"/>
  <c r="O27" i="3"/>
  <c r="O319" i="3"/>
  <c r="O655" i="3"/>
  <c r="O130" i="3"/>
  <c r="O887" i="3"/>
  <c r="O263" i="3"/>
  <c r="O982" i="3"/>
  <c r="O267" i="3"/>
  <c r="O423" i="3"/>
  <c r="O141" i="3"/>
  <c r="O268" i="3"/>
  <c r="O879" i="3"/>
  <c r="O201" i="3"/>
  <c r="O219" i="3"/>
  <c r="O234" i="3"/>
  <c r="O819" i="3"/>
  <c r="O728" i="3"/>
  <c r="O987" i="3"/>
  <c r="O135" i="3"/>
  <c r="O370" i="3"/>
  <c r="O389" i="3"/>
  <c r="O817" i="3"/>
  <c r="O513" i="3"/>
  <c r="O105" i="3"/>
  <c r="O112" i="3"/>
  <c r="O963" i="3"/>
  <c r="O458" i="3"/>
  <c r="O282" i="3"/>
  <c r="O827" i="3"/>
  <c r="O455" i="3"/>
  <c r="O838" i="3"/>
  <c r="O217" i="3"/>
  <c r="O451" i="3"/>
  <c r="O852" i="3"/>
  <c r="O233" i="3"/>
  <c r="O304" i="3"/>
  <c r="O71" i="3"/>
  <c r="O754" i="3"/>
  <c r="O242" i="3"/>
  <c r="O855" i="3"/>
  <c r="O77" i="3"/>
  <c r="O970" i="3"/>
  <c r="O225" i="3"/>
  <c r="O941" i="3"/>
  <c r="O73" i="3"/>
  <c r="O412" i="3"/>
  <c r="O945" i="3"/>
  <c r="O203" i="3"/>
  <c r="O394" i="3"/>
  <c r="O966" i="3"/>
  <c r="O514" i="3"/>
  <c r="O627" i="3"/>
  <c r="O446" i="3"/>
  <c r="O774" i="3"/>
  <c r="O429" i="3"/>
  <c r="O393" i="3"/>
  <c r="O195" i="3"/>
  <c r="O216" i="3"/>
  <c r="O187" i="3"/>
  <c r="O644" i="3"/>
  <c r="O122" i="3"/>
  <c r="O1019" i="3"/>
  <c r="O145" i="3"/>
  <c r="O452" i="3"/>
  <c r="O685" i="3"/>
  <c r="O617" i="3"/>
  <c r="O425" i="3"/>
  <c r="O925" i="3"/>
  <c r="O411" i="3"/>
  <c r="O407" i="3"/>
  <c r="O371" i="3"/>
  <c r="O88" i="3"/>
  <c r="O849" i="3"/>
  <c r="O935" i="3"/>
  <c r="O630" i="3"/>
  <c r="O760" i="3"/>
  <c r="O115" i="3"/>
  <c r="O180" i="3"/>
  <c r="O694" i="3"/>
  <c r="O189" i="3"/>
  <c r="O232" i="3"/>
  <c r="O198" i="3"/>
  <c r="O35" i="3"/>
  <c r="O862" i="3"/>
  <c r="O382" i="3"/>
  <c r="O296" i="3"/>
  <c r="O714" i="3"/>
  <c r="O65" i="3"/>
  <c r="O861" i="3"/>
  <c r="O989" i="3"/>
  <c r="O859" i="3"/>
  <c r="O56" i="3"/>
  <c r="O7" i="3"/>
  <c r="E4" i="3" s="1"/>
  <c r="Q587" i="3"/>
  <c r="Q626" i="3"/>
  <c r="Q649" i="3"/>
  <c r="Q768" i="3"/>
  <c r="Q496" i="3"/>
  <c r="Q851" i="3"/>
  <c r="Q839" i="3"/>
  <c r="Q731" i="3"/>
  <c r="Q559" i="3"/>
  <c r="Q564" i="3"/>
  <c r="Q621" i="3"/>
  <c r="Q740" i="3"/>
  <c r="Q807" i="3"/>
  <c r="Q715" i="3"/>
  <c r="Q655" i="3"/>
  <c r="Q545" i="3"/>
  <c r="Q730" i="3"/>
  <c r="Q616" i="3"/>
  <c r="Q602" i="3"/>
  <c r="Q921" i="3"/>
  <c r="Q473" i="3"/>
  <c r="Q537" i="3"/>
  <c r="Q722" i="3"/>
  <c r="Q604" i="3"/>
  <c r="Q538" i="3"/>
  <c r="Q913" i="3"/>
  <c r="Q900" i="3"/>
  <c r="Q883" i="3"/>
  <c r="Q860" i="3"/>
  <c r="Q509" i="3"/>
  <c r="Q694" i="3"/>
  <c r="Q492" i="3"/>
  <c r="Q735" i="3"/>
  <c r="Q885" i="3"/>
  <c r="Q872" i="3"/>
  <c r="Q531" i="3"/>
  <c r="Q594" i="3"/>
  <c r="Q536" i="3"/>
  <c r="Q712" i="3"/>
  <c r="Q582" i="3"/>
  <c r="Q1017" i="3"/>
  <c r="Q1004" i="3"/>
  <c r="Q987" i="3"/>
  <c r="Q962" i="3"/>
  <c r="Q277" i="3"/>
  <c r="Q567" i="3"/>
  <c r="Q596" i="3"/>
  <c r="Q629" i="3"/>
  <c r="Q748" i="3"/>
  <c r="Q522" i="3"/>
  <c r="Q779" i="3"/>
  <c r="Q741" i="3"/>
  <c r="Q557" i="3"/>
  <c r="Q569" i="3"/>
  <c r="Q754" i="3"/>
  <c r="Q640" i="3"/>
  <c r="Q785" i="3"/>
  <c r="Q945" i="3"/>
  <c r="Q932" i="3"/>
  <c r="Q915" i="3"/>
  <c r="Q890" i="3"/>
  <c r="Q541" i="3"/>
  <c r="Q726" i="3"/>
  <c r="Q612" i="3"/>
  <c r="Q570" i="3"/>
  <c r="Q917" i="3"/>
  <c r="Q904" i="3"/>
  <c r="Q563" i="3"/>
  <c r="Q580" i="3"/>
  <c r="Q625" i="3"/>
  <c r="Q744" i="3"/>
  <c r="Q490" i="3"/>
  <c r="Q747" i="3"/>
  <c r="Q683" i="3"/>
  <c r="Q1019" i="3"/>
  <c r="Q491" i="3"/>
  <c r="Q601" i="3"/>
  <c r="Q786" i="3"/>
  <c r="Q672" i="3"/>
  <c r="Q606" i="3"/>
  <c r="Q977" i="3"/>
  <c r="Q964" i="3"/>
  <c r="Q947" i="3"/>
  <c r="Q922" i="3"/>
  <c r="Q573" i="3"/>
  <c r="Q758" i="3"/>
  <c r="Q644" i="3"/>
  <c r="Q801" i="3"/>
  <c r="Q949" i="3"/>
  <c r="Q936" i="3"/>
  <c r="Q595" i="3"/>
  <c r="Q634" i="3"/>
  <c r="Q657" i="3"/>
  <c r="Q776" i="3"/>
  <c r="Q659" i="3"/>
  <c r="Q523" i="3"/>
  <c r="Q562" i="3"/>
  <c r="Q504" i="3"/>
  <c r="Q704" i="3"/>
  <c r="Q518" i="3"/>
  <c r="Q1009" i="3"/>
  <c r="Q996" i="3"/>
  <c r="Q979" i="3"/>
  <c r="Q495" i="3"/>
  <c r="Q605" i="3"/>
  <c r="Q790" i="3"/>
  <c r="Q676" i="3"/>
  <c r="Q723" i="3"/>
  <c r="Q981" i="3"/>
  <c r="Q968" i="3"/>
  <c r="Q481" i="3"/>
  <c r="Q665" i="3"/>
  <c r="Q689" i="3"/>
  <c r="Q808" i="3"/>
  <c r="Q840" i="3"/>
  <c r="Q797" i="3"/>
  <c r="Q777" i="3"/>
  <c r="Q560" i="3"/>
  <c r="Q407" i="3"/>
  <c r="Q181" i="3"/>
  <c r="Q517" i="3"/>
  <c r="Q702" i="3"/>
  <c r="Q524" i="3"/>
  <c r="Q767" i="3"/>
  <c r="Q893" i="3"/>
  <c r="Q880" i="3"/>
  <c r="Q543" i="3"/>
  <c r="Q500" i="3"/>
  <c r="Q658" i="3"/>
  <c r="Q791" i="3"/>
  <c r="Q841" i="3"/>
  <c r="Q630" i="3"/>
  <c r="Q550" i="3"/>
  <c r="Q499" i="3"/>
  <c r="Q648" i="3"/>
  <c r="Q859" i="3"/>
  <c r="Q923" i="3"/>
  <c r="Q838" i="3"/>
  <c r="Q471" i="3"/>
  <c r="Q468" i="3"/>
  <c r="Q693" i="3"/>
  <c r="Q815" i="3"/>
  <c r="Q526" i="3"/>
  <c r="Q511" i="3"/>
  <c r="Q646" i="3"/>
  <c r="Q669" i="3"/>
  <c r="Q788" i="3"/>
  <c r="Q793" i="3"/>
  <c r="Q647" i="3"/>
  <c r="Q576" i="3"/>
  <c r="Q834" i="3"/>
  <c r="Q547" i="3"/>
  <c r="Q516" i="3"/>
  <c r="Q600" i="3"/>
  <c r="Q728" i="3"/>
  <c r="Q759" i="3"/>
  <c r="Q639" i="3"/>
  <c r="Q480" i="3"/>
  <c r="Q1003" i="3"/>
  <c r="Q978" i="3"/>
  <c r="Q261" i="3"/>
  <c r="Q613" i="3"/>
  <c r="Q528" i="3"/>
  <c r="Q982" i="3"/>
  <c r="Q173" i="3"/>
  <c r="Q404" i="3"/>
  <c r="Q91" i="3"/>
  <c r="Q291" i="3"/>
  <c r="Q60" i="3"/>
  <c r="Q218" i="3"/>
  <c r="Q571" i="3"/>
  <c r="Q554" i="3"/>
  <c r="Q635" i="3"/>
  <c r="Q405" i="3"/>
  <c r="Q831" i="3"/>
  <c r="Q215" i="3"/>
  <c r="Q220" i="3"/>
  <c r="Q198" i="3"/>
  <c r="Q152" i="3"/>
  <c r="Q102" i="3"/>
  <c r="Q645" i="3"/>
  <c r="Q830" i="3"/>
  <c r="Q990" i="3"/>
  <c r="Q161" i="3"/>
  <c r="Q388" i="3"/>
  <c r="Q83" i="3"/>
  <c r="Q281" i="3"/>
  <c r="Q34" i="3"/>
  <c r="Q338" i="3"/>
  <c r="Q475" i="3"/>
  <c r="Q478" i="3"/>
  <c r="Q983" i="3"/>
  <c r="Q810" i="3"/>
  <c r="Q57" i="3"/>
  <c r="Q239" i="3"/>
  <c r="Q617" i="3"/>
  <c r="Q881" i="3"/>
  <c r="Q494" i="3"/>
  <c r="Q520" i="3"/>
  <c r="Q833" i="3"/>
  <c r="Q577" i="3"/>
  <c r="Q751" i="3"/>
  <c r="Q908" i="3"/>
  <c r="Q795" i="3"/>
  <c r="Q283" i="3"/>
  <c r="Q535" i="3"/>
  <c r="Q670" i="3"/>
  <c r="Q652" i="3"/>
  <c r="Q711" i="3"/>
  <c r="Q821" i="3"/>
  <c r="Q607" i="3"/>
  <c r="Q710" i="3"/>
  <c r="Q556" i="3"/>
  <c r="Q799" i="3"/>
  <c r="Q901" i="3"/>
  <c r="Q888" i="3"/>
  <c r="Q871" i="3"/>
  <c r="Q845" i="3"/>
  <c r="Q465" i="3"/>
  <c r="Q650" i="3"/>
  <c r="Q673" i="3"/>
  <c r="Q792" i="3"/>
  <c r="Q813" i="3"/>
  <c r="Q675" i="3"/>
  <c r="Q627" i="3"/>
  <c r="Q843" i="3"/>
  <c r="Q439" i="3"/>
  <c r="Q197" i="3"/>
  <c r="Q732" i="3"/>
  <c r="Q895" i="3"/>
  <c r="Q391" i="3"/>
  <c r="Q101" i="3"/>
  <c r="Q282" i="3"/>
  <c r="Q442" i="3"/>
  <c r="Q401" i="3"/>
  <c r="Q297" i="3"/>
  <c r="Q403" i="3"/>
  <c r="Q610" i="3"/>
  <c r="Q819" i="3"/>
  <c r="Q874" i="3"/>
  <c r="Q253" i="3"/>
  <c r="Q336" i="3"/>
  <c r="Q151" i="3"/>
  <c r="Q66" i="3"/>
  <c r="Q459" i="3"/>
  <c r="Q392" i="3"/>
  <c r="Q146" i="3"/>
  <c r="Q764" i="3"/>
  <c r="Q911" i="3"/>
  <c r="Q366" i="3"/>
  <c r="Q93" i="3"/>
  <c r="Q275" i="3"/>
  <c r="Q409" i="3"/>
  <c r="Q369" i="3"/>
  <c r="Q272" i="3"/>
  <c r="Q179" i="3"/>
  <c r="Q585" i="3"/>
  <c r="Q961" i="3"/>
  <c r="Q812" i="3"/>
  <c r="Q300" i="3"/>
  <c r="Q383" i="3"/>
  <c r="Q175" i="3"/>
  <c r="Q140" i="3"/>
  <c r="Q118" i="3"/>
  <c r="Q42" i="3"/>
  <c r="Q410" i="3"/>
  <c r="Q688" i="3"/>
  <c r="Q867" i="3"/>
  <c r="Q681" i="3"/>
  <c r="Q703" i="3"/>
  <c r="Q781" i="3"/>
  <c r="Q653" i="3"/>
  <c r="Q1013" i="3"/>
  <c r="Q466" i="3"/>
  <c r="Q811" i="3"/>
  <c r="Q940" i="3"/>
  <c r="Q820" i="3"/>
  <c r="Q412" i="3"/>
  <c r="Q599" i="3"/>
  <c r="Q734" i="3"/>
  <c r="Q684" i="3"/>
  <c r="Q695" i="3"/>
  <c r="Q912" i="3"/>
  <c r="Q493" i="3"/>
  <c r="Q742" i="3"/>
  <c r="Q628" i="3"/>
  <c r="Q737" i="3"/>
  <c r="Q933" i="3"/>
  <c r="Q920" i="3"/>
  <c r="Q903" i="3"/>
  <c r="Q878" i="3"/>
  <c r="Q497" i="3"/>
  <c r="Q682" i="3"/>
  <c r="Q705" i="3"/>
  <c r="Q566" i="3"/>
  <c r="Q873" i="3"/>
  <c r="Q844" i="3"/>
  <c r="Q825" i="3"/>
  <c r="Q707" i="3"/>
  <c r="Q375" i="3"/>
  <c r="Q165" i="3"/>
  <c r="Q506" i="3"/>
  <c r="Q959" i="3"/>
  <c r="Q302" i="3"/>
  <c r="Q69" i="3"/>
  <c r="Q251" i="3"/>
  <c r="Q313" i="3"/>
  <c r="Q270" i="3"/>
  <c r="Q224" i="3"/>
  <c r="Q170" i="3"/>
  <c r="Q738" i="3"/>
  <c r="Q916" i="3"/>
  <c r="Q938" i="3"/>
  <c r="Q209" i="3"/>
  <c r="Q462" i="3"/>
  <c r="Q119" i="3"/>
  <c r="Q394" i="3"/>
  <c r="Q322" i="3"/>
  <c r="Q274" i="3"/>
  <c r="Q306" i="3"/>
  <c r="Q769" i="3"/>
  <c r="Q476" i="3"/>
  <c r="Q733" i="3"/>
  <c r="Q527" i="3"/>
  <c r="Q685" i="3"/>
  <c r="Q856" i="3"/>
  <c r="Q698" i="3"/>
  <c r="Q739" i="3"/>
  <c r="Q972" i="3"/>
  <c r="Q866" i="3"/>
  <c r="Q348" i="3"/>
  <c r="Q485" i="3"/>
  <c r="Q766" i="3"/>
  <c r="Q716" i="3"/>
  <c r="Q849" i="3"/>
  <c r="Q944" i="3"/>
  <c r="Q525" i="3"/>
  <c r="Q774" i="3"/>
  <c r="Q660" i="3"/>
  <c r="Q510" i="3"/>
  <c r="Q965" i="3"/>
  <c r="Q952" i="3"/>
  <c r="Q935" i="3"/>
  <c r="Q910" i="3"/>
  <c r="Q529" i="3"/>
  <c r="Q714" i="3"/>
  <c r="Q572" i="3"/>
  <c r="Q474" i="3"/>
  <c r="Q905" i="3"/>
  <c r="Q892" i="3"/>
  <c r="Q875" i="3"/>
  <c r="Q852" i="3"/>
  <c r="Q311" i="3"/>
  <c r="Q551" i="3"/>
  <c r="Q775" i="3"/>
  <c r="Q464" i="3"/>
  <c r="Q421" i="3"/>
  <c r="Q37" i="3"/>
  <c r="Q219" i="3"/>
  <c r="Q228" i="3"/>
  <c r="Q206" i="3"/>
  <c r="Q160" i="3"/>
  <c r="Q162" i="3"/>
  <c r="Q633" i="3"/>
  <c r="Q773" i="3"/>
  <c r="Q986" i="3"/>
  <c r="Q169" i="3"/>
  <c r="Q397" i="3"/>
  <c r="Q87" i="3"/>
  <c r="Q284" i="3"/>
  <c r="Q44" i="3"/>
  <c r="Q395" i="3"/>
  <c r="Q583" i="3"/>
  <c r="Q729" i="3"/>
  <c r="Q555" i="3"/>
  <c r="Q736" i="3"/>
  <c r="Q868" i="3"/>
  <c r="Q591" i="3"/>
  <c r="Q708" i="3"/>
  <c r="Q765" i="3"/>
  <c r="Q762" i="3"/>
  <c r="Q889" i="3"/>
  <c r="Q861" i="3"/>
  <c r="Q898" i="3"/>
  <c r="Q245" i="3"/>
  <c r="Q549" i="3"/>
  <c r="Q798" i="3"/>
  <c r="Q780" i="3"/>
  <c r="Q925" i="3"/>
  <c r="Q976" i="3"/>
  <c r="Q589" i="3"/>
  <c r="Q806" i="3"/>
  <c r="Q692" i="3"/>
  <c r="Q787" i="3"/>
  <c r="Q997" i="3"/>
  <c r="Q984" i="3"/>
  <c r="Q967" i="3"/>
  <c r="Q942" i="3"/>
  <c r="Q561" i="3"/>
  <c r="Q746" i="3"/>
  <c r="Q632" i="3"/>
  <c r="Q753" i="3"/>
  <c r="Q937" i="3"/>
  <c r="Q924" i="3"/>
  <c r="Q907" i="3"/>
  <c r="Q882" i="3"/>
  <c r="Q450" i="3"/>
  <c r="Q533" i="3"/>
  <c r="Q909" i="3"/>
  <c r="Q615" i="3"/>
  <c r="Q332" i="3"/>
  <c r="Q406" i="3"/>
  <c r="Q187" i="3"/>
  <c r="Q164" i="3"/>
  <c r="Q142" i="3"/>
  <c r="Q90" i="3"/>
  <c r="Q35" i="3"/>
  <c r="Q624" i="3"/>
  <c r="Q814" i="3"/>
  <c r="Q461" i="3"/>
  <c r="Q129" i="3"/>
  <c r="Q333" i="3"/>
  <c r="Q55" i="3"/>
  <c r="Q21" i="3"/>
  <c r="Q400" i="3"/>
  <c r="Q307" i="3"/>
  <c r="Q565" i="3"/>
  <c r="Q941" i="3"/>
  <c r="Q749" i="3"/>
  <c r="Q309" i="3"/>
  <c r="Q390" i="3"/>
  <c r="Q180" i="3"/>
  <c r="Q148" i="3"/>
  <c r="Q126" i="3"/>
  <c r="Q58" i="3"/>
  <c r="Q25" i="3"/>
  <c r="Q666" i="3"/>
  <c r="Q846" i="3"/>
  <c r="Q998" i="3"/>
  <c r="Q157" i="3"/>
  <c r="Q381" i="3"/>
  <c r="Q505" i="3"/>
  <c r="Q800" i="3"/>
  <c r="Q619" i="3"/>
  <c r="Q477" i="3"/>
  <c r="Q772" i="3"/>
  <c r="Q1000" i="3"/>
  <c r="Q794" i="3"/>
  <c r="Q953" i="3"/>
  <c r="Q855" i="3"/>
  <c r="Q930" i="3"/>
  <c r="Q213" i="3"/>
  <c r="Q581" i="3"/>
  <c r="Q552" i="3"/>
  <c r="Q470" i="3"/>
  <c r="Q957" i="3"/>
  <c r="Q1008" i="3"/>
  <c r="Q514" i="3"/>
  <c r="Q584" i="3"/>
  <c r="Q724" i="3"/>
  <c r="Q743" i="3"/>
  <c r="Q592" i="3"/>
  <c r="Q1016" i="3"/>
  <c r="Q999" i="3"/>
  <c r="Q483" i="3"/>
  <c r="Q593" i="3"/>
  <c r="Q778" i="3"/>
  <c r="Q664" i="3"/>
  <c r="Q542" i="3"/>
  <c r="Q969" i="3"/>
  <c r="Q956" i="3"/>
  <c r="Q939" i="3"/>
  <c r="Q914" i="3"/>
  <c r="Q380" i="3"/>
  <c r="Q532" i="3"/>
  <c r="Q667" i="3"/>
  <c r="Q870" i="3"/>
  <c r="Q257" i="3"/>
  <c r="Q342" i="3"/>
  <c r="Q155" i="3"/>
  <c r="Q82" i="3"/>
  <c r="Q22" i="3"/>
  <c r="Q417" i="3"/>
  <c r="Q339" i="3"/>
  <c r="Q752" i="3"/>
  <c r="Q899" i="3"/>
  <c r="Q382" i="3"/>
  <c r="Q97" i="3"/>
  <c r="Q279" i="3"/>
  <c r="Q416" i="3"/>
  <c r="Q376" i="3"/>
  <c r="Q280" i="3"/>
  <c r="Q346" i="3"/>
  <c r="Q622" i="3"/>
  <c r="Q842" i="3"/>
  <c r="Q886" i="3"/>
  <c r="Q249" i="3"/>
  <c r="Q326" i="3"/>
  <c r="Q147" i="3"/>
  <c r="Q50" i="3"/>
  <c r="Q443" i="3"/>
  <c r="Q385" i="3"/>
  <c r="Q451" i="3"/>
  <c r="Q656" i="3"/>
  <c r="Q848" i="3"/>
  <c r="Q445" i="3"/>
  <c r="Q121" i="3"/>
  <c r="Q317" i="3"/>
  <c r="Q47" i="3"/>
  <c r="Q460" i="3"/>
  <c r="Q368" i="3"/>
  <c r="Q130" i="3"/>
  <c r="Q498" i="3"/>
  <c r="Q993" i="3"/>
  <c r="Q824" i="3"/>
  <c r="Q513" i="3"/>
  <c r="Q343" i="3"/>
  <c r="Q755" i="3"/>
  <c r="Q701" i="3"/>
  <c r="Q816" i="3"/>
  <c r="Q641" i="3"/>
  <c r="Q823" i="3"/>
  <c r="Q588" i="3"/>
  <c r="Q340" i="3"/>
  <c r="Q378" i="3"/>
  <c r="Q325" i="3"/>
  <c r="Q134" i="3"/>
  <c r="Q832" i="3"/>
  <c r="Q125" i="3"/>
  <c r="Q51" i="3"/>
  <c r="Q393" i="3"/>
  <c r="Q603" i="3"/>
  <c r="Q763" i="3"/>
  <c r="Q449" i="3"/>
  <c r="Q384" i="3"/>
  <c r="Q182" i="3"/>
  <c r="Q258" i="3"/>
  <c r="Q674" i="3"/>
  <c r="Q558" i="3"/>
  <c r="Q423" i="3"/>
  <c r="Q113" i="3"/>
  <c r="Q301" i="3"/>
  <c r="Q40" i="3"/>
  <c r="Q441" i="3"/>
  <c r="Q337" i="3"/>
  <c r="Q100" i="3"/>
  <c r="Q546" i="3"/>
  <c r="Q1005" i="3"/>
  <c r="Q857" i="3"/>
  <c r="Q269" i="3"/>
  <c r="Q358" i="3"/>
  <c r="Q163" i="3"/>
  <c r="Q116" i="3"/>
  <c r="Q62" i="3"/>
  <c r="Q452" i="3"/>
  <c r="Q122" i="3"/>
  <c r="Q265" i="3"/>
  <c r="Q46" i="3"/>
  <c r="Q927" i="3"/>
  <c r="Q377" i="3"/>
  <c r="Q706" i="3"/>
  <c r="Q287" i="3"/>
  <c r="Q296" i="3"/>
  <c r="Q958" i="3"/>
  <c r="Q355" i="3"/>
  <c r="Q727" i="3"/>
  <c r="Q864" i="3"/>
  <c r="Q75" i="3"/>
  <c r="Q521" i="3"/>
  <c r="Q415" i="3"/>
  <c r="Q106" i="3"/>
  <c r="Q222" i="3"/>
  <c r="Q95" i="3"/>
  <c r="Q132" i="3"/>
  <c r="Q361" i="3"/>
  <c r="Q691" i="3"/>
  <c r="Q508" i="3"/>
  <c r="Q149" i="3"/>
  <c r="Q989" i="3"/>
  <c r="Q756" i="3"/>
  <c r="Q671" i="3"/>
  <c r="Q696" i="3"/>
  <c r="Q971" i="3"/>
  <c r="Q896" i="3"/>
  <c r="Q123" i="3"/>
  <c r="Q363" i="3"/>
  <c r="Q65" i="3"/>
  <c r="Q216" i="3"/>
  <c r="Q975" i="3"/>
  <c r="Q61" i="3"/>
  <c r="Q1011" i="3"/>
  <c r="Q680" i="3"/>
  <c r="Q503" i="3"/>
  <c r="Q862" i="3"/>
  <c r="Q534" i="3"/>
  <c r="Q679" i="3"/>
  <c r="Q760" i="3"/>
  <c r="Q699" i="3"/>
  <c r="Q809" i="3"/>
  <c r="Q59" i="3"/>
  <c r="Q553" i="3"/>
  <c r="Q399" i="3"/>
  <c r="Q74" i="3"/>
  <c r="Q717" i="3"/>
  <c r="Q457" i="3"/>
  <c r="Q212" i="3"/>
  <c r="Q144" i="3"/>
  <c r="Q770" i="3"/>
  <c r="Q954" i="3"/>
  <c r="Q446" i="3"/>
  <c r="Q204" i="3"/>
  <c r="Q290" i="3"/>
  <c r="Q114" i="3"/>
  <c r="Q697" i="3"/>
  <c r="Q995" i="3"/>
  <c r="Q458" i="3"/>
  <c r="Q49" i="3"/>
  <c r="Q231" i="3"/>
  <c r="Q252" i="3"/>
  <c r="Q230" i="3"/>
  <c r="Q184" i="3"/>
  <c r="Q440" i="3"/>
  <c r="Q488" i="3"/>
  <c r="Q992" i="3"/>
  <c r="Q970" i="3"/>
  <c r="Q185" i="3"/>
  <c r="Q420" i="3"/>
  <c r="Q99" i="3"/>
  <c r="Q323" i="3"/>
  <c r="Q92" i="3"/>
  <c r="Q234" i="3"/>
  <c r="Q484" i="3"/>
  <c r="Q351" i="3"/>
  <c r="Q424" i="3"/>
  <c r="Q350" i="3"/>
  <c r="Q335" i="3"/>
  <c r="Q884" i="3"/>
  <c r="Q127" i="3"/>
  <c r="Q31" i="3"/>
  <c r="Q193" i="3"/>
  <c r="Q110" i="3"/>
  <c r="Q1015" i="3"/>
  <c r="Q1002" i="3"/>
  <c r="Q80" i="3"/>
  <c r="Q897" i="3"/>
  <c r="Q191" i="3"/>
  <c r="Q54" i="3"/>
  <c r="Q314" i="3"/>
  <c r="Q668" i="3"/>
  <c r="Q597" i="3"/>
  <c r="Q578" i="3"/>
  <c r="Q985" i="3"/>
  <c r="Q482" i="3"/>
  <c r="Q479" i="3"/>
  <c r="Q586" i="3"/>
  <c r="Q515" i="3"/>
  <c r="Q803" i="3"/>
  <c r="Q946" i="3"/>
  <c r="Q934" i="3"/>
  <c r="Q419" i="3"/>
  <c r="Q721" i="3"/>
  <c r="Q247" i="3"/>
  <c r="Q88" i="3"/>
  <c r="Q950" i="3"/>
  <c r="Q454" i="3"/>
  <c r="Q387" i="3"/>
  <c r="Q266" i="3"/>
  <c r="Q784" i="3"/>
  <c r="Q359" i="3"/>
  <c r="Q271" i="3"/>
  <c r="Q36" i="3"/>
  <c r="Q30" i="3"/>
  <c r="Q26" i="3"/>
  <c r="Q502" i="3"/>
  <c r="Q827" i="3"/>
  <c r="Q364" i="3"/>
  <c r="Q431" i="3"/>
  <c r="Q199" i="3"/>
  <c r="Q188" i="3"/>
  <c r="Q166" i="3"/>
  <c r="Q120" i="3"/>
  <c r="Q299" i="3"/>
  <c r="Q709" i="3"/>
  <c r="Q663" i="3"/>
  <c r="Q1014" i="3"/>
  <c r="Q141" i="3"/>
  <c r="Q356" i="3"/>
  <c r="Q67" i="3"/>
  <c r="Q48" i="3"/>
  <c r="Q448" i="3"/>
  <c r="Q822" i="3"/>
  <c r="Q720" i="3"/>
  <c r="Q285" i="3"/>
  <c r="Q447" i="3"/>
  <c r="Q237" i="3"/>
  <c r="Q411" i="3"/>
  <c r="Q951" i="3"/>
  <c r="Q320" i="3"/>
  <c r="Q487" i="3"/>
  <c r="Q53" i="3"/>
  <c r="Q192" i="3"/>
  <c r="Q974" i="3"/>
  <c r="Q373" i="3"/>
  <c r="Q174" i="3"/>
  <c r="Q745" i="3"/>
  <c r="Q63" i="3"/>
  <c r="Q829" i="3"/>
  <c r="Q293" i="3"/>
  <c r="Q41" i="3"/>
  <c r="Q858" i="3"/>
  <c r="Q662" i="3"/>
  <c r="Q876" i="3"/>
  <c r="Q638" i="3"/>
  <c r="Q575" i="3"/>
  <c r="Q869" i="3"/>
  <c r="Q579" i="3"/>
  <c r="Q713" i="3"/>
  <c r="Q1010" i="3"/>
  <c r="Q608" i="3"/>
  <c r="Q29" i="3"/>
  <c r="Q929" i="3"/>
  <c r="Q183" i="3"/>
  <c r="Q32" i="3"/>
  <c r="Q453" i="3"/>
  <c r="Q324" i="3"/>
  <c r="Q651" i="3"/>
  <c r="Q194" i="3"/>
  <c r="Q761" i="3"/>
  <c r="Q389" i="3"/>
  <c r="Q207" i="3"/>
  <c r="Q362" i="3"/>
  <c r="Q264" i="3"/>
  <c r="Q427" i="3"/>
  <c r="Q771" i="3"/>
  <c r="Q836" i="3"/>
  <c r="Q273" i="3"/>
  <c r="Q367" i="3"/>
  <c r="Q167" i="3"/>
  <c r="Q124" i="3"/>
  <c r="Q78" i="3"/>
  <c r="Q590" i="3"/>
  <c r="Q434" i="3"/>
  <c r="Q700" i="3"/>
  <c r="Q879" i="3"/>
  <c r="Q414" i="3"/>
  <c r="Q109" i="3"/>
  <c r="Q292" i="3"/>
  <c r="Q623" i="3"/>
  <c r="Q433" i="3"/>
  <c r="Q329" i="3"/>
  <c r="Q38" i="3"/>
  <c r="Q544" i="3"/>
  <c r="Q159" i="3"/>
  <c r="Q27" i="3"/>
  <c r="Q85" i="3"/>
  <c r="Q256" i="3"/>
  <c r="Q926" i="3"/>
  <c r="Q426" i="3"/>
  <c r="Q782" i="3"/>
  <c r="Q436" i="3"/>
  <c r="Q250" i="3"/>
  <c r="Q428" i="3"/>
  <c r="Q153" i="3"/>
  <c r="Q23" i="3"/>
  <c r="Q512" i="3"/>
  <c r="Q172" i="3"/>
  <c r="Q308" i="3"/>
  <c r="Q171" i="3"/>
  <c r="Q236" i="3"/>
  <c r="Q117" i="3"/>
  <c r="Q548" i="3"/>
  <c r="Q804" i="3"/>
  <c r="Q891" i="3"/>
  <c r="Q661" i="3"/>
  <c r="Q614" i="3"/>
  <c r="Q826" i="3"/>
  <c r="Q530" i="3"/>
  <c r="Q1001" i="3"/>
  <c r="Q316" i="3"/>
  <c r="Q217" i="3"/>
  <c r="Q347" i="3"/>
  <c r="Q963" i="3"/>
  <c r="Q288" i="3"/>
  <c r="Q750" i="3"/>
  <c r="Q286" i="3"/>
  <c r="Q243" i="3"/>
  <c r="Q254" i="3"/>
  <c r="Q84" i="3"/>
  <c r="Q611" i="3"/>
  <c r="Q241" i="3"/>
  <c r="Q143" i="3"/>
  <c r="Q96" i="3"/>
  <c r="Q200" i="3"/>
  <c r="Q56" i="3"/>
  <c r="Q865" i="3"/>
  <c r="Q906" i="3"/>
  <c r="Q233" i="3"/>
  <c r="Q303" i="3"/>
  <c r="Q135" i="3"/>
  <c r="Q789" i="3"/>
  <c r="Q386" i="3"/>
  <c r="Q328" i="3"/>
  <c r="Q72" i="3"/>
  <c r="Q598" i="3"/>
  <c r="Q943" i="3"/>
  <c r="Q327" i="3"/>
  <c r="Q77" i="3"/>
  <c r="Q259" i="3"/>
  <c r="Q345" i="3"/>
  <c r="Q305" i="3"/>
  <c r="Q240" i="3"/>
  <c r="Q402" i="3"/>
  <c r="Q887" i="3"/>
  <c r="Q456" i="3"/>
  <c r="Q654" i="3"/>
  <c r="Q310" i="3"/>
  <c r="Q353" i="3"/>
  <c r="Q318" i="3"/>
  <c r="Q278" i="3"/>
  <c r="Q574" i="3"/>
  <c r="Q235" i="3"/>
  <c r="Q463" i="3"/>
  <c r="Q469" i="3"/>
  <c r="Q438" i="3"/>
  <c r="Q128" i="3"/>
  <c r="Q1018" i="3"/>
  <c r="Q33" i="3"/>
  <c r="Q444" i="3"/>
  <c r="Q94" i="3"/>
  <c r="Q168" i="3"/>
  <c r="Q413" i="3"/>
  <c r="Q690" i="3"/>
  <c r="Q631" i="3"/>
  <c r="Q955" i="3"/>
  <c r="Q620" i="3"/>
  <c r="Q678" i="3"/>
  <c r="Q837" i="3"/>
  <c r="Q618" i="3"/>
  <c r="Q835" i="3"/>
  <c r="Q229" i="3"/>
  <c r="Q133" i="3"/>
  <c r="Q425" i="3"/>
  <c r="Q643" i="3"/>
  <c r="Q156" i="3"/>
  <c r="Q636" i="3"/>
  <c r="Q396" i="3"/>
  <c r="Q211" i="3"/>
  <c r="Q190" i="3"/>
  <c r="Q39" i="3"/>
  <c r="Q948" i="3"/>
  <c r="Q201" i="3"/>
  <c r="Q111" i="3"/>
  <c r="Q344" i="3"/>
  <c r="Q136" i="3"/>
  <c r="Q507" i="3"/>
  <c r="Q828" i="3"/>
  <c r="Q966" i="3"/>
  <c r="Q189" i="3"/>
  <c r="Q429" i="3"/>
  <c r="Q103" i="3"/>
  <c r="Q330" i="3"/>
  <c r="Q108" i="3"/>
  <c r="Q242" i="3"/>
  <c r="Q519" i="3"/>
  <c r="Q486" i="3"/>
  <c r="Q1007" i="3"/>
  <c r="Q437" i="3"/>
  <c r="Q45" i="3"/>
  <c r="Q227" i="3"/>
  <c r="Q244" i="3"/>
  <c r="Q223" i="3"/>
  <c r="Q176" i="3"/>
  <c r="Q371" i="3"/>
  <c r="Q863" i="3"/>
  <c r="Q98" i="3"/>
  <c r="Q796" i="3"/>
  <c r="Q267" i="3"/>
  <c r="Q70" i="3"/>
  <c r="Q221" i="3"/>
  <c r="Q354" i="3"/>
  <c r="Q960" i="3"/>
  <c r="Q107" i="3"/>
  <c r="Q539" i="3"/>
  <c r="Q677" i="3"/>
  <c r="Q372" i="3"/>
  <c r="Q138" i="3"/>
  <c r="Q341" i="3"/>
  <c r="Q150" i="3"/>
  <c r="Q104" i="3"/>
  <c r="Q210" i="3"/>
  <c r="Q973" i="3"/>
  <c r="Q43" i="3"/>
  <c r="Q467" i="3"/>
  <c r="Q847" i="3"/>
  <c r="Q315" i="3"/>
  <c r="Q79" i="3"/>
  <c r="Q980" i="3"/>
  <c r="Q71" i="3"/>
  <c r="Q501" i="3"/>
  <c r="Q422" i="3"/>
  <c r="Q112" i="3"/>
  <c r="Q725" i="3"/>
  <c r="Q232" i="3"/>
  <c r="Q817" i="3"/>
  <c r="Q432" i="3"/>
  <c r="Q298" i="3"/>
  <c r="Q609" i="3"/>
  <c r="Q295" i="3"/>
  <c r="Q186" i="3"/>
  <c r="Q246" i="3"/>
  <c r="Q1006" i="3"/>
  <c r="Q64" i="3"/>
  <c r="Q877" i="3"/>
  <c r="Q195" i="3"/>
  <c r="Q154" i="3"/>
  <c r="Q139" i="3"/>
  <c r="Q991" i="3"/>
  <c r="Q203" i="3"/>
  <c r="Q430" i="3"/>
  <c r="Q637" i="3"/>
  <c r="Q262" i="3"/>
  <c r="Q642" i="3"/>
  <c r="Q418" i="3"/>
  <c r="Q334" i="3"/>
  <c r="Q312" i="3"/>
  <c r="Q853" i="3"/>
  <c r="Q131" i="3"/>
  <c r="Q68" i="3"/>
  <c r="Q28" i="3"/>
  <c r="Q854" i="3"/>
  <c r="Q196" i="3"/>
  <c r="Q214" i="3"/>
  <c r="Q805" i="3"/>
  <c r="Q928" i="3"/>
  <c r="Q919" i="3"/>
  <c r="Q360" i="3"/>
  <c r="Q145" i="3"/>
  <c r="Q757" i="3"/>
  <c r="Q850" i="3"/>
  <c r="Q178" i="3"/>
  <c r="Q398" i="3"/>
  <c r="Q52" i="3"/>
  <c r="Q260" i="3"/>
  <c r="Q370" i="3"/>
  <c r="Q177" i="3"/>
  <c r="Q472" i="3"/>
  <c r="Q205" i="3"/>
  <c r="Q894" i="3"/>
  <c r="Q202" i="3"/>
  <c r="Q81" i="3"/>
  <c r="Q248" i="3"/>
  <c r="Q918" i="3"/>
  <c r="Q455" i="3"/>
  <c r="Q105" i="3"/>
  <c r="Q783" i="3"/>
  <c r="Q238" i="3"/>
  <c r="Q540" i="3"/>
  <c r="Q76" i="3"/>
  <c r="Q988" i="3"/>
  <c r="Q115" i="3"/>
  <c r="Q89" i="3"/>
  <c r="Q489" i="3"/>
  <c r="Q365" i="3"/>
  <c r="Q86" i="3"/>
  <c r="Q357" i="3"/>
  <c r="Q158" i="3"/>
  <c r="Q408" i="3"/>
  <c r="Q73" i="3"/>
  <c r="Q568" i="3"/>
  <c r="Q137" i="3"/>
  <c r="Q374" i="3"/>
  <c r="Q276" i="3"/>
  <c r="Q687" i="3"/>
  <c r="Q255" i="3"/>
  <c r="Q208" i="3"/>
  <c r="Q686" i="3"/>
  <c r="Q331" i="3"/>
  <c r="Q319" i="3"/>
  <c r="Q225" i="3"/>
  <c r="Q1012" i="3"/>
  <c r="Q268" i="3"/>
  <c r="Q294" i="3"/>
  <c r="Q818" i="3"/>
  <c r="Q719" i="3"/>
  <c r="Q802" i="3"/>
  <c r="Q379" i="3"/>
  <c r="Q349" i="3"/>
  <c r="Q994" i="3"/>
  <c r="Q931" i="3"/>
  <c r="Q321" i="3"/>
  <c r="Q435" i="3"/>
  <c r="Q718" i="3"/>
  <c r="Q263" i="3"/>
  <c r="Q304" i="3"/>
  <c r="Q24" i="3"/>
  <c r="Q289" i="3"/>
  <c r="Q352" i="3"/>
  <c r="Q902" i="3"/>
  <c r="Q226" i="3"/>
  <c r="E6" i="3"/>
  <c r="E9" i="3" s="1"/>
  <c r="E10" i="3" s="1"/>
  <c r="P388" i="3"/>
  <c r="P67" i="3"/>
  <c r="P71" i="3"/>
  <c r="P23" i="3"/>
  <c r="P979" i="3"/>
  <c r="P56" i="3"/>
  <c r="P135" i="3"/>
  <c r="P74" i="3"/>
  <c r="P197" i="3"/>
  <c r="P349" i="3"/>
  <c r="P961" i="3"/>
  <c r="P183" i="3"/>
  <c r="P973" i="3"/>
  <c r="P330" i="3"/>
  <c r="P1002" i="3"/>
  <c r="P733" i="3"/>
  <c r="P977" i="3"/>
  <c r="P40" i="3"/>
  <c r="P405" i="3"/>
  <c r="P190" i="3"/>
  <c r="P256" i="3"/>
  <c r="P428" i="3"/>
  <c r="P972" i="3"/>
  <c r="P712" i="3"/>
  <c r="P432" i="3"/>
  <c r="P264" i="3"/>
  <c r="P394" i="3"/>
  <c r="P583" i="3"/>
  <c r="P245" i="3"/>
  <c r="P61" i="3"/>
  <c r="P120" i="3"/>
  <c r="P304" i="3"/>
  <c r="P122" i="3"/>
  <c r="P702" i="3"/>
  <c r="P685" i="3"/>
  <c r="P207" i="3"/>
  <c r="P232" i="3"/>
  <c r="P910" i="3"/>
  <c r="P562" i="3"/>
  <c r="P315" i="3"/>
  <c r="P511" i="3"/>
  <c r="P92" i="3"/>
  <c r="P352" i="3"/>
  <c r="P326" i="3"/>
  <c r="P134" i="3"/>
  <c r="P277" i="3"/>
  <c r="P513" i="3"/>
  <c r="P185" i="3"/>
  <c r="P820" i="3"/>
  <c r="P65" i="3"/>
  <c r="P984" i="3"/>
  <c r="P132" i="3"/>
  <c r="P333" i="3"/>
  <c r="P841" i="3"/>
  <c r="P538" i="3"/>
  <c r="P771" i="3"/>
  <c r="P755" i="3"/>
  <c r="P803" i="3"/>
  <c r="P96" i="3"/>
  <c r="P908" i="3"/>
  <c r="P542" i="3"/>
  <c r="P141" i="3"/>
  <c r="P89" i="3"/>
  <c r="P844" i="3"/>
  <c r="P883" i="3"/>
  <c r="P875" i="3"/>
  <c r="P717" i="3"/>
  <c r="P137" i="3"/>
  <c r="P766" i="3"/>
  <c r="P743" i="3"/>
  <c r="P824" i="3"/>
  <c r="P816" i="3"/>
  <c r="P339" i="3"/>
  <c r="P710" i="3"/>
  <c r="P600" i="3"/>
  <c r="P568" i="3"/>
  <c r="P629" i="3"/>
  <c r="P390" i="3"/>
  <c r="P499" i="3"/>
  <c r="P657" i="3"/>
  <c r="P76" i="3"/>
  <c r="P111" i="3"/>
  <c r="P407" i="3"/>
  <c r="P767" i="3"/>
  <c r="P735" i="3"/>
  <c r="P822" i="3"/>
  <c r="P202" i="3"/>
  <c r="P27" i="3"/>
  <c r="P926" i="3"/>
  <c r="P260" i="3"/>
  <c r="P870" i="3"/>
  <c r="P868" i="3"/>
  <c r="P581" i="3"/>
  <c r="P687" i="3"/>
  <c r="P671" i="3"/>
  <c r="P725" i="3"/>
  <c r="P62" i="3"/>
  <c r="P435" i="3"/>
  <c r="P381" i="3"/>
  <c r="P181" i="3"/>
  <c r="P205" i="3"/>
  <c r="P974" i="3"/>
  <c r="P133" i="3"/>
  <c r="P88" i="3"/>
  <c r="P25" i="3"/>
  <c r="P994" i="3"/>
  <c r="P420" i="3"/>
  <c r="P119" i="3"/>
  <c r="P206" i="3"/>
  <c r="P102" i="3"/>
  <c r="P266" i="3"/>
  <c r="P780" i="3"/>
  <c r="P208" i="3"/>
  <c r="P176" i="3"/>
  <c r="P1016" i="3"/>
  <c r="P982" i="3"/>
  <c r="P683" i="3"/>
  <c r="P259" i="3"/>
  <c r="P876" i="3"/>
  <c r="P253" i="3"/>
  <c r="P414" i="3"/>
  <c r="P204" i="3"/>
  <c r="P1000" i="3"/>
  <c r="P792" i="3"/>
  <c r="P833" i="3"/>
  <c r="P927" i="3"/>
  <c r="P1017" i="3"/>
  <c r="P744" i="3"/>
  <c r="P285" i="3"/>
  <c r="P980" i="3"/>
  <c r="P889" i="3"/>
  <c r="P371" i="3"/>
  <c r="P935" i="3"/>
  <c r="P224" i="3"/>
  <c r="P459" i="3"/>
  <c r="P410" i="3"/>
  <c r="P248" i="3"/>
  <c r="P370" i="3"/>
  <c r="P87" i="3"/>
  <c r="P51" i="3"/>
  <c r="P321" i="3"/>
  <c r="P110" i="3"/>
  <c r="P756" i="3"/>
  <c r="P325" i="3"/>
  <c r="P273" i="3"/>
  <c r="P777" i="3"/>
  <c r="P440" i="3"/>
  <c r="P976" i="3"/>
  <c r="P220" i="3"/>
  <c r="P834" i="3"/>
  <c r="P249" i="3"/>
  <c r="P392" i="3"/>
  <c r="P836" i="3"/>
  <c r="P486" i="3"/>
  <c r="P477" i="3"/>
  <c r="P706" i="3"/>
  <c r="P509" i="3"/>
  <c r="P924" i="3"/>
  <c r="P269" i="3"/>
  <c r="P489" i="3"/>
  <c r="P713" i="3"/>
  <c r="P173" i="3"/>
  <c r="P639" i="3"/>
  <c r="P724" i="3"/>
  <c r="P667" i="3"/>
  <c r="P786" i="3"/>
  <c r="P967" i="3"/>
  <c r="P944" i="3"/>
  <c r="P240" i="3"/>
  <c r="P931" i="3"/>
  <c r="P116" i="3"/>
  <c r="P353" i="3"/>
  <c r="P574" i="3"/>
  <c r="P565" i="3"/>
  <c r="P549" i="3"/>
  <c r="P597" i="3"/>
  <c r="P903" i="3"/>
  <c r="P775" i="3"/>
  <c r="P810" i="3"/>
  <c r="P625" i="3"/>
  <c r="P37" i="3"/>
  <c r="P736" i="3"/>
  <c r="P498" i="3"/>
  <c r="P480" i="3"/>
  <c r="P711" i="3"/>
  <c r="P728" i="3"/>
  <c r="P971" i="3"/>
  <c r="P1005" i="3"/>
  <c r="P402" i="3"/>
  <c r="P366" i="3"/>
  <c r="P449" i="3"/>
  <c r="P529" i="3"/>
  <c r="P522" i="3"/>
  <c r="P506" i="3"/>
  <c r="P554" i="3"/>
  <c r="P945" i="3"/>
  <c r="P997" i="3"/>
  <c r="P914" i="3"/>
  <c r="P356" i="3"/>
  <c r="P191" i="3"/>
  <c r="P117" i="3"/>
  <c r="P58" i="3"/>
  <c r="P815" i="3"/>
  <c r="P847" i="3"/>
  <c r="P770" i="3"/>
  <c r="P115" i="3"/>
  <c r="P32" i="3"/>
  <c r="P163" i="3"/>
  <c r="P537" i="3"/>
  <c r="P155" i="3"/>
  <c r="P411" i="3"/>
  <c r="P718" i="3"/>
  <c r="P231" i="3"/>
  <c r="P441" i="3"/>
  <c r="P466" i="3"/>
  <c r="P877" i="3"/>
  <c r="P794" i="3"/>
  <c r="P59" i="3"/>
  <c r="P862" i="3"/>
  <c r="P646" i="3"/>
  <c r="P140" i="3"/>
  <c r="P63" i="3"/>
  <c r="P518" i="3"/>
  <c r="P1009" i="3"/>
  <c r="P956" i="3"/>
  <c r="P825" i="3"/>
  <c r="P201" i="3"/>
  <c r="P616" i="3"/>
  <c r="P1008" i="3"/>
  <c r="P595" i="3"/>
  <c r="P103" i="3"/>
  <c r="P73" i="3"/>
  <c r="P104" i="3"/>
  <c r="P959" i="3"/>
  <c r="P932" i="3"/>
  <c r="P1012" i="3"/>
  <c r="P696" i="3"/>
  <c r="P406" i="3"/>
  <c r="P214" i="3"/>
  <c r="P241" i="3"/>
  <c r="P478" i="3"/>
  <c r="P940" i="3"/>
  <c r="P198" i="3"/>
  <c r="P387" i="3"/>
  <c r="P587" i="3"/>
  <c r="P166" i="3"/>
  <c r="P632" i="3"/>
  <c r="P716" i="3"/>
  <c r="P139" i="3"/>
  <c r="P438" i="3"/>
  <c r="P311" i="3"/>
  <c r="P393" i="3"/>
  <c r="P401" i="3"/>
  <c r="P377" i="3"/>
  <c r="P765" i="3"/>
  <c r="P341" i="3"/>
  <c r="P64" i="3"/>
  <c r="P309" i="3"/>
  <c r="P291" i="3"/>
  <c r="P734" i="3"/>
  <c r="P769" i="3"/>
  <c r="P661" i="3"/>
  <c r="P645" i="3"/>
  <c r="P693" i="3"/>
  <c r="P297" i="3"/>
  <c r="P807" i="3"/>
  <c r="P395" i="3"/>
  <c r="P57" i="3"/>
  <c r="P242" i="3"/>
  <c r="P448" i="3"/>
  <c r="P654" i="3"/>
  <c r="P650" i="3"/>
  <c r="P642" i="3"/>
  <c r="P665" i="3"/>
  <c r="P494" i="3"/>
  <c r="P1011" i="3"/>
  <c r="P323" i="3"/>
  <c r="P715" i="3"/>
  <c r="P24" i="3"/>
  <c r="P257" i="3"/>
  <c r="P893" i="3"/>
  <c r="P396" i="3"/>
  <c r="P151" i="3"/>
  <c r="P186" i="3"/>
  <c r="P964" i="3"/>
  <c r="P895" i="3"/>
  <c r="P150" i="3"/>
  <c r="P95" i="3"/>
  <c r="P38" i="3"/>
  <c r="P292" i="3"/>
  <c r="P223" i="3"/>
  <c r="P334" i="3"/>
  <c r="P107" i="3"/>
  <c r="P543" i="3"/>
  <c r="P779" i="3"/>
  <c r="P169" i="3"/>
  <c r="P443" i="3"/>
  <c r="P669" i="3"/>
  <c r="P922" i="3"/>
  <c r="P175" i="3"/>
  <c r="P109" i="3"/>
  <c r="P989" i="3"/>
  <c r="P251" i="3"/>
  <c r="P871" i="3"/>
  <c r="P891" i="3"/>
  <c r="P611" i="3"/>
  <c r="P307" i="3"/>
  <c r="P194" i="3"/>
  <c r="P348" i="3"/>
  <c r="P745" i="3"/>
  <c r="P149" i="3"/>
  <c r="P128" i="3"/>
  <c r="P265" i="3"/>
  <c r="P887" i="3"/>
  <c r="P243" i="3"/>
  <c r="P946" i="3"/>
  <c r="P993" i="3"/>
  <c r="P885" i="3"/>
  <c r="P445" i="3"/>
  <c r="P46" i="3"/>
  <c r="P750" i="3"/>
  <c r="P444" i="3"/>
  <c r="P344" i="3"/>
  <c r="P614" i="3"/>
  <c r="P730" i="3"/>
  <c r="P156" i="3"/>
  <c r="P365" i="3"/>
  <c r="P470" i="3"/>
  <c r="P99" i="3"/>
  <c r="P864" i="3"/>
  <c r="P502" i="3"/>
  <c r="P869" i="3"/>
  <c r="P153" i="3"/>
  <c r="P896" i="3"/>
  <c r="P763" i="3"/>
  <c r="P731" i="3"/>
  <c r="P818" i="3"/>
  <c r="P958" i="3"/>
  <c r="P83" i="3"/>
  <c r="P899" i="3"/>
  <c r="P840" i="3"/>
  <c r="P293" i="3"/>
  <c r="P701" i="3"/>
  <c r="P474" i="3"/>
  <c r="P708" i="3"/>
  <c r="P692" i="3"/>
  <c r="P739" i="3"/>
  <c r="P774" i="3"/>
  <c r="P631" i="3"/>
  <c r="P652" i="3"/>
  <c r="P354" i="3"/>
  <c r="P975" i="3"/>
  <c r="P375" i="3"/>
  <c r="P457" i="3"/>
  <c r="P854" i="3"/>
  <c r="P442" i="3"/>
  <c r="P280" i="3"/>
  <c r="P663" i="3"/>
  <c r="P105" i="3"/>
  <c r="P953" i="3"/>
  <c r="P738" i="3"/>
  <c r="P427" i="3"/>
  <c r="P649" i="3"/>
  <c r="P966" i="3"/>
  <c r="P906" i="3"/>
  <c r="P47" i="3"/>
  <c r="P184" i="3"/>
  <c r="P172" i="3"/>
  <c r="P986" i="3"/>
  <c r="P50" i="3"/>
  <c r="P36" i="3"/>
  <c r="P286" i="3"/>
  <c r="P983" i="3"/>
  <c r="P298" i="3"/>
  <c r="P802" i="3"/>
  <c r="P458" i="3"/>
  <c r="P382" i="3"/>
  <c r="P54" i="3"/>
  <c r="P760" i="3"/>
  <c r="P229" i="3"/>
  <c r="P254" i="3"/>
  <c r="P131" i="3"/>
  <c r="P863" i="3"/>
  <c r="P77" i="3"/>
  <c r="P1019" i="3"/>
  <c r="P751" i="3"/>
  <c r="P901" i="3"/>
  <c r="P695" i="3"/>
  <c r="P29" i="3"/>
  <c r="P831" i="3"/>
  <c r="P607" i="3"/>
  <c r="P84" i="3"/>
  <c r="P195" i="3"/>
  <c r="P892" i="3"/>
  <c r="P177" i="3"/>
  <c r="P482" i="3"/>
  <c r="P408" i="3"/>
  <c r="P965" i="3"/>
  <c r="P838" i="3"/>
  <c r="P306" i="3"/>
  <c r="P126" i="3"/>
  <c r="P129" i="3"/>
  <c r="P467" i="3"/>
  <c r="P416" i="3"/>
  <c r="P1007" i="3"/>
  <c r="P947" i="3"/>
  <c r="P925" i="3"/>
  <c r="P199" i="3"/>
  <c r="P299" i="3"/>
  <c r="P453" i="3"/>
  <c r="P196" i="3"/>
  <c r="P615" i="3"/>
  <c r="P817" i="3"/>
  <c r="P673" i="3"/>
  <c r="P531" i="3"/>
  <c r="P630" i="3"/>
  <c r="P235" i="3"/>
  <c r="P476" i="3"/>
  <c r="P415" i="3"/>
  <c r="P423" i="3"/>
  <c r="P399" i="3"/>
  <c r="P86" i="3"/>
  <c r="P422" i="3"/>
  <c r="P200" i="3"/>
  <c r="P130" i="3"/>
  <c r="P148" i="3"/>
  <c r="P539" i="3"/>
  <c r="P527" i="3"/>
  <c r="P520" i="3"/>
  <c r="P488" i="3"/>
  <c r="P584" i="3"/>
  <c r="P225" i="3"/>
  <c r="P544" i="3"/>
  <c r="P641" i="3"/>
  <c r="P300" i="3"/>
  <c r="P28" i="3"/>
  <c r="P675" i="3"/>
  <c r="P832" i="3"/>
  <c r="P814" i="3"/>
  <c r="P867" i="3"/>
  <c r="P68" i="3"/>
  <c r="P147" i="3"/>
  <c r="P238" i="3"/>
  <c r="P302" i="3"/>
  <c r="P985" i="3"/>
  <c r="P647" i="3"/>
  <c r="P493" i="3"/>
  <c r="P386" i="3"/>
  <c r="P82" i="3"/>
  <c r="P289" i="3"/>
  <c r="P434" i="3"/>
  <c r="P75" i="3"/>
  <c r="P123" i="3"/>
  <c r="P85" i="3"/>
  <c r="P951" i="3"/>
  <c r="P222" i="3"/>
  <c r="P1006" i="3"/>
  <c r="P865" i="3"/>
  <c r="P158" i="3"/>
  <c r="P919" i="3"/>
  <c r="P421" i="3"/>
  <c r="P90" i="3"/>
  <c r="P39" i="3"/>
  <c r="P404" i="3"/>
  <c r="P798" i="3"/>
  <c r="P100" i="3"/>
  <c r="P559" i="3"/>
  <c r="P849" i="3"/>
  <c r="P331" i="3"/>
  <c r="P79" i="3"/>
  <c r="P929" i="3"/>
  <c r="P161" i="3"/>
  <c r="P338" i="3"/>
  <c r="P263" i="3"/>
  <c r="P670" i="3"/>
  <c r="P362" i="3"/>
  <c r="P357" i="3"/>
  <c r="P905" i="3"/>
  <c r="P160" i="3"/>
  <c r="P237" i="3"/>
  <c r="P886" i="3"/>
  <c r="P368" i="3"/>
  <c r="P30" i="3"/>
  <c r="P337" i="3"/>
  <c r="P389" i="3"/>
  <c r="P234" i="3"/>
  <c r="P591" i="3"/>
  <c r="P167" i="3"/>
  <c r="P1001" i="3"/>
  <c r="P113" i="3"/>
  <c r="P809" i="3"/>
  <c r="P53" i="3"/>
  <c r="P621" i="3"/>
  <c r="P450" i="3"/>
  <c r="P1013" i="3"/>
  <c r="P797" i="3"/>
  <c r="P317" i="3"/>
  <c r="P978" i="3"/>
  <c r="P884" i="3"/>
  <c r="P575" i="3"/>
  <c r="P314" i="3"/>
  <c r="P703" i="3"/>
  <c r="P859" i="3"/>
  <c r="P842" i="3"/>
  <c r="P454" i="3"/>
  <c r="P144" i="3"/>
  <c r="P969" i="3"/>
  <c r="P848" i="3"/>
  <c r="P121" i="3"/>
  <c r="P274" i="3"/>
  <c r="P707" i="3"/>
  <c r="P686" i="3"/>
  <c r="P682" i="3"/>
  <c r="P674" i="3"/>
  <c r="P698" i="3"/>
  <c r="P22" i="3"/>
  <c r="P662" i="3"/>
  <c r="P679" i="3"/>
  <c r="P526" i="3"/>
  <c r="P101" i="3"/>
  <c r="P800" i="3"/>
  <c r="P790" i="3"/>
  <c r="P758" i="3"/>
  <c r="P463" i="3"/>
  <c r="P380" i="3"/>
  <c r="P174" i="3"/>
  <c r="P288" i="3"/>
  <c r="P374" i="3"/>
  <c r="P915" i="3"/>
  <c r="P385" i="3"/>
  <c r="P510" i="3"/>
  <c r="P501" i="3"/>
  <c r="P485" i="3"/>
  <c r="P533" i="3"/>
  <c r="P188" i="3"/>
  <c r="P732" i="3"/>
  <c r="P857" i="3"/>
  <c r="P636" i="3"/>
  <c r="P108" i="3"/>
  <c r="P613" i="3"/>
  <c r="P888" i="3"/>
  <c r="P880" i="3"/>
  <c r="P904" i="3"/>
  <c r="P902" i="3"/>
  <c r="P66" i="3"/>
  <c r="P398" i="3"/>
  <c r="P258" i="3"/>
  <c r="P244" i="3"/>
  <c r="P776" i="3"/>
  <c r="P626" i="3"/>
  <c r="P753" i="3"/>
  <c r="P737" i="3"/>
  <c r="P785" i="3"/>
  <c r="P514" i="3"/>
  <c r="P31" i="3"/>
  <c r="P806" i="3"/>
  <c r="P283" i="3"/>
  <c r="P41" i="3"/>
  <c r="P551" i="3"/>
  <c r="P496" i="3"/>
  <c r="P560" i="3"/>
  <c r="P782" i="3"/>
  <c r="P221" i="3"/>
  <c r="P340" i="3"/>
  <c r="P992" i="3"/>
  <c r="P429" i="3"/>
  <c r="P720" i="3"/>
  <c r="P796" i="3"/>
  <c r="P343" i="3"/>
  <c r="P987" i="3"/>
  <c r="P547" i="3"/>
  <c r="P704" i="3"/>
  <c r="P830" i="3"/>
  <c r="P787" i="3"/>
  <c r="P640" i="3"/>
  <c r="P634" i="3"/>
  <c r="P347" i="3"/>
  <c r="P328" i="3"/>
  <c r="P48" i="3"/>
  <c r="P507" i="3"/>
  <c r="P853" i="3"/>
  <c r="P246" i="3"/>
  <c r="P858" i="3"/>
  <c r="P606" i="3"/>
  <c r="P762" i="3"/>
  <c r="P70" i="3"/>
  <c r="P517" i="3"/>
  <c r="P605" i="3"/>
  <c r="P313" i="3"/>
  <c r="P778" i="3"/>
  <c r="P212" i="3"/>
  <c r="P681" i="3"/>
  <c r="P653" i="3"/>
  <c r="P920" i="3"/>
  <c r="P136" i="3"/>
  <c r="P569" i="3"/>
  <c r="P573" i="3"/>
  <c r="P856" i="3"/>
  <c r="P540" i="3"/>
  <c r="P193" i="3"/>
  <c r="P552" i="3"/>
  <c r="P165" i="3"/>
  <c r="P217" i="3"/>
  <c r="P473" i="3"/>
  <c r="P296" i="3"/>
  <c r="P345" i="3"/>
  <c r="P727" i="3"/>
  <c r="P828" i="3"/>
  <c r="P239" i="3"/>
  <c r="P1014" i="3"/>
  <c r="P358" i="3"/>
  <c r="P970" i="3"/>
  <c r="P512" i="3"/>
  <c r="P418" i="3"/>
  <c r="P250" i="3"/>
  <c r="P933" i="3"/>
  <c r="P284" i="3"/>
  <c r="P603" i="3"/>
  <c r="P360" i="3"/>
  <c r="P145" i="3"/>
  <c r="P294" i="3"/>
  <c r="P355" i="3"/>
  <c r="P709" i="3"/>
  <c r="P464" i="3"/>
  <c r="P425" i="3"/>
  <c r="P764" i="3"/>
  <c r="P364" i="3"/>
  <c r="P553" i="3"/>
  <c r="P917" i="3"/>
  <c r="P691" i="3"/>
  <c r="P524" i="3"/>
  <c r="P216" i="3"/>
  <c r="P49" i="3"/>
  <c r="P324" i="3"/>
  <c r="P563" i="3"/>
  <c r="P319" i="3"/>
  <c r="P484" i="3"/>
  <c r="P437" i="3"/>
  <c r="P127" i="3"/>
  <c r="P788" i="3"/>
  <c r="P461" i="3"/>
  <c r="P799" i="3"/>
  <c r="P329" i="3"/>
  <c r="P521" i="3"/>
  <c r="P336" i="3"/>
  <c r="P233" i="3"/>
  <c r="P590" i="3"/>
  <c r="P721" i="3"/>
  <c r="P839" i="3"/>
  <c r="P912" i="3"/>
  <c r="P852" i="3"/>
  <c r="P550" i="3"/>
  <c r="P33" i="3"/>
  <c r="P143" i="3"/>
  <c r="P624" i="3"/>
  <c r="P320" i="3"/>
  <c r="P757" i="3"/>
  <c r="P379" i="3"/>
  <c r="P928" i="3"/>
  <c r="P55" i="3"/>
  <c r="P690" i="3"/>
  <c r="P566" i="3"/>
  <c r="P813" i="3"/>
  <c r="P519" i="3"/>
  <c r="P93" i="3"/>
  <c r="P213" i="3"/>
  <c r="P209" i="3"/>
  <c r="P305" i="3"/>
  <c r="P962" i="3"/>
  <c r="P270" i="3"/>
  <c r="P680" i="3"/>
  <c r="P495" i="3"/>
  <c r="P192" i="3"/>
  <c r="P215" i="3"/>
  <c r="P35" i="3"/>
  <c r="P890" i="3"/>
  <c r="P42" i="3"/>
  <c r="P178" i="3"/>
  <c r="P617" i="3"/>
  <c r="P700" i="3"/>
  <c r="P447" i="3"/>
  <c r="P1015" i="3"/>
  <c r="P479" i="3"/>
  <c r="P676" i="3"/>
  <c r="P678" i="3"/>
  <c r="P656" i="3"/>
  <c r="P610" i="3"/>
  <c r="P921" i="3"/>
  <c r="P930" i="3"/>
  <c r="P609" i="3"/>
  <c r="P855" i="3"/>
  <c r="P861" i="3"/>
  <c r="P860" i="3"/>
  <c r="P403" i="3"/>
  <c r="P94" i="3"/>
  <c r="P228" i="3"/>
  <c r="P909" i="3"/>
  <c r="P759" i="3"/>
  <c r="P578" i="3"/>
  <c r="P359" i="3"/>
  <c r="P872" i="3"/>
  <c r="P668" i="3"/>
  <c r="P604" i="3"/>
  <c r="P142" i="3"/>
  <c r="P988" i="3"/>
  <c r="P570" i="3"/>
  <c r="P719" i="3"/>
  <c r="P601" i="3"/>
  <c r="P643" i="3"/>
  <c r="P635" i="3"/>
  <c r="P596" i="3"/>
  <c r="P873" i="3"/>
  <c r="P866" i="3"/>
  <c r="P991" i="3"/>
  <c r="P602" i="3"/>
  <c r="P275" i="3"/>
  <c r="P835" i="3"/>
  <c r="P281" i="3"/>
  <c r="P436" i="3"/>
  <c r="P369" i="3"/>
  <c r="P211" i="3"/>
  <c r="P995" i="3"/>
  <c r="P378" i="3"/>
  <c r="P684" i="3"/>
  <c r="P97" i="3"/>
  <c r="P608" i="3"/>
  <c r="P376" i="3"/>
  <c r="P897" i="3"/>
  <c r="P729" i="3"/>
  <c r="P282" i="3"/>
  <c r="P279" i="3"/>
  <c r="P261" i="3"/>
  <c r="P152" i="3"/>
  <c r="P726" i="3"/>
  <c r="P752" i="3"/>
  <c r="P69" i="3"/>
  <c r="P433" i="3"/>
  <c r="P271" i="3"/>
  <c r="P535" i="3"/>
  <c r="P592" i="3"/>
  <c r="P210" i="3"/>
  <c r="P472" i="3"/>
  <c r="P791" i="3"/>
  <c r="P881" i="3"/>
  <c r="P301" i="3"/>
  <c r="P916" i="3"/>
  <c r="P846" i="3"/>
  <c r="P811" i="3"/>
  <c r="P303" i="3"/>
  <c r="P957" i="3"/>
  <c r="P91" i="3"/>
  <c r="P878" i="3"/>
  <c r="P114" i="3"/>
  <c r="P619" i="3"/>
  <c r="P351" i="3"/>
  <c r="P772" i="3"/>
  <c r="P845" i="3"/>
  <c r="P948" i="3"/>
  <c r="P580" i="3"/>
  <c r="P937" i="3"/>
  <c r="P999" i="3"/>
  <c r="P936" i="3"/>
  <c r="P1018" i="3"/>
  <c r="P541" i="3"/>
  <c r="P290" i="3"/>
  <c r="P723" i="3"/>
  <c r="P898" i="3"/>
  <c r="P530" i="3"/>
  <c r="P741" i="3"/>
  <c r="P638" i="3"/>
  <c r="P456" i="3"/>
  <c r="P419" i="3"/>
  <c r="P923" i="3"/>
  <c r="P287" i="3"/>
  <c r="P949" i="3"/>
  <c r="P793" i="3"/>
  <c r="P990" i="3"/>
  <c r="P189" i="3"/>
  <c r="P272" i="3"/>
  <c r="P138" i="3"/>
  <c r="P941" i="3"/>
  <c r="P426" i="3"/>
  <c r="P699" i="3"/>
  <c r="P938" i="3"/>
  <c r="P125" i="3"/>
  <c r="P170" i="3"/>
  <c r="P952" i="3"/>
  <c r="P187" i="3"/>
  <c r="P43" i="3"/>
  <c r="P534" i="3"/>
  <c r="P666" i="3"/>
  <c r="P497" i="3"/>
  <c r="P455" i="3"/>
  <c r="P154" i="3"/>
  <c r="P557" i="3"/>
  <c r="P118" i="3"/>
  <c r="P1003" i="3"/>
  <c r="P556" i="3"/>
  <c r="P688" i="3"/>
  <c r="P182" i="3"/>
  <c r="P487" i="3"/>
  <c r="P276" i="3"/>
  <c r="P505" i="3"/>
  <c r="P500" i="3"/>
  <c r="P508" i="3"/>
  <c r="P968" i="3"/>
  <c r="P373" i="3"/>
  <c r="P998" i="3"/>
  <c r="P316" i="3"/>
  <c r="P672" i="3"/>
  <c r="P804" i="3"/>
  <c r="P821" i="3"/>
  <c r="P655" i="3"/>
  <c r="P808" i="3"/>
  <c r="P383" i="3"/>
  <c r="P262" i="3"/>
  <c r="P417" i="3"/>
  <c r="P469" i="3"/>
  <c r="P748" i="3"/>
  <c r="P446" i="3"/>
  <c r="P900" i="3"/>
  <c r="P571" i="3"/>
  <c r="P424" i="3"/>
  <c r="P52" i="3"/>
  <c r="P651" i="3"/>
  <c r="P164" i="3"/>
  <c r="P503" i="3"/>
  <c r="P851" i="3"/>
  <c r="P761" i="3"/>
  <c r="P576" i="3"/>
  <c r="P746" i="3"/>
  <c r="P582" i="3"/>
  <c r="P943" i="3"/>
  <c r="P346" i="3"/>
  <c r="P78" i="3"/>
  <c r="P227" i="3"/>
  <c r="P350" i="3"/>
  <c r="P955" i="3"/>
  <c r="P34" i="3"/>
  <c r="P98" i="3"/>
  <c r="P585" i="3"/>
  <c r="P400" i="3"/>
  <c r="P230" i="3"/>
  <c r="P823" i="3"/>
  <c r="P950" i="3"/>
  <c r="P819" i="3"/>
  <c r="P236" i="3"/>
  <c r="P310" i="3"/>
  <c r="P409" i="3"/>
  <c r="P451" i="3"/>
  <c r="P722" i="3"/>
  <c r="P413" i="3"/>
  <c r="P795" i="3"/>
  <c r="P618" i="3"/>
  <c r="P536" i="3"/>
  <c r="P694" i="3"/>
  <c r="P577" i="3"/>
  <c r="P146" i="3"/>
  <c r="P660" i="3"/>
  <c r="P781" i="3"/>
  <c r="P827" i="3"/>
  <c r="P157" i="3"/>
  <c r="P483" i="3"/>
  <c r="P72" i="3"/>
  <c r="P939" i="3"/>
  <c r="P504" i="3"/>
  <c r="P829" i="3"/>
  <c r="P599" i="3"/>
  <c r="P490" i="3"/>
  <c r="P226" i="3"/>
  <c r="P697" i="3"/>
  <c r="P247" i="3"/>
  <c r="P677" i="3"/>
  <c r="P598" i="3"/>
  <c r="P981" i="3"/>
  <c r="P525" i="3"/>
  <c r="P627" i="3"/>
  <c r="P572" i="3"/>
  <c r="P620" i="3"/>
  <c r="P546" i="3"/>
  <c r="P789" i="3"/>
  <c r="P159" i="3"/>
  <c r="P850" i="3"/>
  <c r="P768" i="3"/>
  <c r="P960" i="3"/>
  <c r="P934" i="3"/>
  <c r="P843" i="3"/>
  <c r="P754" i="3"/>
  <c r="P322" i="3"/>
  <c r="P714" i="3"/>
  <c r="P523" i="3"/>
  <c r="P112" i="3"/>
  <c r="P431" i="3"/>
  <c r="P462" i="3"/>
  <c r="P879" i="3"/>
  <c r="P532" i="3"/>
  <c r="P44" i="3"/>
  <c r="P468" i="3"/>
  <c r="P593" i="3"/>
  <c r="P80" i="3"/>
  <c r="P278" i="3"/>
  <c r="P361" i="3"/>
  <c r="P332" i="3"/>
  <c r="P268" i="3"/>
  <c r="P913" i="3"/>
  <c r="P162" i="3"/>
  <c r="P60" i="3"/>
  <c r="P622" i="3"/>
  <c r="P21" i="3"/>
  <c r="P308" i="3"/>
  <c r="P826" i="3"/>
  <c r="P363" i="3"/>
  <c r="P586" i="3"/>
  <c r="P179" i="3"/>
  <c r="P26" i="3"/>
  <c r="P312" i="3"/>
  <c r="P106" i="3"/>
  <c r="P579" i="3"/>
  <c r="P180" i="3"/>
  <c r="P516" i="3"/>
  <c r="P430" i="3"/>
  <c r="P594" i="3"/>
  <c r="P954" i="3"/>
  <c r="P996" i="3"/>
  <c r="P588" i="3"/>
  <c r="P475" i="3"/>
  <c r="P252" i="3"/>
  <c r="P564" i="3"/>
  <c r="P397" i="3"/>
  <c r="P742" i="3"/>
  <c r="P45" i="3"/>
  <c r="P659" i="3"/>
  <c r="P412" i="3"/>
  <c r="P633" i="3"/>
  <c r="P911" i="3"/>
  <c r="P805" i="3"/>
  <c r="P255" i="3"/>
  <c r="P528" i="3"/>
  <c r="P465" i="3"/>
  <c r="P372" i="3"/>
  <c r="P907" i="3"/>
  <c r="P548" i="3"/>
  <c r="P664" i="3"/>
  <c r="P784" i="3"/>
  <c r="P168" i="3"/>
  <c r="P342" i="3"/>
  <c r="P747" i="3"/>
  <c r="P1010" i="3"/>
  <c r="P644" i="3"/>
  <c r="P612" i="3"/>
  <c r="P658" i="3"/>
  <c r="P491" i="3"/>
  <c r="P623" i="3"/>
  <c r="P391" i="3"/>
  <c r="P963" i="3"/>
  <c r="P558" i="3"/>
  <c r="P471" i="3"/>
  <c r="P492" i="3"/>
  <c r="P219" i="3"/>
  <c r="P460" i="3"/>
  <c r="P882" i="3"/>
  <c r="P561" i="3"/>
  <c r="P628" i="3"/>
  <c r="P81" i="3"/>
  <c r="P812" i="3"/>
  <c r="P648" i="3"/>
  <c r="P335" i="3"/>
  <c r="P367" i="3"/>
  <c r="P773" i="3"/>
  <c r="P545" i="3"/>
  <c r="P567" i="3"/>
  <c r="P203" i="3"/>
  <c r="P218" i="3"/>
  <c r="P637" i="3"/>
  <c r="P689" i="3"/>
  <c r="P171" i="3"/>
  <c r="P515" i="3"/>
  <c r="P318" i="3"/>
  <c r="P327" i="3"/>
  <c r="P705" i="3"/>
  <c r="P589" i="3"/>
  <c r="P918" i="3"/>
  <c r="P740" i="3"/>
  <c r="P439" i="3"/>
  <c r="P124" i="3"/>
  <c r="P295" i="3"/>
  <c r="P1004" i="3"/>
  <c r="P749" i="3"/>
  <c r="P481" i="3"/>
  <c r="P894" i="3"/>
  <c r="P267" i="3"/>
  <c r="P942" i="3"/>
  <c r="P837" i="3"/>
  <c r="P874" i="3"/>
  <c r="P555" i="3"/>
  <c r="P384" i="3"/>
  <c r="P452" i="3"/>
  <c r="P801" i="3"/>
  <c r="P783" i="3"/>
  <c r="E5" i="3"/>
  <c r="O18" i="3"/>
  <c r="P18" i="3"/>
  <c r="Q18" i="3"/>
  <c r="M229" i="3" l="1"/>
  <c r="M1004" i="3"/>
  <c r="M886" i="3"/>
  <c r="M942" i="3"/>
  <c r="M145" i="3"/>
  <c r="M950" i="3"/>
  <c r="M317" i="3"/>
  <c r="M365" i="3"/>
  <c r="M493" i="3"/>
  <c r="M489" i="3"/>
  <c r="M883" i="3"/>
  <c r="M486" i="3"/>
  <c r="V8" i="3"/>
  <c r="M680" i="3"/>
  <c r="M688" i="3"/>
  <c r="M385" i="3"/>
  <c r="M744" i="3"/>
  <c r="M878" i="3"/>
  <c r="M548" i="3"/>
  <c r="M132" i="3"/>
  <c r="M800" i="3"/>
  <c r="V24" i="3"/>
  <c r="M420" i="3"/>
  <c r="M535" i="3"/>
  <c r="M599" i="3"/>
  <c r="M923" i="3"/>
  <c r="M333" i="3"/>
  <c r="M247" i="3"/>
  <c r="M84" i="3"/>
  <c r="M70" i="3"/>
  <c r="M762" i="3"/>
  <c r="M931" i="3"/>
  <c r="M110" i="3"/>
  <c r="M827" i="3"/>
  <c r="M843" i="3"/>
  <c r="M209" i="3"/>
  <c r="M910" i="3"/>
  <c r="M128" i="3"/>
  <c r="M976" i="3"/>
  <c r="M789" i="3"/>
  <c r="M653" i="3"/>
  <c r="M545" i="3"/>
  <c r="M417" i="3"/>
  <c r="M875" i="3"/>
  <c r="M873" i="3"/>
  <c r="M114" i="3"/>
  <c r="M422" i="3"/>
  <c r="M50" i="3"/>
  <c r="M193" i="3"/>
  <c r="M897" i="3"/>
  <c r="M763" i="3"/>
  <c r="M325" i="3"/>
  <c r="M775" i="3"/>
  <c r="M172" i="3"/>
  <c r="M937" i="3"/>
  <c r="M998" i="3"/>
  <c r="M155" i="3"/>
  <c r="M331" i="3"/>
  <c r="M117" i="3"/>
  <c r="M195" i="3"/>
  <c r="M1002" i="3"/>
  <c r="M291" i="3"/>
  <c r="M360" i="3"/>
  <c r="M880" i="3"/>
  <c r="M757" i="3"/>
  <c r="M581" i="3"/>
  <c r="M694" i="3"/>
  <c r="M267" i="3"/>
  <c r="M51" i="3"/>
  <c r="M334" i="3"/>
  <c r="M618" i="3"/>
  <c r="M490" i="3"/>
  <c r="M813" i="3"/>
  <c r="M579" i="3"/>
  <c r="M967" i="3"/>
  <c r="M312" i="3"/>
  <c r="M882" i="3"/>
  <c r="M558" i="3"/>
  <c r="M35" i="3"/>
  <c r="M295" i="3"/>
  <c r="M706" i="3"/>
  <c r="M821" i="3"/>
  <c r="M970" i="3"/>
  <c r="M693" i="3"/>
  <c r="V21" i="3"/>
  <c r="M784" i="3"/>
  <c r="M853" i="3"/>
  <c r="M859" i="3"/>
  <c r="M597" i="3"/>
  <c r="M503" i="3"/>
  <c r="M851" i="3"/>
  <c r="M515" i="3"/>
  <c r="M464" i="3"/>
  <c r="V27" i="3"/>
  <c r="M92" i="3"/>
  <c r="M979" i="3"/>
  <c r="M801" i="3"/>
  <c r="M997" i="3"/>
  <c r="M337" i="3"/>
  <c r="M359" i="3"/>
  <c r="M730" i="3"/>
  <c r="M725" i="3"/>
  <c r="M340" i="3"/>
  <c r="M794" i="3"/>
  <c r="M346" i="3"/>
  <c r="M485" i="3"/>
  <c r="M25" i="3"/>
  <c r="M936" i="3"/>
  <c r="M383" i="3"/>
  <c r="M349" i="3"/>
  <c r="M974" i="3"/>
  <c r="M677" i="3"/>
  <c r="M657" i="3"/>
  <c r="M98" i="3"/>
  <c r="M228" i="3"/>
  <c r="M520" i="3"/>
  <c r="M616" i="3"/>
  <c r="M1011" i="3"/>
  <c r="M691" i="3"/>
  <c r="M553" i="3"/>
  <c r="M565" i="3"/>
  <c r="M666" i="3"/>
  <c r="M471" i="3"/>
  <c r="M567" i="3"/>
  <c r="M561" i="3"/>
  <c r="M216" i="3"/>
  <c r="M632" i="3"/>
  <c r="M322" i="3"/>
  <c r="M953" i="3"/>
  <c r="M737" i="3"/>
  <c r="M498" i="3"/>
  <c r="M122" i="3"/>
  <c r="M664" i="3"/>
  <c r="M239" i="3"/>
  <c r="M429" i="3"/>
  <c r="M457" i="3"/>
  <c r="M1007" i="3"/>
  <c r="M864" i="3"/>
  <c r="M556" i="3"/>
  <c r="M588" i="3"/>
  <c r="V5" i="3"/>
  <c r="M941" i="3"/>
  <c r="M146" i="3"/>
  <c r="M138" i="3"/>
  <c r="M271" i="3"/>
  <c r="M319" i="3"/>
  <c r="M200" i="3"/>
  <c r="M793" i="3"/>
  <c r="M849" i="3"/>
  <c r="M147" i="3"/>
  <c r="M241" i="3"/>
  <c r="M598" i="3"/>
  <c r="M488" i="3"/>
  <c r="M266" i="3"/>
  <c r="M336" i="3"/>
  <c r="M108" i="3"/>
  <c r="M392" i="3"/>
  <c r="M993" i="3"/>
  <c r="M258" i="3"/>
  <c r="M510" i="3"/>
  <c r="M552" i="3"/>
  <c r="M684" i="3"/>
  <c r="M381" i="3"/>
  <c r="M300" i="3"/>
  <c r="M1003" i="3"/>
  <c r="M384" i="3"/>
  <c r="M178" i="3"/>
  <c r="M83" i="3"/>
  <c r="M294" i="3"/>
  <c r="M622" i="3"/>
  <c r="M734" i="3"/>
  <c r="M720" i="3"/>
  <c r="M687" i="3"/>
  <c r="M368" i="3"/>
  <c r="M636" i="3"/>
  <c r="M648" i="3"/>
  <c r="M364" i="3"/>
  <c r="M700" i="3"/>
  <c r="M787" i="3"/>
  <c r="M123" i="3"/>
  <c r="V13" i="3"/>
  <c r="M547" i="3"/>
  <c r="M585" i="3"/>
  <c r="M968" i="3"/>
  <c r="M747" i="3"/>
  <c r="M149" i="3"/>
  <c r="M781" i="3"/>
  <c r="M512" i="3"/>
  <c r="M208" i="3"/>
  <c r="M783" i="3"/>
  <c r="M118" i="3"/>
  <c r="M746" i="3"/>
  <c r="M519" i="3"/>
  <c r="M378" i="3"/>
  <c r="M121" i="3"/>
  <c r="M960" i="3"/>
  <c r="M732" i="3"/>
  <c r="M483" i="3"/>
  <c r="M1008" i="3"/>
  <c r="M246" i="3"/>
  <c r="M382" i="3"/>
  <c r="M528" i="3"/>
  <c r="M713" i="3"/>
  <c r="M909" i="3"/>
  <c r="M779" i="3"/>
  <c r="M538" i="3"/>
  <c r="M586" i="3"/>
  <c r="M988" i="3"/>
  <c r="M656" i="3"/>
  <c r="M825" i="3"/>
  <c r="M768" i="3"/>
  <c r="M44" i="3"/>
  <c r="M682" i="3"/>
  <c r="M1010" i="3"/>
  <c r="M436" i="3"/>
  <c r="M981" i="3"/>
  <c r="M816" i="3"/>
  <c r="M393" i="3"/>
  <c r="M840" i="3"/>
  <c r="M36" i="3"/>
  <c r="M52" i="3"/>
  <c r="V6" i="3"/>
  <c r="M879" i="3"/>
  <c r="M638" i="3"/>
  <c r="M521" i="3"/>
  <c r="M834" i="3"/>
  <c r="M133" i="3"/>
  <c r="M888" i="3"/>
  <c r="M148" i="3"/>
  <c r="M907" i="3"/>
  <c r="M259" i="3"/>
  <c r="M68" i="3"/>
  <c r="M572" i="3"/>
  <c r="M654" i="3"/>
  <c r="M945" i="3"/>
  <c r="M30" i="3"/>
  <c r="M583" i="3"/>
  <c r="M410" i="3"/>
  <c r="M770" i="3"/>
  <c r="M537" i="3"/>
  <c r="M183" i="3"/>
  <c r="M965" i="3"/>
  <c r="M905" i="3"/>
  <c r="M854" i="3"/>
  <c r="M355" i="3"/>
  <c r="M660" i="3"/>
  <c r="M861" i="3"/>
  <c r="M767" i="3"/>
  <c r="M191" i="3"/>
  <c r="M462" i="3"/>
  <c r="M901" i="3"/>
  <c r="M235" i="3"/>
  <c r="M58" i="3"/>
  <c r="M87" i="3"/>
  <c r="M398" i="3"/>
  <c r="M631" i="3"/>
  <c r="M711" i="3"/>
  <c r="M848" i="3"/>
  <c r="M918" i="3"/>
  <c r="M544" i="3"/>
  <c r="M719" i="3"/>
  <c r="M120" i="3"/>
  <c r="M139" i="3"/>
  <c r="M41" i="3"/>
  <c r="M356" i="3"/>
  <c r="M125" i="3"/>
  <c r="M518" i="3"/>
  <c r="M797" i="3"/>
  <c r="M808" i="3"/>
  <c r="M130" i="3"/>
  <c r="M170" i="3"/>
  <c r="M645" i="3"/>
  <c r="M376" i="3"/>
  <c r="M406" i="3"/>
  <c r="M107" i="3"/>
  <c r="M893" i="3"/>
  <c r="M804" i="3"/>
  <c r="M832" i="3"/>
  <c r="M613" i="3"/>
  <c r="V23" i="3"/>
  <c r="M881" i="3"/>
  <c r="M221" i="3"/>
  <c r="M99" i="3"/>
  <c r="M301" i="3"/>
  <c r="M1000" i="3"/>
  <c r="M652" i="3"/>
  <c r="M408" i="3"/>
  <c r="M281" i="3"/>
  <c r="M373" i="3"/>
  <c r="M798" i="3"/>
  <c r="M592" i="3"/>
  <c r="M939" i="3"/>
  <c r="M375" i="3"/>
  <c r="M695" i="3"/>
  <c r="M745" i="3"/>
  <c r="M432" i="3"/>
  <c r="M959" i="3"/>
  <c r="M461" i="3"/>
  <c r="M914" i="3"/>
  <c r="M140" i="3"/>
  <c r="M196" i="3"/>
  <c r="M575" i="3"/>
  <c r="M611" i="3"/>
  <c r="M667" i="3"/>
  <c r="M206" i="3"/>
  <c r="M675" i="3"/>
  <c r="M1006" i="3"/>
  <c r="V16" i="3"/>
  <c r="V14" i="3"/>
  <c r="M786" i="3"/>
  <c r="M624" i="3"/>
  <c r="M433" i="3"/>
  <c r="V10" i="3"/>
  <c r="M249" i="3"/>
  <c r="M1019" i="3"/>
  <c r="M689" i="3"/>
  <c r="M80" i="3"/>
  <c r="M697" i="3"/>
  <c r="M64" i="3"/>
  <c r="M867" i="3"/>
  <c r="M607" i="3"/>
  <c r="M313" i="3"/>
  <c r="M153" i="3"/>
  <c r="M431" i="3"/>
  <c r="M715" i="3"/>
  <c r="M668" i="3"/>
  <c r="M270" i="3"/>
  <c r="M321" i="3"/>
  <c r="M143" i="3"/>
  <c r="M812" i="3"/>
  <c r="M838" i="3"/>
  <c r="M862" i="3"/>
  <c r="V26" i="3"/>
  <c r="M764" i="3"/>
  <c r="M623" i="3"/>
  <c r="M250" i="3"/>
  <c r="M542" i="3"/>
  <c r="M962" i="3"/>
  <c r="M972" i="3"/>
  <c r="M400" i="3"/>
  <c r="M412" i="3"/>
  <c r="M343" i="3"/>
  <c r="M473" i="3"/>
  <c r="M137" i="3"/>
  <c r="M872" i="3"/>
  <c r="M601" i="3"/>
  <c r="M371" i="3"/>
  <c r="M57" i="3"/>
  <c r="M908" i="3"/>
  <c r="M399" i="3"/>
  <c r="M524" i="3"/>
  <c r="M615" i="3"/>
  <c r="M727" i="3"/>
  <c r="M865" i="3"/>
  <c r="M61" i="3"/>
  <c r="M74" i="3"/>
  <c r="M157" i="3"/>
  <c r="M296" i="3"/>
  <c r="M252" i="3"/>
  <c r="M388" i="3"/>
  <c r="M394" i="3"/>
  <c r="M663" i="3"/>
  <c r="M890" i="3"/>
  <c r="M584" i="3"/>
  <c r="M441" i="3"/>
  <c r="M690" i="3"/>
  <c r="M742" i="3"/>
  <c r="M404" i="3"/>
  <c r="M754" i="3"/>
  <c r="M924" i="3"/>
  <c r="M522" i="3"/>
  <c r="M131" i="3"/>
  <c r="M982" i="3"/>
  <c r="M796" i="3"/>
  <c r="M308" i="3"/>
  <c r="M245" i="3"/>
  <c r="M833" i="3"/>
  <c r="M930" i="3"/>
  <c r="M566" i="3"/>
  <c r="M55" i="3"/>
  <c r="M994" i="3"/>
  <c r="M113" i="3"/>
  <c r="M856" i="3"/>
  <c r="M963" i="3"/>
  <c r="M517" i="3"/>
  <c r="M211" i="3"/>
  <c r="M219" i="3"/>
  <c r="M973" i="3"/>
  <c r="M643" i="3"/>
  <c r="M434" i="3"/>
  <c r="M290" i="3"/>
  <c r="M231" i="3"/>
  <c r="M494" i="3"/>
  <c r="M527" i="3"/>
  <c r="M403" i="3"/>
  <c r="M43" i="3"/>
  <c r="M646" i="3"/>
  <c r="M658" i="3"/>
  <c r="M38" i="3"/>
  <c r="M710" i="3"/>
  <c r="M810" i="3"/>
  <c r="M314" i="3"/>
  <c r="M261" i="3"/>
  <c r="M162" i="3"/>
  <c r="M743" i="3"/>
  <c r="M738" i="3"/>
  <c r="M115" i="3"/>
  <c r="M593" i="3"/>
  <c r="M594" i="3"/>
  <c r="M443" i="3"/>
  <c r="M173" i="3"/>
  <c r="M726" i="3"/>
  <c r="M318" i="3"/>
  <c r="M555" i="3"/>
  <c r="M692" i="3"/>
  <c r="M1017" i="3"/>
  <c r="M863" i="3"/>
  <c r="M847" i="3"/>
  <c r="M748" i="3"/>
  <c r="M159" i="3"/>
  <c r="M109" i="3"/>
  <c r="M154" i="3"/>
  <c r="M826" i="3"/>
  <c r="M458" i="3"/>
  <c r="M740" i="3"/>
  <c r="M811" i="3"/>
  <c r="V7" i="3"/>
  <c r="V3" i="3"/>
  <c r="M809" i="3"/>
  <c r="M508" i="3"/>
  <c r="M272" i="3"/>
  <c r="M608" i="3"/>
  <c r="M150" i="3"/>
  <c r="M442" i="3"/>
  <c r="M129" i="3"/>
  <c r="M673" i="3"/>
  <c r="M678" i="3"/>
  <c r="M256" i="3"/>
  <c r="M207" i="3"/>
  <c r="M469" i="3"/>
  <c r="M481" i="3"/>
  <c r="M933" i="3"/>
  <c r="M533" i="3"/>
  <c r="M590" i="3"/>
  <c r="M570" i="3"/>
  <c r="M332" i="3"/>
  <c r="M705" i="3"/>
  <c r="M728" i="3"/>
  <c r="M222" i="3"/>
  <c r="M445" i="3"/>
  <c r="M134" i="3"/>
  <c r="M722" i="3"/>
  <c r="M224" i="3"/>
  <c r="M233" i="3"/>
  <c r="M350" i="3"/>
  <c r="M903" i="3"/>
  <c r="M712" i="3"/>
  <c r="M370" i="3"/>
  <c r="M126" i="3"/>
  <c r="M500" i="3"/>
  <c r="M596" i="3"/>
  <c r="M402" i="3"/>
  <c r="M604" i="3"/>
  <c r="M186" i="3"/>
  <c r="M627" i="3"/>
  <c r="V18" i="3"/>
  <c r="M164" i="3"/>
  <c r="M698" i="3"/>
  <c r="M661" i="3"/>
  <c r="M197" i="3"/>
  <c r="M651" i="3"/>
  <c r="M885" i="3"/>
  <c r="M188" i="3"/>
  <c r="M24" i="3"/>
  <c r="M119" i="3"/>
  <c r="M202" i="3"/>
  <c r="M573" i="3"/>
  <c r="M568" i="3"/>
  <c r="M459" i="3"/>
  <c r="M629" i="3"/>
  <c r="M674" i="3"/>
  <c r="M714" i="3"/>
  <c r="M320" i="3"/>
  <c r="M181" i="3"/>
  <c r="M751" i="3"/>
  <c r="M672" i="3"/>
  <c r="M868" i="3"/>
  <c r="M612" i="3"/>
  <c r="M729" i="3"/>
  <c r="M472" i="3"/>
  <c r="M842" i="3"/>
  <c r="M93" i="3"/>
  <c r="M204" i="3"/>
  <c r="M361" i="3"/>
  <c r="M236" i="3"/>
  <c r="M97" i="3"/>
  <c r="M268" i="3"/>
  <c r="M564" i="3"/>
  <c r="M850" i="3"/>
  <c r="M111" i="3"/>
  <c r="M600" i="3"/>
  <c r="M696" i="3"/>
  <c r="M958" i="3"/>
  <c r="M940" i="3"/>
  <c r="M104" i="3"/>
  <c r="M790" i="3"/>
  <c r="M377" i="3"/>
  <c r="M549" i="3"/>
  <c r="M996" i="3"/>
  <c r="M419" i="3"/>
  <c r="M76" i="3"/>
  <c r="M305" i="3"/>
  <c r="M858" i="3"/>
  <c r="M358" i="3"/>
  <c r="M716" i="3"/>
  <c r="M815" i="3"/>
  <c r="M391" i="3"/>
  <c r="M244" i="3"/>
  <c r="M201" i="3"/>
  <c r="M72" i="3"/>
  <c r="M676" i="3"/>
  <c r="M29" i="3"/>
  <c r="M634" i="3"/>
  <c r="M357" i="3"/>
  <c r="M278" i="3"/>
  <c r="M1013" i="3"/>
  <c r="M47" i="3"/>
  <c r="M839" i="3"/>
  <c r="M275" i="3"/>
  <c r="M929" i="3"/>
  <c r="M194" i="3"/>
  <c r="M507" i="3"/>
  <c r="M479" i="3"/>
  <c r="M814" i="3"/>
  <c r="M921" i="3"/>
  <c r="M33" i="3"/>
  <c r="M906" i="3"/>
  <c r="M920" i="3"/>
  <c r="M374" i="3"/>
  <c r="M986" i="3"/>
  <c r="M435" i="3"/>
  <c r="M310" i="3"/>
  <c r="M817" i="3"/>
  <c r="M175" i="3"/>
  <c r="M71" i="3"/>
  <c r="M218" i="3"/>
  <c r="M66" i="3"/>
  <c r="M628" i="3"/>
  <c r="M363" i="3"/>
  <c r="M411" i="3"/>
  <c r="M852" i="3"/>
  <c r="M171" i="3"/>
  <c r="M367" i="3"/>
  <c r="M387" i="3"/>
  <c r="M589" i="3"/>
  <c r="M877" i="3"/>
  <c r="M709" i="3"/>
  <c r="M731" i="3"/>
  <c r="M707" i="3"/>
  <c r="M339" i="3"/>
  <c r="M265" i="3"/>
  <c r="M42" i="3"/>
  <c r="M516" i="3"/>
  <c r="M799" i="3"/>
  <c r="M234" i="3"/>
  <c r="M595" i="3"/>
  <c r="M439" i="3"/>
  <c r="M625" i="3"/>
  <c r="M248" i="3"/>
  <c r="M448" i="3"/>
  <c r="M437" i="3"/>
  <c r="M946" i="3"/>
  <c r="M470" i="3"/>
  <c r="M85" i="3"/>
  <c r="M210" i="3"/>
  <c r="M578" i="3"/>
  <c r="M192" i="3"/>
  <c r="M989" i="3"/>
  <c r="M63" i="3"/>
  <c r="M205" i="3"/>
  <c r="M818" i="3"/>
  <c r="M451" i="3"/>
  <c r="M569" i="3"/>
  <c r="M925" i="3"/>
  <c r="M683" i="3"/>
  <c r="M1005" i="3"/>
  <c r="M736" i="3"/>
  <c r="M274" i="3"/>
  <c r="M822" i="3"/>
  <c r="M898" i="3"/>
  <c r="M215" i="3"/>
  <c r="M396" i="3"/>
  <c r="M416" i="3"/>
  <c r="M277" i="3"/>
  <c r="M351" i="3"/>
  <c r="M587" i="3"/>
  <c r="M21" i="3"/>
  <c r="M414" i="3"/>
  <c r="M562" i="3"/>
  <c r="M309" i="3"/>
  <c r="M540" i="3"/>
  <c r="M896" i="3"/>
  <c r="M560" i="3"/>
  <c r="M505" i="3"/>
  <c r="M73" i="3"/>
  <c r="M316" i="3"/>
  <c r="M665" i="3"/>
  <c r="M990" i="3"/>
  <c r="M152" i="3"/>
  <c r="M163" i="3"/>
  <c r="M679" i="3"/>
  <c r="M733" i="3"/>
  <c r="M242" i="3"/>
  <c r="M961" i="3"/>
  <c r="M987" i="3"/>
  <c r="M828" i="3"/>
  <c r="M177" i="3"/>
  <c r="M904" i="3"/>
  <c r="M418" i="3"/>
  <c r="M297" i="3"/>
  <c r="M227" i="3"/>
  <c r="M1015" i="3"/>
  <c r="M144" i="3"/>
  <c r="M753" i="3"/>
  <c r="M27" i="3"/>
  <c r="M168" i="3"/>
  <c r="M156" i="3"/>
  <c r="M919" i="3"/>
  <c r="M285" i="3"/>
  <c r="M609" i="3"/>
  <c r="M395" i="3"/>
  <c r="M860" i="3"/>
  <c r="M760" i="3"/>
  <c r="M975" i="3"/>
  <c r="M603" i="3"/>
  <c r="M912" i="3"/>
  <c r="M778" i="3"/>
  <c r="M161" i="3"/>
  <c r="M124" i="3"/>
  <c r="M708" i="3"/>
  <c r="M776" i="3"/>
  <c r="M780" i="3"/>
  <c r="M889" i="3"/>
  <c r="V4" i="3"/>
  <c r="M49" i="3"/>
  <c r="M166" i="3"/>
  <c r="M243" i="3"/>
  <c r="M774" i="3"/>
  <c r="M327" i="3"/>
  <c r="M468" i="3"/>
  <c r="M101" i="3"/>
  <c r="M870" i="3"/>
  <c r="M497" i="3"/>
  <c r="V17" i="3"/>
  <c r="M513" i="3"/>
  <c r="M447" i="3"/>
  <c r="M217" i="3"/>
  <c r="M338" i="3"/>
  <c r="M26" i="3"/>
  <c r="M819" i="3"/>
  <c r="M413" i="3"/>
  <c r="M846" i="3"/>
  <c r="M212" i="3"/>
  <c r="M238" i="3"/>
  <c r="M1001" i="3"/>
  <c r="M952" i="3"/>
  <c r="M82" i="3"/>
  <c r="M509" i="3"/>
  <c r="M633" i="3"/>
  <c r="M831" i="3"/>
  <c r="M777" i="3"/>
  <c r="M254" i="3"/>
  <c r="M421" i="3"/>
  <c r="M190" i="3"/>
  <c r="M580" i="3"/>
  <c r="M741" i="3"/>
  <c r="M96" i="3"/>
  <c r="M639" i="3"/>
  <c r="M563" i="3"/>
  <c r="M65" i="3"/>
  <c r="M40" i="3"/>
  <c r="M529" i="3"/>
  <c r="M362" i="3"/>
  <c r="M752" i="3"/>
  <c r="M487" i="3"/>
  <c r="M225" i="3"/>
  <c r="M467" i="3"/>
  <c r="M891" i="3"/>
  <c r="M345" i="3"/>
  <c r="M539" i="3"/>
  <c r="M630" i="3"/>
  <c r="M769" i="3"/>
  <c r="M174" i="3"/>
  <c r="M662" i="3"/>
  <c r="M409" i="3"/>
  <c r="M160" i="3"/>
  <c r="M892" i="3"/>
  <c r="M389" i="3"/>
  <c r="M582" i="3"/>
  <c r="V25" i="3"/>
  <c r="M141" i="3"/>
  <c r="M112" i="3"/>
  <c r="M220" i="3"/>
  <c r="M484" i="3"/>
  <c r="M559" i="3"/>
  <c r="M531" i="3"/>
  <c r="M48" i="3"/>
  <c r="M326" i="3"/>
  <c r="M31" i="3"/>
  <c r="M915" i="3"/>
  <c r="M543" i="3"/>
  <c r="M887" i="3"/>
  <c r="M453" i="3"/>
  <c r="M577" i="3"/>
  <c r="M105" i="3"/>
  <c r="M502" i="3"/>
  <c r="M830" i="3"/>
  <c r="M928" i="3"/>
  <c r="M169" i="3"/>
  <c r="M449" i="3"/>
  <c r="M782" i="3"/>
  <c r="M492" i="3"/>
  <c r="M289" i="3"/>
  <c r="M454" i="3"/>
  <c r="M59" i="3"/>
  <c r="M199" i="3"/>
  <c r="M916" i="3"/>
  <c r="M405" i="3"/>
  <c r="M329" i="3"/>
  <c r="M966" i="3"/>
  <c r="M427" i="3"/>
  <c r="M185" i="3"/>
  <c r="M765" i="3"/>
  <c r="M938" i="3"/>
  <c r="M702" i="3"/>
  <c r="M619" i="3"/>
  <c r="M985" i="3"/>
  <c r="M717" i="3"/>
  <c r="M39" i="3"/>
  <c r="M949" i="3"/>
  <c r="M932" i="3"/>
  <c r="M835" i="3"/>
  <c r="M344" i="3"/>
  <c r="M287" i="3"/>
  <c r="M637" i="3"/>
  <c r="M642" i="3"/>
  <c r="M182" i="3"/>
  <c r="M263" i="3"/>
  <c r="M1014" i="3"/>
  <c r="M1016" i="3"/>
  <c r="M686" i="3"/>
  <c r="M704" i="3"/>
  <c r="M90" i="3"/>
  <c r="M456" i="3"/>
  <c r="M315" i="3"/>
  <c r="M293" i="3"/>
  <c r="M189" i="3"/>
  <c r="M951" i="3"/>
  <c r="M283" i="3"/>
  <c r="M75" i="3"/>
  <c r="M397" i="3"/>
  <c r="M655" i="3"/>
  <c r="M299" i="3"/>
  <c r="M626" i="3"/>
  <c r="M841" i="3"/>
  <c r="M773" i="3"/>
  <c r="M446" i="3"/>
  <c r="M995" i="3"/>
  <c r="M501" i="3"/>
  <c r="M288" i="3"/>
  <c r="M992" i="3"/>
  <c r="M135" i="3"/>
  <c r="M499" i="3"/>
  <c r="M444" i="3"/>
  <c r="M874" i="3"/>
  <c r="M306" i="3"/>
  <c r="M984" i="3"/>
  <c r="M311" i="3"/>
  <c r="M28" i="3"/>
  <c r="M523" i="3"/>
  <c r="M617" i="3"/>
  <c r="M280" i="3"/>
  <c r="M802" i="3"/>
  <c r="M269" i="3"/>
  <c r="M304" i="3"/>
  <c r="M534" i="3"/>
  <c r="M866" i="3"/>
  <c r="M279" i="3"/>
  <c r="M723" i="3"/>
  <c r="M286" i="3"/>
  <c r="M142" i="3"/>
  <c r="M844" i="3"/>
  <c r="M718" i="3"/>
  <c r="M606" i="3"/>
  <c r="M969" i="3"/>
  <c r="M795" i="3"/>
  <c r="M956" i="3"/>
  <c r="M324" i="3"/>
  <c r="M282" i="3"/>
  <c r="M829" i="3"/>
  <c r="M857" i="3"/>
  <c r="M88" i="3"/>
  <c r="M771" i="3"/>
  <c r="M739" i="3"/>
  <c r="M669" i="3"/>
  <c r="V15" i="3"/>
  <c r="M56" i="3"/>
  <c r="M650" i="3"/>
  <c r="M79" i="3"/>
  <c r="M980" i="3"/>
  <c r="M214" i="3"/>
  <c r="M899" i="3"/>
  <c r="M136" i="3"/>
  <c r="M496" i="3"/>
  <c r="M685" i="3"/>
  <c r="M943" i="3"/>
  <c r="M902" i="3"/>
  <c r="M836" i="3"/>
  <c r="M415" i="3"/>
  <c r="M999" i="3"/>
  <c r="M240" i="3"/>
  <c r="M495" i="3"/>
  <c r="M761" i="3"/>
  <c r="M983" i="3"/>
  <c r="M749" i="3"/>
  <c r="M824" i="3"/>
  <c r="M855" i="3"/>
  <c r="M54" i="3"/>
  <c r="M23" i="3"/>
  <c r="M369" i="3"/>
  <c r="M179" i="3"/>
  <c r="M46" i="3"/>
  <c r="M407" i="3"/>
  <c r="M541" i="3"/>
  <c r="M532" i="3"/>
  <c r="M971" i="3"/>
  <c r="M255" i="3"/>
  <c r="M127" i="3"/>
  <c r="M913" i="3"/>
  <c r="M944" i="3"/>
  <c r="M620" i="3"/>
  <c r="M335" i="3"/>
  <c r="M89" i="3"/>
  <c r="M425" i="3"/>
  <c r="M571" i="3"/>
  <c r="M230" i="3"/>
  <c r="V22" i="3"/>
  <c r="M379" i="3"/>
  <c r="M438" i="3"/>
  <c r="M91" i="3"/>
  <c r="M452" i="3"/>
  <c r="M514" i="3"/>
  <c r="M165" i="3"/>
  <c r="M466" i="3"/>
  <c r="M876" i="3"/>
  <c r="M347" i="3"/>
  <c r="M551" i="3"/>
  <c r="V2" i="3"/>
  <c r="M911" i="3"/>
  <c r="M954" i="3"/>
  <c r="V28" i="3"/>
  <c r="M964" i="3"/>
  <c r="M474" i="3"/>
  <c r="M900" i="3"/>
  <c r="M428" i="3"/>
  <c r="M328" i="3"/>
  <c r="M511" i="3"/>
  <c r="M354" i="3"/>
  <c r="M922" i="3"/>
  <c r="M791" i="3"/>
  <c r="M823" i="3"/>
  <c r="M330" i="3"/>
  <c r="M894" i="3"/>
  <c r="M681" i="3"/>
  <c r="M721" i="3"/>
  <c r="M772" i="3"/>
  <c r="M348" i="3"/>
  <c r="M671" i="3"/>
  <c r="M506" i="3"/>
  <c r="M482" i="3"/>
  <c r="M699" i="3"/>
  <c r="M621" i="3"/>
  <c r="M53" i="3"/>
  <c r="M869" i="3"/>
  <c r="M273" i="3"/>
  <c r="M735" i="3"/>
  <c r="M341" i="3"/>
  <c r="M806" i="3"/>
  <c r="M386" i="3"/>
  <c r="M641" i="3"/>
  <c r="M22" i="3"/>
  <c r="M45" i="3"/>
  <c r="M948" i="3"/>
  <c r="M934" i="3"/>
  <c r="M78" i="3"/>
  <c r="M253" i="3"/>
  <c r="V9" i="3"/>
  <c r="M1018" i="3"/>
  <c r="M176" i="3"/>
  <c r="M758" i="3"/>
  <c r="M106" i="3"/>
  <c r="M95" i="3"/>
  <c r="M455" i="3"/>
  <c r="M557" i="3"/>
  <c r="M37" i="3"/>
  <c r="M401" i="3"/>
  <c r="M478" i="3"/>
  <c r="M32" i="3"/>
  <c r="M151" i="3"/>
  <c r="M837" i="3"/>
  <c r="M1012" i="3"/>
  <c r="M342" i="3"/>
  <c r="M260" i="3"/>
  <c r="M292" i="3"/>
  <c r="M232" i="3"/>
  <c r="M251" i="3"/>
  <c r="M264" i="3"/>
  <c r="M576" i="3"/>
  <c r="M647" i="3"/>
  <c r="M957" i="3"/>
  <c r="M759" i="3"/>
  <c r="V19" i="3"/>
  <c r="M644" i="3"/>
  <c r="M785" i="3"/>
  <c r="M750" i="3"/>
  <c r="M180" i="3"/>
  <c r="M352" i="3"/>
  <c r="M724" i="3"/>
  <c r="M237" i="3"/>
  <c r="M198" i="3"/>
  <c r="M701" i="3"/>
  <c r="M62" i="3"/>
  <c r="M574" i="3"/>
  <c r="M820" i="3"/>
  <c r="M977" i="3"/>
  <c r="M845" i="3"/>
  <c r="M703" i="3"/>
  <c r="M226" i="3"/>
  <c r="M991" i="3"/>
  <c r="M792" i="3"/>
  <c r="V11" i="3"/>
  <c r="M978" i="3"/>
  <c r="M805" i="3"/>
  <c r="M100" i="3"/>
  <c r="M223" i="3"/>
  <c r="M34" i="3"/>
  <c r="M69" i="3"/>
  <c r="M465" i="3"/>
  <c r="M546" i="3"/>
  <c r="M871" i="3"/>
  <c r="M284" i="3"/>
  <c r="M323" i="3"/>
  <c r="M158" i="3"/>
  <c r="M605" i="3"/>
  <c r="V12" i="3"/>
  <c r="M659" i="3"/>
  <c r="M81" i="3"/>
  <c r="M895" i="3"/>
  <c r="M460" i="3"/>
  <c r="M167" i="3"/>
  <c r="M307" i="3"/>
  <c r="M476" i="3"/>
  <c r="M1009" i="3"/>
  <c r="M430" i="3"/>
  <c r="M554" i="3"/>
  <c r="M426" i="3"/>
  <c r="M184" i="3"/>
  <c r="M670" i="3"/>
  <c r="M423" i="3"/>
  <c r="M935" i="3"/>
  <c r="M947" i="3"/>
  <c r="M602" i="3"/>
  <c r="M463" i="3"/>
  <c r="M390" i="3"/>
  <c r="M262" i="3"/>
  <c r="M440" i="3"/>
  <c r="M276" i="3"/>
  <c r="M640" i="3"/>
  <c r="M475" i="3"/>
  <c r="M77" i="3"/>
  <c r="M303" i="3"/>
  <c r="M372" i="3"/>
  <c r="M610" i="3"/>
  <c r="M536" i="3"/>
  <c r="M803" i="3"/>
  <c r="M526" i="3"/>
  <c r="M635" i="3"/>
  <c r="M67" i="3"/>
  <c r="M302" i="3"/>
  <c r="M60" i="3"/>
  <c r="M480" i="3"/>
  <c r="M926" i="3"/>
  <c r="M884" i="3"/>
  <c r="M807" i="3"/>
  <c r="M550" i="3"/>
  <c r="M353" i="3"/>
  <c r="M649" i="3"/>
  <c r="M116" i="3"/>
  <c r="M366" i="3"/>
  <c r="M213" i="3"/>
  <c r="M298" i="3"/>
  <c r="M504" i="3"/>
  <c r="M614" i="3"/>
  <c r="M477" i="3"/>
  <c r="M591" i="3"/>
  <c r="M187" i="3"/>
  <c r="M756" i="3"/>
  <c r="M530" i="3"/>
  <c r="M927" i="3"/>
  <c r="M103" i="3"/>
  <c r="M257" i="3"/>
  <c r="V20" i="3"/>
  <c r="M86" i="3"/>
  <c r="M766" i="3"/>
  <c r="M424" i="3"/>
  <c r="M955" i="3"/>
  <c r="M380" i="3"/>
  <c r="M94" i="3"/>
  <c r="M525" i="3"/>
  <c r="M203" i="3"/>
  <c r="M450" i="3"/>
  <c r="M491" i="3"/>
  <c r="M788" i="3"/>
  <c r="M917" i="3"/>
  <c r="M102" i="3"/>
  <c r="M755" i="3"/>
  <c r="N353" i="3" l="1"/>
  <c r="R353" i="3"/>
  <c r="N465" i="3"/>
  <c r="R465" i="3"/>
  <c r="N45" i="3"/>
  <c r="R45" i="3"/>
  <c r="N425" i="3"/>
  <c r="R425" i="3"/>
  <c r="N795" i="3"/>
  <c r="R795" i="3"/>
  <c r="R263" i="3"/>
  <c r="N263" i="3"/>
  <c r="R769" i="3"/>
  <c r="N769" i="3"/>
  <c r="N587" i="3"/>
  <c r="R587" i="3"/>
  <c r="R986" i="3"/>
  <c r="N986" i="3"/>
  <c r="N93" i="3"/>
  <c r="R93" i="3"/>
  <c r="N590" i="3"/>
  <c r="R590" i="3"/>
  <c r="N43" i="3"/>
  <c r="R43" i="3"/>
  <c r="R57" i="3"/>
  <c r="N57" i="3"/>
  <c r="N939" i="3"/>
  <c r="R939" i="3"/>
  <c r="N44" i="3"/>
  <c r="R44" i="3"/>
  <c r="N325" i="3"/>
  <c r="R325" i="3"/>
  <c r="N755" i="3"/>
  <c r="R755" i="3"/>
  <c r="N526" i="3"/>
  <c r="R526" i="3"/>
  <c r="N102" i="3"/>
  <c r="R102" i="3"/>
  <c r="R884" i="3"/>
  <c r="N884" i="3"/>
  <c r="R307" i="3"/>
  <c r="N307" i="3"/>
  <c r="N237" i="3"/>
  <c r="R237" i="3"/>
  <c r="R386" i="3"/>
  <c r="N386" i="3"/>
  <c r="N438" i="3"/>
  <c r="R438" i="3"/>
  <c r="R213" i="3"/>
  <c r="N213" i="3"/>
  <c r="R670" i="3"/>
  <c r="N670" i="3"/>
  <c r="R845" i="3"/>
  <c r="N845" i="3"/>
  <c r="R957" i="3"/>
  <c r="N957" i="3"/>
  <c r="R806" i="3"/>
  <c r="N806" i="3"/>
  <c r="N347" i="3"/>
  <c r="R347" i="3"/>
  <c r="R983" i="3"/>
  <c r="N983" i="3"/>
  <c r="R269" i="3"/>
  <c r="N269" i="3"/>
  <c r="R424" i="3"/>
  <c r="N424" i="3"/>
  <c r="N366" i="3"/>
  <c r="R366" i="3"/>
  <c r="N610" i="3"/>
  <c r="R610" i="3"/>
  <c r="R460" i="3"/>
  <c r="N460" i="3"/>
  <c r="N805" i="3"/>
  <c r="R805" i="3"/>
  <c r="N647" i="3"/>
  <c r="R647" i="3"/>
  <c r="R455" i="3"/>
  <c r="N455" i="3"/>
  <c r="R823" i="3"/>
  <c r="N823" i="3"/>
  <c r="R491" i="3"/>
  <c r="N491" i="3"/>
  <c r="N766" i="3"/>
  <c r="R766" i="3"/>
  <c r="R187" i="3"/>
  <c r="N187" i="3"/>
  <c r="R116" i="3"/>
  <c r="N116" i="3"/>
  <c r="N60" i="3"/>
  <c r="R60" i="3"/>
  <c r="R372" i="3"/>
  <c r="N372" i="3"/>
  <c r="N390" i="3"/>
  <c r="R390" i="3"/>
  <c r="R426" i="3"/>
  <c r="N426" i="3"/>
  <c r="R895" i="3"/>
  <c r="N895" i="3"/>
  <c r="N871" i="3"/>
  <c r="R871" i="3"/>
  <c r="R978" i="3"/>
  <c r="N978" i="3"/>
  <c r="N820" i="3"/>
  <c r="R820" i="3"/>
  <c r="N180" i="3"/>
  <c r="R180" i="3"/>
  <c r="N576" i="3"/>
  <c r="R576" i="3"/>
  <c r="N837" i="3"/>
  <c r="R837" i="3"/>
  <c r="N95" i="3"/>
  <c r="R95" i="3"/>
  <c r="N934" i="3"/>
  <c r="R934" i="3"/>
  <c r="R735" i="3"/>
  <c r="N735" i="3"/>
  <c r="N671" i="3"/>
  <c r="R671" i="3"/>
  <c r="N791" i="3"/>
  <c r="R791" i="3"/>
  <c r="N964" i="3"/>
  <c r="R964" i="3"/>
  <c r="R466" i="3"/>
  <c r="N466" i="3"/>
  <c r="R230" i="3"/>
  <c r="N230" i="3"/>
  <c r="N127" i="3"/>
  <c r="R127" i="3"/>
  <c r="R369" i="3"/>
  <c r="N369" i="3"/>
  <c r="R495" i="3"/>
  <c r="N495" i="3"/>
  <c r="N496" i="3"/>
  <c r="R496" i="3"/>
  <c r="N324" i="3"/>
  <c r="R324" i="3"/>
  <c r="N286" i="3"/>
  <c r="R286" i="3"/>
  <c r="R280" i="3"/>
  <c r="N280" i="3"/>
  <c r="R444" i="3"/>
  <c r="N444" i="3"/>
  <c r="N773" i="3"/>
  <c r="R773" i="3"/>
  <c r="N951" i="3"/>
  <c r="R951" i="3"/>
  <c r="N1016" i="3"/>
  <c r="R1016" i="3"/>
  <c r="N835" i="3"/>
  <c r="R835" i="3"/>
  <c r="N938" i="3"/>
  <c r="R938" i="3"/>
  <c r="R199" i="3"/>
  <c r="N199" i="3"/>
  <c r="R928" i="3"/>
  <c r="N928" i="3"/>
  <c r="N915" i="3"/>
  <c r="R915" i="3"/>
  <c r="R112" i="3"/>
  <c r="N112" i="3"/>
  <c r="N662" i="3"/>
  <c r="R662" i="3"/>
  <c r="N225" i="3"/>
  <c r="R225" i="3"/>
  <c r="R639" i="3"/>
  <c r="N639" i="3"/>
  <c r="N831" i="3"/>
  <c r="R831" i="3"/>
  <c r="R846" i="3"/>
  <c r="N846" i="3"/>
  <c r="R166" i="3"/>
  <c r="N166" i="3"/>
  <c r="N161" i="3"/>
  <c r="R161" i="3"/>
  <c r="N609" i="3"/>
  <c r="R609" i="3"/>
  <c r="N1015" i="3"/>
  <c r="R1015" i="3"/>
  <c r="N961" i="3"/>
  <c r="R961" i="3"/>
  <c r="N316" i="3"/>
  <c r="R316" i="3"/>
  <c r="N414" i="3"/>
  <c r="R414" i="3"/>
  <c r="R898" i="3"/>
  <c r="N898" i="3"/>
  <c r="R451" i="3"/>
  <c r="N451" i="3"/>
  <c r="R85" i="3"/>
  <c r="N85" i="3"/>
  <c r="N595" i="3"/>
  <c r="R595" i="3"/>
  <c r="R731" i="3"/>
  <c r="N731" i="3"/>
  <c r="N411" i="3"/>
  <c r="R411" i="3"/>
  <c r="N310" i="3"/>
  <c r="R310" i="3"/>
  <c r="R814" i="3"/>
  <c r="N814" i="3"/>
  <c r="R1013" i="3"/>
  <c r="N1013" i="3"/>
  <c r="R244" i="3"/>
  <c r="N244" i="3"/>
  <c r="R419" i="3"/>
  <c r="N419" i="3"/>
  <c r="N696" i="3"/>
  <c r="R696" i="3"/>
  <c r="N361" i="3"/>
  <c r="R361" i="3"/>
  <c r="N672" i="3"/>
  <c r="R672" i="3"/>
  <c r="N568" i="3"/>
  <c r="R568" i="3"/>
  <c r="R197" i="3"/>
  <c r="N197" i="3"/>
  <c r="N402" i="3"/>
  <c r="R402" i="3"/>
  <c r="R233" i="3"/>
  <c r="N233" i="3"/>
  <c r="R332" i="3"/>
  <c r="N332" i="3"/>
  <c r="R256" i="3"/>
  <c r="N256" i="3"/>
  <c r="N508" i="3"/>
  <c r="R508" i="3"/>
  <c r="N154" i="3"/>
  <c r="R154" i="3"/>
  <c r="R555" i="3"/>
  <c r="N555" i="3"/>
  <c r="R738" i="3"/>
  <c r="N738" i="3"/>
  <c r="N658" i="3"/>
  <c r="R658" i="3"/>
  <c r="N434" i="3"/>
  <c r="R434" i="3"/>
  <c r="N113" i="3"/>
  <c r="R113" i="3"/>
  <c r="N796" i="3"/>
  <c r="R796" i="3"/>
  <c r="N690" i="3"/>
  <c r="R690" i="3"/>
  <c r="N296" i="3"/>
  <c r="R296" i="3"/>
  <c r="N399" i="3"/>
  <c r="R399" i="3"/>
  <c r="N343" i="3"/>
  <c r="R343" i="3"/>
  <c r="N764" i="3"/>
  <c r="R764" i="3"/>
  <c r="R668" i="3"/>
  <c r="N668" i="3"/>
  <c r="N697" i="3"/>
  <c r="R697" i="3"/>
  <c r="R786" i="3"/>
  <c r="N786" i="3"/>
  <c r="N575" i="3"/>
  <c r="R575" i="3"/>
  <c r="R695" i="3"/>
  <c r="N695" i="3"/>
  <c r="N652" i="3"/>
  <c r="R652" i="3"/>
  <c r="R832" i="3"/>
  <c r="N832" i="3"/>
  <c r="R130" i="3"/>
  <c r="N130" i="3"/>
  <c r="R120" i="3"/>
  <c r="N120" i="3"/>
  <c r="R87" i="3"/>
  <c r="N87" i="3"/>
  <c r="N660" i="3"/>
  <c r="R660" i="3"/>
  <c r="N410" i="3"/>
  <c r="R410" i="3"/>
  <c r="N907" i="3"/>
  <c r="R907" i="3"/>
  <c r="R1010" i="3"/>
  <c r="N1010" i="3"/>
  <c r="R538" i="3"/>
  <c r="N538" i="3"/>
  <c r="R483" i="3"/>
  <c r="N483" i="3"/>
  <c r="R783" i="3"/>
  <c r="N783" i="3"/>
  <c r="N547" i="3"/>
  <c r="R547" i="3"/>
  <c r="R368" i="3"/>
  <c r="N368" i="3"/>
  <c r="R384" i="3"/>
  <c r="N384" i="3"/>
  <c r="R993" i="3"/>
  <c r="N993" i="3"/>
  <c r="N147" i="3"/>
  <c r="R147" i="3"/>
  <c r="R941" i="3"/>
  <c r="N941" i="3"/>
  <c r="R239" i="3"/>
  <c r="N239" i="3"/>
  <c r="R216" i="3"/>
  <c r="N216" i="3"/>
  <c r="R1011" i="3"/>
  <c r="N1011" i="3"/>
  <c r="R349" i="3"/>
  <c r="N349" i="3"/>
  <c r="N725" i="3"/>
  <c r="R725" i="3"/>
  <c r="N784" i="3"/>
  <c r="R784" i="3"/>
  <c r="N558" i="3"/>
  <c r="R558" i="3"/>
  <c r="R334" i="3"/>
  <c r="N334" i="3"/>
  <c r="R291" i="3"/>
  <c r="N291" i="3"/>
  <c r="R172" i="3"/>
  <c r="N172" i="3"/>
  <c r="R114" i="3"/>
  <c r="N114" i="3"/>
  <c r="N128" i="3"/>
  <c r="R128" i="3"/>
  <c r="N70" i="3"/>
  <c r="R70" i="3"/>
  <c r="N680" i="3"/>
  <c r="R680" i="3"/>
  <c r="R950" i="3"/>
  <c r="N950" i="3"/>
  <c r="R67" i="3"/>
  <c r="N67" i="3"/>
  <c r="R792" i="3"/>
  <c r="N792" i="3"/>
  <c r="R869" i="3"/>
  <c r="N869" i="3"/>
  <c r="N971" i="3"/>
  <c r="R971" i="3"/>
  <c r="R279" i="3"/>
  <c r="N279" i="3"/>
  <c r="R949" i="3"/>
  <c r="N949" i="3"/>
  <c r="N752" i="3"/>
  <c r="R752" i="3"/>
  <c r="R912" i="3"/>
  <c r="N912" i="3"/>
  <c r="R274" i="3"/>
  <c r="N274" i="3"/>
  <c r="R507" i="3"/>
  <c r="N507" i="3"/>
  <c r="N181" i="3"/>
  <c r="R181" i="3"/>
  <c r="N673" i="3"/>
  <c r="R673" i="3"/>
  <c r="N55" i="3"/>
  <c r="R55" i="3"/>
  <c r="N689" i="3"/>
  <c r="R689" i="3"/>
  <c r="N854" i="3"/>
  <c r="R854" i="3"/>
  <c r="R132" i="3"/>
  <c r="N132" i="3"/>
  <c r="N807" i="3"/>
  <c r="R807" i="3"/>
  <c r="N476" i="3"/>
  <c r="R476" i="3"/>
  <c r="N298" i="3"/>
  <c r="R298" i="3"/>
  <c r="R423" i="3"/>
  <c r="N423" i="3"/>
  <c r="R703" i="3"/>
  <c r="N703" i="3"/>
  <c r="R894" i="3"/>
  <c r="N894" i="3"/>
  <c r="R917" i="3"/>
  <c r="N917" i="3"/>
  <c r="N926" i="3"/>
  <c r="R926" i="3"/>
  <c r="N440" i="3"/>
  <c r="R440" i="3"/>
  <c r="R323" i="3"/>
  <c r="N323" i="3"/>
  <c r="R724" i="3"/>
  <c r="N724" i="3"/>
  <c r="R253" i="3"/>
  <c r="N253" i="3"/>
  <c r="R900" i="3"/>
  <c r="N900" i="3"/>
  <c r="N46" i="3"/>
  <c r="R46" i="3"/>
  <c r="N306" i="3"/>
  <c r="R306" i="3"/>
  <c r="N756" i="3"/>
  <c r="R756" i="3"/>
  <c r="N480" i="3"/>
  <c r="R480" i="3"/>
  <c r="R262" i="3"/>
  <c r="N262" i="3"/>
  <c r="R284" i="3"/>
  <c r="N284" i="3"/>
  <c r="R977" i="3"/>
  <c r="N977" i="3"/>
  <c r="N1012" i="3"/>
  <c r="R1012" i="3"/>
  <c r="N78" i="3"/>
  <c r="R78" i="3"/>
  <c r="R506" i="3"/>
  <c r="N506" i="3"/>
  <c r="R913" i="3"/>
  <c r="N913" i="3"/>
  <c r="R450" i="3"/>
  <c r="N450" i="3"/>
  <c r="N86" i="3"/>
  <c r="R86" i="3"/>
  <c r="R591" i="3"/>
  <c r="N591" i="3"/>
  <c r="N649" i="3"/>
  <c r="R649" i="3"/>
  <c r="N302" i="3"/>
  <c r="R302" i="3"/>
  <c r="R303" i="3"/>
  <c r="N303" i="3"/>
  <c r="N463" i="3"/>
  <c r="R463" i="3"/>
  <c r="R554" i="3"/>
  <c r="N554" i="3"/>
  <c r="N81" i="3"/>
  <c r="R81" i="3"/>
  <c r="N546" i="3"/>
  <c r="R546" i="3"/>
  <c r="N574" i="3"/>
  <c r="R574" i="3"/>
  <c r="N750" i="3"/>
  <c r="R750" i="3"/>
  <c r="R264" i="3"/>
  <c r="N264" i="3"/>
  <c r="N151" i="3"/>
  <c r="R151" i="3"/>
  <c r="R106" i="3"/>
  <c r="N106" i="3"/>
  <c r="N948" i="3"/>
  <c r="R948" i="3"/>
  <c r="R273" i="3"/>
  <c r="N273" i="3"/>
  <c r="N348" i="3"/>
  <c r="R348" i="3"/>
  <c r="N922" i="3"/>
  <c r="R922" i="3"/>
  <c r="R165" i="3"/>
  <c r="N165" i="3"/>
  <c r="N571" i="3"/>
  <c r="R571" i="3"/>
  <c r="N255" i="3"/>
  <c r="R255" i="3"/>
  <c r="N23" i="3"/>
  <c r="R23" i="3"/>
  <c r="N240" i="3"/>
  <c r="R240" i="3"/>
  <c r="N136" i="3"/>
  <c r="R136" i="3"/>
  <c r="N669" i="3"/>
  <c r="R669" i="3"/>
  <c r="N956" i="3"/>
  <c r="R956" i="3"/>
  <c r="N723" i="3"/>
  <c r="R723" i="3"/>
  <c r="N617" i="3"/>
  <c r="R617" i="3"/>
  <c r="N499" i="3"/>
  <c r="R499" i="3"/>
  <c r="N841" i="3"/>
  <c r="R841" i="3"/>
  <c r="R189" i="3"/>
  <c r="N189" i="3"/>
  <c r="R1014" i="3"/>
  <c r="N1014" i="3"/>
  <c r="R932" i="3"/>
  <c r="N932" i="3"/>
  <c r="R765" i="3"/>
  <c r="N765" i="3"/>
  <c r="N59" i="3"/>
  <c r="R59" i="3"/>
  <c r="R830" i="3"/>
  <c r="N830" i="3"/>
  <c r="R31" i="3"/>
  <c r="N31" i="3"/>
  <c r="R141" i="3"/>
  <c r="N141" i="3"/>
  <c r="R174" i="3"/>
  <c r="N174" i="3"/>
  <c r="R487" i="3"/>
  <c r="N487" i="3"/>
  <c r="R96" i="3"/>
  <c r="N96" i="3"/>
  <c r="N633" i="3"/>
  <c r="R633" i="3"/>
  <c r="R413" i="3"/>
  <c r="N413" i="3"/>
  <c r="N497" i="3"/>
  <c r="R497" i="3"/>
  <c r="R49" i="3"/>
  <c r="N49" i="3"/>
  <c r="R778" i="3"/>
  <c r="N778" i="3"/>
  <c r="N285" i="3"/>
  <c r="R285" i="3"/>
  <c r="N227" i="3"/>
  <c r="R227" i="3"/>
  <c r="R242" i="3"/>
  <c r="N242" i="3"/>
  <c r="N73" i="3"/>
  <c r="R73" i="3"/>
  <c r="R21" i="3"/>
  <c r="N21" i="3"/>
  <c r="N822" i="3"/>
  <c r="R822" i="3"/>
  <c r="N818" i="3"/>
  <c r="R818" i="3"/>
  <c r="R470" i="3"/>
  <c r="N470" i="3"/>
  <c r="R234" i="3"/>
  <c r="N234" i="3"/>
  <c r="R709" i="3"/>
  <c r="N709" i="3"/>
  <c r="N363" i="3"/>
  <c r="R363" i="3"/>
  <c r="R435" i="3"/>
  <c r="N435" i="3"/>
  <c r="R479" i="3"/>
  <c r="N479" i="3"/>
  <c r="R278" i="3"/>
  <c r="N278" i="3"/>
  <c r="N391" i="3"/>
  <c r="R391" i="3"/>
  <c r="N996" i="3"/>
  <c r="R996" i="3"/>
  <c r="N600" i="3"/>
  <c r="R600" i="3"/>
  <c r="R204" i="3"/>
  <c r="N204" i="3"/>
  <c r="R751" i="3"/>
  <c r="N751" i="3"/>
  <c r="R573" i="3"/>
  <c r="N573" i="3"/>
  <c r="R661" i="3"/>
  <c r="N661" i="3"/>
  <c r="R596" i="3"/>
  <c r="N596" i="3"/>
  <c r="R224" i="3"/>
  <c r="N224" i="3"/>
  <c r="R570" i="3"/>
  <c r="N570" i="3"/>
  <c r="R678" i="3"/>
  <c r="N678" i="3"/>
  <c r="R809" i="3"/>
  <c r="N809" i="3"/>
  <c r="R109" i="3"/>
  <c r="N109" i="3"/>
  <c r="R318" i="3"/>
  <c r="N318" i="3"/>
  <c r="N743" i="3"/>
  <c r="R743" i="3"/>
  <c r="R646" i="3"/>
  <c r="N646" i="3"/>
  <c r="R643" i="3"/>
  <c r="N643" i="3"/>
  <c r="N994" i="3"/>
  <c r="R994" i="3"/>
  <c r="R982" i="3"/>
  <c r="N982" i="3"/>
  <c r="N441" i="3"/>
  <c r="R441" i="3"/>
  <c r="R157" i="3"/>
  <c r="N157" i="3"/>
  <c r="R908" i="3"/>
  <c r="N908" i="3"/>
  <c r="R412" i="3"/>
  <c r="N412" i="3"/>
  <c r="N715" i="3"/>
  <c r="R715" i="3"/>
  <c r="N80" i="3"/>
  <c r="R80" i="3"/>
  <c r="N196" i="3"/>
  <c r="R196" i="3"/>
  <c r="R375" i="3"/>
  <c r="N375" i="3"/>
  <c r="R1000" i="3"/>
  <c r="N1000" i="3"/>
  <c r="N804" i="3"/>
  <c r="R804" i="3"/>
  <c r="R808" i="3"/>
  <c r="N808" i="3"/>
  <c r="R719" i="3"/>
  <c r="N719" i="3"/>
  <c r="R58" i="3"/>
  <c r="N58" i="3"/>
  <c r="R355" i="3"/>
  <c r="N355" i="3"/>
  <c r="N583" i="3"/>
  <c r="R583" i="3"/>
  <c r="R148" i="3"/>
  <c r="N148" i="3"/>
  <c r="R52" i="3"/>
  <c r="N52" i="3"/>
  <c r="R682" i="3"/>
  <c r="N682" i="3"/>
  <c r="N779" i="3"/>
  <c r="R779" i="3"/>
  <c r="N732" i="3"/>
  <c r="R732" i="3"/>
  <c r="R208" i="3"/>
  <c r="N208" i="3"/>
  <c r="N687" i="3"/>
  <c r="R687" i="3"/>
  <c r="N1003" i="3"/>
  <c r="R1003" i="3"/>
  <c r="R392" i="3"/>
  <c r="N392" i="3"/>
  <c r="R849" i="3"/>
  <c r="N849" i="3"/>
  <c r="N664" i="3"/>
  <c r="R664" i="3"/>
  <c r="N561" i="3"/>
  <c r="R561" i="3"/>
  <c r="N616" i="3"/>
  <c r="R616" i="3"/>
  <c r="R383" i="3"/>
  <c r="N383" i="3"/>
  <c r="R730" i="3"/>
  <c r="N730" i="3"/>
  <c r="R464" i="3"/>
  <c r="N464" i="3"/>
  <c r="N882" i="3"/>
  <c r="R882" i="3"/>
  <c r="N51" i="3"/>
  <c r="R51" i="3"/>
  <c r="R1002" i="3"/>
  <c r="N1002" i="3"/>
  <c r="N775" i="3"/>
  <c r="R775" i="3"/>
  <c r="R873" i="3"/>
  <c r="N873" i="3"/>
  <c r="R910" i="3"/>
  <c r="N910" i="3"/>
  <c r="R84" i="3"/>
  <c r="N84" i="3"/>
  <c r="R800" i="3"/>
  <c r="N800" i="3"/>
  <c r="R145" i="3"/>
  <c r="N145" i="3"/>
  <c r="N77" i="3"/>
  <c r="R77" i="3"/>
  <c r="R62" i="3"/>
  <c r="N62" i="3"/>
  <c r="N772" i="3"/>
  <c r="R772" i="3"/>
  <c r="R54" i="3"/>
  <c r="N54" i="3"/>
  <c r="R523" i="3"/>
  <c r="N523" i="3"/>
  <c r="R454" i="3"/>
  <c r="N454" i="3"/>
  <c r="N741" i="3"/>
  <c r="R741" i="3"/>
  <c r="N919" i="3"/>
  <c r="R919" i="3"/>
  <c r="R205" i="3"/>
  <c r="N205" i="3"/>
  <c r="R357" i="3"/>
  <c r="N357" i="3"/>
  <c r="N698" i="3"/>
  <c r="R698" i="3"/>
  <c r="N159" i="3"/>
  <c r="R159" i="3"/>
  <c r="N131" i="3"/>
  <c r="R131" i="3"/>
  <c r="R431" i="3"/>
  <c r="N431" i="3"/>
  <c r="R893" i="3"/>
  <c r="N893" i="3"/>
  <c r="R30" i="3"/>
  <c r="N30" i="3"/>
  <c r="R960" i="3"/>
  <c r="N960" i="3"/>
  <c r="N123" i="3"/>
  <c r="R123" i="3"/>
  <c r="R793" i="3"/>
  <c r="N793" i="3"/>
  <c r="R122" i="3"/>
  <c r="N122" i="3"/>
  <c r="N520" i="3"/>
  <c r="R520" i="3"/>
  <c r="R359" i="3"/>
  <c r="N359" i="3"/>
  <c r="R693" i="3"/>
  <c r="N693" i="3"/>
  <c r="R312" i="3"/>
  <c r="N312" i="3"/>
  <c r="R195" i="3"/>
  <c r="N195" i="3"/>
  <c r="N942" i="3"/>
  <c r="R942" i="3"/>
  <c r="R525" i="3"/>
  <c r="N525" i="3"/>
  <c r="N257" i="3"/>
  <c r="R257" i="3"/>
  <c r="R614" i="3"/>
  <c r="N614" i="3"/>
  <c r="N550" i="3"/>
  <c r="R550" i="3"/>
  <c r="N635" i="3"/>
  <c r="R635" i="3"/>
  <c r="R475" i="3"/>
  <c r="N475" i="3"/>
  <c r="N947" i="3"/>
  <c r="R947" i="3"/>
  <c r="R1009" i="3"/>
  <c r="N1009" i="3"/>
  <c r="R69" i="3"/>
  <c r="N69" i="3"/>
  <c r="N991" i="3"/>
  <c r="R991" i="3"/>
  <c r="R701" i="3"/>
  <c r="N701" i="3"/>
  <c r="R644" i="3"/>
  <c r="N644" i="3"/>
  <c r="R232" i="3"/>
  <c r="N232" i="3"/>
  <c r="N478" i="3"/>
  <c r="R478" i="3"/>
  <c r="R176" i="3"/>
  <c r="N176" i="3"/>
  <c r="R22" i="3"/>
  <c r="N22" i="3"/>
  <c r="R53" i="3"/>
  <c r="N53" i="3"/>
  <c r="R721" i="3"/>
  <c r="N721" i="3"/>
  <c r="N511" i="3"/>
  <c r="R511" i="3"/>
  <c r="N911" i="3"/>
  <c r="R911" i="3"/>
  <c r="N452" i="3"/>
  <c r="R452" i="3"/>
  <c r="R89" i="3"/>
  <c r="N89" i="3"/>
  <c r="R532" i="3"/>
  <c r="N532" i="3"/>
  <c r="N855" i="3"/>
  <c r="R855" i="3"/>
  <c r="R415" i="3"/>
  <c r="N415" i="3"/>
  <c r="R214" i="3"/>
  <c r="N214" i="3"/>
  <c r="N771" i="3"/>
  <c r="R771" i="3"/>
  <c r="N969" i="3"/>
  <c r="R969" i="3"/>
  <c r="N866" i="3"/>
  <c r="R866" i="3"/>
  <c r="R28" i="3"/>
  <c r="N28" i="3"/>
  <c r="R992" i="3"/>
  <c r="N992" i="3"/>
  <c r="R299" i="3"/>
  <c r="N299" i="3"/>
  <c r="N315" i="3"/>
  <c r="R315" i="3"/>
  <c r="R182" i="3"/>
  <c r="N182" i="3"/>
  <c r="R39" i="3"/>
  <c r="N39" i="3"/>
  <c r="N427" i="3"/>
  <c r="R427" i="3"/>
  <c r="N289" i="3"/>
  <c r="R289" i="3"/>
  <c r="R105" i="3"/>
  <c r="N105" i="3"/>
  <c r="R48" i="3"/>
  <c r="N48" i="3"/>
  <c r="N582" i="3"/>
  <c r="R582" i="3"/>
  <c r="R630" i="3"/>
  <c r="N630" i="3"/>
  <c r="N362" i="3"/>
  <c r="R362" i="3"/>
  <c r="N580" i="3"/>
  <c r="R580" i="3"/>
  <c r="N82" i="3"/>
  <c r="R82" i="3"/>
  <c r="N26" i="3"/>
  <c r="R26" i="3"/>
  <c r="N101" i="3"/>
  <c r="R101" i="3"/>
  <c r="R889" i="3"/>
  <c r="N889" i="3"/>
  <c r="N603" i="3"/>
  <c r="R603" i="3"/>
  <c r="N156" i="3"/>
  <c r="R156" i="3"/>
  <c r="N418" i="3"/>
  <c r="R418" i="3"/>
  <c r="R679" i="3"/>
  <c r="N679" i="3"/>
  <c r="R560" i="3"/>
  <c r="N560" i="3"/>
  <c r="R351" i="3"/>
  <c r="N351" i="3"/>
  <c r="R736" i="3"/>
  <c r="N736" i="3"/>
  <c r="N63" i="3"/>
  <c r="R63" i="3"/>
  <c r="N437" i="3"/>
  <c r="R437" i="3"/>
  <c r="R516" i="3"/>
  <c r="N516" i="3"/>
  <c r="R589" i="3"/>
  <c r="N589" i="3"/>
  <c r="N66" i="3"/>
  <c r="R66" i="3"/>
  <c r="R374" i="3"/>
  <c r="N374" i="3"/>
  <c r="N194" i="3"/>
  <c r="R194" i="3"/>
  <c r="N634" i="3"/>
  <c r="R634" i="3"/>
  <c r="N716" i="3"/>
  <c r="R716" i="3"/>
  <c r="R377" i="3"/>
  <c r="N377" i="3"/>
  <c r="N850" i="3"/>
  <c r="R850" i="3"/>
  <c r="R842" i="3"/>
  <c r="N842" i="3"/>
  <c r="R320" i="3"/>
  <c r="N320" i="3"/>
  <c r="R119" i="3"/>
  <c r="N119" i="3"/>
  <c r="N164" i="3"/>
  <c r="R164" i="3"/>
  <c r="R126" i="3"/>
  <c r="N126" i="3"/>
  <c r="R134" i="3"/>
  <c r="N134" i="3"/>
  <c r="N533" i="3"/>
  <c r="R533" i="3"/>
  <c r="R129" i="3"/>
  <c r="N129" i="3"/>
  <c r="N748" i="3"/>
  <c r="R748" i="3"/>
  <c r="R173" i="3"/>
  <c r="N173" i="3"/>
  <c r="N261" i="3"/>
  <c r="R261" i="3"/>
  <c r="R403" i="3"/>
  <c r="N403" i="3"/>
  <c r="N219" i="3"/>
  <c r="R219" i="3"/>
  <c r="N566" i="3"/>
  <c r="R566" i="3"/>
  <c r="R522" i="3"/>
  <c r="N522" i="3"/>
  <c r="N890" i="3"/>
  <c r="R890" i="3"/>
  <c r="N61" i="3"/>
  <c r="R61" i="3"/>
  <c r="R371" i="3"/>
  <c r="N371" i="3"/>
  <c r="N972" i="3"/>
  <c r="R972" i="3"/>
  <c r="N838" i="3"/>
  <c r="R838" i="3"/>
  <c r="R153" i="3"/>
  <c r="N153" i="3"/>
  <c r="R1019" i="3"/>
  <c r="N1019" i="3"/>
  <c r="R1006" i="3"/>
  <c r="N1006" i="3"/>
  <c r="R914" i="3"/>
  <c r="N914" i="3"/>
  <c r="R592" i="3"/>
  <c r="N592" i="3"/>
  <c r="R99" i="3"/>
  <c r="N99" i="3"/>
  <c r="N107" i="3"/>
  <c r="R107" i="3"/>
  <c r="N518" i="3"/>
  <c r="R518" i="3"/>
  <c r="R918" i="3"/>
  <c r="N918" i="3"/>
  <c r="R901" i="3"/>
  <c r="N901" i="3"/>
  <c r="N905" i="3"/>
  <c r="R905" i="3"/>
  <c r="R945" i="3"/>
  <c r="N945" i="3"/>
  <c r="N133" i="3"/>
  <c r="R133" i="3"/>
  <c r="R840" i="3"/>
  <c r="N840" i="3"/>
  <c r="N768" i="3"/>
  <c r="R768" i="3"/>
  <c r="R713" i="3"/>
  <c r="N713" i="3"/>
  <c r="R121" i="3"/>
  <c r="N121" i="3"/>
  <c r="R781" i="3"/>
  <c r="N781" i="3"/>
  <c r="N787" i="3"/>
  <c r="R787" i="3"/>
  <c r="R734" i="3"/>
  <c r="N734" i="3"/>
  <c r="R381" i="3"/>
  <c r="N381" i="3"/>
  <c r="R336" i="3"/>
  <c r="N336" i="3"/>
  <c r="N200" i="3"/>
  <c r="R200" i="3"/>
  <c r="N556" i="3"/>
  <c r="R556" i="3"/>
  <c r="R498" i="3"/>
  <c r="N498" i="3"/>
  <c r="N471" i="3"/>
  <c r="R471" i="3"/>
  <c r="R228" i="3"/>
  <c r="N228" i="3"/>
  <c r="N25" i="3"/>
  <c r="R25" i="3"/>
  <c r="R337" i="3"/>
  <c r="N337" i="3"/>
  <c r="R851" i="3"/>
  <c r="N851" i="3"/>
  <c r="N970" i="3"/>
  <c r="R970" i="3"/>
  <c r="R967" i="3"/>
  <c r="N967" i="3"/>
  <c r="R694" i="3"/>
  <c r="N694" i="3"/>
  <c r="N117" i="3"/>
  <c r="R117" i="3"/>
  <c r="N763" i="3"/>
  <c r="R763" i="3"/>
  <c r="N417" i="3"/>
  <c r="R417" i="3"/>
  <c r="R843" i="3"/>
  <c r="N843" i="3"/>
  <c r="R333" i="3"/>
  <c r="N333" i="3"/>
  <c r="R548" i="3"/>
  <c r="N548" i="3"/>
  <c r="R883" i="3"/>
  <c r="N883" i="3"/>
  <c r="R886" i="3"/>
  <c r="N886" i="3"/>
  <c r="R477" i="3"/>
  <c r="N477" i="3"/>
  <c r="R659" i="3"/>
  <c r="N659" i="3"/>
  <c r="R758" i="3"/>
  <c r="N758" i="3"/>
  <c r="R514" i="3"/>
  <c r="N514" i="3"/>
  <c r="N739" i="3"/>
  <c r="R739" i="3"/>
  <c r="R293" i="3"/>
  <c r="N293" i="3"/>
  <c r="R870" i="3"/>
  <c r="N870" i="3"/>
  <c r="R505" i="3"/>
  <c r="N505" i="3"/>
  <c r="R877" i="3"/>
  <c r="N877" i="3"/>
  <c r="R111" i="3"/>
  <c r="N111" i="3"/>
  <c r="N722" i="3"/>
  <c r="R722" i="3"/>
  <c r="N162" i="3"/>
  <c r="R162" i="3"/>
  <c r="N74" i="3"/>
  <c r="R74" i="3"/>
  <c r="N140" i="3"/>
  <c r="R140" i="3"/>
  <c r="R544" i="3"/>
  <c r="N544" i="3"/>
  <c r="N36" i="3"/>
  <c r="R36" i="3"/>
  <c r="N300" i="3"/>
  <c r="R300" i="3"/>
  <c r="N875" i="3"/>
  <c r="R875" i="3"/>
  <c r="R103" i="3"/>
  <c r="N103" i="3"/>
  <c r="N935" i="3"/>
  <c r="R935" i="3"/>
  <c r="N605" i="3"/>
  <c r="R605" i="3"/>
  <c r="R34" i="3"/>
  <c r="N34" i="3"/>
  <c r="R226" i="3"/>
  <c r="N226" i="3"/>
  <c r="R198" i="3"/>
  <c r="N198" i="3"/>
  <c r="R292" i="3"/>
  <c r="N292" i="3"/>
  <c r="N401" i="3"/>
  <c r="R401" i="3"/>
  <c r="N1018" i="3"/>
  <c r="R1018" i="3"/>
  <c r="R641" i="3"/>
  <c r="N641" i="3"/>
  <c r="N621" i="3"/>
  <c r="R621" i="3"/>
  <c r="R681" i="3"/>
  <c r="N681" i="3"/>
  <c r="N328" i="3"/>
  <c r="R328" i="3"/>
  <c r="R91" i="3"/>
  <c r="N91" i="3"/>
  <c r="R335" i="3"/>
  <c r="N335" i="3"/>
  <c r="N541" i="3"/>
  <c r="R541" i="3"/>
  <c r="N824" i="3"/>
  <c r="R824" i="3"/>
  <c r="N836" i="3"/>
  <c r="R836" i="3"/>
  <c r="R980" i="3"/>
  <c r="N980" i="3"/>
  <c r="N88" i="3"/>
  <c r="R88" i="3"/>
  <c r="N606" i="3"/>
  <c r="R606" i="3"/>
  <c r="N534" i="3"/>
  <c r="R534" i="3"/>
  <c r="R311" i="3"/>
  <c r="N311" i="3"/>
  <c r="N288" i="3"/>
  <c r="R288" i="3"/>
  <c r="R655" i="3"/>
  <c r="N655" i="3"/>
  <c r="N456" i="3"/>
  <c r="R456" i="3"/>
  <c r="N642" i="3"/>
  <c r="R642" i="3"/>
  <c r="N717" i="3"/>
  <c r="R717" i="3"/>
  <c r="N966" i="3"/>
  <c r="R966" i="3"/>
  <c r="R492" i="3"/>
  <c r="N492" i="3"/>
  <c r="N577" i="3"/>
  <c r="R577" i="3"/>
  <c r="N531" i="3"/>
  <c r="R531" i="3"/>
  <c r="R389" i="3"/>
  <c r="N389" i="3"/>
  <c r="R539" i="3"/>
  <c r="N539" i="3"/>
  <c r="N529" i="3"/>
  <c r="R529" i="3"/>
  <c r="N190" i="3"/>
  <c r="R190" i="3"/>
  <c r="N952" i="3"/>
  <c r="R952" i="3"/>
  <c r="R338" i="3"/>
  <c r="N338" i="3"/>
  <c r="N468" i="3"/>
  <c r="R468" i="3"/>
  <c r="R780" i="3"/>
  <c r="N780" i="3"/>
  <c r="N975" i="3"/>
  <c r="R975" i="3"/>
  <c r="R168" i="3"/>
  <c r="N168" i="3"/>
  <c r="N904" i="3"/>
  <c r="R904" i="3"/>
  <c r="N163" i="3"/>
  <c r="R163" i="3"/>
  <c r="N896" i="3"/>
  <c r="R896" i="3"/>
  <c r="N277" i="3"/>
  <c r="R277" i="3"/>
  <c r="R1005" i="3"/>
  <c r="N1005" i="3"/>
  <c r="R989" i="3"/>
  <c r="N989" i="3"/>
  <c r="R448" i="3"/>
  <c r="N448" i="3"/>
  <c r="N42" i="3"/>
  <c r="R42" i="3"/>
  <c r="R387" i="3"/>
  <c r="N387" i="3"/>
  <c r="R218" i="3"/>
  <c r="N218" i="3"/>
  <c r="N920" i="3"/>
  <c r="R920" i="3"/>
  <c r="N929" i="3"/>
  <c r="R929" i="3"/>
  <c r="N29" i="3"/>
  <c r="R29" i="3"/>
  <c r="N358" i="3"/>
  <c r="R358" i="3"/>
  <c r="R790" i="3"/>
  <c r="N790" i="3"/>
  <c r="R564" i="3"/>
  <c r="N564" i="3"/>
  <c r="N472" i="3"/>
  <c r="R472" i="3"/>
  <c r="R714" i="3"/>
  <c r="N714" i="3"/>
  <c r="R24" i="3"/>
  <c r="N24" i="3"/>
  <c r="N370" i="3"/>
  <c r="R370" i="3"/>
  <c r="N445" i="3"/>
  <c r="R445" i="3"/>
  <c r="R933" i="3"/>
  <c r="N933" i="3"/>
  <c r="N442" i="3"/>
  <c r="R442" i="3"/>
  <c r="R811" i="3"/>
  <c r="N811" i="3"/>
  <c r="N847" i="3"/>
  <c r="R847" i="3"/>
  <c r="R443" i="3"/>
  <c r="N443" i="3"/>
  <c r="N314" i="3"/>
  <c r="R314" i="3"/>
  <c r="R527" i="3"/>
  <c r="N527" i="3"/>
  <c r="N211" i="3"/>
  <c r="R211" i="3"/>
  <c r="N930" i="3"/>
  <c r="R930" i="3"/>
  <c r="N924" i="3"/>
  <c r="R924" i="3"/>
  <c r="R663" i="3"/>
  <c r="N663" i="3"/>
  <c r="R865" i="3"/>
  <c r="N865" i="3"/>
  <c r="R601" i="3"/>
  <c r="N601" i="3"/>
  <c r="R962" i="3"/>
  <c r="N962" i="3"/>
  <c r="R812" i="3"/>
  <c r="N812" i="3"/>
  <c r="N313" i="3"/>
  <c r="R313" i="3"/>
  <c r="N249" i="3"/>
  <c r="R249" i="3"/>
  <c r="N675" i="3"/>
  <c r="R675" i="3"/>
  <c r="N461" i="3"/>
  <c r="R461" i="3"/>
  <c r="N798" i="3"/>
  <c r="R798" i="3"/>
  <c r="R221" i="3"/>
  <c r="N221" i="3"/>
  <c r="N406" i="3"/>
  <c r="R406" i="3"/>
  <c r="R125" i="3"/>
  <c r="N125" i="3"/>
  <c r="R848" i="3"/>
  <c r="N848" i="3"/>
  <c r="N462" i="3"/>
  <c r="R462" i="3"/>
  <c r="R965" i="3"/>
  <c r="N965" i="3"/>
  <c r="R654" i="3"/>
  <c r="N654" i="3"/>
  <c r="N834" i="3"/>
  <c r="R834" i="3"/>
  <c r="N393" i="3"/>
  <c r="R393" i="3"/>
  <c r="R825" i="3"/>
  <c r="N825" i="3"/>
  <c r="R528" i="3"/>
  <c r="N528" i="3"/>
  <c r="R378" i="3"/>
  <c r="N378" i="3"/>
  <c r="R149" i="3"/>
  <c r="N149" i="3"/>
  <c r="N700" i="3"/>
  <c r="R700" i="3"/>
  <c r="N622" i="3"/>
  <c r="R622" i="3"/>
  <c r="N684" i="3"/>
  <c r="R684" i="3"/>
  <c r="N266" i="3"/>
  <c r="R266" i="3"/>
  <c r="R319" i="3"/>
  <c r="N319" i="3"/>
  <c r="R864" i="3"/>
  <c r="N864" i="3"/>
  <c r="N737" i="3"/>
  <c r="R737" i="3"/>
  <c r="N666" i="3"/>
  <c r="R666" i="3"/>
  <c r="N98" i="3"/>
  <c r="R98" i="3"/>
  <c r="N485" i="3"/>
  <c r="R485" i="3"/>
  <c r="R997" i="3"/>
  <c r="N997" i="3"/>
  <c r="N503" i="3"/>
  <c r="R503" i="3"/>
  <c r="N821" i="3"/>
  <c r="R821" i="3"/>
  <c r="R579" i="3"/>
  <c r="N579" i="3"/>
  <c r="N581" i="3"/>
  <c r="R581" i="3"/>
  <c r="R331" i="3"/>
  <c r="N331" i="3"/>
  <c r="N897" i="3"/>
  <c r="R897" i="3"/>
  <c r="R545" i="3"/>
  <c r="N545" i="3"/>
  <c r="R827" i="3"/>
  <c r="N827" i="3"/>
  <c r="N923" i="3"/>
  <c r="R923" i="3"/>
  <c r="N878" i="3"/>
  <c r="R878" i="3"/>
  <c r="N489" i="3"/>
  <c r="R489" i="3"/>
  <c r="R1004" i="3"/>
  <c r="N1004" i="3"/>
  <c r="R251" i="3"/>
  <c r="N251" i="3"/>
  <c r="R185" i="3"/>
  <c r="N185" i="3"/>
  <c r="N628" i="3"/>
  <c r="R628" i="3"/>
  <c r="R400" i="3"/>
  <c r="N400" i="3"/>
  <c r="N486" i="3"/>
  <c r="R486" i="3"/>
  <c r="N803" i="3"/>
  <c r="R803" i="3"/>
  <c r="N759" i="3"/>
  <c r="R759" i="3"/>
  <c r="R428" i="3"/>
  <c r="N428" i="3"/>
  <c r="R620" i="3"/>
  <c r="N620" i="3"/>
  <c r="N407" i="3"/>
  <c r="R407" i="3"/>
  <c r="N749" i="3"/>
  <c r="R749" i="3"/>
  <c r="R902" i="3"/>
  <c r="N902" i="3"/>
  <c r="R79" i="3"/>
  <c r="N79" i="3"/>
  <c r="N857" i="3"/>
  <c r="R857" i="3"/>
  <c r="N718" i="3"/>
  <c r="R718" i="3"/>
  <c r="R304" i="3"/>
  <c r="N304" i="3"/>
  <c r="N984" i="3"/>
  <c r="R984" i="3"/>
  <c r="R501" i="3"/>
  <c r="N501" i="3"/>
  <c r="N397" i="3"/>
  <c r="R397" i="3"/>
  <c r="N90" i="3"/>
  <c r="R90" i="3"/>
  <c r="N637" i="3"/>
  <c r="R637" i="3"/>
  <c r="N985" i="3"/>
  <c r="R985" i="3"/>
  <c r="R329" i="3"/>
  <c r="N329" i="3"/>
  <c r="R782" i="3"/>
  <c r="N782" i="3"/>
  <c r="R453" i="3"/>
  <c r="N453" i="3"/>
  <c r="N559" i="3"/>
  <c r="R559" i="3"/>
  <c r="R892" i="3"/>
  <c r="N892" i="3"/>
  <c r="N345" i="3"/>
  <c r="R345" i="3"/>
  <c r="R40" i="3"/>
  <c r="N40" i="3"/>
  <c r="R421" i="3"/>
  <c r="N421" i="3"/>
  <c r="N1001" i="3"/>
  <c r="R1001" i="3"/>
  <c r="R217" i="3"/>
  <c r="N217" i="3"/>
  <c r="N327" i="3"/>
  <c r="R327" i="3"/>
  <c r="R776" i="3"/>
  <c r="N776" i="3"/>
  <c r="R760" i="3"/>
  <c r="N760" i="3"/>
  <c r="N27" i="3"/>
  <c r="R27" i="3"/>
  <c r="R177" i="3"/>
  <c r="N177" i="3"/>
  <c r="N152" i="3"/>
  <c r="R152" i="3"/>
  <c r="N540" i="3"/>
  <c r="R540" i="3"/>
  <c r="N416" i="3"/>
  <c r="R416" i="3"/>
  <c r="N683" i="3"/>
  <c r="R683" i="3"/>
  <c r="N192" i="3"/>
  <c r="R192" i="3"/>
  <c r="R248" i="3"/>
  <c r="N248" i="3"/>
  <c r="R265" i="3"/>
  <c r="N265" i="3"/>
  <c r="R367" i="3"/>
  <c r="N367" i="3"/>
  <c r="N71" i="3"/>
  <c r="R71" i="3"/>
  <c r="N906" i="3"/>
  <c r="R906" i="3"/>
  <c r="N275" i="3"/>
  <c r="R275" i="3"/>
  <c r="R676" i="3"/>
  <c r="N676" i="3"/>
  <c r="R858" i="3"/>
  <c r="N858" i="3"/>
  <c r="N104" i="3"/>
  <c r="R104" i="3"/>
  <c r="N268" i="3"/>
  <c r="R268" i="3"/>
  <c r="N729" i="3"/>
  <c r="R729" i="3"/>
  <c r="N674" i="3"/>
  <c r="R674" i="3"/>
  <c r="N188" i="3"/>
  <c r="R188" i="3"/>
  <c r="R627" i="3"/>
  <c r="N627" i="3"/>
  <c r="N712" i="3"/>
  <c r="R712" i="3"/>
  <c r="N222" i="3"/>
  <c r="R222" i="3"/>
  <c r="N481" i="3"/>
  <c r="R481" i="3"/>
  <c r="R150" i="3"/>
  <c r="N150" i="3"/>
  <c r="N740" i="3"/>
  <c r="R740" i="3"/>
  <c r="N863" i="3"/>
  <c r="R863" i="3"/>
  <c r="R594" i="3"/>
  <c r="N594" i="3"/>
  <c r="N810" i="3"/>
  <c r="R810" i="3"/>
  <c r="N494" i="3"/>
  <c r="R494" i="3"/>
  <c r="N517" i="3"/>
  <c r="R517" i="3"/>
  <c r="R833" i="3"/>
  <c r="N833" i="3"/>
  <c r="R754" i="3"/>
  <c r="N754" i="3"/>
  <c r="N394" i="3"/>
  <c r="R394" i="3"/>
  <c r="N727" i="3"/>
  <c r="R727" i="3"/>
  <c r="N872" i="3"/>
  <c r="R872" i="3"/>
  <c r="N542" i="3"/>
  <c r="R542" i="3"/>
  <c r="N143" i="3"/>
  <c r="R143" i="3"/>
  <c r="R607" i="3"/>
  <c r="N607" i="3"/>
  <c r="R206" i="3"/>
  <c r="N206" i="3"/>
  <c r="N959" i="3"/>
  <c r="R959" i="3"/>
  <c r="R373" i="3"/>
  <c r="N373" i="3"/>
  <c r="R881" i="3"/>
  <c r="N881" i="3"/>
  <c r="R376" i="3"/>
  <c r="N376" i="3"/>
  <c r="R356" i="3"/>
  <c r="N356" i="3"/>
  <c r="N711" i="3"/>
  <c r="R711" i="3"/>
  <c r="R191" i="3"/>
  <c r="N191" i="3"/>
  <c r="R183" i="3"/>
  <c r="N183" i="3"/>
  <c r="N572" i="3"/>
  <c r="R572" i="3"/>
  <c r="R521" i="3"/>
  <c r="N521" i="3"/>
  <c r="N816" i="3"/>
  <c r="R816" i="3"/>
  <c r="R656" i="3"/>
  <c r="N656" i="3"/>
  <c r="N382" i="3"/>
  <c r="R382" i="3"/>
  <c r="N519" i="3"/>
  <c r="R519" i="3"/>
  <c r="N747" i="3"/>
  <c r="R747" i="3"/>
  <c r="N364" i="3"/>
  <c r="R364" i="3"/>
  <c r="R294" i="3"/>
  <c r="N294" i="3"/>
  <c r="R552" i="3"/>
  <c r="N552" i="3"/>
  <c r="N488" i="3"/>
  <c r="R488" i="3"/>
  <c r="N271" i="3"/>
  <c r="R271" i="3"/>
  <c r="N1007" i="3"/>
  <c r="R1007" i="3"/>
  <c r="R953" i="3"/>
  <c r="N953" i="3"/>
  <c r="N565" i="3"/>
  <c r="R565" i="3"/>
  <c r="N657" i="3"/>
  <c r="R657" i="3"/>
  <c r="R346" i="3"/>
  <c r="N346" i="3"/>
  <c r="R801" i="3"/>
  <c r="N801" i="3"/>
  <c r="N597" i="3"/>
  <c r="R597" i="3"/>
  <c r="N706" i="3"/>
  <c r="R706" i="3"/>
  <c r="N813" i="3"/>
  <c r="R813" i="3"/>
  <c r="R757" i="3"/>
  <c r="N757" i="3"/>
  <c r="N155" i="3"/>
  <c r="R155" i="3"/>
  <c r="R193" i="3"/>
  <c r="N193" i="3"/>
  <c r="N653" i="3"/>
  <c r="R653" i="3"/>
  <c r="R110" i="3"/>
  <c r="N110" i="3"/>
  <c r="R599" i="3"/>
  <c r="N599" i="3"/>
  <c r="N744" i="3"/>
  <c r="R744" i="3"/>
  <c r="R493" i="3"/>
  <c r="N493" i="3"/>
  <c r="R229" i="3"/>
  <c r="N229" i="3"/>
  <c r="R430" i="3"/>
  <c r="N430" i="3"/>
  <c r="N32" i="3"/>
  <c r="R32" i="3"/>
  <c r="N954" i="3"/>
  <c r="R954" i="3"/>
  <c r="N899" i="3"/>
  <c r="R899" i="3"/>
  <c r="N626" i="3"/>
  <c r="R626" i="3"/>
  <c r="R326" i="3"/>
  <c r="N326" i="3"/>
  <c r="N819" i="3"/>
  <c r="R819" i="3"/>
  <c r="R733" i="3"/>
  <c r="N733" i="3"/>
  <c r="N799" i="3"/>
  <c r="R799" i="3"/>
  <c r="R549" i="3"/>
  <c r="N549" i="3"/>
  <c r="R500" i="3"/>
  <c r="N500" i="3"/>
  <c r="N726" i="3"/>
  <c r="R726" i="3"/>
  <c r="N584" i="3"/>
  <c r="R584" i="3"/>
  <c r="R797" i="3"/>
  <c r="N797" i="3"/>
  <c r="N888" i="3"/>
  <c r="R888" i="3"/>
  <c r="N720" i="3"/>
  <c r="R720" i="3"/>
  <c r="R209" i="3"/>
  <c r="N209" i="3"/>
  <c r="N94" i="3"/>
  <c r="R94" i="3"/>
  <c r="N640" i="3"/>
  <c r="R640" i="3"/>
  <c r="R380" i="3"/>
  <c r="N380" i="3"/>
  <c r="R276" i="3"/>
  <c r="N276" i="3"/>
  <c r="R223" i="3"/>
  <c r="N223" i="3"/>
  <c r="R37" i="3"/>
  <c r="N37" i="3"/>
  <c r="R699" i="3"/>
  <c r="N699" i="3"/>
  <c r="R530" i="3"/>
  <c r="N530" i="3"/>
  <c r="R167" i="3"/>
  <c r="N167" i="3"/>
  <c r="N557" i="3"/>
  <c r="R557" i="3"/>
  <c r="N330" i="3"/>
  <c r="R330" i="3"/>
  <c r="N944" i="3"/>
  <c r="R944" i="3"/>
  <c r="R943" i="3"/>
  <c r="N943" i="3"/>
  <c r="R829" i="3"/>
  <c r="N829" i="3"/>
  <c r="N844" i="3"/>
  <c r="R844" i="3"/>
  <c r="N995" i="3"/>
  <c r="R995" i="3"/>
  <c r="R75" i="3"/>
  <c r="N75" i="3"/>
  <c r="N704" i="3"/>
  <c r="R704" i="3"/>
  <c r="R287" i="3"/>
  <c r="N287" i="3"/>
  <c r="N619" i="3"/>
  <c r="R619" i="3"/>
  <c r="R405" i="3"/>
  <c r="N405" i="3"/>
  <c r="R449" i="3"/>
  <c r="N449" i="3"/>
  <c r="N887" i="3"/>
  <c r="R887" i="3"/>
  <c r="R484" i="3"/>
  <c r="N484" i="3"/>
  <c r="R160" i="3"/>
  <c r="N160" i="3"/>
  <c r="N891" i="3"/>
  <c r="R891" i="3"/>
  <c r="R65" i="3"/>
  <c r="N65" i="3"/>
  <c r="R254" i="3"/>
  <c r="N254" i="3"/>
  <c r="R238" i="3"/>
  <c r="N238" i="3"/>
  <c r="R447" i="3"/>
  <c r="N447" i="3"/>
  <c r="N774" i="3"/>
  <c r="R774" i="3"/>
  <c r="N708" i="3"/>
  <c r="R708" i="3"/>
  <c r="N860" i="3"/>
  <c r="R860" i="3"/>
  <c r="R753" i="3"/>
  <c r="N753" i="3"/>
  <c r="R828" i="3"/>
  <c r="N828" i="3"/>
  <c r="R990" i="3"/>
  <c r="N990" i="3"/>
  <c r="N309" i="3"/>
  <c r="R309" i="3"/>
  <c r="R396" i="3"/>
  <c r="N396" i="3"/>
  <c r="R925" i="3"/>
  <c r="N925" i="3"/>
  <c r="N578" i="3"/>
  <c r="R578" i="3"/>
  <c r="N625" i="3"/>
  <c r="R625" i="3"/>
  <c r="R339" i="3"/>
  <c r="N339" i="3"/>
  <c r="R171" i="3"/>
  <c r="N171" i="3"/>
  <c r="R175" i="3"/>
  <c r="N175" i="3"/>
  <c r="R33" i="3"/>
  <c r="N33" i="3"/>
  <c r="N839" i="3"/>
  <c r="R839" i="3"/>
  <c r="R72" i="3"/>
  <c r="N72" i="3"/>
  <c r="N305" i="3"/>
  <c r="R305" i="3"/>
  <c r="R940" i="3"/>
  <c r="N940" i="3"/>
  <c r="R97" i="3"/>
  <c r="N97" i="3"/>
  <c r="N612" i="3"/>
  <c r="R612" i="3"/>
  <c r="R629" i="3"/>
  <c r="N629" i="3"/>
  <c r="N885" i="3"/>
  <c r="R885" i="3"/>
  <c r="R186" i="3"/>
  <c r="N186" i="3"/>
  <c r="N903" i="3"/>
  <c r="R903" i="3"/>
  <c r="R728" i="3"/>
  <c r="N728" i="3"/>
  <c r="N469" i="3"/>
  <c r="R469" i="3"/>
  <c r="R608" i="3"/>
  <c r="N608" i="3"/>
  <c r="N458" i="3"/>
  <c r="R458" i="3"/>
  <c r="R1017" i="3"/>
  <c r="N1017" i="3"/>
  <c r="N593" i="3"/>
  <c r="R593" i="3"/>
  <c r="R710" i="3"/>
  <c r="N710" i="3"/>
  <c r="N231" i="3"/>
  <c r="R231" i="3"/>
  <c r="R963" i="3"/>
  <c r="N963" i="3"/>
  <c r="N245" i="3"/>
  <c r="R245" i="3"/>
  <c r="R404" i="3"/>
  <c r="N404" i="3"/>
  <c r="R388" i="3"/>
  <c r="N388" i="3"/>
  <c r="R615" i="3"/>
  <c r="N615" i="3"/>
  <c r="R137" i="3"/>
  <c r="N137" i="3"/>
  <c r="N250" i="3"/>
  <c r="R250" i="3"/>
  <c r="N321" i="3"/>
  <c r="R321" i="3"/>
  <c r="N867" i="3"/>
  <c r="R867" i="3"/>
  <c r="R433" i="3"/>
  <c r="N433" i="3"/>
  <c r="N667" i="3"/>
  <c r="R667" i="3"/>
  <c r="R432" i="3"/>
  <c r="N432" i="3"/>
  <c r="R281" i="3"/>
  <c r="N281" i="3"/>
  <c r="R645" i="3"/>
  <c r="N645" i="3"/>
  <c r="R41" i="3"/>
  <c r="N41" i="3"/>
  <c r="N631" i="3"/>
  <c r="R631" i="3"/>
  <c r="R767" i="3"/>
  <c r="N767" i="3"/>
  <c r="R537" i="3"/>
  <c r="N537" i="3"/>
  <c r="N68" i="3"/>
  <c r="R68" i="3"/>
  <c r="R638" i="3"/>
  <c r="N638" i="3"/>
  <c r="R981" i="3"/>
  <c r="N981" i="3"/>
  <c r="R988" i="3"/>
  <c r="N988" i="3"/>
  <c r="R246" i="3"/>
  <c r="N246" i="3"/>
  <c r="R746" i="3"/>
  <c r="N746" i="3"/>
  <c r="N968" i="3"/>
  <c r="R968" i="3"/>
  <c r="R648" i="3"/>
  <c r="N648" i="3"/>
  <c r="R83" i="3"/>
  <c r="N83" i="3"/>
  <c r="N510" i="3"/>
  <c r="R510" i="3"/>
  <c r="R598" i="3"/>
  <c r="N598" i="3"/>
  <c r="N138" i="3"/>
  <c r="R138" i="3"/>
  <c r="N457" i="3"/>
  <c r="R457" i="3"/>
  <c r="N322" i="3"/>
  <c r="R322" i="3"/>
  <c r="R553" i="3"/>
  <c r="N553" i="3"/>
  <c r="N677" i="3"/>
  <c r="R677" i="3"/>
  <c r="N794" i="3"/>
  <c r="R794" i="3"/>
  <c r="N979" i="3"/>
  <c r="R979" i="3"/>
  <c r="R859" i="3"/>
  <c r="N859" i="3"/>
  <c r="R295" i="3"/>
  <c r="N295" i="3"/>
  <c r="R490" i="3"/>
  <c r="N490" i="3"/>
  <c r="N880" i="3"/>
  <c r="R880" i="3"/>
  <c r="R998" i="3"/>
  <c r="N998" i="3"/>
  <c r="N50" i="3"/>
  <c r="R50" i="3"/>
  <c r="N789" i="3"/>
  <c r="R789" i="3"/>
  <c r="N931" i="3"/>
  <c r="R931" i="3"/>
  <c r="R535" i="3"/>
  <c r="N535" i="3"/>
  <c r="N385" i="3"/>
  <c r="R385" i="3"/>
  <c r="R365" i="3"/>
  <c r="N365" i="3"/>
  <c r="N203" i="3"/>
  <c r="R203" i="3"/>
  <c r="R602" i="3"/>
  <c r="N602" i="3"/>
  <c r="R785" i="3"/>
  <c r="N785" i="3"/>
  <c r="N354" i="3"/>
  <c r="R354" i="3"/>
  <c r="R999" i="3"/>
  <c r="N999" i="3"/>
  <c r="N135" i="3"/>
  <c r="R135" i="3"/>
  <c r="N502" i="3"/>
  <c r="R502" i="3"/>
  <c r="R509" i="3"/>
  <c r="N509" i="3"/>
  <c r="R297" i="3"/>
  <c r="N297" i="3"/>
  <c r="R946" i="3"/>
  <c r="N946" i="3"/>
  <c r="R815" i="3"/>
  <c r="N815" i="3"/>
  <c r="N202" i="3"/>
  <c r="R202" i="3"/>
  <c r="R973" i="3"/>
  <c r="N973" i="3"/>
  <c r="R862" i="3"/>
  <c r="N862" i="3"/>
  <c r="R301" i="3"/>
  <c r="N301" i="3"/>
  <c r="N235" i="3"/>
  <c r="R235" i="3"/>
  <c r="R909" i="3"/>
  <c r="N909" i="3"/>
  <c r="R512" i="3"/>
  <c r="N512" i="3"/>
  <c r="R108" i="3"/>
  <c r="N108" i="3"/>
  <c r="N588" i="3"/>
  <c r="R588" i="3"/>
  <c r="N567" i="3"/>
  <c r="R567" i="3"/>
  <c r="N936" i="3"/>
  <c r="R936" i="3"/>
  <c r="R515" i="3"/>
  <c r="N515" i="3"/>
  <c r="N267" i="3"/>
  <c r="R267" i="3"/>
  <c r="N247" i="3"/>
  <c r="R247" i="3"/>
  <c r="N504" i="3"/>
  <c r="R504" i="3"/>
  <c r="N927" i="3"/>
  <c r="R927" i="3"/>
  <c r="R158" i="3"/>
  <c r="N158" i="3"/>
  <c r="R260" i="3"/>
  <c r="N260" i="3"/>
  <c r="N551" i="3"/>
  <c r="R551" i="3"/>
  <c r="N955" i="3"/>
  <c r="R955" i="3"/>
  <c r="R536" i="3"/>
  <c r="N536" i="3"/>
  <c r="R100" i="3"/>
  <c r="N100" i="3"/>
  <c r="N342" i="3"/>
  <c r="R342" i="3"/>
  <c r="R482" i="3"/>
  <c r="N482" i="3"/>
  <c r="N379" i="3"/>
  <c r="R379" i="3"/>
  <c r="N650" i="3"/>
  <c r="R650" i="3"/>
  <c r="N788" i="3"/>
  <c r="R788" i="3"/>
  <c r="N184" i="3"/>
  <c r="R184" i="3"/>
  <c r="N352" i="3"/>
  <c r="R352" i="3"/>
  <c r="R341" i="3"/>
  <c r="N341" i="3"/>
  <c r="R474" i="3"/>
  <c r="N474" i="3"/>
  <c r="R876" i="3"/>
  <c r="N876" i="3"/>
  <c r="N179" i="3"/>
  <c r="R179" i="3"/>
  <c r="N761" i="3"/>
  <c r="R761" i="3"/>
  <c r="N685" i="3"/>
  <c r="R685" i="3"/>
  <c r="R56" i="3"/>
  <c r="N56" i="3"/>
  <c r="N282" i="3"/>
  <c r="R282" i="3"/>
  <c r="R142" i="3"/>
  <c r="N142" i="3"/>
  <c r="N802" i="3"/>
  <c r="R802" i="3"/>
  <c r="N874" i="3"/>
  <c r="R874" i="3"/>
  <c r="N446" i="3"/>
  <c r="R446" i="3"/>
  <c r="R283" i="3"/>
  <c r="N283" i="3"/>
  <c r="N686" i="3"/>
  <c r="R686" i="3"/>
  <c r="R344" i="3"/>
  <c r="N344" i="3"/>
  <c r="R702" i="3"/>
  <c r="N702" i="3"/>
  <c r="R916" i="3"/>
  <c r="N916" i="3"/>
  <c r="R169" i="3"/>
  <c r="N169" i="3"/>
  <c r="N543" i="3"/>
  <c r="R543" i="3"/>
  <c r="N220" i="3"/>
  <c r="R220" i="3"/>
  <c r="N409" i="3"/>
  <c r="R409" i="3"/>
  <c r="N467" i="3"/>
  <c r="R467" i="3"/>
  <c r="N563" i="3"/>
  <c r="R563" i="3"/>
  <c r="N777" i="3"/>
  <c r="R777" i="3"/>
  <c r="N212" i="3"/>
  <c r="R212" i="3"/>
  <c r="R513" i="3"/>
  <c r="N513" i="3"/>
  <c r="R243" i="3"/>
  <c r="N243" i="3"/>
  <c r="N124" i="3"/>
  <c r="R124" i="3"/>
  <c r="N395" i="3"/>
  <c r="R395" i="3"/>
  <c r="R144" i="3"/>
  <c r="N144" i="3"/>
  <c r="N987" i="3"/>
  <c r="R987" i="3"/>
  <c r="R665" i="3"/>
  <c r="N665" i="3"/>
  <c r="R562" i="3"/>
  <c r="N562" i="3"/>
  <c r="R215" i="3"/>
  <c r="N215" i="3"/>
  <c r="R569" i="3"/>
  <c r="N569" i="3"/>
  <c r="N210" i="3"/>
  <c r="R210" i="3"/>
  <c r="N439" i="3"/>
  <c r="R439" i="3"/>
  <c r="R707" i="3"/>
  <c r="N707" i="3"/>
  <c r="N852" i="3"/>
  <c r="R852" i="3"/>
  <c r="N817" i="3"/>
  <c r="R817" i="3"/>
  <c r="N921" i="3"/>
  <c r="R921" i="3"/>
  <c r="R47" i="3"/>
  <c r="N47" i="3"/>
  <c r="N201" i="3"/>
  <c r="R201" i="3"/>
  <c r="R76" i="3"/>
  <c r="N76" i="3"/>
  <c r="R958" i="3"/>
  <c r="N958" i="3"/>
  <c r="R236" i="3"/>
  <c r="N236" i="3"/>
  <c r="R868" i="3"/>
  <c r="N868" i="3"/>
  <c r="R459" i="3"/>
  <c r="N459" i="3"/>
  <c r="R651" i="3"/>
  <c r="N651" i="3"/>
  <c r="N604" i="3"/>
  <c r="R604" i="3"/>
  <c r="R350" i="3"/>
  <c r="N350" i="3"/>
  <c r="R705" i="3"/>
  <c r="N705" i="3"/>
  <c r="N207" i="3"/>
  <c r="R207" i="3"/>
  <c r="R272" i="3"/>
  <c r="N272" i="3"/>
  <c r="N826" i="3"/>
  <c r="R826" i="3"/>
  <c r="N692" i="3"/>
  <c r="R692" i="3"/>
  <c r="N115" i="3"/>
  <c r="R115" i="3"/>
  <c r="N38" i="3"/>
  <c r="R38" i="3"/>
  <c r="N290" i="3"/>
  <c r="R290" i="3"/>
  <c r="N856" i="3"/>
  <c r="R856" i="3"/>
  <c r="R308" i="3"/>
  <c r="N308" i="3"/>
  <c r="N742" i="3"/>
  <c r="R742" i="3"/>
  <c r="N252" i="3"/>
  <c r="R252" i="3"/>
  <c r="N524" i="3"/>
  <c r="R524" i="3"/>
  <c r="N473" i="3"/>
  <c r="R473" i="3"/>
  <c r="R623" i="3"/>
  <c r="N623" i="3"/>
  <c r="R270" i="3"/>
  <c r="N270" i="3"/>
  <c r="R64" i="3"/>
  <c r="N64" i="3"/>
  <c r="N624" i="3"/>
  <c r="R624" i="3"/>
  <c r="N611" i="3"/>
  <c r="R611" i="3"/>
  <c r="R745" i="3"/>
  <c r="N745" i="3"/>
  <c r="R408" i="3"/>
  <c r="N408" i="3"/>
  <c r="N613" i="3"/>
  <c r="R613" i="3"/>
  <c r="R170" i="3"/>
  <c r="N170" i="3"/>
  <c r="N139" i="3"/>
  <c r="R139" i="3"/>
  <c r="R398" i="3"/>
  <c r="N398" i="3"/>
  <c r="N861" i="3"/>
  <c r="R861" i="3"/>
  <c r="N770" i="3"/>
  <c r="R770" i="3"/>
  <c r="R259" i="3"/>
  <c r="N259" i="3"/>
  <c r="N879" i="3"/>
  <c r="R879" i="3"/>
  <c r="R436" i="3"/>
  <c r="N436" i="3"/>
  <c r="R586" i="3"/>
  <c r="N586" i="3"/>
  <c r="R1008" i="3"/>
  <c r="N1008" i="3"/>
  <c r="N118" i="3"/>
  <c r="R118" i="3"/>
  <c r="N585" i="3"/>
  <c r="R585" i="3"/>
  <c r="N636" i="3"/>
  <c r="R636" i="3"/>
  <c r="R178" i="3"/>
  <c r="N178" i="3"/>
  <c r="R258" i="3"/>
  <c r="N258" i="3"/>
  <c r="N241" i="3"/>
  <c r="R241" i="3"/>
  <c r="N146" i="3"/>
  <c r="R146" i="3"/>
  <c r="R429" i="3"/>
  <c r="N429" i="3"/>
  <c r="N632" i="3"/>
  <c r="R632" i="3"/>
  <c r="R691" i="3"/>
  <c r="N691" i="3"/>
  <c r="R974" i="3"/>
  <c r="N974" i="3"/>
  <c r="R340" i="3"/>
  <c r="N340" i="3"/>
  <c r="N92" i="3"/>
  <c r="R92" i="3"/>
  <c r="N853" i="3"/>
  <c r="R853" i="3"/>
  <c r="R35" i="3"/>
  <c r="N35" i="3"/>
  <c r="R618" i="3"/>
  <c r="N618" i="3"/>
  <c r="R360" i="3"/>
  <c r="N360" i="3"/>
  <c r="N937" i="3"/>
  <c r="R937" i="3"/>
  <c r="R422" i="3"/>
  <c r="N422" i="3"/>
  <c r="R976" i="3"/>
  <c r="N976" i="3"/>
  <c r="R762" i="3"/>
  <c r="N762" i="3"/>
  <c r="N420" i="3"/>
  <c r="R420" i="3"/>
  <c r="R688" i="3"/>
  <c r="N688" i="3"/>
  <c r="R317" i="3"/>
  <c r="N317" i="3"/>
  <c r="N18" i="3"/>
  <c r="E7" i="3" l="1"/>
  <c r="F4" i="3" l="1"/>
  <c r="H4" i="3" s="1"/>
  <c r="F5" i="3"/>
  <c r="H5" i="3" s="1"/>
  <c r="F6" i="3"/>
  <c r="H6" i="3" s="1"/>
  <c r="F9" i="3" s="1"/>
  <c r="F10" i="3" s="1"/>
  <c r="F8" i="3"/>
  <c r="G9" i="3" l="1"/>
</calcChain>
</file>

<file path=xl/sharedStrings.xml><?xml version="1.0" encoding="utf-8"?>
<sst xmlns="http://schemas.openxmlformats.org/spreadsheetml/2006/main" count="17861" uniqueCount="4589">
  <si>
    <t>2437932.465 </t>
  </si>
  <si>
    <t> 24.09.1962 23:09 </t>
  </si>
  <si>
    <t> H.Jungbluth </t>
  </si>
  <si>
    <t>2437934.344 </t>
  </si>
  <si>
    <t> 26.09.1962 20:15 </t>
  </si>
  <si>
    <t> J.Silhan(HK) </t>
  </si>
  <si>
    <t>2437934.347 </t>
  </si>
  <si>
    <t> 26.09.1962 20:19 </t>
  </si>
  <si>
    <t> E.Soucek </t>
  </si>
  <si>
    <t>2437934.354 </t>
  </si>
  <si>
    <t> 26.09.1962 20:29 </t>
  </si>
  <si>
    <t> I.Solc </t>
  </si>
  <si>
    <t>2437934.356 </t>
  </si>
  <si>
    <t> 26.09.1962 20:32 </t>
  </si>
  <si>
    <t> -0.157 </t>
  </si>
  <si>
    <t> K.Klocke </t>
  </si>
  <si>
    <t>2437944.409 </t>
  </si>
  <si>
    <t> 06.10.1962 21:48 </t>
  </si>
  <si>
    <t>2437946.298 </t>
  </si>
  <si>
    <t> 08.10.1962 19:09 </t>
  </si>
  <si>
    <t>2437947.559 </t>
  </si>
  <si>
    <t> 10.10.1962 01:24 </t>
  </si>
  <si>
    <t> V.Znojilova </t>
  </si>
  <si>
    <t>2437958.8731 </t>
  </si>
  <si>
    <t> 21.10.1962 08:57 </t>
  </si>
  <si>
    <t> -0.1681 </t>
  </si>
  <si>
    <t> C.A.Dean </t>
  </si>
  <si>
    <t> PASP 86.917 </t>
  </si>
  <si>
    <t>2437961.401 </t>
  </si>
  <si>
    <t> 23.10.1962 21:37 </t>
  </si>
  <si>
    <t>2437961.403 </t>
  </si>
  <si>
    <t> 23.10.1962 21:40 </t>
  </si>
  <si>
    <t> P.Hoffmann </t>
  </si>
  <si>
    <t>2437987.8061 </t>
  </si>
  <si>
    <t> 19.11.1962 07:20 </t>
  </si>
  <si>
    <t> -0.1655 </t>
  </si>
  <si>
    <t>2437999.7552 </t>
  </si>
  <si>
    <t> 01.12.1962 06:07 </t>
  </si>
  <si>
    <t> -0.1659 </t>
  </si>
  <si>
    <t>2438000.395 </t>
  </si>
  <si>
    <t> 01.12.1962 21:28 </t>
  </si>
  <si>
    <t>2438000.404 </t>
  </si>
  <si>
    <t>2455376.4406 </t>
  </si>
  <si>
    <t> 28.06.2010 22:34 </t>
  </si>
  <si>
    <t> 0.0446 </t>
  </si>
  <si>
    <t>2455381.4695 </t>
  </si>
  <si>
    <t> 03.07.2010 23:16 </t>
  </si>
  <si>
    <t> 0.0421 </t>
  </si>
  <si>
    <t>BAVM 214 </t>
  </si>
  <si>
    <t>2455386.5021 </t>
  </si>
  <si>
    <t> 09.07.2010 00:03 </t>
  </si>
  <si>
    <t> 0.0433 </t>
  </si>
  <si>
    <t>BAVM 215 </t>
  </si>
  <si>
    <t>2455402.2276 </t>
  </si>
  <si>
    <t> 24.07.2010 17:27 </t>
  </si>
  <si>
    <t> 0.0458 </t>
  </si>
  <si>
    <t>cG</t>
  </si>
  <si>
    <t>VSB 51 </t>
  </si>
  <si>
    <t>2455432.4158 </t>
  </si>
  <si>
    <t> 23.08.2010 21:58 </t>
  </si>
  <si>
    <t>2455473.2966 </t>
  </si>
  <si>
    <t> 03.10.2010 19:07 </t>
  </si>
  <si>
    <t> 0.0467 </t>
  </si>
  <si>
    <t> K.Kasai </t>
  </si>
  <si>
    <t>2455478.3275 </t>
  </si>
  <si>
    <t> 08.10.2010 19:51 </t>
  </si>
  <si>
    <t>2455516.6920 </t>
  </si>
  <si>
    <t> 16.11.2010 04:36 </t>
  </si>
  <si>
    <t> 0.0465 </t>
  </si>
  <si>
    <t> R.Poklar </t>
  </si>
  <si>
    <t> JAAVSO 39;177 </t>
  </si>
  <si>
    <t>2455528.0113 </t>
  </si>
  <si>
    <t> 27.11.2010 12:16 </t>
  </si>
  <si>
    <t> 0.0452 </t>
  </si>
  <si>
    <t>2455758.5155 </t>
  </si>
  <si>
    <t> 16.07.2011 00:22 </t>
  </si>
  <si>
    <t> 0.0496 </t>
  </si>
  <si>
    <t>2455817.32035 </t>
  </si>
  <si>
    <t> 12.09.2011 19:41 </t>
  </si>
  <si>
    <t> 0.05029 </t>
  </si>
  <si>
    <t> K.Ho?kova </t>
  </si>
  <si>
    <t>OEJV 0160 </t>
  </si>
  <si>
    <t>2438247.555 </t>
  </si>
  <si>
    <t> 06.08.1963 01:19 </t>
  </si>
  <si>
    <t>2438249.440 </t>
  </si>
  <si>
    <t> 07.08.1963 22:33 </t>
  </si>
  <si>
    <t> J.Timofiejew </t>
  </si>
  <si>
    <t>2438252.584 </t>
  </si>
  <si>
    <t> 11.08.1963 02:00 </t>
  </si>
  <si>
    <t>IBVS 111 </t>
  </si>
  <si>
    <t>2438288.432 </t>
  </si>
  <si>
    <t> 15.09.1963 22:22 </t>
  </si>
  <si>
    <t> K.Carbol </t>
  </si>
  <si>
    <t>2438315.485 </t>
  </si>
  <si>
    <t> 12.10.1963 23:38 </t>
  </si>
  <si>
    <t> F.Zdarsky </t>
  </si>
  <si>
    <t>2438322.385 </t>
  </si>
  <si>
    <t> 19.10.1963 21:14 </t>
  </si>
  <si>
    <t> W.Becker </t>
  </si>
  <si>
    <t> AN 289.192 </t>
  </si>
  <si>
    <t>2438322.388 </t>
  </si>
  <si>
    <t> 19.10.1963 21:18 </t>
  </si>
  <si>
    <t> H.Bode </t>
  </si>
  <si>
    <t>2438322.414 </t>
  </si>
  <si>
    <t> 19.10.1963 21:56 </t>
  </si>
  <si>
    <t> -0.144 </t>
  </si>
  <si>
    <t>IBVS 6157</t>
  </si>
  <si>
    <t> 20.10.2012 14:16 </t>
  </si>
  <si>
    <t> 0.0573 </t>
  </si>
  <si>
    <t>VSB 55 </t>
  </si>
  <si>
    <t>2456226.7518 </t>
  </si>
  <si>
    <t> 26.10.2012 06:02 </t>
  </si>
  <si>
    <t> 0.0538 </t>
  </si>
  <si>
    <t>IBVS 6042 </t>
  </si>
  <si>
    <t>2456235.564 </t>
  </si>
  <si>
    <t> 04.11.2012 01:32 </t>
  </si>
  <si>
    <t> 0.061 </t>
  </si>
  <si>
    <t>2456464.48833 </t>
  </si>
  <si>
    <t> 20.06.2013 23:43 </t>
  </si>
  <si>
    <t> 0.05794 </t>
  </si>
  <si>
    <t> R.Auer </t>
  </si>
  <si>
    <t>2456515.4310 </t>
  </si>
  <si>
    <t> 10.08.2013 22:20 </t>
  </si>
  <si>
    <t> 0.0580 </t>
  </si>
  <si>
    <t>m</t>
  </si>
  <si>
    <t> I.Özavci </t>
  </si>
  <si>
    <t>IBVS 6125 </t>
  </si>
  <si>
    <t>2456520.46346 </t>
  </si>
  <si>
    <t> 15.08.2013 23:07 </t>
  </si>
  <si>
    <t> 0.05905 </t>
  </si>
  <si>
    <t> M.Kamenec </t>
  </si>
  <si>
    <t>2456528.6388 </t>
  </si>
  <si>
    <t> M.Baldwin </t>
  </si>
  <si>
    <t> ST 29.254 </t>
  </si>
  <si>
    <t>2438588.444 </t>
  </si>
  <si>
    <t> 11.07.1964 22:39 </t>
  </si>
  <si>
    <t> -0.148 </t>
  </si>
  <si>
    <t>2438588.447 </t>
  </si>
  <si>
    <t> 11.07.1964 22:43 </t>
  </si>
  <si>
    <t> -0.145 </t>
  </si>
  <si>
    <t> S.Klimova </t>
  </si>
  <si>
    <t> I.Vaclavik </t>
  </si>
  <si>
    <t>2438599.761 </t>
  </si>
  <si>
    <t> 23.07.1964 06:15 </t>
  </si>
  <si>
    <t> -0.151 </t>
  </si>
  <si>
    <t>2438615.472 </t>
  </si>
  <si>
    <t> 07.08.1964 23:19 </t>
  </si>
  <si>
    <t>2438615.480 </t>
  </si>
  <si>
    <t> 07.08.1964 23:31 </t>
  </si>
  <si>
    <t>2438615.484 </t>
  </si>
  <si>
    <t> 07.08.1964 23:36 </t>
  </si>
  <si>
    <t> P.Vrany </t>
  </si>
  <si>
    <t>2438615.485 </t>
  </si>
  <si>
    <t> 07.08.1964 23:38 </t>
  </si>
  <si>
    <t>2438642.536 </t>
  </si>
  <si>
    <t> 04.09.1964 00:51 </t>
  </si>
  <si>
    <t> -0.143 </t>
  </si>
  <si>
    <t>2438642.540 </t>
  </si>
  <si>
    <t> 04.09.1964 00:57 </t>
  </si>
  <si>
    <t> -0.139 </t>
  </si>
  <si>
    <t> E.Pankova </t>
  </si>
  <si>
    <t>2438644.407 </t>
  </si>
  <si>
    <t> 05.09.1964 21:46 </t>
  </si>
  <si>
    <t>2438644.421 </t>
  </si>
  <si>
    <t> 05.09.1964 22:06 </t>
  </si>
  <si>
    <t> A.Paschke </t>
  </si>
  <si>
    <t>2438644.422 </t>
  </si>
  <si>
    <t> 05.09.1964 22:07 </t>
  </si>
  <si>
    <t> BRNO 5 </t>
  </si>
  <si>
    <t>2438644.423 </t>
  </si>
  <si>
    <t> 05.09.1964 22:09 </t>
  </si>
  <si>
    <t> E.Pavlikova </t>
  </si>
  <si>
    <t>2438644.424 </t>
  </si>
  <si>
    <t> 05.09.1964 22:10 </t>
  </si>
  <si>
    <t> R.Kolesova </t>
  </si>
  <si>
    <t>2438651.328 </t>
  </si>
  <si>
    <t> 12.09.1964 19:52 </t>
  </si>
  <si>
    <t> AN 289.191 </t>
  </si>
  <si>
    <t>2438713.589 </t>
  </si>
  <si>
    <t> 14.11.1964 02:08 </t>
  </si>
  <si>
    <t> D.Williams </t>
  </si>
  <si>
    <t>2438718.621 </t>
  </si>
  <si>
    <t> 19.11.1964 02:54 </t>
  </si>
  <si>
    <t>2438728.685 </t>
  </si>
  <si>
    <t> 29.11.1964 04:26 </t>
  </si>
  <si>
    <t> Provin </t>
  </si>
  <si>
    <t>2438753.227 </t>
  </si>
  <si>
    <t> 23.12.1964 17:26 </t>
  </si>
  <si>
    <t>2438774.599 </t>
  </si>
  <si>
    <t> 14.01.1965 02:22 </t>
  </si>
  <si>
    <t>2438778.6862 </t>
  </si>
  <si>
    <t> 18.01.1965 04:28 </t>
  </si>
  <si>
    <t> -0.1543 </t>
  </si>
  <si>
    <t>2438817.373 </t>
  </si>
  <si>
    <t> 25.02.1965 20:57 </t>
  </si>
  <si>
    <t>2438931.834 </t>
  </si>
  <si>
    <t> 20.06.1965 08:00 </t>
  </si>
  <si>
    <t>2438965.801 </t>
  </si>
  <si>
    <t> 24.07.1965 07:13 </t>
  </si>
  <si>
    <t> A.Johnson </t>
  </si>
  <si>
    <t>IBVS 114 </t>
  </si>
  <si>
    <t>2438966.440 </t>
  </si>
  <si>
    <t> 24.07.1965 22:33 </t>
  </si>
  <si>
    <t>2438972.717 </t>
  </si>
  <si>
    <t> 31.07.1965 05:12 </t>
  </si>
  <si>
    <t>2438983.404 </t>
  </si>
  <si>
    <t> 10.08.1965 21:41 </t>
  </si>
  <si>
    <t>2438984.660 </t>
  </si>
  <si>
    <t> 12.08.1965 03:50 </t>
  </si>
  <si>
    <t> -0.152 </t>
  </si>
  <si>
    <t>2438989.690 </t>
  </si>
  <si>
    <t> 17.08.1965 04:33 </t>
  </si>
  <si>
    <t> T.Hering </t>
  </si>
  <si>
    <t>2438999.755 </t>
  </si>
  <si>
    <t> 27.08.1965 06:07 </t>
  </si>
  <si>
    <t> R.Swanberg </t>
  </si>
  <si>
    <t>2439004.792 </t>
  </si>
  <si>
    <t> 01.09.1965 07:00 </t>
  </si>
  <si>
    <t> D.Loring </t>
  </si>
  <si>
    <t>2439011.706 </t>
  </si>
  <si>
    <t> 08.09.1965 04:56 </t>
  </si>
  <si>
    <t>2439012.336 </t>
  </si>
  <si>
    <t> 08.09.1965 20:03 </t>
  </si>
  <si>
    <t>2439016.738 </t>
  </si>
  <si>
    <t> 13.09.1965 05:42 </t>
  </si>
  <si>
    <t>2439027.432 </t>
  </si>
  <si>
    <t> 23.09.1965 22:22 </t>
  </si>
  <si>
    <t> -0.147 </t>
  </si>
  <si>
    <t>2439028.687 </t>
  </si>
  <si>
    <t> 25.09.1965 04:29 </t>
  </si>
  <si>
    <t>2439029.318 </t>
  </si>
  <si>
    <t> 25.09.1965 19:37 </t>
  </si>
  <si>
    <t> P.Ahnert </t>
  </si>
  <si>
    <t> MVS 3.131 </t>
  </si>
  <si>
    <t>2439033.714 </t>
  </si>
  <si>
    <t> 30.09.1965 05:08 </t>
  </si>
  <si>
    <t>2439045.662 </t>
  </si>
  <si>
    <t> 12.10.1965 03:53 </t>
  </si>
  <si>
    <t>IBVS 119 </t>
  </si>
  <si>
    <t>2439045.663 </t>
  </si>
  <si>
    <t> 12.10.1965 03:54 </t>
  </si>
  <si>
    <t>2439046.293 </t>
  </si>
  <si>
    <t> 12.10.1965 19:01 </t>
  </si>
  <si>
    <t>2439050.696 </t>
  </si>
  <si>
    <t> 17.10.1965 04:42 </t>
  </si>
  <si>
    <t> -0.153 </t>
  </si>
  <si>
    <t> R.Monske </t>
  </si>
  <si>
    <t>2439051.324 </t>
  </si>
  <si>
    <t> 17.10.1965 19:46 </t>
  </si>
  <si>
    <t>2439052.586 </t>
  </si>
  <si>
    <t> 19.10.1965 02:03 </t>
  </si>
  <si>
    <t>2439054.481 </t>
  </si>
  <si>
    <t> 20.10.1965 23:32 </t>
  </si>
  <si>
    <t> M.Winiarski </t>
  </si>
  <si>
    <t>IBVS 1255 </t>
  </si>
  <si>
    <t>2439056.364 </t>
  </si>
  <si>
    <t> 22.10.1965 20:44 </t>
  </si>
  <si>
    <t>2439056.365 </t>
  </si>
  <si>
    <t> 22.10.1965 20:45 </t>
  </si>
  <si>
    <t>2439061.403 </t>
  </si>
  <si>
    <t> 27.10.1965 21:40 </t>
  </si>
  <si>
    <t> -0.138 </t>
  </si>
  <si>
    <t>2439062.649 </t>
  </si>
  <si>
    <t> 29.10.1965 03:34 </t>
  </si>
  <si>
    <t>2439064.532 </t>
  </si>
  <si>
    <t> 31.10.1965 00:46 </t>
  </si>
  <si>
    <t>2439069.567 </t>
  </si>
  <si>
    <t> 05.11.1965 01:36 </t>
  </si>
  <si>
    <t>IBVS 129 </t>
  </si>
  <si>
    <t>2439074.600 </t>
  </si>
  <si>
    <t> 10.11.1965 02:24 </t>
  </si>
  <si>
    <t>2439077.745 </t>
  </si>
  <si>
    <t> 13.11.1965 05:52 </t>
  </si>
  <si>
    <t>2439079.632 </t>
  </si>
  <si>
    <t> 15.11.1965 03:10 </t>
  </si>
  <si>
    <t>2439084.667 </t>
  </si>
  <si>
    <t> 20.11.1965 04:00 </t>
  </si>
  <si>
    <t>2439084.668 </t>
  </si>
  <si>
    <t> 20.11.1965 04:01 </t>
  </si>
  <si>
    <t>2439088.435 </t>
  </si>
  <si>
    <t> 23.11.1965 22:26 </t>
  </si>
  <si>
    <t> H.Busch </t>
  </si>
  <si>
    <t> MVS 4.66 </t>
  </si>
  <si>
    <t>2439088.436 </t>
  </si>
  <si>
    <t> 23.11.1965 22:27 </t>
  </si>
  <si>
    <t>2439089.695 </t>
  </si>
  <si>
    <t> 25.11.1965 04:40 </t>
  </si>
  <si>
    <t>2439113.597 </t>
  </si>
  <si>
    <t> 19.12.1965 02:19 </t>
  </si>
  <si>
    <t>2439130.572 </t>
  </si>
  <si>
    <t> 05.01.1966 01:43 </t>
  </si>
  <si>
    <t>2439135.596 </t>
  </si>
  <si>
    <t> 10.01.1966 02:18 </t>
  </si>
  <si>
    <t> D.Friedman </t>
  </si>
  <si>
    <t>2439144.407 </t>
  </si>
  <si>
    <t> 18.01.1966 21:46 </t>
  </si>
  <si>
    <t>2439144.411 </t>
  </si>
  <si>
    <t> 18.01.1966 21:51 </t>
  </si>
  <si>
    <t>2439146.284 </t>
  </si>
  <si>
    <t> 20.01.1966 18:48 </t>
  </si>
  <si>
    <t>2439146.295 </t>
  </si>
  <si>
    <t> 20.01.1966 19:04 </t>
  </si>
  <si>
    <t>2439146.299 </t>
  </si>
  <si>
    <t> 20.01.1966 19:10 </t>
  </si>
  <si>
    <t>2439318.633 </t>
  </si>
  <si>
    <t> 12.07.1966 03:11 </t>
  </si>
  <si>
    <t> -0.137 </t>
  </si>
  <si>
    <t> C.Anderson </t>
  </si>
  <si>
    <t>IBVS 154 </t>
  </si>
  <si>
    <t>2439322.396 </t>
  </si>
  <si>
    <t> 15.07.1966 21:30 </t>
  </si>
  <si>
    <t> J.Kucera </t>
  </si>
  <si>
    <t> BRNO 9 </t>
  </si>
  <si>
    <t>2439322.398 </t>
  </si>
  <si>
    <t> 15.07.1966 21:33 </t>
  </si>
  <si>
    <t> M.Zidu </t>
  </si>
  <si>
    <t>2439322.403 </t>
  </si>
  <si>
    <t> 15.07.1966 21:40 </t>
  </si>
  <si>
    <t> -0.140 </t>
  </si>
  <si>
    <t> M.Cerny </t>
  </si>
  <si>
    <t>2439322.404 </t>
  </si>
  <si>
    <t> 15.07.1966 21:41 </t>
  </si>
  <si>
    <t> M.Prada </t>
  </si>
  <si>
    <t> M.Volarik </t>
  </si>
  <si>
    <t>2439322.411 </t>
  </si>
  <si>
    <t> 15.07.1966 21:51 </t>
  </si>
  <si>
    <t> -0.132 </t>
  </si>
  <si>
    <t>2439323.664 </t>
  </si>
  <si>
    <t> 17.07.1966 03:56 </t>
  </si>
  <si>
    <t>IBVS 180 </t>
  </si>
  <si>
    <t>2439327.421 </t>
  </si>
  <si>
    <t> 20.07.1966 22:06 </t>
  </si>
  <si>
    <t>2439327.423 </t>
  </si>
  <si>
    <t> 20.07.1966 22:09 </t>
  </si>
  <si>
    <t> H.Augustova </t>
  </si>
  <si>
    <t>2439327.425 </t>
  </si>
  <si>
    <t> 20.07.1966 22:12 </t>
  </si>
  <si>
    <t>2439327.426 </t>
  </si>
  <si>
    <t> 20.07.1966 22:13 </t>
  </si>
  <si>
    <t>2439327.427 </t>
  </si>
  <si>
    <t> 20.07.1966 22:14 </t>
  </si>
  <si>
    <t> V.Vlckova </t>
  </si>
  <si>
    <t>2439340.643 </t>
  </si>
  <si>
    <t> 03.08.1966 03:25 </t>
  </si>
  <si>
    <t> D.Lucas </t>
  </si>
  <si>
    <t>2439350.712 </t>
  </si>
  <si>
    <t> 13.08.1966 05:05 </t>
  </si>
  <si>
    <t> -0.133 </t>
  </si>
  <si>
    <t> F.Sanner </t>
  </si>
  <si>
    <t>2439355.740 </t>
  </si>
  <si>
    <t> 18.08.1966 05:45 </t>
  </si>
  <si>
    <t> -0.136 </t>
  </si>
  <si>
    <t>2439381.505 </t>
  </si>
  <si>
    <t> 13.09.1966 00:07 </t>
  </si>
  <si>
    <t>2439388.434 </t>
  </si>
  <si>
    <t> 19.09.1966 22:24 </t>
  </si>
  <si>
    <t>2439390.3209 </t>
  </si>
  <si>
    <t> 21.09.1966 19:42 </t>
  </si>
  <si>
    <t> -0.1459 </t>
  </si>
  <si>
    <t> H.Kristenson </t>
  </si>
  <si>
    <t> BAC 18.262 </t>
  </si>
  <si>
    <t>2439407.317 </t>
  </si>
  <si>
    <t> 08.10.1966 19:36 </t>
  </si>
  <si>
    <t> -0.131 </t>
  </si>
  <si>
    <t> S.Paschke </t>
  </si>
  <si>
    <t>2439407.318 </t>
  </si>
  <si>
    <t> 08.10.1966 19:37 </t>
  </si>
  <si>
    <t> -0.130 </t>
  </si>
  <si>
    <t>2439422.3936 </t>
  </si>
  <si>
    <t> 23.10.1966 21:26 </t>
  </si>
  <si>
    <t> -0.1482 </t>
  </si>
  <si>
    <t>2439429.3122 </t>
  </si>
  <si>
    <t> 30.10.1966 19:29 </t>
  </si>
  <si>
    <t> -0.1477 </t>
  </si>
  <si>
    <t>2439441.2630 </t>
  </si>
  <si>
    <t> 11.11.1966 18:18 </t>
  </si>
  <si>
    <t> -0.1464 </t>
  </si>
  <si>
    <t>2439445.668 </t>
  </si>
  <si>
    <t> 16.11.1966 04:01 </t>
  </si>
  <si>
    <t>IBVS 221 </t>
  </si>
  <si>
    <t>2439464.551 </t>
  </si>
  <si>
    <t> 05.12.1966 01:13 </t>
  </si>
  <si>
    <t> -0.129 </t>
  </si>
  <si>
    <t>2439474.597 </t>
  </si>
  <si>
    <t> 15.12.1966 02:19 </t>
  </si>
  <si>
    <t>2439520.514 </t>
  </si>
  <si>
    <t> 30.01.1967 00:20 </t>
  </si>
  <si>
    <t>2439665.811 </t>
  </si>
  <si>
    <t> 24.06.1967 07:27 </t>
  </si>
  <si>
    <t> -0.123 </t>
  </si>
  <si>
    <t>IBVS 247 </t>
  </si>
  <si>
    <t>2439672.712 </t>
  </si>
  <si>
    <t> 01.07.1967 05:05 </t>
  </si>
  <si>
    <t> -0.141 </t>
  </si>
  <si>
    <t>2439677.745 </t>
  </si>
  <si>
    <t> 06.07.1967 05:52 </t>
  </si>
  <si>
    <t>2439694.725 </t>
  </si>
  <si>
    <t> 23.07.1967 05:24 </t>
  </si>
  <si>
    <t>2439699.767 </t>
  </si>
  <si>
    <t> 28.07.1967 06:24 </t>
  </si>
  <si>
    <t> T.Cragg </t>
  </si>
  <si>
    <t>IBVS 795 </t>
  </si>
  <si>
    <t>2439701.640 </t>
  </si>
  <si>
    <t> 30.07.1967 03:21 </t>
  </si>
  <si>
    <t>2439739.374 </t>
  </si>
  <si>
    <t> 05.09.1967 20:58 </t>
  </si>
  <si>
    <t> G.Görz </t>
  </si>
  <si>
    <t> AN 291.112 </t>
  </si>
  <si>
    <t>2439740.643 </t>
  </si>
  <si>
    <t> 07.09.1967 03:25 </t>
  </si>
  <si>
    <t> W.Lowder </t>
  </si>
  <si>
    <t>2439772.706 </t>
  </si>
  <si>
    <t> 09.10.1967 04:56 </t>
  </si>
  <si>
    <t>2439772.710 </t>
  </si>
  <si>
    <t> 09.10.1967 05:02 </t>
  </si>
  <si>
    <t>2439801.637 </t>
  </si>
  <si>
    <t> 07.11.1967 03:17 </t>
  </si>
  <si>
    <t>2439801.640 </t>
  </si>
  <si>
    <t> 07.11.1967 03:21 </t>
  </si>
  <si>
    <t>2439813.596 </t>
  </si>
  <si>
    <t> 19.11.1967 02:18 </t>
  </si>
  <si>
    <t> -0.135 </t>
  </si>
  <si>
    <t> J.Bortle </t>
  </si>
  <si>
    <t>2439813.603 </t>
  </si>
  <si>
    <t> 19.11.1967 02:28 </t>
  </si>
  <si>
    <t> -0.128 </t>
  </si>
  <si>
    <t> A.Dobrowski </t>
  </si>
  <si>
    <t>2439821.766 </t>
  </si>
  <si>
    <t> 27.11.1967 06:23 </t>
  </si>
  <si>
    <t>2439823.648 </t>
  </si>
  <si>
    <t> 29.11.1967 03:33 </t>
  </si>
  <si>
    <t>2439826.799 </t>
  </si>
  <si>
    <t> 02.12.1967 07:10 </t>
  </si>
  <si>
    <t>2439828.691 </t>
  </si>
  <si>
    <t> 04.12.1967 04:35 </t>
  </si>
  <si>
    <t>2439830.584 </t>
  </si>
  <si>
    <t> 06.12.1967 02:00 </t>
  </si>
  <si>
    <t>2439833.716 </t>
  </si>
  <si>
    <t> 09.12.1967 05:11 </t>
  </si>
  <si>
    <t> H.Peterson </t>
  </si>
  <si>
    <t>2439833.717 </t>
  </si>
  <si>
    <t> 09.12.1967 05:12 </t>
  </si>
  <si>
    <t>2439847.558 </t>
  </si>
  <si>
    <t> 23.12.1967 01:23 </t>
  </si>
  <si>
    <t> H.Blake </t>
  </si>
  <si>
    <t>2439858.881 </t>
  </si>
  <si>
    <t> 03.01.1968 09:08 </t>
  </si>
  <si>
    <t> M.Morita </t>
  </si>
  <si>
    <t>VSB 47 </t>
  </si>
  <si>
    <t>2439862.639 </t>
  </si>
  <si>
    <t> 07.01.1968 03:20 </t>
  </si>
  <si>
    <t>2439867.054 </t>
  </si>
  <si>
    <t> 11.01.1968 13:17 </t>
  </si>
  <si>
    <t>2439890.945 </t>
  </si>
  <si>
    <t> 04.02.1968 10:40 </t>
  </si>
  <si>
    <t>2439891.582 </t>
  </si>
  <si>
    <t> 05.02.1968 01:58 </t>
  </si>
  <si>
    <t>2439902.9 </t>
  </si>
  <si>
    <t> 16.02.1968 09:36 </t>
  </si>
  <si>
    <t> -0.1 </t>
  </si>
  <si>
    <t>2439907.933 </t>
  </si>
  <si>
    <t> 21.02.1968 10:23 </t>
  </si>
  <si>
    <t>2439908.555 </t>
  </si>
  <si>
    <t> 22.02.1968 01:19 </t>
  </si>
  <si>
    <t>2440008.557 </t>
  </si>
  <si>
    <t> 01.06.1968 01:22 </t>
  </si>
  <si>
    <t>2440025.562 </t>
  </si>
  <si>
    <t> 18.06.1968 01:29 </t>
  </si>
  <si>
    <t> -0.116 </t>
  </si>
  <si>
    <t>2440030.581 </t>
  </si>
  <si>
    <t> 23.06.1968 01:56 </t>
  </si>
  <si>
    <t>2440059.504 </t>
  </si>
  <si>
    <t> 22.07.1968 00:05 </t>
  </si>
  <si>
    <t> R.Diethelm </t>
  </si>
  <si>
    <t> ORI 109 </t>
  </si>
  <si>
    <t>2440088.428 </t>
  </si>
  <si>
    <t> 19.08.1968 22:16 </t>
  </si>
  <si>
    <t>2440088.429 </t>
  </si>
  <si>
    <t> 19.08.1968 22:17 </t>
  </si>
  <si>
    <t> F.Hromada </t>
  </si>
  <si>
    <t>2440088.430 </t>
  </si>
  <si>
    <t> 19.08.1968 22:19 </t>
  </si>
  <si>
    <t> Z.Zemanek </t>
  </si>
  <si>
    <t>2440093.470 </t>
  </si>
  <si>
    <t> 24.08.1968 23:16 </t>
  </si>
  <si>
    <t> C.Göttig </t>
  </si>
  <si>
    <t>BAVM 23 </t>
  </si>
  <si>
    <t>2440094.724 </t>
  </si>
  <si>
    <t> 26.08.1968 05:22 </t>
  </si>
  <si>
    <t>2440096.612 </t>
  </si>
  <si>
    <t> 28.08.1968 02:41 </t>
  </si>
  <si>
    <t>2440096.619 </t>
  </si>
  <si>
    <t> 28.08.1968 02:51 </t>
  </si>
  <si>
    <t> -0.127 </t>
  </si>
  <si>
    <t> L.Hazel </t>
  </si>
  <si>
    <t>2440099.753 </t>
  </si>
  <si>
    <t> 31.08.1968 06:04 </t>
  </si>
  <si>
    <t>2440108.556 </t>
  </si>
  <si>
    <t> 09.09.1968 01:20 </t>
  </si>
  <si>
    <t>2440113.594 </t>
  </si>
  <si>
    <t> 14.09.1968 02:15 </t>
  </si>
  <si>
    <t>2440113.597 </t>
  </si>
  <si>
    <t> 14.09.1968 02:19 </t>
  </si>
  <si>
    <t> W.Simons </t>
  </si>
  <si>
    <t>2440115.4755 </t>
  </si>
  <si>
    <t> 15.09.1968 23:24 </t>
  </si>
  <si>
    <t> -0.1379 </t>
  </si>
  <si>
    <t> N.Güdür </t>
  </si>
  <si>
    <t>IBVS 456 </t>
  </si>
  <si>
    <t>2440116.733 </t>
  </si>
  <si>
    <t> 17.09.1968 05:35 </t>
  </si>
  <si>
    <t>2440116.736 </t>
  </si>
  <si>
    <t> 17.09.1968 05:39 </t>
  </si>
  <si>
    <t>2440118.625 </t>
  </si>
  <si>
    <t> 19.09.1968 03:00 </t>
  </si>
  <si>
    <t>2440128.686 </t>
  </si>
  <si>
    <t> 29.09.1968 04:27 </t>
  </si>
  <si>
    <t>2440135.610 </t>
  </si>
  <si>
    <t> 06.10.1968 02:38 </t>
  </si>
  <si>
    <t>2440145.668 </t>
  </si>
  <si>
    <t> 16.10.1968 04:01 </t>
  </si>
  <si>
    <t>2440171.453 </t>
  </si>
  <si>
    <t> 10.11.1968 22:52 </t>
  </si>
  <si>
    <t>2440173.339 </t>
  </si>
  <si>
    <t> 12.11.1968 20:08 </t>
  </si>
  <si>
    <t>2440175.228 </t>
  </si>
  <si>
    <t> 14.11.1968 17:28 </t>
  </si>
  <si>
    <t>2440184.661 </t>
  </si>
  <si>
    <t> 24.11.1968 03:51 </t>
  </si>
  <si>
    <t>2440196.614 </t>
  </si>
  <si>
    <t> 06.12.1968 02:44 </t>
  </si>
  <si>
    <t>2440202.265 </t>
  </si>
  <si>
    <t> 11.12.1968 18:21 </t>
  </si>
  <si>
    <t> H.Blasberg </t>
  </si>
  <si>
    <t> MVS 5.85 </t>
  </si>
  <si>
    <t>2440208.559 </t>
  </si>
  <si>
    <t> 18.12.1968 01:24 </t>
  </si>
  <si>
    <t>2440211.704 </t>
  </si>
  <si>
    <t> 21.12.1968 04:53 </t>
  </si>
  <si>
    <t>2440245.666 </t>
  </si>
  <si>
    <t> 24.01.1969 03:59 </t>
  </si>
  <si>
    <t>2440256.369 </t>
  </si>
  <si>
    <t> 03.02.1969 20:51 </t>
  </si>
  <si>
    <t> ORI 111 </t>
  </si>
  <si>
    <t>2440320.511 </t>
  </si>
  <si>
    <t> 09.04.1969 00:15 </t>
  </si>
  <si>
    <t>BAVM 25 </t>
  </si>
  <si>
    <t>2440411.698 </t>
  </si>
  <si>
    <t> 09.07.1969 04:45 </t>
  </si>
  <si>
    <t>2440422.401 </t>
  </si>
  <si>
    <t> 19.07.1969 21:37 </t>
  </si>
  <si>
    <t> -0.126 </t>
  </si>
  <si>
    <t> V.Slovak </t>
  </si>
  <si>
    <t>2440422.403 </t>
  </si>
  <si>
    <t> 19.07.1969 21:40 </t>
  </si>
  <si>
    <t> -0.124 </t>
  </si>
  <si>
    <t> J.Jehlickova </t>
  </si>
  <si>
    <t>2440436.865 </t>
  </si>
  <si>
    <t> 03.08.1969 08:45 </t>
  </si>
  <si>
    <t>2440439.375 </t>
  </si>
  <si>
    <t> 05.08.1969 21:00 </t>
  </si>
  <si>
    <t> O.Gülmen </t>
  </si>
  <si>
    <t>2440443.777 </t>
  </si>
  <si>
    <t> 10.08.1969 06:38 </t>
  </si>
  <si>
    <t>2440449.435 </t>
  </si>
  <si>
    <t> 15.08.1969 22:26 </t>
  </si>
  <si>
    <t> J.Silhan </t>
  </si>
  <si>
    <t>2440449.441 </t>
  </si>
  <si>
    <t> 15.08.1969 22:35 </t>
  </si>
  <si>
    <t> R.Sterzik </t>
  </si>
  <si>
    <t>2440449.443 </t>
  </si>
  <si>
    <t> 15.08.1969 22:37 </t>
  </si>
  <si>
    <t> M.Znojilova </t>
  </si>
  <si>
    <t>2440449.448 </t>
  </si>
  <si>
    <t> 15.08.1969 22:45 </t>
  </si>
  <si>
    <t> V.Valura </t>
  </si>
  <si>
    <t>2440455.727 </t>
  </si>
  <si>
    <t> 22.08.1969 05:26 </t>
  </si>
  <si>
    <t>2440457.625 </t>
  </si>
  <si>
    <t> 24.08.1969 03:00 </t>
  </si>
  <si>
    <t> -0.122 </t>
  </si>
  <si>
    <t> D.Ortwein </t>
  </si>
  <si>
    <t>2440470.816 </t>
  </si>
  <si>
    <t> 06.09.1969 07:35 </t>
  </si>
  <si>
    <t>2440483.392 </t>
  </si>
  <si>
    <t> 18.09.1969 21:24 </t>
  </si>
  <si>
    <t> M.Fernandes </t>
  </si>
  <si>
    <t>BAVM 26 </t>
  </si>
  <si>
    <t>2440483.410 </t>
  </si>
  <si>
    <t> 18.09.1969 21:50 </t>
  </si>
  <si>
    <t>2440486.563 </t>
  </si>
  <si>
    <t> 22.09.1969 01:30 </t>
  </si>
  <si>
    <t> -0.114 </t>
  </si>
  <si>
    <t>2440491.584 </t>
  </si>
  <si>
    <t> 27.09.1969 02:00 </t>
  </si>
  <si>
    <t> -0.125 </t>
  </si>
  <si>
    <t>2440503.538 </t>
  </si>
  <si>
    <t> 09.10.1969 00:54 </t>
  </si>
  <si>
    <t> -0.120 </t>
  </si>
  <si>
    <t>2440513.591 </t>
  </si>
  <si>
    <t> 19.10.1969 02:11 </t>
  </si>
  <si>
    <t>2440513.612 </t>
  </si>
  <si>
    <t> 19.10.1969 02:41 </t>
  </si>
  <si>
    <t> -0.109 </t>
  </si>
  <si>
    <t>2440528.683 </t>
  </si>
  <si>
    <t> 03.11.1969 04:23 </t>
  </si>
  <si>
    <t>2440547.554 </t>
  </si>
  <si>
    <t> 22.11.1969 01:17 </t>
  </si>
  <si>
    <t>2440547.557 </t>
  </si>
  <si>
    <t> 22.11.1969 01:22 </t>
  </si>
  <si>
    <t>2440557.607 </t>
  </si>
  <si>
    <t> 02.12.1969 02:34 </t>
  </si>
  <si>
    <t>2440557.618 </t>
  </si>
  <si>
    <t> 02.12.1969 02:49 </t>
  </si>
  <si>
    <t>2440562.643 </t>
  </si>
  <si>
    <t> 07.12.1969 03:25 </t>
  </si>
  <si>
    <t>2440625.536 </t>
  </si>
  <si>
    <t> 08.02.1970 00:51 </t>
  </si>
  <si>
    <t> AVSJ 4.86 </t>
  </si>
  <si>
    <t>2440794.729 </t>
  </si>
  <si>
    <t> 27.07.1970 05:29 </t>
  </si>
  <si>
    <t> S.Cook </t>
  </si>
  <si>
    <t>2440805.415 </t>
  </si>
  <si>
    <t> 06.08.1970 21:57 </t>
  </si>
  <si>
    <t> K.Locher </t>
  </si>
  <si>
    <t> ORI 120 </t>
  </si>
  <si>
    <t>2440812.339 </t>
  </si>
  <si>
    <t> 13.08.1970 20:08 </t>
  </si>
  <si>
    <t> BRNO 12 </t>
  </si>
  <si>
    <t>2440830.562 </t>
  </si>
  <si>
    <t> 01.09.1970 01:29 </t>
  </si>
  <si>
    <t> P.Atwood </t>
  </si>
  <si>
    <t>2440832.457 </t>
  </si>
  <si>
    <t> 02.09.1970 22:58 </t>
  </si>
  <si>
    <t> ORI 121 </t>
  </si>
  <si>
    <t>2440839.378 </t>
  </si>
  <si>
    <t> 09.09.1970 21:04 </t>
  </si>
  <si>
    <t> H.Peter </t>
  </si>
  <si>
    <t>2440851.319 </t>
  </si>
  <si>
    <t> 21.09.1970 19:39 </t>
  </si>
  <si>
    <t>2440851.330 </t>
  </si>
  <si>
    <t> 21.09.1970 19:55 </t>
  </si>
  <si>
    <t>2440856.358 </t>
  </si>
  <si>
    <t> 26.09.1970 20:35 </t>
  </si>
  <si>
    <t>2440868.315 </t>
  </si>
  <si>
    <t> 08.10.1970 19:33 </t>
  </si>
  <si>
    <t> -0.118 </t>
  </si>
  <si>
    <t>2440879.635 </t>
  </si>
  <si>
    <t> 20.10.1970 03:14 </t>
  </si>
  <si>
    <t>2440880.256 </t>
  </si>
  <si>
    <t> 20.10.1970 18:08 </t>
  </si>
  <si>
    <t>2440888.434 </t>
  </si>
  <si>
    <t> 28.10.1970 22:24 </t>
  </si>
  <si>
    <t> ORI 122 </t>
  </si>
  <si>
    <t>2440890.322 </t>
  </si>
  <si>
    <t> 30.10.1970 19:43 </t>
  </si>
  <si>
    <t>2440917.361 </t>
  </si>
  <si>
    <t> 26.11.1970 20:39 </t>
  </si>
  <si>
    <t>2440925.551 </t>
  </si>
  <si>
    <t> 05.12.1970 01:13 </t>
  </si>
  <si>
    <t> -0.113 </t>
  </si>
  <si>
    <t>2440932.457 </t>
  </si>
  <si>
    <t> 11.12.1970 22:58 </t>
  </si>
  <si>
    <t> J.Leonhardt </t>
  </si>
  <si>
    <t>2440932.459 </t>
  </si>
  <si>
    <t> 11.12.1970 23:00 </t>
  </si>
  <si>
    <t> J.Langhoff </t>
  </si>
  <si>
    <t>2440939.381 </t>
  </si>
  <si>
    <t> 18.12.1970 21:08 </t>
  </si>
  <si>
    <t> ORI 123 </t>
  </si>
  <si>
    <t>2441141.8885 </t>
  </si>
  <si>
    <t> 09.07.1971 09:19 </t>
  </si>
  <si>
    <t> -0.1249 </t>
  </si>
  <si>
    <t> R.M.Williamon </t>
  </si>
  <si>
    <t> PASP 86.925 </t>
  </si>
  <si>
    <t>2441143.7753 </t>
  </si>
  <si>
    <t> 11.07.1971 06:36 </t>
  </si>
  <si>
    <t>2441154.464 </t>
  </si>
  <si>
    <t> 21.07.1971 23:08 </t>
  </si>
  <si>
    <t> S.Rauch </t>
  </si>
  <si>
    <t> BRNO 14 </t>
  </si>
  <si>
    <t>2441154.471 </t>
  </si>
  <si>
    <t> 21.07.1971 23:18 </t>
  </si>
  <si>
    <t> -0.121 </t>
  </si>
  <si>
    <t>2441166.419 </t>
  </si>
  <si>
    <t> 02.08.1971 22:03 </t>
  </si>
  <si>
    <t> J.Bauer </t>
  </si>
  <si>
    <t>2441167.673 </t>
  </si>
  <si>
    <t> 04.08.1971 04:09 </t>
  </si>
  <si>
    <t>2441178.374 </t>
  </si>
  <si>
    <t> 14.08.1971 20:58 </t>
  </si>
  <si>
    <t> -0.117 </t>
  </si>
  <si>
    <t> ORI 126 </t>
  </si>
  <si>
    <t>2441183.398 </t>
  </si>
  <si>
    <t> 19.08.1971 21:33 </t>
  </si>
  <si>
    <t>2441194.7197 </t>
  </si>
  <si>
    <t> 31.08.1971 05:16 </t>
  </si>
  <si>
    <t> -0.1232 </t>
  </si>
  <si>
    <t>2441197.865 </t>
  </si>
  <si>
    <t> 03.09.1971 08:45 </t>
  </si>
  <si>
    <t>2441212.333 </t>
  </si>
  <si>
    <t> 17.09.1971 19:59 </t>
  </si>
  <si>
    <t> AVSJ 5.29 </t>
  </si>
  <si>
    <t>2441213.587 </t>
  </si>
  <si>
    <t> 19.09.1971 02:05 </t>
  </si>
  <si>
    <t>2441213.605 </t>
  </si>
  <si>
    <t> 19.09.1971 02:31 </t>
  </si>
  <si>
    <t> -0.106 </t>
  </si>
  <si>
    <t>2441218.6181 </t>
  </si>
  <si>
    <t> 24.09.1971 02:50 </t>
  </si>
  <si>
    <t> -0.1238 </t>
  </si>
  <si>
    <t>2441227.4219 </t>
  </si>
  <si>
    <t> 02.10.1971 22:07 </t>
  </si>
  <si>
    <t> A.Dumitrescu </t>
  </si>
  <si>
    <t> SCA 18.47 </t>
  </si>
  <si>
    <t>2441230.5675 </t>
  </si>
  <si>
    <t> 06.10.1971 01:37 </t>
  </si>
  <si>
    <t> -0.1239 </t>
  </si>
  <si>
    <t>2441230.575 </t>
  </si>
  <si>
    <t> 06.10.1971 01:48 </t>
  </si>
  <si>
    <t>2441232.4536 </t>
  </si>
  <si>
    <t> 07.10.1971 22:53 </t>
  </si>
  <si>
    <t> -0.1246 </t>
  </si>
  <si>
    <t>2441244.396 </t>
  </si>
  <si>
    <t> 19.10.1971 21:30 </t>
  </si>
  <si>
    <t>2441246.283 </t>
  </si>
  <si>
    <t> 21.10.1971 18:47 </t>
  </si>
  <si>
    <t> ORI 129 </t>
  </si>
  <si>
    <t>2441249.437 </t>
  </si>
  <si>
    <t> 24.10.1971 22:29 </t>
  </si>
  <si>
    <t>2441261.385 </t>
  </si>
  <si>
    <t> 05.11.1971 21:14 </t>
  </si>
  <si>
    <t>2441261.3875 </t>
  </si>
  <si>
    <t> 05.11.1971 21:18 </t>
  </si>
  <si>
    <t> -0.1211 </t>
  </si>
  <si>
    <t> Ganea </t>
  </si>
  <si>
    <t>2441300.3803 </t>
  </si>
  <si>
    <t> 14.12.1971 21:07 </t>
  </si>
  <si>
    <t> -0.1214 </t>
  </si>
  <si>
    <t> W.Huck </t>
  </si>
  <si>
    <t>IBVS 647 </t>
  </si>
  <si>
    <t>2441300.385 </t>
  </si>
  <si>
    <t> 14.12.1971 21:14 </t>
  </si>
  <si>
    <t> MVS 6.65 </t>
  </si>
  <si>
    <t>2441308.572 </t>
  </si>
  <si>
    <t> 23.12.1971 01:43 </t>
  </si>
  <si>
    <t> I.Lenns </t>
  </si>
  <si>
    <t>2441318.622 </t>
  </si>
  <si>
    <t> 02.01.1972 02:55 </t>
  </si>
  <si>
    <t>2441508.5563 </t>
  </si>
  <si>
    <t> 10.07.1972 01:21 </t>
  </si>
  <si>
    <t> -0.1184 </t>
  </si>
  <si>
    <t> S.Mancuso </t>
  </si>
  <si>
    <t>IBVS 1409 </t>
  </si>
  <si>
    <t>2441515.478 </t>
  </si>
  <si>
    <t> 16.07.1972 23:28 </t>
  </si>
  <si>
    <t> -0.115 </t>
  </si>
  <si>
    <t> D.van Buren </t>
  </si>
  <si>
    <t> BBS 5 </t>
  </si>
  <si>
    <t>2441522.400 </t>
  </si>
  <si>
    <t> 23.07.1972 21:36 </t>
  </si>
  <si>
    <t> -0.111 </t>
  </si>
  <si>
    <t> BBS 4 </t>
  </si>
  <si>
    <t>2441542.524 </t>
  </si>
  <si>
    <t> 13.08.1972 00:34 </t>
  </si>
  <si>
    <t>2441561.386 </t>
  </si>
  <si>
    <t> 31.08.1972 21:15 </t>
  </si>
  <si>
    <t>2441564.530 </t>
  </si>
  <si>
    <t> 04.09.1972 00:43 </t>
  </si>
  <si>
    <t> -0.119 </t>
  </si>
  <si>
    <t>2441566.414 </t>
  </si>
  <si>
    <t> 05.09.1972 21:56 </t>
  </si>
  <si>
    <t>2441566.418 </t>
  </si>
  <si>
    <t> 05.09.1972 22:01 </t>
  </si>
  <si>
    <t>2441569.570 </t>
  </si>
  <si>
    <t> 09.09.1972 01:40 </t>
  </si>
  <si>
    <t> -0.110 </t>
  </si>
  <si>
    <t> L.Kozina </t>
  </si>
  <si>
    <t> BRNO 20 </t>
  </si>
  <si>
    <t>2441573.336 </t>
  </si>
  <si>
    <t> 12.09.1972 20:03 </t>
  </si>
  <si>
    <t>2441576.476 </t>
  </si>
  <si>
    <t> 15.09.1972 23:25 </t>
  </si>
  <si>
    <t>2441583.393 </t>
  </si>
  <si>
    <t> 22.09.1972 21:25 </t>
  </si>
  <si>
    <t> R.Germann </t>
  </si>
  <si>
    <t>2441583.403 </t>
  </si>
  <si>
    <t> 22.09.1972 21:40 </t>
  </si>
  <si>
    <t>2441595.335 </t>
  </si>
  <si>
    <t> 04.10.1972 20:02 </t>
  </si>
  <si>
    <t> BBS 6 </t>
  </si>
  <si>
    <t>2441595.346 </t>
  </si>
  <si>
    <t> 04.10.1972 20:18 </t>
  </si>
  <si>
    <t>2441595.348 </t>
  </si>
  <si>
    <t> 04.10.1972 20:21 </t>
  </si>
  <si>
    <t>2441595.349 </t>
  </si>
  <si>
    <t> 04.10.1972 20:22 </t>
  </si>
  <si>
    <t>2441598.4912 </t>
  </si>
  <si>
    <t> 07.10.1972 23:47 </t>
  </si>
  <si>
    <t> -0.1193 </t>
  </si>
  <si>
    <t>IBVS 904 </t>
  </si>
  <si>
    <t>2441598.495 </t>
  </si>
  <si>
    <t> 07.10.1972 23:52 </t>
  </si>
  <si>
    <t>2441602.265 </t>
  </si>
  <si>
    <t> 11.10.1972 18:21 </t>
  </si>
  <si>
    <t>2441605.412 </t>
  </si>
  <si>
    <t> 14.10.1972 21:53 </t>
  </si>
  <si>
    <t>2441619.2458 </t>
  </si>
  <si>
    <t> 28.10.1972 17:53 </t>
  </si>
  <si>
    <t> -0.1191 </t>
  </si>
  <si>
    <t> O.Gulmen </t>
  </si>
  <si>
    <t>IBVS 937 </t>
  </si>
  <si>
    <t>2441624.279 </t>
  </si>
  <si>
    <t> 02.11.1972 18:41 </t>
  </si>
  <si>
    <t>2441624.290 </t>
  </si>
  <si>
    <t> 02.11.1972 18:57 </t>
  </si>
  <si>
    <t>2441627.4227 </t>
  </si>
  <si>
    <t> 05.11.1972 22:08 </t>
  </si>
  <si>
    <t> -0.1182 </t>
  </si>
  <si>
    <t> Di Paolantonio </t>
  </si>
  <si>
    <t>2441627.4228 </t>
  </si>
  <si>
    <t> -0.1181 </t>
  </si>
  <si>
    <t>2441629.312 </t>
  </si>
  <si>
    <t> 07.11.1972 19:29 </t>
  </si>
  <si>
    <t>2441668.302 </t>
  </si>
  <si>
    <t> 16.12.1972 19:14 </t>
  </si>
  <si>
    <t> BBS 7 </t>
  </si>
  <si>
    <t>2441673.340 </t>
  </si>
  <si>
    <t> 21.12.1972 20:09 </t>
  </si>
  <si>
    <t> -0.112 </t>
  </si>
  <si>
    <t>2441688.430 </t>
  </si>
  <si>
    <t> 05.01.1973 22:19 </t>
  </si>
  <si>
    <t>2441707.302 </t>
  </si>
  <si>
    <t> 24.01.1973 19:14 </t>
  </si>
  <si>
    <t>2441717.372 </t>
  </si>
  <si>
    <t> 03.02.1973 20:55 </t>
  </si>
  <si>
    <t> -0.105 </t>
  </si>
  <si>
    <t>2441886.5418 </t>
  </si>
  <si>
    <t> 23.07.1973 01:00 </t>
  </si>
  <si>
    <t> -0.1148 </t>
  </si>
  <si>
    <t>2441900.390 </t>
  </si>
  <si>
    <t> 05.08.1973 21:21 </t>
  </si>
  <si>
    <t> -0.103 </t>
  </si>
  <si>
    <t> BBS 11 </t>
  </si>
  <si>
    <t>2441905.400 </t>
  </si>
  <si>
    <t> 10.08.1973 21:36 </t>
  </si>
  <si>
    <t>2441905.4092 </t>
  </si>
  <si>
    <t> 10.08.1973 21:49 </t>
  </si>
  <si>
    <t> -0.1151 </t>
  </si>
  <si>
    <t> L.Baldinelli </t>
  </si>
  <si>
    <t>IBVS 838 </t>
  </si>
  <si>
    <t>2441917.372 </t>
  </si>
  <si>
    <t> 22.08.1973 20:55 </t>
  </si>
  <si>
    <t> -0.102 </t>
  </si>
  <si>
    <t> M.Vlcek </t>
  </si>
  <si>
    <t> BRNO 17 </t>
  </si>
  <si>
    <t>2441922.390 </t>
  </si>
  <si>
    <t> 27.08.1973 21:21 </t>
  </si>
  <si>
    <t> J.Hudec </t>
  </si>
  <si>
    <t>2441922.406 </t>
  </si>
  <si>
    <t> 27.08.1973 21:44 </t>
  </si>
  <si>
    <t> -0.099 </t>
  </si>
  <si>
    <t>2441924.2795 </t>
  </si>
  <si>
    <t> 29.08.1973 18:42 </t>
  </si>
  <si>
    <t> -0.1124 </t>
  </si>
  <si>
    <t>2441932.4545 </t>
  </si>
  <si>
    <t> 06.09.1973 22:54 </t>
  </si>
  <si>
    <t> -0.1134 </t>
  </si>
  <si>
    <t> V.P.Murnikova </t>
  </si>
  <si>
    <t> PZ 21.594 </t>
  </si>
  <si>
    <t>2441934.343 </t>
  </si>
  <si>
    <t> 08.09.1973 20:13 </t>
  </si>
  <si>
    <t>2441934.351 </t>
  </si>
  <si>
    <t> 08.09.1973 20:25 </t>
  </si>
  <si>
    <t> -0.104 </t>
  </si>
  <si>
    <t>2441947.5494 </t>
  </si>
  <si>
    <t> 22.09.1973 01:11 </t>
  </si>
  <si>
    <t> -0.1126 </t>
  </si>
  <si>
    <t>2441952.5797 </t>
  </si>
  <si>
    <t> 27.09.1973 01:54 </t>
  </si>
  <si>
    <t> -0.1137 </t>
  </si>
  <si>
    <t>2441956.3541 </t>
  </si>
  <si>
    <t> 30.09.1973 20:29 </t>
  </si>
  <si>
    <t> -0.1128 </t>
  </si>
  <si>
    <t>2441973.331 </t>
  </si>
  <si>
    <t> 17.10.1973 19:56 </t>
  </si>
  <si>
    <t>2441983.389 </t>
  </si>
  <si>
    <t> 27.10.1973 21:20 </t>
  </si>
  <si>
    <t> P.Marcanik </t>
  </si>
  <si>
    <t>2441986.539 </t>
  </si>
  <si>
    <t> 31.10.1973 00:56 </t>
  </si>
  <si>
    <t> D.Sharpe </t>
  </si>
  <si>
    <t> AVSJ 5.84 </t>
  </si>
  <si>
    <t>2441986.545 </t>
  </si>
  <si>
    <t> 31.10.1973 01:04 </t>
  </si>
  <si>
    <t> B.Small </t>
  </si>
  <si>
    <t>2441989.688 </t>
  </si>
  <si>
    <t> 03.11.1973 04:30 </t>
  </si>
  <si>
    <t>2441991.568 </t>
  </si>
  <si>
    <t> 05.11.1973 01:37 </t>
  </si>
  <si>
    <t>2441991.573 </t>
  </si>
  <si>
    <t> 05.11.1973 01:45 </t>
  </si>
  <si>
    <t>2441997.229 </t>
  </si>
  <si>
    <t>JAVSO..47..263</t>
  </si>
  <si>
    <t>JAVSO..48…87</t>
  </si>
  <si>
    <t>JAVSO..48..256</t>
  </si>
  <si>
    <t>VSB 069</t>
  </si>
  <si>
    <t> B.Bago </t>
  </si>
  <si>
    <t> ALGL 37 </t>
  </si>
  <si>
    <t>2445945.658 </t>
  </si>
  <si>
    <t> 02.09.1984 03:47 </t>
  </si>
  <si>
    <t>2445962.628 </t>
  </si>
  <si>
    <t> 19.09.1984 03:04 </t>
  </si>
  <si>
    <t>2445991.560 </t>
  </si>
  <si>
    <t> 18.10.1984 01:26 </t>
  </si>
  <si>
    <t>2445991.567 </t>
  </si>
  <si>
    <t> 18.10.1984 01:36 </t>
  </si>
  <si>
    <t>2445994.710 </t>
  </si>
  <si>
    <t> 21.10.1984 05:02 </t>
  </si>
  <si>
    <t>2446018.607 </t>
  </si>
  <si>
    <t> 14.11.1984 02:34 </t>
  </si>
  <si>
    <t>2446025.525 </t>
  </si>
  <si>
    <t> 21.11.1984 00:36 </t>
  </si>
  <si>
    <t>2446028.670 </t>
  </si>
  <si>
    <t> 24.11.1984 04:04 </t>
  </si>
  <si>
    <t>2446266.408 </t>
  </si>
  <si>
    <t> 19.07.1985 21:47 </t>
  </si>
  <si>
    <t> T.Cervinka </t>
  </si>
  <si>
    <t>2446266.412 </t>
  </si>
  <si>
    <t> 19.07.1985 21:53 </t>
  </si>
  <si>
    <t> -0.055 </t>
  </si>
  <si>
    <t> M.Berka </t>
  </si>
  <si>
    <t>2446271.439 </t>
  </si>
  <si>
    <t> 24.07.1985 22:32 </t>
  </si>
  <si>
    <t>2446293.449 </t>
  </si>
  <si>
    <t> 15.08.1985 22:46 </t>
  </si>
  <si>
    <t> J.Andal </t>
  </si>
  <si>
    <t> R.Pleskac </t>
  </si>
  <si>
    <t> P.Troubil </t>
  </si>
  <si>
    <t>2446293.450 </t>
  </si>
  <si>
    <t> 15.08.1985 22:48 </t>
  </si>
  <si>
    <t> S.Gajdic </t>
  </si>
  <si>
    <t>2446293.451 </t>
  </si>
  <si>
    <t> 15.08.1985 22:49 </t>
  </si>
  <si>
    <t> A.Kokes </t>
  </si>
  <si>
    <t>2446293.453 </t>
  </si>
  <si>
    <t> 15.08.1985 22:52 </t>
  </si>
  <si>
    <t> P.Kanuk </t>
  </si>
  <si>
    <t>2446293.456 </t>
  </si>
  <si>
    <t> 15.08.1985 22:56 </t>
  </si>
  <si>
    <t> P.Wagner </t>
  </si>
  <si>
    <t>IBVS 6244</t>
  </si>
  <si>
    <t>2442288.431 </t>
  </si>
  <si>
    <t> 28.08.1974 22:20 </t>
  </si>
  <si>
    <t> -0.107 </t>
  </si>
  <si>
    <t>2442290.315 </t>
  </si>
  <si>
    <t> 30.08.1974 19:33 </t>
  </si>
  <si>
    <t>2442300.383 </t>
  </si>
  <si>
    <t> 09.09.1974 21:11 </t>
  </si>
  <si>
    <t> P.Novak </t>
  </si>
  <si>
    <t>2442300.386 </t>
  </si>
  <si>
    <t> 09.09.1974 21:15 </t>
  </si>
  <si>
    <t> -0.101 </t>
  </si>
  <si>
    <t> J.Zlatuska </t>
  </si>
  <si>
    <t>2442307.308 </t>
  </si>
  <si>
    <t> 16.09.1974 19:23 </t>
  </si>
  <si>
    <t> -0.097 </t>
  </si>
  <si>
    <t>2442308.556 </t>
  </si>
  <si>
    <t> 18.09.1974 01:20 </t>
  </si>
  <si>
    <t> AVSJ 6.24 </t>
  </si>
  <si>
    <t>2442317.3611 </t>
  </si>
  <si>
    <t> 26.09.1974 20:39 </t>
  </si>
  <si>
    <t> -0.1068 </t>
  </si>
  <si>
    <t> Baldinelli&amp;Ghedini </t>
  </si>
  <si>
    <t>IBVS 1143 </t>
  </si>
  <si>
    <t>2442328.683 </t>
  </si>
  <si>
    <t> 08.10.1974 04:23 </t>
  </si>
  <si>
    <t> G.Fortier </t>
  </si>
  <si>
    <t>2442329.3092 </t>
  </si>
  <si>
    <t> 08.10.1974 19:25 </t>
  </si>
  <si>
    <t> -0.1082 </t>
  </si>
  <si>
    <t>2442330.5675 </t>
  </si>
  <si>
    <t> 10.10.1974 01:37 </t>
  </si>
  <si>
    <t>2446300.377 </t>
  </si>
  <si>
    <t> 22.08.1985 21:02 </t>
  </si>
  <si>
    <t> -0.051 </t>
  </si>
  <si>
    <t> M.Danes </t>
  </si>
  <si>
    <t>2446300.378 </t>
  </si>
  <si>
    <t> 22.08.1985 21:04 </t>
  </si>
  <si>
    <t>2446300.379 </t>
  </si>
  <si>
    <t> 22.08.1985 21:05 </t>
  </si>
  <si>
    <t> -0.049 </t>
  </si>
  <si>
    <t>2446300.381 </t>
  </si>
  <si>
    <t> 22.08.1985 21:08 </t>
  </si>
  <si>
    <t> P.Vilcak </t>
  </si>
  <si>
    <t>2446300.382 </t>
  </si>
  <si>
    <t> 22.08.1985 21:10 </t>
  </si>
  <si>
    <t> J.Havel </t>
  </si>
  <si>
    <t> R.Stastny </t>
  </si>
  <si>
    <t>2446305.408 </t>
  </si>
  <si>
    <t> 27.08.1985 21:47 </t>
  </si>
  <si>
    <t> BBS 79 </t>
  </si>
  <si>
    <t>2446322.375 </t>
  </si>
  <si>
    <t> 13.09.1985 21:00 </t>
  </si>
  <si>
    <t>2446328.675 </t>
  </si>
  <si>
    <t> 20.09.1985 04:12 </t>
  </si>
  <si>
    <t>2446351.312 </t>
  </si>
  <si>
    <t> 16.11.1974 19:13 </t>
  </si>
  <si>
    <t> T.Juhasz </t>
  </si>
  <si>
    <t> ALGL 33 </t>
  </si>
  <si>
    <t>2442368.304 </t>
  </si>
  <si>
    <t> 16.11.1974 19:17 </t>
  </si>
  <si>
    <t> L.Baracskai </t>
  </si>
  <si>
    <t>2442374.588 </t>
  </si>
  <si>
    <t> 23.11.1974 02:06 </t>
  </si>
  <si>
    <t>2442385.281 </t>
  </si>
  <si>
    <t> 03.12.1974 18:44 </t>
  </si>
  <si>
    <t> BBS 19 </t>
  </si>
  <si>
    <t>2442385.2835 </t>
  </si>
  <si>
    <t> 03.12.1974 18:48 </t>
  </si>
  <si>
    <t> BRNO 28 </t>
  </si>
  <si>
    <t> J.Tomcala </t>
  </si>
  <si>
    <t>2446615.462 </t>
  </si>
  <si>
    <t> 03.07.1986 23:05 </t>
  </si>
  <si>
    <t> R.Brazda </t>
  </si>
  <si>
    <t>2446615.463 </t>
  </si>
  <si>
    <t> 03.07.1986 23:06 </t>
  </si>
  <si>
    <t>2446615.467 </t>
  </si>
  <si>
    <t> 03.07.1986 23:12 </t>
  </si>
  <si>
    <t> J.Csipes </t>
  </si>
  <si>
    <t>2446615.477 </t>
  </si>
  <si>
    <t> 03.07.1986 23:26 </t>
  </si>
  <si>
    <t> -0.041 </t>
  </si>
  <si>
    <t> J.Vavrincova </t>
  </si>
  <si>
    <t>2446639.361 </t>
  </si>
  <si>
    <t> 27.07.1986 20:39 </t>
  </si>
  <si>
    <t> BBS 81 </t>
  </si>
  <si>
    <t>2446649.422 </t>
  </si>
  <si>
    <t> 06.08.1986 22:07 </t>
  </si>
  <si>
    <t> M.Möller </t>
  </si>
  <si>
    <t>BAVM 46 </t>
  </si>
  <si>
    <t>2446649.431 </t>
  </si>
  <si>
    <t> 06.08.1986 22:20 </t>
  </si>
  <si>
    <t> B.Koch </t>
  </si>
  <si>
    <t>2446649.432 </t>
  </si>
  <si>
    <t> 06.08.1986 22:22 </t>
  </si>
  <si>
    <t> -0.048 </t>
  </si>
  <si>
    <t> D.Smihula </t>
  </si>
  <si>
    <t>2446649.436 </t>
  </si>
  <si>
    <t> 06.08.1986 22:27 </t>
  </si>
  <si>
    <t> -0.044 </t>
  </si>
  <si>
    <t>2446672.703 </t>
  </si>
  <si>
    <t> 30.08.1986 04:52 </t>
  </si>
  <si>
    <t>2446674.593 </t>
  </si>
  <si>
    <t> 01.09.1986 02:13 </t>
  </si>
  <si>
    <t>2446678.349 </t>
  </si>
  <si>
    <t> 04.09.1986 20:22 </t>
  </si>
  <si>
    <t>2446678.367 </t>
  </si>
  <si>
    <t> 04.09.1986 20:48 </t>
  </si>
  <si>
    <t> -0.043 </t>
  </si>
  <si>
    <t> J.Pirita </t>
  </si>
  <si>
    <t> ALBO 1986 12 </t>
  </si>
  <si>
    <t>2446681.505 </t>
  </si>
  <si>
    <t> 08.09.1986 00:07 </t>
  </si>
  <si>
    <t>2446701.628 </t>
  </si>
  <si>
    <t> 28.09.1986 03:04 </t>
  </si>
  <si>
    <t>2446713.585 </t>
  </si>
  <si>
    <t> 10.10.1986 02:02 </t>
  </si>
  <si>
    <t>2446723.640 </t>
  </si>
  <si>
    <t> 20.10.1986 03:21 </t>
  </si>
  <si>
    <t>2446735.588 </t>
  </si>
  <si>
    <t> 01.11.1986 02:06 </t>
  </si>
  <si>
    <t>2446763.278 </t>
  </si>
  <si>
    <t> 28.11.1986 18:40 </t>
  </si>
  <si>
    <t> -0.037 </t>
  </si>
  <si>
    <t> P.Kolar </t>
  </si>
  <si>
    <t>2446763.279 </t>
  </si>
  <si>
    <t> 28.11.1986 18:41 </t>
  </si>
  <si>
    <t> -0.036 </t>
  </si>
  <si>
    <t> V.Kolar </t>
  </si>
  <si>
    <t>2446768.305 </t>
  </si>
  <si>
    <t> 03.12.1986 19:19 </t>
  </si>
  <si>
    <t> BBS 83 </t>
  </si>
  <si>
    <t>2446769.559 </t>
  </si>
  <si>
    <t> 05.12.1986 01:24 </t>
  </si>
  <si>
    <t>2446774.583 </t>
  </si>
  <si>
    <t> 10.12.1986 01:59 </t>
  </si>
  <si>
    <t>2446795.339 </t>
  </si>
  <si>
    <t> 30.12.1986 20:08 </t>
  </si>
  <si>
    <t>2446808.542 </t>
  </si>
  <si>
    <t> 13.01.1987 01:00 </t>
  </si>
  <si>
    <t>2446835.578 </t>
  </si>
  <si>
    <t> 09.02.1987 01:52 </t>
  </si>
  <si>
    <t>2446851.304 </t>
  </si>
  <si>
    <t> 24.02.1987 19:17 </t>
  </si>
  <si>
    <t> F.Hroch </t>
  </si>
  <si>
    <t> BRNO 30 </t>
  </si>
  <si>
    <t>2446851.311 </t>
  </si>
  <si>
    <t> 24.02.1987 19:27 </t>
  </si>
  <si>
    <t> W.Wenzel </t>
  </si>
  <si>
    <t>2446959.491 </t>
  </si>
  <si>
    <t> 12.06.1987 23:47 </t>
  </si>
  <si>
    <t> R.Vyboch </t>
  </si>
  <si>
    <t>2446976.472 </t>
  </si>
  <si>
    <t> 29.06.1987 23:19 </t>
  </si>
  <si>
    <t>2446988.4186 </t>
  </si>
  <si>
    <t> 11.07.1987 22:02 </t>
  </si>
  <si>
    <t> -0.0500 </t>
  </si>
  <si>
    <t> BBS 84 </t>
  </si>
  <si>
    <t>2446988.420 </t>
  </si>
  <si>
    <t> 11.07.1987 22:04 </t>
  </si>
  <si>
    <t>2446998.483 </t>
  </si>
  <si>
    <t> 21.07.1987 23:35 </t>
  </si>
  <si>
    <t> BBS 86 </t>
  </si>
  <si>
    <t>2447003.524 </t>
  </si>
  <si>
    <t> 27.07.1987 00:34 </t>
  </si>
  <si>
    <t> -0.039 </t>
  </si>
  <si>
    <t>2447005.411 </t>
  </si>
  <si>
    <t> 28.07.1987 21:51 </t>
  </si>
  <si>
    <t>2447010.433 </t>
  </si>
  <si>
    <t> 02.08.1987 22:23 </t>
  </si>
  <si>
    <t>2447015.4610 </t>
  </si>
  <si>
    <t> 07.08.1987 23:03 </t>
  </si>
  <si>
    <t> -0.0513 </t>
  </si>
  <si>
    <t> E.Wunder </t>
  </si>
  <si>
    <t>IBVS 3355 </t>
  </si>
  <si>
    <t>2447017.348 </t>
  </si>
  <si>
    <t> 09.08.1987 20:21 </t>
  </si>
  <si>
    <t>2447023.647 </t>
  </si>
  <si>
    <t> 16.08.1987 03:31 </t>
  </si>
  <si>
    <t>2447032.447 </t>
  </si>
  <si>
    <t> 24.08.1987 22:43 </t>
  </si>
  <si>
    <t> VSSC 70.18 </t>
  </si>
  <si>
    <t>2447040.618 </t>
  </si>
  <si>
    <t> 02.09.1987 02:49 </t>
  </si>
  <si>
    <t>2447044.3916 </t>
  </si>
  <si>
    <t> 05.09.1987 21:23 </t>
  </si>
  <si>
    <t> -0.0511 </t>
  </si>
  <si>
    <t> J.Ells </t>
  </si>
  <si>
    <t>2447051.313 </t>
  </si>
  <si>
    <t> 12.09.1987 19:30 </t>
  </si>
  <si>
    <t>2447056.342 </t>
  </si>
  <si>
    <t> 17.09.1987 20:12 </t>
  </si>
  <si>
    <t>2447061.374 </t>
  </si>
  <si>
    <t> 22.09.1987 20:58 </t>
  </si>
  <si>
    <t>2447062.624 </t>
  </si>
  <si>
    <t> 24.09.1987 02:58 </t>
  </si>
  <si>
    <t>2447062.632 </t>
  </si>
  <si>
    <t> 24.09.1987 03:10 </t>
  </si>
  <si>
    <t>2447082.7569 </t>
  </si>
  <si>
    <t> 14.10.1987 06:09 </t>
  </si>
  <si>
    <t> D.B.Caton et al. </t>
  </si>
  <si>
    <t>IBVS 3552 </t>
  </si>
  <si>
    <t>2447083.382 </t>
  </si>
  <si>
    <t> 14.10.1987 21:10 </t>
  </si>
  <si>
    <t>2447086.536 </t>
  </si>
  <si>
    <t> 18.10.1987 00:51 </t>
  </si>
  <si>
    <t> S.Lambert </t>
  </si>
  <si>
    <t>2447111.681 </t>
  </si>
  <si>
    <t> 12.11.1987 04:20 </t>
  </si>
  <si>
    <t>2447137.462 </t>
  </si>
  <si>
    <t> 07.12.1987 23:05 </t>
  </si>
  <si>
    <t> BBS 89 </t>
  </si>
  <si>
    <t>2447137.476 </t>
  </si>
  <si>
    <t> 07.12.1987 23:25 </t>
  </si>
  <si>
    <t> Y.Thirionet </t>
  </si>
  <si>
    <t>2447166.400 </t>
  </si>
  <si>
    <t> 05.01.1988 21:36 </t>
  </si>
  <si>
    <t> A.Epple </t>
  </si>
  <si>
    <t>BAVM 52 </t>
  </si>
  <si>
    <t>2447212.315 </t>
  </si>
  <si>
    <t> 20.02.1988 19:33 </t>
  </si>
  <si>
    <t>BAVM 50 </t>
  </si>
  <si>
    <t>2447274.578 </t>
  </si>
  <si>
    <t> 23.04.1988 01:52 </t>
  </si>
  <si>
    <t> C.Friedlingstein </t>
  </si>
  <si>
    <t>2447316.718 </t>
  </si>
  <si>
    <t> 04.06.1988 05:13 </t>
  </si>
  <si>
    <t>2447327.410 </t>
  </si>
  <si>
    <t> 14.06.1988 21:50 </t>
  </si>
  <si>
    <t>2447352.569 </t>
  </si>
  <si>
    <t> 10.07.1988 01:39 </t>
  </si>
  <si>
    <t> BBS 91 </t>
  </si>
  <si>
    <t>2447354.454 </t>
  </si>
  <si>
    <t> 11.07.1988 22:53 </t>
  </si>
  <si>
    <t>2447354.467 </t>
  </si>
  <si>
    <t> 11.07.1988 23:12 </t>
  </si>
  <si>
    <t> -0.034 </t>
  </si>
  <si>
    <t> R.Schnellingerova </t>
  </si>
  <si>
    <t>2447366.409 </t>
  </si>
  <si>
    <t> 23.07.1988 21:48 </t>
  </si>
  <si>
    <t> -0.042 </t>
  </si>
  <si>
    <t>2447381.4981 </t>
  </si>
  <si>
    <t> 07.08.1988 23:57 </t>
  </si>
  <si>
    <t> -0.0465 </t>
  </si>
  <si>
    <t> Hanzl &amp; Svoboda </t>
  </si>
  <si>
    <t>IBVS 3423 </t>
  </si>
  <si>
    <t>2447388.405 </t>
  </si>
  <si>
    <t> 14.08.1988 21:43 </t>
  </si>
  <si>
    <t> M.Zima </t>
  </si>
  <si>
    <t>2447388.413 </t>
  </si>
  <si>
    <t> 14.08.1988 21:54 </t>
  </si>
  <si>
    <t>2447388.417 </t>
  </si>
  <si>
    <t> 14.08.1988 22:00 </t>
  </si>
  <si>
    <t>2447388.419 </t>
  </si>
  <si>
    <t> 14.08.1988 22:03 </t>
  </si>
  <si>
    <t> P.Vabrousek </t>
  </si>
  <si>
    <t>2447388.421 </t>
  </si>
  <si>
    <t> 14.08.1988 22:06 </t>
  </si>
  <si>
    <t> M.Kundrat </t>
  </si>
  <si>
    <t>2447388.427 </t>
  </si>
  <si>
    <t> 14.08.1988 22:14 </t>
  </si>
  <si>
    <t> M.Parada </t>
  </si>
  <si>
    <t>2447405.399 </t>
  </si>
  <si>
    <t> 31.08.1988 21:34 </t>
  </si>
  <si>
    <t> W.Kriebel </t>
  </si>
  <si>
    <t>2447406.654 </t>
  </si>
  <si>
    <t> 02.09.1988 03:41 </t>
  </si>
  <si>
    <t>2447411.687 </t>
  </si>
  <si>
    <t> 07.09.1988 04:29 </t>
  </si>
  <si>
    <t>2447439.359 </t>
  </si>
  <si>
    <t> 04.10.1988 20:36 </t>
  </si>
  <si>
    <t> A.Umlauf </t>
  </si>
  <si>
    <t>2447450.04 </t>
  </si>
  <si>
    <t> 15.10.1988 12:57 </t>
  </si>
  <si>
    <t> -0.06 </t>
  </si>
  <si>
    <t> K.Nagai </t>
  </si>
  <si>
    <t>2447506.669 </t>
  </si>
  <si>
    <t> 11.12.1988 04:03 </t>
  </si>
  <si>
    <t> -0.031 </t>
  </si>
  <si>
    <t>2447529.291 </t>
  </si>
  <si>
    <t> 02.01.1989 18:59 </t>
  </si>
  <si>
    <t> M.Navratil </t>
  </si>
  <si>
    <t> BRNO 31 </t>
  </si>
  <si>
    <t>2447540.613 </t>
  </si>
  <si>
    <t> 14.01.1989 02:42 </t>
  </si>
  <si>
    <t>2447698.480 </t>
  </si>
  <si>
    <t> 20.06.1989 23:31 </t>
  </si>
  <si>
    <t> J.Vandenbroere </t>
  </si>
  <si>
    <t> BBS 93 </t>
  </si>
  <si>
    <t>2447703.507 </t>
  </si>
  <si>
    <t> 26.06.1989 00:10 </t>
  </si>
  <si>
    <t>2447715.450 </t>
  </si>
  <si>
    <t> 07.07.1989 22:48 </t>
  </si>
  <si>
    <t> I.Vaskanin </t>
  </si>
  <si>
    <t>2447715.453 </t>
  </si>
  <si>
    <t> 07.07.1989 22:52 </t>
  </si>
  <si>
    <t> J.Fedorisin </t>
  </si>
  <si>
    <t>2447715.467 </t>
  </si>
  <si>
    <t> 07.07.1989 23:12 </t>
  </si>
  <si>
    <t> -0.035 </t>
  </si>
  <si>
    <t> S.Parimucha </t>
  </si>
  <si>
    <t>2447737.474 </t>
  </si>
  <si>
    <t> 29.07.1989 23:22 </t>
  </si>
  <si>
    <t> -0.040 </t>
  </si>
  <si>
    <t> P.Kroll </t>
  </si>
  <si>
    <t> MVS 12.51 </t>
  </si>
  <si>
    <t>2447737.476 </t>
  </si>
  <si>
    <t> 29.07.1989 23:25 </t>
  </si>
  <si>
    <t> -0.038 </t>
  </si>
  <si>
    <t> T.Marek </t>
  </si>
  <si>
    <t>2447737.477 </t>
  </si>
  <si>
    <t> 29.07.1989 23:26 </t>
  </si>
  <si>
    <t> S.Soltes </t>
  </si>
  <si>
    <t>2447737.486 </t>
  </si>
  <si>
    <t> 29.07.1989 23:39 </t>
  </si>
  <si>
    <t> -0.028 </t>
  </si>
  <si>
    <t>2447749.416 </t>
  </si>
  <si>
    <t> 10.08.1989 21:59 </t>
  </si>
  <si>
    <t>2447749.426 </t>
  </si>
  <si>
    <t> 10.08.1989 22:13 </t>
  </si>
  <si>
    <t> M.Kolarik </t>
  </si>
  <si>
    <t>2447749.428 </t>
  </si>
  <si>
    <t> 10.08.1989 22:16 </t>
  </si>
  <si>
    <t> R.Sychra </t>
  </si>
  <si>
    <t>2447756.3385 </t>
  </si>
  <si>
    <t> 17.08.1989 20:07 </t>
  </si>
  <si>
    <t> -0.0434 </t>
  </si>
  <si>
    <t> H.Rovitis et al. </t>
  </si>
  <si>
    <t>IBVS 4172 </t>
  </si>
  <si>
    <t>2447758.5390 </t>
  </si>
  <si>
    <t> 20.08.1989 00:56 </t>
  </si>
  <si>
    <t> -0.0441 </t>
  </si>
  <si>
    <t>2447759.4832 </t>
  </si>
  <si>
    <t> 20.08.1989 23:35 </t>
  </si>
  <si>
    <t> -0.0433 </t>
  </si>
  <si>
    <t>2447760.4256 </t>
  </si>
  <si>
    <t> 21.08.1989 22:12 </t>
  </si>
  <si>
    <t> -0.0443 </t>
  </si>
  <si>
    <t>2447763.5711 </t>
  </si>
  <si>
    <t> 25.08.1989 01:42 </t>
  </si>
  <si>
    <t>2447770.8088 </t>
  </si>
  <si>
    <t> 01.09.1989 07:24 </t>
  </si>
  <si>
    <t> -0.0383 </t>
  </si>
  <si>
    <t> Smith &amp; Caton </t>
  </si>
  <si>
    <t>IBVS 5745 </t>
  </si>
  <si>
    <t>2447771.438 </t>
  </si>
  <si>
    <t> 01.09.1989 22:30 </t>
  </si>
  <si>
    <t> L.Lubena </t>
  </si>
  <si>
    <t>2447771.441 </t>
  </si>
  <si>
    <t> 01.09.1989 22:35 </t>
  </si>
  <si>
    <t> T.Nejeschleba </t>
  </si>
  <si>
    <t>2447778.338 </t>
  </si>
  <si>
    <t> 08.09.1989 20:06 </t>
  </si>
  <si>
    <t>BAVM 56 </t>
  </si>
  <si>
    <t>2447794.698 </t>
  </si>
  <si>
    <t> 25.09.1989 04:45 </t>
  </si>
  <si>
    <t>2447796.594 </t>
  </si>
  <si>
    <t> 27.09.1989 02:15 </t>
  </si>
  <si>
    <t>2447803.5094 </t>
  </si>
  <si>
    <t> 04.10.1989 00:13 </t>
  </si>
  <si>
    <t> -0.0416 </t>
  </si>
  <si>
    <t> Dapergolas et al. </t>
  </si>
  <si>
    <t>IBVS 3661 </t>
  </si>
  <si>
    <t>2447806.3397 </t>
  </si>
  <si>
    <t> 06.10.1989 20:09 </t>
  </si>
  <si>
    <t> -0.0415 </t>
  </si>
  <si>
    <t>2447815.458 </t>
  </si>
  <si>
    <t> 15.10.1989 22:59 </t>
  </si>
  <si>
    <t>2447817.343 </t>
  </si>
  <si>
    <t> 17.10.1989 20:13 </t>
  </si>
  <si>
    <t>2447817.3456 </t>
  </si>
  <si>
    <t> 17.10.1989 20:17 </t>
  </si>
  <si>
    <t> -0.0417 </t>
  </si>
  <si>
    <t> VSSC 73 </t>
  </si>
  <si>
    <t>2447822.374 </t>
  </si>
  <si>
    <t> 22.10.1989 20:58 </t>
  </si>
  <si>
    <t>2447834.320 </t>
  </si>
  <si>
    <t> 03.11.1989 19:40 </t>
  </si>
  <si>
    <t> BBS 95 </t>
  </si>
  <si>
    <t>2447849.421 </t>
  </si>
  <si>
    <t> 18.11.1989 22:06 </t>
  </si>
  <si>
    <t>2447856.337 </t>
  </si>
  <si>
    <t> 25.11.1989 20:05 </t>
  </si>
  <si>
    <t> A.Szauer </t>
  </si>
  <si>
    <t> MTEO 20.35 </t>
  </si>
  <si>
    <t>2447856.344 </t>
  </si>
  <si>
    <t> 25.11.1989 20:15 </t>
  </si>
  <si>
    <t>2447918.603 </t>
  </si>
  <si>
    <t> 27.01.1990 02:28 </t>
  </si>
  <si>
    <t>2447927.410 </t>
  </si>
  <si>
    <t> 04.02.1990 21:50 </t>
  </si>
  <si>
    <t> BBS 94 </t>
  </si>
  <si>
    <t>2447930.552 </t>
  </si>
  <si>
    <t> 08.02.1990 01:14 </t>
  </si>
  <si>
    <t>2448088.417 </t>
  </si>
  <si>
    <t> 15.07.1990 22:00 </t>
  </si>
  <si>
    <t> M.Scerbakova </t>
  </si>
  <si>
    <t>2448088.418 </t>
  </si>
  <si>
    <t> 15.07.1990 22:01 </t>
  </si>
  <si>
    <t>2448088.419 </t>
  </si>
  <si>
    <t> 15.07.1990 22:03 </t>
  </si>
  <si>
    <t> Z.Egyhazi </t>
  </si>
  <si>
    <t>2448088.420 </t>
  </si>
  <si>
    <t> 15.07.1990 22:04 </t>
  </si>
  <si>
    <t> -0.033 </t>
  </si>
  <si>
    <t>2448088.422 </t>
  </si>
  <si>
    <t> 15.07.1990 22:07 </t>
  </si>
  <si>
    <t> K.Petrik </t>
  </si>
  <si>
    <t>2448093.455 </t>
  </si>
  <si>
    <t> 20.07.1990 22:55 </t>
  </si>
  <si>
    <t> -0.029 </t>
  </si>
  <si>
    <t> A.Kratochvil </t>
  </si>
  <si>
    <t>2448101.631 </t>
  </si>
  <si>
    <t> 29.07.1990 03:08 </t>
  </si>
  <si>
    <t> R.E.Crumrine </t>
  </si>
  <si>
    <t> BBS 96 </t>
  </si>
  <si>
    <t>2448120.488 </t>
  </si>
  <si>
    <t> 16.08.1990 23:42 </t>
  </si>
  <si>
    <t>2448120.494 </t>
  </si>
  <si>
    <t> 16.08.1990 23:51 </t>
  </si>
  <si>
    <t> Mi.Kolarik </t>
  </si>
  <si>
    <t>2448120.502 </t>
  </si>
  <si>
    <t> 17.08.1990 00:02 </t>
  </si>
  <si>
    <t> -0.026 </t>
  </si>
  <si>
    <t> Ma.Kolarik </t>
  </si>
  <si>
    <t>2448122.373 </t>
  </si>
  <si>
    <t> 18.08.1990 20:57 </t>
  </si>
  <si>
    <t>2448122.377 </t>
  </si>
  <si>
    <t> 18.08.1990 21:02 </t>
  </si>
  <si>
    <t>2448122.379 </t>
  </si>
  <si>
    <t> 18.08.1990 21:05 </t>
  </si>
  <si>
    <t>2448122.381 </t>
  </si>
  <si>
    <t> 18.08.1990 21:08 </t>
  </si>
  <si>
    <t> J.Merka </t>
  </si>
  <si>
    <t>2448122.385 </t>
  </si>
  <si>
    <t> 18.08.1990 21:14 </t>
  </si>
  <si>
    <t> A.Lakostik </t>
  </si>
  <si>
    <t>2448122.388 </t>
  </si>
  <si>
    <t> 18.08.1990 21:18 </t>
  </si>
  <si>
    <t> M.Vrastak </t>
  </si>
  <si>
    <t>2448125.5203 </t>
  </si>
  <si>
    <t> 22.08.1990 00:29 </t>
  </si>
  <si>
    <t> -0.0386 </t>
  </si>
  <si>
    <t>2448126.4663 </t>
  </si>
  <si>
    <t> 22.08.1990 23:11 </t>
  </si>
  <si>
    <t> -0.0360 </t>
  </si>
  <si>
    <t>2448127.410 </t>
  </si>
  <si>
    <t> 23.08.1990 21:50 </t>
  </si>
  <si>
    <t> J.Polak </t>
  </si>
  <si>
    <t>2448127.411 </t>
  </si>
  <si>
    <t> 23.08.1990 21:51 </t>
  </si>
  <si>
    <t>2448127.415 </t>
  </si>
  <si>
    <t> 23.08.1990 21:57 </t>
  </si>
  <si>
    <t> J.Soukal </t>
  </si>
  <si>
    <t>2448127.419 </t>
  </si>
  <si>
    <t> 23.08.1990 22:03 </t>
  </si>
  <si>
    <t> -0.027 </t>
  </si>
  <si>
    <t> F.Acerbi </t>
  </si>
  <si>
    <t> E.Karrachova </t>
  </si>
  <si>
    <t>2448127.430 </t>
  </si>
  <si>
    <t> 23.08.1990 22:19 </t>
  </si>
  <si>
    <t> -0.016 </t>
  </si>
  <si>
    <t> J.Dvorak B. </t>
  </si>
  <si>
    <t>2448130.5518 </t>
  </si>
  <si>
    <t> 27.08.1990 01:14 </t>
  </si>
  <si>
    <t> -0.0385 </t>
  </si>
  <si>
    <t>2448132.4386 </t>
  </si>
  <si>
    <t> 28.08.1990 22:31 </t>
  </si>
  <si>
    <t> -0.0384 </t>
  </si>
  <si>
    <t>2448133.3849 </t>
  </si>
  <si>
    <t> 29.08.1990 21:14 </t>
  </si>
  <si>
    <t> -0.0355 </t>
  </si>
  <si>
    <t>2448149.422 </t>
  </si>
  <si>
    <t> 14.09.1990 22:07 </t>
  </si>
  <si>
    <t>2448159.8005 </t>
  </si>
  <si>
    <t> 25.09.1990 07:12 </t>
  </si>
  <si>
    <t> -0.0346 </t>
  </si>
  <si>
    <t>2448178.354 </t>
  </si>
  <si>
    <t> 13.10.1990 20:29 </t>
  </si>
  <si>
    <t>2448191.5596 </t>
  </si>
  <si>
    <t> 27.10.1990 01:25 </t>
  </si>
  <si>
    <t> -0.0361 </t>
  </si>
  <si>
    <t>2448191.561 </t>
  </si>
  <si>
    <t> 27.10.1990 01:27 </t>
  </si>
  <si>
    <t>2448196.594 </t>
  </si>
  <si>
    <t> 01.11.1990 02:15 </t>
  </si>
  <si>
    <t>2448205.410 </t>
  </si>
  <si>
    <t> 09.11.1990 21:50 </t>
  </si>
  <si>
    <t> -0.022 </t>
  </si>
  <si>
    <t> V.Kalas </t>
  </si>
  <si>
    <t>2448208.540 </t>
  </si>
  <si>
    <t> 13.11.1990 00:57 </t>
  </si>
  <si>
    <t>2448252.571 </t>
  </si>
  <si>
    <t> 27.12.1990 01:42 </t>
  </si>
  <si>
    <t> -0.030 </t>
  </si>
  <si>
    <t> BBS 97 </t>
  </si>
  <si>
    <t>2448290.296 </t>
  </si>
  <si>
    <t> 02.02.1991 19:06 </t>
  </si>
  <si>
    <t> G.Maintz </t>
  </si>
  <si>
    <t>BAVM 59 </t>
  </si>
  <si>
    <t>2448449.422 </t>
  </si>
  <si>
    <t> 11.07.1991 22:07 </t>
  </si>
  <si>
    <t> -0.032 </t>
  </si>
  <si>
    <t>2448454.448 </t>
  </si>
  <si>
    <t> 16.07.1991 22:45 </t>
  </si>
  <si>
    <t> P.Masek </t>
  </si>
  <si>
    <t>2448454.449 </t>
  </si>
  <si>
    <t> 16.07.1991 22:46 </t>
  </si>
  <si>
    <t>2448454.452 </t>
  </si>
  <si>
    <t> 16.07.1991 22:50 </t>
  </si>
  <si>
    <t>2448476.458 </t>
  </si>
  <si>
    <t> 07.08.1991 22:59 </t>
  </si>
  <si>
    <t>2448476.463 </t>
  </si>
  <si>
    <t> 07.08.1991 23:06 </t>
  </si>
  <si>
    <t>2448476.465 </t>
  </si>
  <si>
    <t> 07.08.1991 23:09 </t>
  </si>
  <si>
    <t>2448483.376 </t>
  </si>
  <si>
    <t> 14.08.1991 21:01 </t>
  </si>
  <si>
    <t>2448483.380 </t>
  </si>
  <si>
    <t> 14.08.1991 21:07 </t>
  </si>
  <si>
    <t>2448488.413 </t>
  </si>
  <si>
    <t> 19.08.1991 21:54 </t>
  </si>
  <si>
    <t> P.Maurer </t>
  </si>
  <si>
    <t>BAVM 60 </t>
  </si>
  <si>
    <t>2448488.417 </t>
  </si>
  <si>
    <t> 19.08.1991 22:00 </t>
  </si>
  <si>
    <t> P.Stuchlik </t>
  </si>
  <si>
    <t>2448498.475 </t>
  </si>
  <si>
    <t> 29.08.1991 23:24 </t>
  </si>
  <si>
    <t>2448498.479 </t>
  </si>
  <si>
    <t> 29.08.1991 23:29 </t>
  </si>
  <si>
    <t> J.Kovarik </t>
  </si>
  <si>
    <t>2448503.504 </t>
  </si>
  <si>
    <t> 04.09.1991 00:05 </t>
  </si>
  <si>
    <t>2448506.3373 </t>
  </si>
  <si>
    <t> 06.09.1991 20:05 </t>
  </si>
  <si>
    <t> -0.0336 </t>
  </si>
  <si>
    <t>IBVS 4097 </t>
  </si>
  <si>
    <t>2448510.4257 </t>
  </si>
  <si>
    <t> 10.09.1991 22:13 </t>
  </si>
  <si>
    <t> -0.0332 </t>
  </si>
  <si>
    <t>IBVS 3818 </t>
  </si>
  <si>
    <t>2448510.4262 </t>
  </si>
  <si>
    <t> -0.0327 </t>
  </si>
  <si>
    <t>2448511.3688 </t>
  </si>
  <si>
    <t> 11.09.1991 20:51 </t>
  </si>
  <si>
    <t> -0.0335 </t>
  </si>
  <si>
    <t>2448511.3696 </t>
  </si>
  <si>
    <t> 11.09.1991 20:52 </t>
  </si>
  <si>
    <t>2448512.3123 </t>
  </si>
  <si>
    <t> 12.09.1991 19:29 </t>
  </si>
  <si>
    <t> -0.0334 </t>
  </si>
  <si>
    <t>2448512.3124 </t>
  </si>
  <si>
    <t> -0.0333 </t>
  </si>
  <si>
    <t>2448512.3126 </t>
  </si>
  <si>
    <t> 12.09.1991 19:30 </t>
  </si>
  <si>
    <t> -0.0331 </t>
  </si>
  <si>
    <t>2448514.5131 </t>
  </si>
  <si>
    <t> 15.09.1991 00:18 </t>
  </si>
  <si>
    <t> -0.0338 </t>
  </si>
  <si>
    <t>2448514.5137 </t>
  </si>
  <si>
    <t> 15.09.1991 00:19 </t>
  </si>
  <si>
    <t>2448514.5143 </t>
  </si>
  <si>
    <t> 15.09.1991 00:20 </t>
  </si>
  <si>
    <t> -0.0326 </t>
  </si>
  <si>
    <t>2448534.322 </t>
  </si>
  <si>
    <t> 04.10.1991 19:43 </t>
  </si>
  <si>
    <t>2448534.323 </t>
  </si>
  <si>
    <t> 04.10.1991 19:45 </t>
  </si>
  <si>
    <t>2448534.332 </t>
  </si>
  <si>
    <t> 04.10.1991 19:58 </t>
  </si>
  <si>
    <t> M.Zibar </t>
  </si>
  <si>
    <t>2448534.340 </t>
  </si>
  <si>
    <t> 04.10.1991 20:09 </t>
  </si>
  <si>
    <t> -0.018 </t>
  </si>
  <si>
    <t> M.Vetrovkova </t>
  </si>
  <si>
    <t>2448535.582 </t>
  </si>
  <si>
    <t> 06.10.1991 01:58 </t>
  </si>
  <si>
    <t>2448538.724 </t>
  </si>
  <si>
    <t> 09.10.1991 05:22 </t>
  </si>
  <si>
    <t>2448556.330 </t>
  </si>
  <si>
    <t> 26.10.1991 19:55 </t>
  </si>
  <si>
    <t>2448556.335 </t>
  </si>
  <si>
    <t> 26.10.1991 20:02 </t>
  </si>
  <si>
    <t>2448556.338 </t>
  </si>
  <si>
    <t> 26.10.1991 20:06 </t>
  </si>
  <si>
    <t>2448556.340 </t>
  </si>
  <si>
    <t> 26.10.1991 20:09 </t>
  </si>
  <si>
    <t>2448557.592 </t>
  </si>
  <si>
    <t> 28.10.1991 02:12 </t>
  </si>
  <si>
    <t>2448557.599 </t>
  </si>
  <si>
    <t> 28.10.1991 02:22 </t>
  </si>
  <si>
    <t>2448557.602 </t>
  </si>
  <si>
    <t> 28.10.1991 02:26 </t>
  </si>
  <si>
    <t>2448557.606 </t>
  </si>
  <si>
    <t> 28.10.1991 02:32 </t>
  </si>
  <si>
    <t>2448600.3629 </t>
  </si>
  <si>
    <t> 09.12.1991 20:42 </t>
  </si>
  <si>
    <t> -0.0318 </t>
  </si>
  <si>
    <t>2448600.3639 </t>
  </si>
  <si>
    <t> 09.12.1991 20:44 </t>
  </si>
  <si>
    <t> -0.0308 </t>
  </si>
  <si>
    <t>2448600.3655 </t>
  </si>
  <si>
    <t> 09.12.1991 20:46 </t>
  </si>
  <si>
    <t> -0.0292 </t>
  </si>
  <si>
    <t>2448601.624 </t>
  </si>
  <si>
    <t> 11.12.1991 02:58 </t>
  </si>
  <si>
    <t>2448605.400 </t>
  </si>
  <si>
    <t> 14.12.1991 21:36 </t>
  </si>
  <si>
    <t>2448605.404 </t>
  </si>
  <si>
    <t> 14.12.1991 21:41 </t>
  </si>
  <si>
    <t>2448646.2746 </t>
  </si>
  <si>
    <t> 24.01.1992 18:35 </t>
  </si>
  <si>
    <t> -0.0314 </t>
  </si>
  <si>
    <t>2448646.2751 </t>
  </si>
  <si>
    <t> 24.01.1992 18:36 </t>
  </si>
  <si>
    <t> -0.0309 </t>
  </si>
  <si>
    <t>2448646.2754 </t>
  </si>
  <si>
    <t> -0.0306 </t>
  </si>
  <si>
    <t>2448764.510 </t>
  </si>
  <si>
    <t> 22.05.1992 00:14 </t>
  </si>
  <si>
    <t>2448764.513 </t>
  </si>
  <si>
    <t> 22.05.1992 00:18 </t>
  </si>
  <si>
    <t>2448771.428 </t>
  </si>
  <si>
    <t> 28.05.1992 22:16 </t>
  </si>
  <si>
    <t>2448771.439 </t>
  </si>
  <si>
    <t> 28.05.1992 22:32 </t>
  </si>
  <si>
    <t>2448805.390 </t>
  </si>
  <si>
    <t> 01.07.1992 21:21 </t>
  </si>
  <si>
    <t>2448805.391 </t>
  </si>
  <si>
    <t> 01.07.1992 21:23 </t>
  </si>
  <si>
    <t> S.Stofanik </t>
  </si>
  <si>
    <t>2448805.392 </t>
  </si>
  <si>
    <t> 01.07.1992 21:24 </t>
  </si>
  <si>
    <t> L.Balint </t>
  </si>
  <si>
    <t> J.Rusinko </t>
  </si>
  <si>
    <t>2448827.393 </t>
  </si>
  <si>
    <t> 23.07.1992 21:25 </t>
  </si>
  <si>
    <t>2448827.408 </t>
  </si>
  <si>
    <t> 23.07.1992 21:47 </t>
  </si>
  <si>
    <t>2448832.422 </t>
  </si>
  <si>
    <t> 28.07.1992 22:07 </t>
  </si>
  <si>
    <t>2448832.432 </t>
  </si>
  <si>
    <t> 28.07.1992 22:22 </t>
  </si>
  <si>
    <t> H.Santolikova </t>
  </si>
  <si>
    <t>2448832.435 </t>
  </si>
  <si>
    <t> 28.07.1992 22:26 </t>
  </si>
  <si>
    <t>2448832.436 </t>
  </si>
  <si>
    <t> 28.07.1992 22:27 </t>
  </si>
  <si>
    <t> L.Honzik </t>
  </si>
  <si>
    <t>2448832.437 </t>
  </si>
  <si>
    <t> 28.07.1992 22:29 </t>
  </si>
  <si>
    <t> M.Rehor </t>
  </si>
  <si>
    <t>2448832.439 </t>
  </si>
  <si>
    <t> 28.07.1992 22:32 </t>
  </si>
  <si>
    <t> P.Suchan </t>
  </si>
  <si>
    <t>2448832.442 </t>
  </si>
  <si>
    <t> 28.07.1992 22:36 </t>
  </si>
  <si>
    <t> -0.025 </t>
  </si>
  <si>
    <t>2448854.452 </t>
  </si>
  <si>
    <t> 19.08.1992 22:50 </t>
  </si>
  <si>
    <t>2448854.456 </t>
  </si>
  <si>
    <t> 19.08.1992 22:56 </t>
  </si>
  <si>
    <t> -0.023 </t>
  </si>
  <si>
    <t>2448854.463 </t>
  </si>
  <si>
    <t> 19.08.1992 23:06 </t>
  </si>
  <si>
    <t>2448854.467 </t>
  </si>
  <si>
    <t> 19.08.1992 23:12 </t>
  </si>
  <si>
    <t> -0.012 </t>
  </si>
  <si>
    <t> V.Pribik </t>
  </si>
  <si>
    <t>2448858.5388 </t>
  </si>
  <si>
    <t> 24.08.1992 00:55 </t>
  </si>
  <si>
    <t> -0.0282 </t>
  </si>
  <si>
    <t> A.Dapergolas et al. </t>
  </si>
  <si>
    <t>IBVS 4036 </t>
  </si>
  <si>
    <t>2448858.5396 </t>
  </si>
  <si>
    <t> 24.08.1992 00:57 </t>
  </si>
  <si>
    <t> -0.0274 </t>
  </si>
  <si>
    <t>2448858.5408 </t>
  </si>
  <si>
    <t> 24.08.1992 00:58 </t>
  </si>
  <si>
    <t> -0.0262 </t>
  </si>
  <si>
    <t>2448861.3684 </t>
  </si>
  <si>
    <t> 26.08.1992 20:50 </t>
  </si>
  <si>
    <t> -0.0288 </t>
  </si>
  <si>
    <t>2448861.3686 </t>
  </si>
  <si>
    <t> -0.0286 </t>
  </si>
  <si>
    <t>2448861.3687 </t>
  </si>
  <si>
    <t> -0.0285 </t>
  </si>
  <si>
    <t>2448883.383 </t>
  </si>
  <si>
    <t> 17.09.1992 21:11 </t>
  </si>
  <si>
    <t> D.Girrbach </t>
  </si>
  <si>
    <t>BAVM 62 </t>
  </si>
  <si>
    <t>2448896.589 </t>
  </si>
  <si>
    <t> 01.10.1992 02:08 </t>
  </si>
  <si>
    <t> AOEB 3 </t>
  </si>
  <si>
    <t>2448934.330 </t>
  </si>
  <si>
    <t> 07.11.1992 19:55 </t>
  </si>
  <si>
    <t> BBS 102 </t>
  </si>
  <si>
    <t>2448985.268 </t>
  </si>
  <si>
    <t> 28.12.1992 18:25 </t>
  </si>
  <si>
    <t>2448985.270 </t>
  </si>
  <si>
    <t> 28.12.1992 18:28 </t>
  </si>
  <si>
    <t>2449108.535 </t>
  </si>
  <si>
    <t> 01.05.1993 00:50 </t>
  </si>
  <si>
    <t> A.Dedoch </t>
  </si>
  <si>
    <t>2449193.445 </t>
  </si>
  <si>
    <t> 24.07.1993 22:40 </t>
  </si>
  <si>
    <t> P.Skalak </t>
  </si>
  <si>
    <t>2449198.4795 </t>
  </si>
  <si>
    <t> 29.07.1993 23:30 </t>
  </si>
  <si>
    <t> -0.0196 </t>
  </si>
  <si>
    <t> A.Gunn et al. </t>
  </si>
  <si>
    <t> ASPC </t>
  </si>
  <si>
    <t>2449198.487 </t>
  </si>
  <si>
    <t> 29.07.1993 23:41 </t>
  </si>
  <si>
    <t> M.Csukas </t>
  </si>
  <si>
    <t>2449200.6808 </t>
  </si>
  <si>
    <t> 01.08.1993 04:20 </t>
  </si>
  <si>
    <t>2449211.690 </t>
  </si>
  <si>
    <t> 12.08.1993 04:33 </t>
  </si>
  <si>
    <t>2449223.647 </t>
  </si>
  <si>
    <t> 24.08.1993 03:31 </t>
  </si>
  <si>
    <t> -0.009 </t>
  </si>
  <si>
    <t>2449240.616 </t>
  </si>
  <si>
    <t> 10.09.1993 02:47 </t>
  </si>
  <si>
    <t> -0.021 </t>
  </si>
  <si>
    <t>2449270.811 </t>
  </si>
  <si>
    <t> 10.10.1993 07:27 </t>
  </si>
  <si>
    <t> -0.014 </t>
  </si>
  <si>
    <t>2449296.596 </t>
  </si>
  <si>
    <t> 05.11.1993 02:18 </t>
  </si>
  <si>
    <t> -0.015 </t>
  </si>
  <si>
    <t> C.Stephan </t>
  </si>
  <si>
    <t>2449333.699 </t>
  </si>
  <si>
    <t> 12.12.1993 04:46 </t>
  </si>
  <si>
    <t>2449347.535 </t>
  </si>
  <si>
    <t> 26.12.1993 00:50 </t>
  </si>
  <si>
    <t> -0.019 </t>
  </si>
  <si>
    <t>2449537.471 </t>
  </si>
  <si>
    <t> 03.07.1994 23:18 </t>
  </si>
  <si>
    <t> -0.017 </t>
  </si>
  <si>
    <t> P.Molik </t>
  </si>
  <si>
    <t>OEJV 0060 </t>
  </si>
  <si>
    <t>2449537.473 </t>
  </si>
  <si>
    <t> 03.07.1994 23:21 </t>
  </si>
  <si>
    <t> L.Brat </t>
  </si>
  <si>
    <t>2449537.474 </t>
  </si>
  <si>
    <t> 03.07.1994 23:22 </t>
  </si>
  <si>
    <t> T.Singliar </t>
  </si>
  <si>
    <t>2449537.475 </t>
  </si>
  <si>
    <t> 03.07.1994 23:24 </t>
  </si>
  <si>
    <t> -0.013 </t>
  </si>
  <si>
    <t> P.Sobotka </t>
  </si>
  <si>
    <t>2449542.498 </t>
  </si>
  <si>
    <t> 08.07.1994 23:57 </t>
  </si>
  <si>
    <t>2449547.535 </t>
  </si>
  <si>
    <t> 14.07.1994 00:50 </t>
  </si>
  <si>
    <t>2449554.449 </t>
  </si>
  <si>
    <t> 20.07.1994 22:46 </t>
  </si>
  <si>
    <t> -0.020 </t>
  </si>
  <si>
    <t>2449554.453 </t>
  </si>
  <si>
    <t> 20.07.1994 22:52 </t>
  </si>
  <si>
    <t>2449559.479 </t>
  </si>
  <si>
    <t> 25.07.1994 23:29 </t>
  </si>
  <si>
    <t>2449564.512 </t>
  </si>
  <si>
    <t> 31.07.1994 00:17 </t>
  </si>
  <si>
    <t>2449569.539 </t>
  </si>
  <si>
    <t> 05.08.1994 00:56 </t>
  </si>
  <si>
    <t> -0.024 </t>
  </si>
  <si>
    <t>2449574.576 </t>
  </si>
  <si>
    <t> 10.08.1994 01:49 </t>
  </si>
  <si>
    <t>2449581.488 </t>
  </si>
  <si>
    <t> 16.08.1994 23:42 </t>
  </si>
  <si>
    <t>2449591.559 </t>
  </si>
  <si>
    <t> 27.08.1994 01:24 </t>
  </si>
  <si>
    <t>2449600.359 </t>
  </si>
  <si>
    <t> 04.09.1994 20:36 </t>
  </si>
  <si>
    <t>2449600.3716 </t>
  </si>
  <si>
    <t> 04.09.1994 20:55 </t>
  </si>
  <si>
    <t> -0.0084 </t>
  </si>
  <si>
    <t> BRNO 32 </t>
  </si>
  <si>
    <t>2449605.391 </t>
  </si>
  <si>
    <t> 09.09.1994 21:23 </t>
  </si>
  <si>
    <t>2449612.306 </t>
  </si>
  <si>
    <t> 16.09.1994 19:20 </t>
  </si>
  <si>
    <t>2449615.456 </t>
  </si>
  <si>
    <t> 19.09.1994 22:56 </t>
  </si>
  <si>
    <t>2449618.599 </t>
  </si>
  <si>
    <t> 23.09.1994 02:22 </t>
  </si>
  <si>
    <t>2449620.489 </t>
  </si>
  <si>
    <t> 24.09.1994 23:44 </t>
  </si>
  <si>
    <t>2449623.635 </t>
  </si>
  <si>
    <t> 28.09.1994 03:14 </t>
  </si>
  <si>
    <t>2449624.261 </t>
  </si>
  <si>
    <t> 28.09.1994 18:15 </t>
  </si>
  <si>
    <t>2449625.517 </t>
  </si>
  <si>
    <t> 30.09.1994 00:24 </t>
  </si>
  <si>
    <t>2449630.551 </t>
  </si>
  <si>
    <t> 05.10.1994 01:13 </t>
  </si>
  <si>
    <t>2449632.441 </t>
  </si>
  <si>
    <t> 06.10.1994 22:35 </t>
  </si>
  <si>
    <t>2449635.583 </t>
  </si>
  <si>
    <t> 10.10.1994 01:59 </t>
  </si>
  <si>
    <t>2449639.353 </t>
  </si>
  <si>
    <t> 13.10.1994 20:28 </t>
  </si>
  <si>
    <t>2449644.379 </t>
  </si>
  <si>
    <t> 18.10.1994 21:05 </t>
  </si>
  <si>
    <t>2449646.273 </t>
  </si>
  <si>
    <t> 20.10.1994 18:33 </t>
  </si>
  <si>
    <t>2449652.559 </t>
  </si>
  <si>
    <t> 27.10.1994 01:24 </t>
  </si>
  <si>
    <t>2449661.366 </t>
  </si>
  <si>
    <t> 04.11.1994 20:47 </t>
  </si>
  <si>
    <t> J.Gensler </t>
  </si>
  <si>
    <t>BAVM 79 </t>
  </si>
  <si>
    <t>2449661.3693 </t>
  </si>
  <si>
    <t> 04.11.1994 20:51 </t>
  </si>
  <si>
    <t> -0.0161 </t>
  </si>
  <si>
    <t>2449661.372 </t>
  </si>
  <si>
    <t> 04.11.1994 20:55 </t>
  </si>
  <si>
    <t> M.Vetrovcova </t>
  </si>
  <si>
    <t>2449661.373 </t>
  </si>
  <si>
    <t> 04.11.1994 20:57 </t>
  </si>
  <si>
    <t>2449669.540 </t>
  </si>
  <si>
    <t> 13.11.1994 00:57 </t>
  </si>
  <si>
    <t>2449673.314 </t>
  </si>
  <si>
    <t> 16.11.1994 19:32 </t>
  </si>
  <si>
    <t>2449679.605 </t>
  </si>
  <si>
    <t> 23.11.1994 02:31 </t>
  </si>
  <si>
    <t>2449685.897 </t>
  </si>
  <si>
    <t> 29.11.1994 09:31 </t>
  </si>
  <si>
    <t> Y.Sekino </t>
  </si>
  <si>
    <t>2449688.412 </t>
  </si>
  <si>
    <t> 01.12.1994 21:53 </t>
  </si>
  <si>
    <t>2449702.258 </t>
  </si>
  <si>
    <t> 15.12.1994 18:11 </t>
  </si>
  <si>
    <t> -0.007 </t>
  </si>
  <si>
    <t>2449734.3232 </t>
  </si>
  <si>
    <t> 16.01.1995 19:45 </t>
  </si>
  <si>
    <t> -0.0171 </t>
  </si>
  <si>
    <t> BBS 108 </t>
  </si>
  <si>
    <t>2449830.546 </t>
  </si>
  <si>
    <t> 23.04.1995 01:06 </t>
  </si>
  <si>
    <t>2449830.5520 </t>
  </si>
  <si>
    <t> 23.04.1995 01:14 </t>
  </si>
  <si>
    <t> -0.0134 </t>
  </si>
  <si>
    <t>2449858.854 </t>
  </si>
  <si>
    <t> 21.05.1995 08:29 </t>
  </si>
  <si>
    <t>2449898.475 </t>
  </si>
  <si>
    <t> 29.06.1995 23:24 </t>
  </si>
  <si>
    <t>2449915.4559 </t>
  </si>
  <si>
    <t>2446293.457 </t>
  </si>
  <si>
    <t> 15.08.1985 22:58 </t>
  </si>
  <si>
    <t> -0.053 </t>
  </si>
  <si>
    <t> M.Sipajda </t>
  </si>
  <si>
    <t>2446293.458 </t>
  </si>
  <si>
    <t> 15.08.1985 22:59 </t>
  </si>
  <si>
    <t> -0.052 </t>
  </si>
  <si>
    <t>2446293.460 </t>
  </si>
  <si>
    <t> 15.08.1985 23:02 </t>
  </si>
  <si>
    <t> -0.050 </t>
  </si>
  <si>
    <t> L.Kalab </t>
  </si>
  <si>
    <t> S.Stefanisko </t>
  </si>
  <si>
    <t>2446293.464 </t>
  </si>
  <si>
    <t> 15.08.1985 23:08 </t>
  </si>
  <si>
    <t> -0.046 </t>
  </si>
  <si>
    <t> V.Babic </t>
  </si>
  <si>
    <t>2446298.4807 </t>
  </si>
  <si>
    <t> 20.08.1985 23:32 </t>
  </si>
  <si>
    <t> -0.0609 </t>
  </si>
  <si>
    <t> G.Lichtschlag </t>
  </si>
  <si>
    <t>IBVS 3078 </t>
  </si>
  <si>
    <t>2446300.370 </t>
  </si>
  <si>
    <t> 22.08.1985 20:52 </t>
  </si>
  <si>
    <t> J.Markovic </t>
  </si>
  <si>
    <t> P.Slavik </t>
  </si>
  <si>
    <t>2446300.373 </t>
  </si>
  <si>
    <t> 22.08.1985 20:57 </t>
  </si>
  <si>
    <t> D.Hanzl </t>
  </si>
  <si>
    <t>2446300.374 </t>
  </si>
  <si>
    <t> 22.08.1985 20:58 </t>
  </si>
  <si>
    <t> J.Safar </t>
  </si>
  <si>
    <t> J.Stradalova </t>
  </si>
  <si>
    <t>2446300.375 </t>
  </si>
  <si>
    <t> 22.08.1985 21:00 </t>
  </si>
  <si>
    <t> P.Lutcha </t>
  </si>
  <si>
    <t>2446300.376 </t>
  </si>
  <si>
    <t> 22.08.1985 21:01 </t>
  </si>
  <si>
    <t> M.Schönauer </t>
  </si>
  <si>
    <t> S.Selam </t>
  </si>
  <si>
    <t>IBVS 4380 </t>
  </si>
  <si>
    <t>2449973.3144 </t>
  </si>
  <si>
    <t> 12.09.1995 19:32 </t>
  </si>
  <si>
    <t> -0.0162 </t>
  </si>
  <si>
    <t> B.Gyrol </t>
  </si>
  <si>
    <t>2449978.353 </t>
  </si>
  <si>
    <t> 17.09.1995 20:28 </t>
  </si>
  <si>
    <t>2449981.4913 </t>
  </si>
  <si>
    <t> 20.09.1995 23:47 </t>
  </si>
  <si>
    <t> -0.0152 </t>
  </si>
  <si>
    <t> B.Albayrak et al. </t>
  </si>
  <si>
    <t>IBVS 4399 </t>
  </si>
  <si>
    <t>2449981.4916 </t>
  </si>
  <si>
    <t> -0.0149 </t>
  </si>
  <si>
    <t>2450000.3592 </t>
  </si>
  <si>
    <t> 09.10.1995 20:37 </t>
  </si>
  <si>
    <t> -0.0150 </t>
  </si>
  <si>
    <t>2450001.3001 </t>
  </si>
  <si>
    <t> 10.10.1995 19:12 </t>
  </si>
  <si>
    <t> -0.0175 </t>
  </si>
  <si>
    <t>2450001.618 </t>
  </si>
  <si>
    <t> 11.10.1995 02:49 </t>
  </si>
  <si>
    <t>C </t>
  </si>
  <si>
    <t> 12.10.1985 19:29 </t>
  </si>
  <si>
    <t> I.Middlemist </t>
  </si>
  <si>
    <t> VSSC 63.21 </t>
  </si>
  <si>
    <t>2446355.711 </t>
  </si>
  <si>
    <t> 17.10.1985 05:03 </t>
  </si>
  <si>
    <t>2446369.558 </t>
  </si>
  <si>
    <t> 31.10.1985 01:23 </t>
  </si>
  <si>
    <t>2446372.695 </t>
  </si>
  <si>
    <t> 03.11.1985 04:40 </t>
  </si>
  <si>
    <t>2446435.588 </t>
  </si>
  <si>
    <t> 05.01.1986 02:06 </t>
  </si>
  <si>
    <t>2446495.340 </t>
  </si>
  <si>
    <t> 05.03.1986 20:09 </t>
  </si>
  <si>
    <t> VSSC 66.33 </t>
  </si>
  <si>
    <t>2446615.457 </t>
  </si>
  <si>
    <t> 03.07.1986 22:58 </t>
  </si>
  <si>
    <t> P.Kucera </t>
  </si>
  <si>
    <t>2014JAVSO..42..426</t>
  </si>
  <si>
    <t>IBVS 5984</t>
  </si>
  <si>
    <t>IBVS 6149</t>
  </si>
  <si>
    <t>OEJV 0165</t>
  </si>
  <si>
    <t> 18.12.1995 01:07 </t>
  </si>
  <si>
    <t> J.Mc Kenna </t>
  </si>
  <si>
    <t>2450095.3380 </t>
  </si>
  <si>
    <t> 12.01.1996 20:06 </t>
  </si>
  <si>
    <t> -0.0033 </t>
  </si>
  <si>
    <t> R.Pollocek </t>
  </si>
  <si>
    <t>2450096.584 </t>
  </si>
  <si>
    <t> 14.01.1996 02:00 </t>
  </si>
  <si>
    <t>2450191.555 </t>
  </si>
  <si>
    <t> 18.04.1996 01:19 </t>
  </si>
  <si>
    <t>2450242.4870 </t>
  </si>
  <si>
    <t> 07.06.1996 23:41 </t>
  </si>
  <si>
    <t> -0.0220 </t>
  </si>
  <si>
    <t> M.Rottenborn </t>
  </si>
  <si>
    <t>2450242.4939 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</si>
  <si>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</si>
  <si>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</si>
  <si>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</si>
  <si>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</si>
  <si>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</si>
  <si>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</si>
  <si>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S</t>
  </si>
  <si>
    <t>V</t>
  </si>
  <si>
    <t>Quad Fit</t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</si>
  <si>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</si>
  <si>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</si>
  <si>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</si>
  <si>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</si>
  <si>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</si>
  <si>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</si>
  <si>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</si>
  <si>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</si>
  <si>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</si>
  <si>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</si>
  <si>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</si>
  <si>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</si>
  <si>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</si>
  <si>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</si>
  <si>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</si>
  <si>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</si>
  <si>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</si>
  <si>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</si>
  <si>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</si>
  <si>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</si>
  <si>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</si>
  <si>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</si>
  <si>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</si>
  <si>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</si>
  <si>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</si>
  <si>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</si>
  <si>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</si>
  <si>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</si>
  <si>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</si>
  <si>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</si>
  <si>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</si>
  <si>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</si>
  <si>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</si>
  <si>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</si>
  <si>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</si>
  <si>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</si>
  <si>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</si>
  <si>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</si>
  <si>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</si>
  <si>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</si>
  <si>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</si>
  <si>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</si>
  <si>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</si>
  <si>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</si>
  <si>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</si>
  <si>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</si>
  <si>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</si>
  <si>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</si>
  <si>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</si>
  <si>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</si>
  <si>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</si>
  <si>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</si>
  <si>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</si>
  <si>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</si>
  <si>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</si>
  <si>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</si>
  <si>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</si>
  <si>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</si>
  <si>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</si>
  <si>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</si>
  <si>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</si>
  <si>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</si>
  <si>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</si>
  <si>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</si>
  <si>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</si>
  <si>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</si>
  <si>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</si>
  <si>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</si>
  <si>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</si>
  <si>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</si>
  <si>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</si>
  <si>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</si>
  <si>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</si>
  <si>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</si>
  <si>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</si>
  <si>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</si>
  <si>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</si>
  <si>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pg</t>
  </si>
  <si>
    <t>HBZ 74</t>
  </si>
  <si>
    <t>K</t>
  </si>
  <si>
    <t>v</t>
  </si>
  <si>
    <t>Orion 109</t>
  </si>
  <si>
    <t>Diethelm R</t>
  </si>
  <si>
    <t>BBSAG Bull...14</t>
  </si>
  <si>
    <t>B</t>
  </si>
  <si>
    <t>AN 292,185</t>
  </si>
  <si>
    <t>BBSAG Bull...16</t>
  </si>
  <si>
    <t>Orion 120</t>
  </si>
  <si>
    <t>Locher K</t>
  </si>
  <si>
    <t>BBSAG Bull...25</t>
  </si>
  <si>
    <t>Brno 12</t>
  </si>
  <si>
    <t>BBSAG Bull...26</t>
  </si>
  <si>
    <t>Peter H</t>
  </si>
  <si>
    <t>BBSAG Bull...27</t>
  </si>
  <si>
    <t>Orion 123</t>
  </si>
  <si>
    <t>BBSAG Bull...28</t>
  </si>
  <si>
    <t>Orion 126</t>
  </si>
  <si>
    <t>BBSAG Bull...31</t>
  </si>
  <si>
    <t>Orion 128</t>
  </si>
  <si>
    <t>BBSAG Bull...33</t>
  </si>
  <si>
    <t>phe</t>
  </si>
  <si>
    <t>IBVS 647</t>
  </si>
  <si>
    <t>Dave van Buren</t>
  </si>
  <si>
    <t>BBSAG Bull.5</t>
  </si>
  <si>
    <t>BBSAG Bull.4</t>
  </si>
  <si>
    <t>Germann R</t>
  </si>
  <si>
    <t>BBSAG Bull.6</t>
  </si>
  <si>
    <t>BBSAG Bull.7</t>
  </si>
  <si>
    <t>BBSAG Bull.11</t>
  </si>
  <si>
    <t>Squelard J</t>
  </si>
  <si>
    <t>BBSAG Bull.12</t>
  </si>
  <si>
    <t>Mugnaini P</t>
  </si>
  <si>
    <t>BBSAG Bull.13</t>
  </si>
  <si>
    <t>Forster S</t>
  </si>
  <si>
    <t>BBSAG Bull.14</t>
  </si>
  <si>
    <t>BBSAG Bull.16</t>
  </si>
  <si>
    <t>BBSAG Bull.17</t>
  </si>
  <si>
    <t>BBSAG Bull.18</t>
  </si>
  <si>
    <t>BBSAG Bull.19</t>
  </si>
  <si>
    <t>BBSAG Bull.20</t>
  </si>
  <si>
    <t>BBSAG Bull.23</t>
  </si>
  <si>
    <t>AN 301,327</t>
  </si>
  <si>
    <t>BBSAG Bull.24</t>
  </si>
  <si>
    <t>BBSAG Bull.25</t>
  </si>
  <si>
    <t>BBSAG Bull.26</t>
  </si>
  <si>
    <t>BBSAG Bull.28</t>
  </si>
  <si>
    <t>K. Krueger</t>
  </si>
  <si>
    <t>AAVSO 1</t>
  </si>
  <si>
    <t>A</t>
  </si>
  <si>
    <t>G. Samolyk</t>
  </si>
  <si>
    <t>M. Baldwin</t>
  </si>
  <si>
    <t>D. Ruokonen</t>
  </si>
  <si>
    <t>BBSAG Bull.29</t>
  </si>
  <si>
    <t>BBSAG Bull.30</t>
  </si>
  <si>
    <t>Clovin J</t>
  </si>
  <si>
    <t>BBSAG Bull.31</t>
  </si>
  <si>
    <t>BBSAG Bull.32</t>
  </si>
  <si>
    <t>BBSAG Bull.33</t>
  </si>
  <si>
    <t>BBSAG Bull.34</t>
  </si>
  <si>
    <t>BBSAG Bull.35</t>
  </si>
  <si>
    <t>AN 302,53</t>
  </si>
  <si>
    <t>R. Harvin</t>
  </si>
  <si>
    <t>BBSAG Bull.36</t>
  </si>
  <si>
    <t>BBSAG Bull.38</t>
  </si>
  <si>
    <t>V.Fricova</t>
  </si>
  <si>
    <t>Brno 23</t>
  </si>
  <si>
    <t>M.Timkova</t>
  </si>
  <si>
    <t>J.Borosova</t>
  </si>
  <si>
    <t>J.Fiedlerova</t>
  </si>
  <si>
    <t>M.Kaplanova</t>
  </si>
  <si>
    <t>L.Valek</t>
  </si>
  <si>
    <t>J.Mrazek</t>
  </si>
  <si>
    <t>M.Polcik</t>
  </si>
  <si>
    <t>M.Major</t>
  </si>
  <si>
    <t>J.Manek</t>
  </si>
  <si>
    <t>J.Silhan</t>
  </si>
  <si>
    <t>Z.Kozel</t>
  </si>
  <si>
    <t>L.Putna</t>
  </si>
  <si>
    <t>M.Bohuslavova</t>
  </si>
  <si>
    <t>BBSAG Bull.39</t>
  </si>
  <si>
    <t>Penna M</t>
  </si>
  <si>
    <t>BBSAG Bull.40</t>
  </si>
  <si>
    <t>ASS 124,83</t>
  </si>
  <si>
    <t>P.Ivan</t>
  </si>
  <si>
    <t>V.Wagner</t>
  </si>
  <si>
    <t>BBSAG Bull.45</t>
  </si>
  <si>
    <t>MVS 9,192</t>
  </si>
  <si>
    <t>P. Kirby</t>
  </si>
  <si>
    <t>BBSAG Bull.46</t>
  </si>
  <si>
    <t>G. Hanson</t>
  </si>
  <si>
    <t>Mavrofridis G</t>
  </si>
  <si>
    <t>BBSAG Bull.49</t>
  </si>
  <si>
    <t>Stefanopoulos G</t>
  </si>
  <si>
    <t>BBSAG Bull.52</t>
  </si>
  <si>
    <t>MVS 9,80</t>
  </si>
  <si>
    <t>V.WAGNER</t>
  </si>
  <si>
    <t>Brno 26</t>
  </si>
  <si>
    <t>A.SLATINSKI</t>
  </si>
  <si>
    <t>BBSAG Bull.50</t>
  </si>
  <si>
    <t>BBSAG Bull.51</t>
  </si>
  <si>
    <t>BBSAG 52</t>
  </si>
  <si>
    <t>D. Williams</t>
  </si>
  <si>
    <t>BBSAG Bull.56</t>
  </si>
  <si>
    <t>N.MACHKOVA</t>
  </si>
  <si>
    <t>BBSAG Bull.55</t>
  </si>
  <si>
    <t>BBSAG Bull.58</t>
  </si>
  <si>
    <t>V.URMINSKI</t>
  </si>
  <si>
    <t>BBSAG Bull.62</t>
  </si>
  <si>
    <t>L.HUTTA</t>
  </si>
  <si>
    <t>M.ZEJDA</t>
  </si>
  <si>
    <t>P.SVOBODA</t>
  </si>
  <si>
    <t>BAV-M 38</t>
  </si>
  <si>
    <t>S.SANER</t>
  </si>
  <si>
    <t>BRNO 26</t>
  </si>
  <si>
    <t>Ralincourt P</t>
  </si>
  <si>
    <t>BBSAG Bull.68</t>
  </si>
  <si>
    <t>Wils P</t>
  </si>
  <si>
    <t>Krobusek B</t>
  </si>
  <si>
    <t>BBSAG Bull.69</t>
  </si>
  <si>
    <t>BAAVSS 60</t>
  </si>
  <si>
    <t>BAV-M 43</t>
  </si>
  <si>
    <t>J.BOROVICKA</t>
  </si>
  <si>
    <t>P. Sventek</t>
  </si>
  <si>
    <t>Brno 27</t>
  </si>
  <si>
    <t>P. Atwood</t>
  </si>
  <si>
    <t>Paschke A</t>
  </si>
  <si>
    <t>BBSAG Bull.79</t>
  </si>
  <si>
    <t>BAAVSS 66</t>
  </si>
  <si>
    <t>Brno 28</t>
  </si>
  <si>
    <t>BBSAG Bull.81</t>
  </si>
  <si>
    <t>BAV-M 46</t>
  </si>
  <si>
    <t>M. Baldwin       A</t>
  </si>
  <si>
    <t>BBSAG Bull.83</t>
  </si>
  <si>
    <t>Brno 30</t>
  </si>
  <si>
    <t>BBSAG Bull.84</t>
  </si>
  <si>
    <t>BBSAG Bull.86</t>
  </si>
  <si>
    <t>BAAVSS 70</t>
  </si>
  <si>
    <t>BRNO 30</t>
  </si>
  <si>
    <t>phe  V</t>
  </si>
  <si>
    <t>IBVS 3552</t>
  </si>
  <si>
    <t>Lambert S</t>
  </si>
  <si>
    <t>BBSAG Bull.89</t>
  </si>
  <si>
    <t>Thirionet Y</t>
  </si>
  <si>
    <t>BAV-M 52</t>
  </si>
  <si>
    <t>BAV-M 50</t>
  </si>
  <si>
    <t>Friedlingstein C</t>
  </si>
  <si>
    <t>BBSAG Bull.91</t>
  </si>
  <si>
    <t>Brno 31</t>
  </si>
  <si>
    <t>BBSAG 91</t>
  </si>
  <si>
    <t>Vandenbroere J</t>
  </si>
  <si>
    <t>BBSAG Bull.93</t>
  </si>
  <si>
    <t>MVS 12,51</t>
  </si>
  <si>
    <t>IBVS 4172</t>
  </si>
  <si>
    <t>BAV-M 56</t>
  </si>
  <si>
    <t>phe  B</t>
  </si>
  <si>
    <t>IBVS 3661</t>
  </si>
  <si>
    <t>BBSAG Bull.95</t>
  </si>
  <si>
    <t>BBSAG Bull.94</t>
  </si>
  <si>
    <t>Crumrine R</t>
  </si>
  <si>
    <t>BBSAG Bull.96</t>
  </si>
  <si>
    <t>phe  U</t>
  </si>
  <si>
    <t>Acerbi F</t>
  </si>
  <si>
    <t>BBSAG Bull.97</t>
  </si>
  <si>
    <t>BAV-M 60</t>
  </si>
  <si>
    <t>IBVS 3818</t>
  </si>
  <si>
    <t>IBVS 4036</t>
  </si>
  <si>
    <t>BAV-M 62</t>
  </si>
  <si>
    <t>BBSAG Bull.102</t>
  </si>
  <si>
    <t>BAV-M 79</t>
  </si>
  <si>
    <t>BBSAG Bull.108</t>
  </si>
  <si>
    <t>BAV-M 101</t>
  </si>
  <si>
    <t>BAV-M 113</t>
  </si>
  <si>
    <t>BBSAG</t>
  </si>
  <si>
    <t>Misc</t>
  </si>
  <si>
    <t>AV-M 59</t>
  </si>
  <si>
    <t xml:space="preserve">AAVSS 63 </t>
  </si>
  <si>
    <t>The visual data are AWFUL!</t>
  </si>
  <si>
    <t/>
  </si>
  <si>
    <t>* Mallama, A.D., 1980, Astroph.J. Supp. Series, 44: 241-272 (Oct 1980)</t>
  </si>
  <si>
    <t>available online at www.aavso.org</t>
  </si>
  <si>
    <t>Epoch =</t>
  </si>
  <si>
    <t>error</t>
  </si>
  <si>
    <t>GCVS 4</t>
  </si>
  <si>
    <t>IBVS 3355</t>
  </si>
  <si>
    <t>IBVS 4380</t>
  </si>
  <si>
    <t>IBVS 4621</t>
  </si>
  <si>
    <t>IBVS 937</t>
  </si>
  <si>
    <t>IBVS nn</t>
  </si>
  <si>
    <t>Mallama</t>
  </si>
  <si>
    <t>Mallama 1980</t>
  </si>
  <si>
    <t>n</t>
  </si>
  <si>
    <t>n'</t>
  </si>
  <si>
    <t>New Ephemeris =</t>
  </si>
  <si>
    <t>New Period =</t>
  </si>
  <si>
    <t>NOTE:  OMT #1 = "Observed Minima Timings of Eclipsing Binaries"  by the AAAVSO</t>
  </si>
  <si>
    <t>O-C</t>
  </si>
  <si>
    <t>OMT CCD</t>
  </si>
  <si>
    <t>Period =</t>
  </si>
  <si>
    <t>Source</t>
  </si>
  <si>
    <t>ToM</t>
  </si>
  <si>
    <t>Type</t>
  </si>
  <si>
    <t>IBVS 5206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</si>
  <si>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</si>
  <si>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</si>
  <si>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</si>
  <si>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</si>
  <si>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</si>
  <si>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</si>
  <si>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</si>
  <si>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</si>
  <si>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</si>
  <si>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EA</t>
  </si>
  <si>
    <t>IBVS 5174</t>
  </si>
  <si>
    <t>IBVS 5056</t>
  </si>
  <si>
    <t>IBVS 4967</t>
  </si>
  <si>
    <t>IBVS 4711</t>
  </si>
  <si>
    <t>IBVS 4751</t>
  </si>
  <si>
    <t>IBVS 4633</t>
  </si>
  <si>
    <t>IBVS 4399</t>
  </si>
  <si>
    <t>IBVS 4712</t>
  </si>
  <si>
    <t>IBVS 4097</t>
  </si>
  <si>
    <t>IBVS 3423</t>
  </si>
  <si>
    <t>IBVS 3078</t>
  </si>
  <si>
    <t>IBVS 2793</t>
  </si>
  <si>
    <t>IBVS 2189</t>
  </si>
  <si>
    <t>IBVS 1924</t>
  </si>
  <si>
    <t>IBVS 1751</t>
  </si>
  <si>
    <t>IBVS 1449</t>
  </si>
  <si>
    <t>IBVS 1225</t>
  </si>
  <si>
    <t>IBVS 1143</t>
  </si>
  <si>
    <t>IBVS 1163</t>
  </si>
  <si>
    <t>Lin. Fit</t>
  </si>
  <si>
    <t>Q. fit</t>
  </si>
  <si>
    <t>Date</t>
  </si>
  <si>
    <t>OMT</t>
  </si>
  <si>
    <t>Nelson</t>
  </si>
  <si>
    <t>IBVS 5399</t>
  </si>
  <si>
    <t>II</t>
  </si>
  <si>
    <t>AAVSO 3</t>
  </si>
  <si>
    <t>AAVSO 5</t>
  </si>
  <si>
    <t>AAVSO 6</t>
  </si>
  <si>
    <t>IBVS 5371</t>
  </si>
  <si>
    <t>IBVS 5360</t>
  </si>
  <si>
    <t>I</t>
  </si>
  <si>
    <t>IBVS 5470</t>
  </si>
  <si>
    <t>IBVS 5341</t>
  </si>
  <si>
    <t>IBVS 5579</t>
  </si>
  <si>
    <t>IBVS 5296</t>
  </si>
  <si>
    <t>IBVS 0795</t>
  </si>
  <si>
    <t>IBVS 5636</t>
  </si>
  <si>
    <t>IBVS 5592</t>
  </si>
  <si>
    <t>IBVS 0937</t>
  </si>
  <si>
    <t>IBVS 0838</t>
  </si>
  <si>
    <t>IBVS 0905</t>
  </si>
  <si>
    <t>IBVS 0904</t>
  </si>
  <si>
    <t>IBVS 0456</t>
  </si>
  <si>
    <t>IBVS 0247</t>
  </si>
  <si>
    <t>IBVS 0221</t>
  </si>
  <si>
    <t>IBVS 0180</t>
  </si>
  <si>
    <t>IBVS 0154</t>
  </si>
  <si>
    <t>IBVS 0129</t>
  </si>
  <si>
    <t>IBVS 0119</t>
  </si>
  <si>
    <t>IBVS 0114</t>
  </si>
  <si>
    <t>IBVS 0111</t>
  </si>
  <si>
    <t>IBVS 5643</t>
  </si>
  <si>
    <t>IBVS 5684</t>
  </si>
  <si>
    <t>IBVS 5668</t>
  </si>
  <si>
    <t>IBVS 5657</t>
  </si>
  <si>
    <t>RT And / GSC 03998-02167</t>
  </si>
  <si>
    <t># of data points:</t>
  </si>
  <si>
    <t>IBVS 5731</t>
  </si>
  <si>
    <t>IBVS 5746</t>
  </si>
  <si>
    <t>IBVS 5745</t>
  </si>
  <si>
    <t>My time zone &gt;&gt;&gt;&gt;&gt;</t>
  </si>
  <si>
    <t>(PST=8, PDT=MDT=7, MDT=CST=6, etc.)</t>
  </si>
  <si>
    <t>na</t>
  </si>
  <si>
    <t>JD today</t>
  </si>
  <si>
    <t>New Cycle</t>
  </si>
  <si>
    <t>Next ToM</t>
  </si>
  <si>
    <t>Local time</t>
  </si>
  <si>
    <t>IBVS 5761</t>
  </si>
  <si>
    <t>IBVS 5898</t>
  </si>
  <si>
    <t>OEJV 0074</t>
  </si>
  <si>
    <t>vis</t>
  </si>
  <si>
    <t>OEJV 0060</t>
  </si>
  <si>
    <t>OEJV 0094</t>
  </si>
  <si>
    <t>Start of linear fit &gt;&gt;&gt;&gt;&gt;&gt;&gt;&gt;&gt;&gt;&gt;&gt;&gt;&gt;&gt;&gt;&gt;&gt;&gt;&gt;&gt;</t>
  </si>
  <si>
    <t>IBVS 5979</t>
  </si>
  <si>
    <t>IBVS 5980</t>
  </si>
  <si>
    <t>IBVS 1409</t>
  </si>
  <si>
    <t>PE</t>
  </si>
  <si>
    <t>IBVS 6010</t>
  </si>
  <si>
    <t>IBVS 5959</t>
  </si>
  <si>
    <t>JAAVSO 37 (2009)</t>
  </si>
  <si>
    <t>JAVSO..40....1</t>
  </si>
  <si>
    <t>JAVSO..39..177</t>
  </si>
  <si>
    <t>JAVSO..38..183</t>
  </si>
  <si>
    <t>JAVSO..38...85</t>
  </si>
  <si>
    <t>JAVSO..37...44</t>
  </si>
  <si>
    <t>JAVSO..36..186</t>
  </si>
  <si>
    <t>JAVSO..36..171</t>
  </si>
  <si>
    <t>n/a</t>
  </si>
  <si>
    <t>IBVS 1255</t>
  </si>
  <si>
    <t>??</t>
  </si>
  <si>
    <t>IBVS 6044</t>
  </si>
  <si>
    <t>IBVS 6042</t>
  </si>
  <si>
    <t>Add cycle</t>
  </si>
  <si>
    <t>Old Cycle</t>
  </si>
  <si>
    <t>2013JAVSO..41..328</t>
  </si>
  <si>
    <t>OEJV 0160</t>
  </si>
  <si>
    <t>IBVS 6070</t>
  </si>
  <si>
    <t>2013JAVSO..41..122</t>
  </si>
  <si>
    <t>2012JAVSO..40..975</t>
  </si>
  <si>
    <t>JAVSO..42..426</t>
  </si>
  <si>
    <t>IBVS 6125</t>
  </si>
  <si>
    <t>IBVS 6118</t>
  </si>
  <si>
    <t>CCD</t>
  </si>
  <si>
    <t>s5</t>
  </si>
  <si>
    <t>s6</t>
  </si>
  <si>
    <t>s7</t>
  </si>
  <si>
    <t>IBVS 0647</t>
  </si>
  <si>
    <t>BAD?</t>
  </si>
  <si>
    <t>Linear Ephemeris =</t>
  </si>
  <si>
    <t>Quad. Ephemeris =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</si>
  <si>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</si>
  <si>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</si>
  <si>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</si>
  <si>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Q. Fit</t>
  </si>
  <si>
    <t>Minima from the Lichtenknecker Database of the BAV</t>
  </si>
  <si>
    <t>http://www.bav-astro.de/LkDB/index.php?lang=en&amp;sprache_dial=en</t>
  </si>
  <si>
    <t> -0.003 </t>
  </si>
  <si>
    <t>F </t>
  </si>
  <si>
    <t>2420005.417 </t>
  </si>
  <si>
    <t> 25.08.1913 22:00 </t>
  </si>
  <si>
    <t> -0.428 </t>
  </si>
  <si>
    <t>V </t>
  </si>
  <si>
    <t> E.Zinner </t>
  </si>
  <si>
    <t> AN 202.16 </t>
  </si>
  <si>
    <t>2420105.385 </t>
  </si>
  <si>
    <t> 03.12.1913 21:14 </t>
  </si>
  <si>
    <t> -0.459 </t>
  </si>
  <si>
    <t>2420122.363 </t>
  </si>
  <si>
    <t> 20.12.1913 20:42 </t>
  </si>
  <si>
    <t> -0.462 </t>
  </si>
  <si>
    <t>2420144.380 </t>
  </si>
  <si>
    <t> 11.01.1914 21:07 </t>
  </si>
  <si>
    <t> -0.457 </t>
  </si>
  <si>
    <t>2420168.271 </t>
  </si>
  <si>
    <t> 04.02.1914 18:30 </t>
  </si>
  <si>
    <t> -0.465 </t>
  </si>
  <si>
    <t>2420173.303 </t>
  </si>
  <si>
    <t> 09.02.1914 19:16 </t>
  </si>
  <si>
    <t> -0.464 </t>
  </si>
  <si>
    <t>2420175.188 </t>
  </si>
  <si>
    <t> 11.02.1914 16:30 </t>
  </si>
  <si>
    <t> -0.466 </t>
  </si>
  <si>
    <t>2420988.418 </t>
  </si>
  <si>
    <t> 04.05.1916 22:01 </t>
  </si>
  <si>
    <t> -0.432 </t>
  </si>
  <si>
    <t> C.Hoffmeister </t>
  </si>
  <si>
    <t> AAC 1.27 </t>
  </si>
  <si>
    <t>2422931.810 </t>
  </si>
  <si>
    <t> 30.08.1921 07:26 </t>
  </si>
  <si>
    <t> -0.407 </t>
  </si>
  <si>
    <t> F.Jordan </t>
  </si>
  <si>
    <t> PALL 7.160 </t>
  </si>
  <si>
    <t>2422935.584 </t>
  </si>
  <si>
    <t> 03.09.1921 02:00 </t>
  </si>
  <si>
    <t>2422940.615 </t>
  </si>
  <si>
    <t> 08.09.1921 02:45 </t>
  </si>
  <si>
    <t>2422941.870 </t>
  </si>
  <si>
    <t> 09.09.1921 08:52 </t>
  </si>
  <si>
    <t> -0.410 </t>
  </si>
  <si>
    <t>2422984.640 </t>
  </si>
  <si>
    <t> 22.10.1921 03:21 </t>
  </si>
  <si>
    <t>2423988.422 </t>
  </si>
  <si>
    <t> 21.07.1924 22:07 </t>
  </si>
  <si>
    <t> -0.384 </t>
  </si>
  <si>
    <t> J.Witkowski </t>
  </si>
  <si>
    <t>2424051.315 </t>
  </si>
  <si>
    <t> 22.09.1924 19:33 </t>
  </si>
  <si>
    <t> -0.383 </t>
  </si>
  <si>
    <t> J.Gadomski </t>
  </si>
  <si>
    <t>2424119.239 </t>
  </si>
  <si>
    <t> 29.11.1924 17:44 </t>
  </si>
  <si>
    <t> -0.382 </t>
  </si>
  <si>
    <t>2424286.534 </t>
  </si>
  <si>
    <t> 16.05.1925 00:48 </t>
  </si>
  <si>
    <t> -0.381 </t>
  </si>
  <si>
    <t> A.A.Nijland </t>
  </si>
  <si>
    <t> BAN 6.114 </t>
  </si>
  <si>
    <t>2424315.466 </t>
  </si>
  <si>
    <t> 13.06.1925 23:11 </t>
  </si>
  <si>
    <t> -0.379 </t>
  </si>
  <si>
    <t>2424434.325 </t>
  </si>
  <si>
    <t> 10.10.1925 19:48 </t>
  </si>
  <si>
    <t> -0.386 </t>
  </si>
  <si>
    <t> K.Kordylewski </t>
  </si>
  <si>
    <t>2424434.340 </t>
  </si>
  <si>
    <t> 10.10.1925 20:09 </t>
  </si>
  <si>
    <t> -0.371 </t>
  </si>
  <si>
    <t> B.Sternberk </t>
  </si>
  <si>
    <t> PIAP 7.10 </t>
  </si>
  <si>
    <t>2424437.477 </t>
  </si>
  <si>
    <t> 13.10.1925 23:26 </t>
  </si>
  <si>
    <t> J.Pagaczewski </t>
  </si>
  <si>
    <t>2424446.284 </t>
  </si>
  <si>
    <t> 22.10.1925 18:48 </t>
  </si>
  <si>
    <t> -0.377 </t>
  </si>
  <si>
    <t>2424490.313 </t>
  </si>
  <si>
    <t> 05.12.1925 19:30 </t>
  </si>
  <si>
    <t> -0.372 </t>
  </si>
  <si>
    <t>2424686.535 </t>
  </si>
  <si>
    <t> 20.06.1926 00:50 </t>
  </si>
  <si>
    <t> -0.374 </t>
  </si>
  <si>
    <t>2424732.448 </t>
  </si>
  <si>
    <t> 04.08.1926 22:45 </t>
  </si>
  <si>
    <t>2424751.322 </t>
  </si>
  <si>
    <t> 23.08.1926 19:43 </t>
  </si>
  <si>
    <t> -0.366 </t>
  </si>
  <si>
    <t>2424756.346 </t>
  </si>
  <si>
    <t> 28.08.1926 20:18 </t>
  </si>
  <si>
    <t> -0.373 </t>
  </si>
  <si>
    <t>2424761.383 </t>
  </si>
  <si>
    <t> 02.09.1926 21:11 </t>
  </si>
  <si>
    <t> -0.367 </t>
  </si>
  <si>
    <t>2424769.555 </t>
  </si>
  <si>
    <t> 11.09.1926 01:19 </t>
  </si>
  <si>
    <t>2424778.359 </t>
  </si>
  <si>
    <t> 19.09.1926 20:36 </t>
  </si>
  <si>
    <t>2424795.341 </t>
  </si>
  <si>
    <t> 06.10.1926 20:11 </t>
  </si>
  <si>
    <t>2424831.191 </t>
  </si>
  <si>
    <t> 11.11.1926 16:35 </t>
  </si>
  <si>
    <t> -0.370 </t>
  </si>
  <si>
    <t>2424832.444 </t>
  </si>
  <si>
    <t> 12.11.1926 22:39 </t>
  </si>
  <si>
    <t> -0.375 </t>
  </si>
  <si>
    <t>2424842.505 </t>
  </si>
  <si>
    <t> 23.11.1926 00:07 </t>
  </si>
  <si>
    <t> -0.376 </t>
  </si>
  <si>
    <t>2424949.425 </t>
  </si>
  <si>
    <t> 09.03.1927 22:12 </t>
  </si>
  <si>
    <t>2425020.491 </t>
  </si>
  <si>
    <t> 19.05.1927 23:47 </t>
  </si>
  <si>
    <t>2425088.423 </t>
  </si>
  <si>
    <t> 26.07.1927 22:09 </t>
  </si>
  <si>
    <t>2425322.379 </t>
  </si>
  <si>
    <t> 16.03.1928 21:05 </t>
  </si>
  <si>
    <t> -0.369 </t>
  </si>
  <si>
    <t>2425515.468 </t>
  </si>
  <si>
    <t> 25.09.1928 23:13 </t>
  </si>
  <si>
    <t> -0.359 </t>
  </si>
  <si>
    <t>2425588.423 </t>
  </si>
  <si>
    <t> 07.12.1928 22:09 </t>
  </si>
  <si>
    <t>2425698.486 </t>
  </si>
  <si>
    <t> 27.03.1929 23:39 </t>
  </si>
  <si>
    <t> -0.358 </t>
  </si>
  <si>
    <t>2425754.462 </t>
  </si>
  <si>
    <t> 22.05.1929 23:05 </t>
  </si>
  <si>
    <t> -0.356 </t>
  </si>
  <si>
    <t>2425912.324 </t>
  </si>
  <si>
    <t> 27.10.1929 19:46 </t>
  </si>
  <si>
    <t> -0.353 </t>
  </si>
  <si>
    <t>2426000.376 </t>
  </si>
  <si>
    <t> 23.01.1930 21:01 </t>
  </si>
  <si>
    <t> -0.350 </t>
  </si>
  <si>
    <t>2426176.473 </t>
  </si>
  <si>
    <t> 18.07.1930 23:21 </t>
  </si>
  <si>
    <t> -0.351 </t>
  </si>
  <si>
    <t>2426313.582 </t>
  </si>
  <si>
    <t> 03.12.1930 01:58 </t>
  </si>
  <si>
    <t> -0.347 </t>
  </si>
  <si>
    <t> Dugan (F.B.Wood) </t>
  </si>
  <si>
    <t> CPRI 25 </t>
  </si>
  <si>
    <t>2429119.592 </t>
  </si>
  <si>
    <t> 09.08.1938 02:12 </t>
  </si>
  <si>
    <t> -0.271 </t>
  </si>
  <si>
    <t> S.Gaposchkin </t>
  </si>
  <si>
    <t> HA 113.71 </t>
  </si>
  <si>
    <t>2430285.295 </t>
  </si>
  <si>
    <t> 17.10.1941 19:04 </t>
  </si>
  <si>
    <t> -0.274 </t>
  </si>
  <si>
    <t> K.Walter </t>
  </si>
  <si>
    <t> GUL 2.4 </t>
  </si>
  <si>
    <t>2431175.856 </t>
  </si>
  <si>
    <t> 26.03.1944 08:32 </t>
  </si>
  <si>
    <t> -0.266 </t>
  </si>
  <si>
    <t>E </t>
  </si>
  <si>
    <t>?</t>
  </si>
  <si>
    <t> K.Gordon </t>
  </si>
  <si>
    <t> AJ 60.422 </t>
  </si>
  <si>
    <t>2431435.608 </t>
  </si>
  <si>
    <t> 11.12.1944 02:35 </t>
  </si>
  <si>
    <t> -0.258 </t>
  </si>
  <si>
    <t> V.Farquahr </t>
  </si>
  <si>
    <t>2432443.782 </t>
  </si>
  <si>
    <t> 15.09.1947 06:46 </t>
  </si>
  <si>
    <t> -0.246 </t>
  </si>
  <si>
    <t>2432758.876 </t>
  </si>
  <si>
    <t> 26.07.1948 09:01 </t>
  </si>
  <si>
    <t> -0.241 </t>
  </si>
  <si>
    <t>2432763.908 </t>
  </si>
  <si>
    <t> 31.07.1948 09:47 </t>
  </si>
  <si>
    <t>2432775.858 </t>
  </si>
  <si>
    <t> 12.08.1948 08:35 </t>
  </si>
  <si>
    <t> -0.240 </t>
  </si>
  <si>
    <t>2432787.807 </t>
  </si>
  <si>
    <t> 24.08.1948 07:22 </t>
  </si>
  <si>
    <t>2432804.787 </t>
  </si>
  <si>
    <t> 10.09.1948 06:53 </t>
  </si>
  <si>
    <t> -0.242 </t>
  </si>
  <si>
    <t>2432821.769 </t>
  </si>
  <si>
    <t> 27.09.1948 06:27 </t>
  </si>
  <si>
    <t>2432865.793 </t>
  </si>
  <si>
    <t> 10.11.1948 07:01 </t>
  </si>
  <si>
    <t>2433230.576 </t>
  </si>
  <si>
    <t> 10.11.1949 01:49 </t>
  </si>
  <si>
    <t> -0.233 </t>
  </si>
  <si>
    <t> M.Lavrov </t>
  </si>
  <si>
    <t> AC 100.17 </t>
  </si>
  <si>
    <t>2433477.749 </t>
  </si>
  <si>
    <t> 15.07.1950 05:58 </t>
  </si>
  <si>
    <t> -0.226 </t>
  </si>
  <si>
    <t> J.Ashbrook </t>
  </si>
  <si>
    <t> AJ 57.63 </t>
  </si>
  <si>
    <t>2433587.805 </t>
  </si>
  <si>
    <t> 02.11.1950 07:19 </t>
  </si>
  <si>
    <t> -0.231 </t>
  </si>
  <si>
    <t>2433627.4284 </t>
  </si>
  <si>
    <t> 11.12.1950 22:16 </t>
  </si>
  <si>
    <t> -0.2298 </t>
  </si>
  <si>
    <t> M.Lenouvel </t>
  </si>
  <si>
    <t> POHP 2.1 </t>
  </si>
  <si>
    <t>2433837.494 </t>
  </si>
  <si>
    <t> 09.07.1951 23:51 </t>
  </si>
  <si>
    <t> -0.224 </t>
  </si>
  <si>
    <t>2433883.404 </t>
  </si>
  <si>
    <t> 24.08.1951 21:41 </t>
  </si>
  <si>
    <t> -0.225 </t>
  </si>
  <si>
    <t> D.Lichtenknecker </t>
  </si>
  <si>
    <t>BAVM 12 </t>
  </si>
  <si>
    <t>2433888.436 </t>
  </si>
  <si>
    <t> 29.08.1951 22:27 </t>
  </si>
  <si>
    <t>2433918.624 </t>
  </si>
  <si>
    <t> 29.09.1951 02:58 </t>
  </si>
  <si>
    <t>2433920.511 </t>
  </si>
  <si>
    <t> 01.10.1951 00:15 </t>
  </si>
  <si>
    <t>2433924.282 </t>
  </si>
  <si>
    <t> 04.10.1951 18:46 </t>
  </si>
  <si>
    <t> -0.227 </t>
  </si>
  <si>
    <t>2433947.559 </t>
  </si>
  <si>
    <t> 28.10.1951 01:24 </t>
  </si>
  <si>
    <t> -0.220 </t>
  </si>
  <si>
    <t>2434979.645 </t>
  </si>
  <si>
    <t> 25.08.1954 03:28 </t>
  </si>
  <si>
    <t> -0.195 </t>
  </si>
  <si>
    <t> T.A.Azarnova </t>
  </si>
  <si>
    <t> AC 163.15 </t>
  </si>
  <si>
    <t>2435066.422 </t>
  </si>
  <si>
    <t> 19.11.1954 22:07 </t>
  </si>
  <si>
    <t> -0.209 </t>
  </si>
  <si>
    <t>2435427.429 </t>
  </si>
  <si>
    <t> 15.11.1955 22:17 </t>
  </si>
  <si>
    <t> -0.203 </t>
  </si>
  <si>
    <t> F.Dörr </t>
  </si>
  <si>
    <t>2435454.4731 </t>
  </si>
  <si>
    <t> 12.12.1955 23:21 </t>
  </si>
  <si>
    <t> -0.2023 </t>
  </si>
  <si>
    <t> JO 40.41 </t>
  </si>
  <si>
    <t>2435959.506 </t>
  </si>
  <si>
    <t> 01.05.1957 00:08 </t>
  </si>
  <si>
    <t> -0.193 </t>
  </si>
  <si>
    <t> R.Rudolph </t>
  </si>
  <si>
    <t>2435959.509 </t>
  </si>
  <si>
    <t> 01.05.1957 00:12 </t>
  </si>
  <si>
    <t> -0.190 </t>
  </si>
  <si>
    <t>2435988.442 </t>
  </si>
  <si>
    <t> 29.05.1957 22:36 </t>
  </si>
  <si>
    <t> -0.188 </t>
  </si>
  <si>
    <t> W.Quester </t>
  </si>
  <si>
    <t>2435988.443 </t>
  </si>
  <si>
    <t> 29.05.1957 22:37 </t>
  </si>
  <si>
    <t> -0.187 </t>
  </si>
  <si>
    <t>2435988.444 </t>
  </si>
  <si>
    <t> 29.05.1957 22:39 </t>
  </si>
  <si>
    <t> -0.186 </t>
  </si>
  <si>
    <t>2436086.546 </t>
  </si>
  <si>
    <t> 05.09.1957 01:06 </t>
  </si>
  <si>
    <t> -0.196 </t>
  </si>
  <si>
    <t>2436086.549 </t>
  </si>
  <si>
    <t> 05.09.1957 01:10 </t>
  </si>
  <si>
    <t>2436088.436 </t>
  </si>
  <si>
    <t> 06.09.1957 22:27 </t>
  </si>
  <si>
    <t> -0.192 </t>
  </si>
  <si>
    <t> W.Braune </t>
  </si>
  <si>
    <t>2436100.383 </t>
  </si>
  <si>
    <t> 18.09.1957 21:11 </t>
  </si>
  <si>
    <t>2436100.384 </t>
  </si>
  <si>
    <t> 18.09.1957 21:12 </t>
  </si>
  <si>
    <t> -0.194 </t>
  </si>
  <si>
    <t>2436100.385 </t>
  </si>
  <si>
    <t> 18.09.1957 21:14 </t>
  </si>
  <si>
    <t>2436132.456 </t>
  </si>
  <si>
    <t> 20.10.1957 22:56 </t>
  </si>
  <si>
    <t> -0.197 </t>
  </si>
  <si>
    <t>2436132.459 </t>
  </si>
  <si>
    <t> 20.10.1957 23:00 </t>
  </si>
  <si>
    <t>2436132.462 </t>
  </si>
  <si>
    <t> 20.10.1957 23:05 </t>
  </si>
  <si>
    <t> -0.191 </t>
  </si>
  <si>
    <t>2436166.421 </t>
  </si>
  <si>
    <t> 23.11.1957 22:06 </t>
  </si>
  <si>
    <t>2436166.423 </t>
  </si>
  <si>
    <t> 23.11.1957 22:09 </t>
  </si>
  <si>
    <t> W.Grauenhorst </t>
  </si>
  <si>
    <t>2436173.341 </t>
  </si>
  <si>
    <t> 30.11.1957 20:11 </t>
  </si>
  <si>
    <t>2436173.342 </t>
  </si>
  <si>
    <t> 30.11.1957 20:12 </t>
  </si>
  <si>
    <t> J.Masuch </t>
  </si>
  <si>
    <t>2436173.343 </t>
  </si>
  <si>
    <t> 30.11.1957 20:13 </t>
  </si>
  <si>
    <t>2436410.443 </t>
  </si>
  <si>
    <t> 25.07.1958 22:37 </t>
  </si>
  <si>
    <t>BAVM 13 </t>
  </si>
  <si>
    <t>2436410.445 </t>
  </si>
  <si>
    <t> 25.07.1958 22:40 </t>
  </si>
  <si>
    <t>2436449.445 </t>
  </si>
  <si>
    <t> 02.09.1958 22:40 </t>
  </si>
  <si>
    <t> -0.184 </t>
  </si>
  <si>
    <t>2436449.448 </t>
  </si>
  <si>
    <t> 02.09.1958 22:45 </t>
  </si>
  <si>
    <t> -0.181 </t>
  </si>
  <si>
    <t>2436459.505 </t>
  </si>
  <si>
    <t> 13.09.1958 00:07 </t>
  </si>
  <si>
    <t>2436474.598 </t>
  </si>
  <si>
    <t> 28.09.1958 02:21 </t>
  </si>
  <si>
    <t>2436817.368 </t>
  </si>
  <si>
    <t> 05.09.1959 20:49 </t>
  </si>
  <si>
    <t>2436851.329 </t>
  </si>
  <si>
    <t> 09.10.1959 19:53 </t>
  </si>
  <si>
    <t>2436868.316 </t>
  </si>
  <si>
    <t> 26.10.1959 19:35 </t>
  </si>
  <si>
    <t> -0.175 </t>
  </si>
  <si>
    <t>2436868.320 </t>
  </si>
  <si>
    <t> 26.10.1959 19:40 </t>
  </si>
  <si>
    <t> -0.171 </t>
  </si>
  <si>
    <t>2437044.413 </t>
  </si>
  <si>
    <t> 19.04.1960 21:54 </t>
  </si>
  <si>
    <t> -0.176 </t>
  </si>
  <si>
    <t> K.Häussler </t>
  </si>
  <si>
    <t> HABZ 74 </t>
  </si>
  <si>
    <t>2437312.331 </t>
  </si>
  <si>
    <t> 12.01.1961 19:56 </t>
  </si>
  <si>
    <t> -0.179 </t>
  </si>
  <si>
    <t> E.Pohl </t>
  </si>
  <si>
    <t> AN 288.70 </t>
  </si>
  <si>
    <t>2437312.336 </t>
  </si>
  <si>
    <t> 12.01.1961 20:03 </t>
  </si>
  <si>
    <t> -0.174 </t>
  </si>
  <si>
    <t> F.Gerhart </t>
  </si>
  <si>
    <t>2437346.298 </t>
  </si>
  <si>
    <t> 15.02.1961 19:09 </t>
  </si>
  <si>
    <t>BAVM 15 </t>
  </si>
  <si>
    <t>2437349.449 </t>
  </si>
  <si>
    <t> 18.02.1961 22:46 </t>
  </si>
  <si>
    <t> -0.167 </t>
  </si>
  <si>
    <t>P </t>
  </si>
  <si>
    <t>2437351.328 </t>
  </si>
  <si>
    <t> 20.02.1961 19:52 </t>
  </si>
  <si>
    <t>2437493.466 </t>
  </si>
  <si>
    <t> 12.07.1961 23:11 </t>
  </si>
  <si>
    <t> -0.173 </t>
  </si>
  <si>
    <t> J.Vagera </t>
  </si>
  <si>
    <t> BRNO 6 </t>
  </si>
  <si>
    <t>2437493.467 </t>
  </si>
  <si>
    <t> 12.07.1961 23:12 </t>
  </si>
  <si>
    <t> -0.172 </t>
  </si>
  <si>
    <t> F.Navratil </t>
  </si>
  <si>
    <t>2437493.468 </t>
  </si>
  <si>
    <t> 12.07.1961 23:13 </t>
  </si>
  <si>
    <t> Z.Blazek </t>
  </si>
  <si>
    <t>2437493.469 </t>
  </si>
  <si>
    <t> 12.07.1961 23:15 </t>
  </si>
  <si>
    <t> -0.170 </t>
  </si>
  <si>
    <t> V.Brancik </t>
  </si>
  <si>
    <t> Z.Finkova </t>
  </si>
  <si>
    <t>2437493.483 </t>
  </si>
  <si>
    <t> 12.07.1961 23:35 </t>
  </si>
  <si>
    <t> -0.156 </t>
  </si>
  <si>
    <t> F.Shanel </t>
  </si>
  <si>
    <t>2437520.508 </t>
  </si>
  <si>
    <t> 09.08.1961 00:11 </t>
  </si>
  <si>
    <t> Z.Szpor </t>
  </si>
  <si>
    <t> AA 17.60 </t>
  </si>
  <si>
    <t>2437544.408 </t>
  </si>
  <si>
    <t> 01.09.1961 21:47 </t>
  </si>
  <si>
    <t> P.B.Lehmann </t>
  </si>
  <si>
    <t>2437547.559 </t>
  </si>
  <si>
    <t> 05.09.1961 01:24 </t>
  </si>
  <si>
    <t> -0.168 </t>
  </si>
  <si>
    <t> A.Slowik </t>
  </si>
  <si>
    <t>2437547.562 </t>
  </si>
  <si>
    <t> 05.09.1961 01:29 </t>
  </si>
  <si>
    <t> -0.165 </t>
  </si>
  <si>
    <t> B.Kubica </t>
  </si>
  <si>
    <t>2437547.563 </t>
  </si>
  <si>
    <t> 05.09.1961 01:30 </t>
  </si>
  <si>
    <t> -0.164 </t>
  </si>
  <si>
    <t> T.Dohnalik </t>
  </si>
  <si>
    <t> AA 18.332 </t>
  </si>
  <si>
    <t>2437559.503 </t>
  </si>
  <si>
    <t> 17.09.1961 00:04 </t>
  </si>
  <si>
    <t> J.Drizek </t>
  </si>
  <si>
    <t>2437559.507 </t>
  </si>
  <si>
    <t> 17.09.1961 00:10 </t>
  </si>
  <si>
    <t> -0.169 </t>
  </si>
  <si>
    <t> R.Gizinski </t>
  </si>
  <si>
    <t>2437559.510 </t>
  </si>
  <si>
    <t> 17.09.1961 00:14 </t>
  </si>
  <si>
    <t> -0.166 </t>
  </si>
  <si>
    <t>2437561.390 </t>
  </si>
  <si>
    <t> 18.09.1961 21:21 </t>
  </si>
  <si>
    <t>2437561.391 </t>
  </si>
  <si>
    <t> 18.09.1961 21:23 </t>
  </si>
  <si>
    <t>2437566.416 </t>
  </si>
  <si>
    <t> 23.09.1961 21:59 </t>
  </si>
  <si>
    <t> -0.178 </t>
  </si>
  <si>
    <t>2437566.417 </t>
  </si>
  <si>
    <t> 23.09.1961 22:00 </t>
  </si>
  <si>
    <t> -0.177 </t>
  </si>
  <si>
    <t>2437566.428 </t>
  </si>
  <si>
    <t> 23.09.1961 22:16 </t>
  </si>
  <si>
    <t>2437883.404 </t>
  </si>
  <si>
    <t> 06.08.1962 21:41 </t>
  </si>
  <si>
    <t>2437883.406 </t>
  </si>
  <si>
    <t> 06.08.1962 21:44 </t>
  </si>
  <si>
    <t> B.Ivan </t>
  </si>
  <si>
    <t>2437883.409 </t>
  </si>
  <si>
    <t> 06.08.1962 21:48 </t>
  </si>
  <si>
    <t> -0.162 </t>
  </si>
  <si>
    <t> L.Konecny </t>
  </si>
  <si>
    <t>2437883.411 </t>
  </si>
  <si>
    <t> 06.08.1962 21:51 </t>
  </si>
  <si>
    <t> -0.160 </t>
  </si>
  <si>
    <t> M.Neckarova </t>
  </si>
  <si>
    <t> L.Pavlistik </t>
  </si>
  <si>
    <t>2437883.412 </t>
  </si>
  <si>
    <t> 06.08.1962 21:53 </t>
  </si>
  <si>
    <t> -0.159 </t>
  </si>
  <si>
    <t> E.Betak </t>
  </si>
  <si>
    <t> M.Kopecna </t>
  </si>
  <si>
    <t>2437883.415 </t>
  </si>
  <si>
    <t> 06.08.1962 21:57 </t>
  </si>
  <si>
    <t> J.Zidu </t>
  </si>
  <si>
    <t>2437883.416 </t>
  </si>
  <si>
    <t> 06.08.1962 21:59 </t>
  </si>
  <si>
    <t> -0.155 </t>
  </si>
  <si>
    <t> L.Svitek </t>
  </si>
  <si>
    <t>2437883.417 </t>
  </si>
  <si>
    <t> 06.08.1962 22:00 </t>
  </si>
  <si>
    <t> -0.154 </t>
  </si>
  <si>
    <t> L.Turkova </t>
  </si>
  <si>
    <t>2437883.421 </t>
  </si>
  <si>
    <t> 06.08.1962 22:06 </t>
  </si>
  <si>
    <t> -0.150 </t>
  </si>
  <si>
    <t> A.Zalesak </t>
  </si>
  <si>
    <t>2437883.422 </t>
  </si>
  <si>
    <t> 06.08.1962 22:07 </t>
  </si>
  <si>
    <t> -0.149 </t>
  </si>
  <si>
    <t> J.Gross </t>
  </si>
  <si>
    <t>2437905.412 </t>
  </si>
  <si>
    <t> 28.08.1962 21:53 </t>
  </si>
  <si>
    <t>2437905.413 </t>
  </si>
  <si>
    <t> 28.08.1962 21:54 </t>
  </si>
  <si>
    <t>2437905.418 </t>
  </si>
  <si>
    <t> 28.08.1962 22:01 </t>
  </si>
  <si>
    <t> E.Szeligiewicz </t>
  </si>
  <si>
    <t>JAVSO..47..105</t>
  </si>
  <si>
    <t>VSB-063</t>
  </si>
  <si>
    <t>VSB-059</t>
  </si>
  <si>
    <t> 16.07.1995 22:56 </t>
  </si>
  <si>
    <t> -0.0139 </t>
  </si>
  <si>
    <t>2449920.487 </t>
  </si>
  <si>
    <t> 21.07.1995 23:41 </t>
  </si>
  <si>
    <t>2449925.5183 </t>
  </si>
  <si>
    <t> 27.07.1995 00:26 </t>
  </si>
  <si>
    <t> -0.0142 </t>
  </si>
  <si>
    <t>2449925.5190 </t>
  </si>
  <si>
    <t> 27.07.1995 00:27 </t>
  </si>
  <si>
    <t> -0.0135 </t>
  </si>
  <si>
    <t>2449925.520 </t>
  </si>
  <si>
    <t> 27.07.1995 00:28 </t>
  </si>
  <si>
    <t>2449925.5232 </t>
  </si>
  <si>
    <t> 27.07.1995 00:33 </t>
  </si>
  <si>
    <t> -0.0093 </t>
  </si>
  <si>
    <t>2449926.776 </t>
  </si>
  <si>
    <t> 28.07.1995 06:37 </t>
  </si>
  <si>
    <t>2449932.4304 </t>
  </si>
  <si>
    <t> 02.08.1995 22:19 </t>
  </si>
  <si>
    <t> -0.0203 </t>
  </si>
  <si>
    <t>2449932.4318 </t>
  </si>
  <si>
    <t> 02.08.1995 22:21 </t>
  </si>
  <si>
    <t> -0.0189 </t>
  </si>
  <si>
    <t>2449932.435 </t>
  </si>
  <si>
    <t> 02.08.1995 22:26 </t>
  </si>
  <si>
    <t>2449932.4353 </t>
  </si>
  <si>
    <t> -0.0154 </t>
  </si>
  <si>
    <t>2449935.579 </t>
  </si>
  <si>
    <t> 06.08.1995 01:53 </t>
  </si>
  <si>
    <t>2449939.352 </t>
  </si>
  <si>
    <t> 09.08.1995 20:26 </t>
  </si>
  <si>
    <t>2449942.496 </t>
  </si>
  <si>
    <t> 12.08.1995 23:54 </t>
  </si>
  <si>
    <t>2449942.4962 </t>
  </si>
  <si>
    <t> -0.0172 </t>
  </si>
  <si>
    <t>2449952.564 </t>
  </si>
  <si>
    <t> 23.08.1995 01:32 </t>
  </si>
  <si>
    <t>2449955.708 </t>
  </si>
  <si>
    <t> 26.08.1995 04:59 </t>
  </si>
  <si>
    <t>2449972.3730 </t>
  </si>
  <si>
    <t> 11.09.1995 20:57 </t>
  </si>
  <si>
    <t> 01.12.1962 21:41 </t>
  </si>
  <si>
    <t> -0.146 </t>
  </si>
  <si>
    <t>BAVM 18 </t>
  </si>
  <si>
    <t>2438002.274 </t>
  </si>
  <si>
    <t> 03.12.1962 18:34 </t>
  </si>
  <si>
    <t> -0.163 </t>
  </si>
  <si>
    <t>2438002.276 </t>
  </si>
  <si>
    <t> 03.12.1962 18:37 </t>
  </si>
  <si>
    <t> -0.161 </t>
  </si>
  <si>
    <t>2438227.429 </t>
  </si>
  <si>
    <t> 16.07.1963 22:17 </t>
  </si>
  <si>
    <t> AN 288.69 </t>
  </si>
  <si>
    <t>2438227.433 </t>
  </si>
  <si>
    <t> 16.07.1963 22:23 </t>
  </si>
  <si>
    <t> -0.158 </t>
  </si>
  <si>
    <t>2438227.434 </t>
  </si>
  <si>
    <t> 16.07.1963 22:24 </t>
  </si>
  <si>
    <t> R.Cihal </t>
  </si>
  <si>
    <t>2438232.455 </t>
  </si>
  <si>
    <t> 21.07.1963 22:55 </t>
  </si>
  <si>
    <t>2438232.466 </t>
  </si>
  <si>
    <t> 21.07.1963 23:11 </t>
  </si>
  <si>
    <t> K.Brat </t>
  </si>
  <si>
    <t>2438232.467 </t>
  </si>
  <si>
    <t> 21.07.1963 23:12 </t>
  </si>
  <si>
    <t>2438232.473 </t>
  </si>
  <si>
    <t> 21.07.1963 23:21 </t>
  </si>
  <si>
    <t>2438235.603 </t>
  </si>
  <si>
    <t> 25.07.1963 02:28 </t>
  </si>
  <si>
    <t> ST 27.58 </t>
  </si>
  <si>
    <t>IBVS 6196</t>
  </si>
  <si>
    <t>0.0014</t>
  </si>
  <si>
    <t>OEJV 0179</t>
  </si>
  <si>
    <t>ns</t>
  </si>
  <si>
    <t>2450004.4447 </t>
  </si>
  <si>
    <t> 13.10.1995 22:40 </t>
  </si>
  <si>
    <t>2450004.4471 </t>
  </si>
  <si>
    <t> 13.10.1995 22:43 </t>
  </si>
  <si>
    <t> -0.0151 </t>
  </si>
  <si>
    <t>2450006.649 </t>
  </si>
  <si>
    <t> 16.10.1995 03:34 </t>
  </si>
  <si>
    <t>2450017.344 </t>
  </si>
  <si>
    <t> 26.10.1995 20:15 </t>
  </si>
  <si>
    <t> -0.011 </t>
  </si>
  <si>
    <t>2450045.641 </t>
  </si>
  <si>
    <t> 24.11.1995 03:23 </t>
  </si>
  <si>
    <t>2450047.544 </t>
  </si>
  <si>
    <t> 26.11.1995 01:03 </t>
  </si>
  <si>
    <t> 0.001 </t>
  </si>
  <si>
    <t>2450062.619 </t>
  </si>
  <si>
    <t> 11.12.1995 02:51 </t>
  </si>
  <si>
    <t>2450067.662 </t>
  </si>
  <si>
    <t> 16.12.1995 03:53 </t>
  </si>
  <si>
    <t>2450069.547 </t>
  </si>
  <si>
    <t>BAVM 28</t>
  </si>
  <si>
    <t>2438322.424 </t>
  </si>
  <si>
    <t> 19.10.1963 22:10 </t>
  </si>
  <si>
    <t> -0.134 </t>
  </si>
  <si>
    <t>2438371.472 </t>
  </si>
  <si>
    <t> 07.12.1963 23:19 </t>
  </si>
  <si>
    <t> -0.142 </t>
  </si>
  <si>
    <t> P.Gruflik </t>
  </si>
  <si>
    <t>2438525.550 </t>
  </si>
  <si>
    <t> 10.05.1964 01:12 </t>
  </si>
  <si>
    <t>2438532.462 </t>
  </si>
  <si>
    <t> 16.05.1964 23:05 </t>
  </si>
  <si>
    <t>2438582.777 </t>
  </si>
  <si>
    <t> 06.07.1964 06:38 </t>
  </si>
  <si>
    <t> 07.06.1996 23:51 </t>
  </si>
  <si>
    <t>2450242.4946 </t>
  </si>
  <si>
    <t> 07.06.1996 23:52 </t>
  </si>
  <si>
    <t> -0.0144 </t>
  </si>
  <si>
    <t>2450242.502 </t>
  </si>
  <si>
    <t> 08.06.1996 00:02 </t>
  </si>
  <si>
    <t>2450288.4125 </t>
  </si>
  <si>
    <t> 23.07.1996 21:54 </t>
  </si>
  <si>
    <t> -0.0078 </t>
  </si>
  <si>
    <t>2450293.4420 </t>
  </si>
  <si>
    <t> 28.07.1996 22:36 </t>
  </si>
  <si>
    <t> -0.0096 </t>
  </si>
  <si>
    <t> J.Kapitan </t>
  </si>
  <si>
    <t>2450304.760 </t>
  </si>
  <si>
    <t> 09.08.1996 06:14 </t>
  </si>
  <si>
    <t> AOEB 5 </t>
  </si>
  <si>
    <t>2450309.793 </t>
  </si>
  <si>
    <t> 14.08.1996 07:01 </t>
  </si>
  <si>
    <t>2450315.4584 </t>
  </si>
  <si>
    <t> 19.08.1996 23:00 </t>
  </si>
  <si>
    <t> -0.0055 </t>
  </si>
  <si>
    <t>2450357.587 </t>
  </si>
  <si>
    <t> 01.10.1996 02:05 </t>
  </si>
  <si>
    <t>2450357.602 </t>
  </si>
  <si>
    <t> 01.10.1996 02:26 </t>
  </si>
  <si>
    <t> 0.000 </t>
  </si>
  <si>
    <t>2450391.567 </t>
  </si>
  <si>
    <t> 04.11.1996 01:36 </t>
  </si>
  <si>
    <t> 0.004 </t>
  </si>
  <si>
    <t>2450422.375 </t>
  </si>
  <si>
    <t> 04.12.1996 21:00 </t>
  </si>
  <si>
    <t> -0.006 </t>
  </si>
  <si>
    <t> F.Walter </t>
  </si>
  <si>
    <t>BAVM 101 </t>
  </si>
  <si>
    <t>2450474.576 </t>
  </si>
  <si>
    <t> 26.01.1997 01:49 </t>
  </si>
  <si>
    <t> -0.005 </t>
  </si>
  <si>
    <t>2450490.2981 </t>
  </si>
  <si>
    <t> 10.02.1997 19:09 </t>
  </si>
  <si>
    <t> -0.0060 </t>
  </si>
  <si>
    <t>2450593.4009 </t>
  </si>
  <si>
    <t> 24.05.1997 21:37 </t>
  </si>
  <si>
    <t> -0.0464 </t>
  </si>
  <si>
    <t> J.Minar </t>
  </si>
  <si>
    <t>2450610.4177 </t>
  </si>
  <si>
    <t> 10.06.1997 22:01 </t>
  </si>
  <si>
    <t> -0.0104 </t>
  </si>
  <si>
    <t>2450610.4191 </t>
  </si>
  <si>
    <t> 10.06.1997 22:03 </t>
  </si>
  <si>
    <t> -0.0090 </t>
  </si>
  <si>
    <t>2450664.4798 </t>
  </si>
  <si>
    <t> 03.08.1997 23:30 </t>
  </si>
  <si>
    <t> -0.0356 </t>
  </si>
  <si>
    <t>2450664.5034 </t>
  </si>
  <si>
    <t> 04.08.1997 00:04 </t>
  </si>
  <si>
    <t> -0.0120 </t>
  </si>
  <si>
    <t>2450664.5062 </t>
  </si>
  <si>
    <t> 04.08.1997 00:08 </t>
  </si>
  <si>
    <t> -0.0092 </t>
  </si>
  <si>
    <t>2450682.4317 </t>
  </si>
  <si>
    <t> 21.08.1997 22:21 </t>
  </si>
  <si>
    <t> -0.0080 </t>
  </si>
  <si>
    <t> T.Bribulla et al. </t>
  </si>
  <si>
    <t>IBVS 4751 </t>
  </si>
  <si>
    <t>2450682.4319 </t>
  </si>
  <si>
    <t>2450682.4321 </t>
  </si>
  <si>
    <t> 21.08.1997 22:22 </t>
  </si>
  <si>
    <t> -0.0076 </t>
  </si>
  <si>
    <t>2450692.804 </t>
  </si>
  <si>
    <t> 01.09.1997 07:17 </t>
  </si>
  <si>
    <t>2450708.5332 </t>
  </si>
  <si>
    <t> 17.09.1997 00:47 </t>
  </si>
  <si>
    <t> -0.0067 </t>
  </si>
  <si>
    <t>2450708.5333 </t>
  </si>
  <si>
    <t> -0.0066 </t>
  </si>
  <si>
    <t>2450708.5336 </t>
  </si>
  <si>
    <t> 17.09.1997 00:48 </t>
  </si>
  <si>
    <t> -0.0063 </t>
  </si>
  <si>
    <t>2450709.4757 </t>
  </si>
  <si>
    <t> 17.09.1997 23:25 </t>
  </si>
  <si>
    <t>2450709.4779 </t>
  </si>
  <si>
    <t> 17.09.1997 23:28 </t>
  </si>
  <si>
    <t> -0.0054 </t>
  </si>
  <si>
    <t>2450709.4781 </t>
  </si>
  <si>
    <t> -0.0052 </t>
  </si>
  <si>
    <t>2450712.333 </t>
  </si>
  <si>
    <t> 20.09.1997 19:59 </t>
  </si>
  <si>
    <t> 0.020 </t>
  </si>
  <si>
    <t> R.Meyer </t>
  </si>
  <si>
    <t>BAVM 113 </t>
  </si>
  <si>
    <t>2450713.559 </t>
  </si>
  <si>
    <t> 22.09.1997 01:24 </t>
  </si>
  <si>
    <t>2450713.570 </t>
  </si>
  <si>
    <t> 22.09.1997 01:40 </t>
  </si>
  <si>
    <t> -0.001 </t>
  </si>
  <si>
    <t> R.Berg </t>
  </si>
  <si>
    <t>2450726.774 </t>
  </si>
  <si>
    <t> 05.10.1997 06:34 </t>
  </si>
  <si>
    <t>2450746.2757 </t>
  </si>
  <si>
    <t> 24.10.1997 18:37 </t>
  </si>
  <si>
    <t> 0.0005 </t>
  </si>
  <si>
    <t>2450779.597 </t>
  </si>
  <si>
    <t> 27.11.1997 02:19 </t>
  </si>
  <si>
    <t>2450813.554 </t>
  </si>
  <si>
    <t> 31.12.1997 01:17 </t>
  </si>
  <si>
    <t>2450825.514 </t>
  </si>
  <si>
    <t> 12.01.1998 00:20 </t>
  </si>
  <si>
    <t> G.Chaple </t>
  </si>
  <si>
    <t>2450859.467 </t>
  </si>
  <si>
    <t> 14.02.1998 23:12 </t>
  </si>
  <si>
    <t> M.Schabacher </t>
  </si>
  <si>
    <t>2450964.5050 </t>
  </si>
  <si>
    <t> 31.05.1998 00:07 </t>
  </si>
  <si>
    <t> I.Biro </t>
  </si>
  <si>
    <t>IBVS 4633/4653 </t>
  </si>
  <si>
    <t>2451015.4514 </t>
  </si>
  <si>
    <t> 20.07.1998 22:50 </t>
  </si>
  <si>
    <t> -0.0022 </t>
  </si>
  <si>
    <t> Ekmekci &amp; Ak </t>
  </si>
  <si>
    <t>IBVS 5174 </t>
  </si>
  <si>
    <t>2451016.3973 </t>
  </si>
  <si>
    <t> 21.07.1998 21:32 </t>
  </si>
  <si>
    <t> 0.0003 </t>
  </si>
  <si>
    <t>2451021.4303 </t>
  </si>
  <si>
    <t> 26.07.1998 22:19 </t>
  </si>
  <si>
    <t> 0.0019 </t>
  </si>
  <si>
    <t>IBVS 4967 </t>
  </si>
  <si>
    <t>2451041.5494 </t>
  </si>
  <si>
    <t> 16.08.1998 01:11 </t>
  </si>
  <si>
    <t> -0.0045 </t>
  </si>
  <si>
    <t>2451041.5495 </t>
  </si>
  <si>
    <t> -0.0044 </t>
  </si>
  <si>
    <t>2451041.5499 </t>
  </si>
  <si>
    <t> -0.0040 </t>
  </si>
  <si>
    <t>2451044.3702 </t>
  </si>
  <si>
    <t> 18.08.1998 20:53 </t>
  </si>
  <si>
    <t> -0.0138 </t>
  </si>
  <si>
    <t>2451044.3785 </t>
  </si>
  <si>
    <t> 18.08.1998 21:05 </t>
  </si>
  <si>
    <t>2451049.4065 </t>
  </si>
  <si>
    <t> 23.08.1998 21:45 </t>
  </si>
  <si>
    <t> -0.0089 </t>
  </si>
  <si>
    <t> L.Surova </t>
  </si>
  <si>
    <t>2451049.4086 </t>
  </si>
  <si>
    <t> 23.08.1998 21:48 </t>
  </si>
  <si>
    <t> -0.0068 </t>
  </si>
  <si>
    <t> J.Benko </t>
  </si>
  <si>
    <t>2451049.4128 </t>
  </si>
  <si>
    <t> 23.08.1998 21:54 </t>
  </si>
  <si>
    <t> -0.0026 </t>
  </si>
  <si>
    <t> P.Citriak </t>
  </si>
  <si>
    <t>2451049.4141 </t>
  </si>
  <si>
    <t> 23.08.1998 21:56 </t>
  </si>
  <si>
    <t> -0.0013 </t>
  </si>
  <si>
    <t> S.Stano </t>
  </si>
  <si>
    <t>2451049.4162 </t>
  </si>
  <si>
    <t> 23.08.1998 21:59 </t>
  </si>
  <si>
    <t> 0.0008 </t>
  </si>
  <si>
    <t> M.Voloch </t>
  </si>
  <si>
    <t>2451049.4197 </t>
  </si>
  <si>
    <t> 23.08.1998 22:04 </t>
  </si>
  <si>
    <t> 0.0043 </t>
  </si>
  <si>
    <t> F.Sura </t>
  </si>
  <si>
    <t>2451055.703 </t>
  </si>
  <si>
    <t> 30.08.1998 04:52 </t>
  </si>
  <si>
    <t> -0.002 </t>
  </si>
  <si>
    <t>2451066.3935 </t>
  </si>
  <si>
    <t> 09.09.1998 21:26 </t>
  </si>
  <si>
    <t> -0.0028 </t>
  </si>
  <si>
    <t>2451066.3943 </t>
  </si>
  <si>
    <t> 09.09.1998 21:27 </t>
  </si>
  <si>
    <t> -0.0020 </t>
  </si>
  <si>
    <t>2451066.3944 </t>
  </si>
  <si>
    <t> -0.0019 </t>
  </si>
  <si>
    <t>2451067.656 </t>
  </si>
  <si>
    <t> 11.09.1998 03:44 </t>
  </si>
  <si>
    <t> 0.002 </t>
  </si>
  <si>
    <t>2451076.4564 </t>
  </si>
  <si>
    <t> 19.09.1998 22:57 </t>
  </si>
  <si>
    <t>BAVM 117 </t>
  </si>
  <si>
    <t>2451078.3429 </t>
  </si>
  <si>
    <t> 21.09.1998 20:13 </t>
  </si>
  <si>
    <t> -0.0029 </t>
  </si>
  <si>
    <t>2451084.630 </t>
  </si>
  <si>
    <t> 28.09.1998 03:07 </t>
  </si>
  <si>
    <t>2451101.614 </t>
  </si>
  <si>
    <t> 15.10.1998 02:44 </t>
  </si>
  <si>
    <t>2451103.5007 </t>
  </si>
  <si>
    <t> 17.10.1998 00:01 </t>
  </si>
  <si>
    <t>2451106.658 </t>
  </si>
  <si>
    <t> 20.10.1998 03:47 </t>
  </si>
  <si>
    <t> 0.011 </t>
  </si>
  <si>
    <t>2451125.512 </t>
  </si>
  <si>
    <t> 08.11.1998 00:17 </t>
  </si>
  <si>
    <t>2451129.2976 </t>
  </si>
  <si>
    <t> 11.11.1998 19:08 </t>
  </si>
  <si>
    <t> 0.0091 </t>
  </si>
  <si>
    <t>2451130.543 </t>
  </si>
  <si>
    <t> 13.11.1998 01:01 </t>
  </si>
  <si>
    <t>2451135.568 </t>
  </si>
  <si>
    <t> 18.11.1998 01:37 </t>
  </si>
  <si>
    <t> -0.010 </t>
  </si>
  <si>
    <t>2451138.719 </t>
  </si>
  <si>
    <t> 21.11.1998 05:15 </t>
  </si>
  <si>
    <t>2451142.4936 </t>
  </si>
  <si>
    <t> 24.11.1998 23:50 </t>
  </si>
  <si>
    <t>2451142.4938 </t>
  </si>
  <si>
    <t> 24.11.1998 23:51 </t>
  </si>
  <si>
    <t>2451145.642 </t>
  </si>
  <si>
    <t> 28.11.1998 03:24 </t>
  </si>
  <si>
    <t>2451150.3551 </t>
  </si>
  <si>
    <t> 02.12.1998 20:31 </t>
  </si>
  <si>
    <t>2451150.3552 </t>
  </si>
  <si>
    <t> -0.0021 </t>
  </si>
  <si>
    <t>2451157.590 </t>
  </si>
  <si>
    <t> 10.12.1998 02:09 </t>
  </si>
  <si>
    <t>2451160.4160 </t>
  </si>
  <si>
    <t> 12.12.1998 21:59 </t>
  </si>
  <si>
    <t> -0.0041 </t>
  </si>
  <si>
    <t>2451160.4164 </t>
  </si>
  <si>
    <t> -0.0037 </t>
  </si>
  <si>
    <t>2451160.736 </t>
  </si>
  <si>
    <t> 13.12.1998 05:39 </t>
  </si>
  <si>
    <t>2451162.627 </t>
  </si>
  <si>
    <t> 15.12.1998 03:02 </t>
  </si>
  <si>
    <t> 0.006 </t>
  </si>
  <si>
    <t>2451169.537 </t>
  </si>
  <si>
    <t> 22.12.1998 00:53 </t>
  </si>
  <si>
    <t>2451178.344 </t>
  </si>
  <si>
    <t> 30.12.1998 20:15 </t>
  </si>
  <si>
    <t> -0.000 </t>
  </si>
  <si>
    <t>BAVM 122 </t>
  </si>
  <si>
    <t>2451178.3440 </t>
  </si>
  <si>
    <t> -0.0003 </t>
  </si>
  <si>
    <t>2451366.4011 </t>
  </si>
  <si>
    <t> 06.07.1999 21:37 </t>
  </si>
  <si>
    <t> 0.0092 </t>
  </si>
  <si>
    <t>2451366.4087 </t>
  </si>
  <si>
    <t> 06.07.1999 21:48 </t>
  </si>
  <si>
    <t> 0.0168 </t>
  </si>
  <si>
    <t>2451366.4143 </t>
  </si>
  <si>
    <t> 06.07.1999 21:56 </t>
  </si>
  <si>
    <t> 0.0224 </t>
  </si>
  <si>
    <t> L.Marcin </t>
  </si>
  <si>
    <t>2451370.793 </t>
  </si>
  <si>
    <t> 11.07.1999 07:01 </t>
  </si>
  <si>
    <t> AOEB 6 </t>
  </si>
  <si>
    <t>2451388.402 </t>
  </si>
  <si>
    <t> 28.07.1999 21:38 </t>
  </si>
  <si>
    <t>BAVM 131 </t>
  </si>
  <si>
    <t>2451388.4024 </t>
  </si>
  <si>
    <t> 28.07.1999 21:39 </t>
  </si>
  <si>
    <t> -0.0018 </t>
  </si>
  <si>
    <t> L.Kral </t>
  </si>
  <si>
    <t>2451394.696 </t>
  </si>
  <si>
    <t> 04.08.1999 04:42 </t>
  </si>
  <si>
    <t> 0.003 </t>
  </si>
  <si>
    <t>2451406.645 </t>
  </si>
  <si>
    <t> 16.08.1999 03:28 </t>
  </si>
  <si>
    <t>2451411.676 </t>
  </si>
  <si>
    <t> 21.08.1999 04:13 </t>
  </si>
  <si>
    <t>2451423.624 </t>
  </si>
  <si>
    <t> 02.09.1999 02:58 </t>
  </si>
  <si>
    <t>2451426.764 </t>
  </si>
  <si>
    <t> 05.09.1999 06:20 </t>
  </si>
  <si>
    <t> -0.004 </t>
  </si>
  <si>
    <t>2451432.4308 </t>
  </si>
  <si>
    <t> 10.09.1999 22:20 </t>
  </si>
  <si>
    <t> 0.0021 </t>
  </si>
  <si>
    <t>2451432.4329 </t>
  </si>
  <si>
    <t> 10.09.1999 22:23 </t>
  </si>
  <si>
    <t> 0.0042 </t>
  </si>
  <si>
    <t> M.Hajek </t>
  </si>
  <si>
    <t>2451432.4343 </t>
  </si>
  <si>
    <t> 10.09.1999 22:25 </t>
  </si>
  <si>
    <t> 0.0056 </t>
  </si>
  <si>
    <t>2451433.681 </t>
  </si>
  <si>
    <t> 12.09.1999 04:20 </t>
  </si>
  <si>
    <t>2451437.4626 </t>
  </si>
  <si>
    <t> 15.09.1999 23:06 </t>
  </si>
  <si>
    <t> 0.0026 </t>
  </si>
  <si>
    <t>2451438.4049 </t>
  </si>
  <si>
    <t> 16.09.1999 21:43 </t>
  </si>
  <si>
    <t> 0.0015 </t>
  </si>
  <si>
    <t>2451438.708 </t>
  </si>
  <si>
    <t> 17.09.1999 04:59 </t>
  </si>
  <si>
    <t>2451452.564 </t>
  </si>
  <si>
    <t> 01.10.1999 01:32 </t>
  </si>
  <si>
    <t> 0.010 </t>
  </si>
  <si>
    <t>2451457.587 </t>
  </si>
  <si>
    <t> 06.10.1999 02:05 </t>
  </si>
  <si>
    <t>2451463.2480 </t>
  </si>
  <si>
    <t> 11.10.1999 17:57 </t>
  </si>
  <si>
    <t> 0.0022 </t>
  </si>
  <si>
    <t> T.Borkovits </t>
  </si>
  <si>
    <t>2451463.5634 </t>
  </si>
  <si>
    <t> 12.10.1999 01:31 </t>
  </si>
  <si>
    <t> 0.0031 </t>
  </si>
  <si>
    <t>2451465.764 </t>
  </si>
  <si>
    <t> 14.10.1999 06:20 </t>
  </si>
  <si>
    <t> R.H.Nelson </t>
  </si>
  <si>
    <t>IBVS 4840 </t>
  </si>
  <si>
    <t>2451467.644 </t>
  </si>
  <si>
    <t> 16.10.1999 03:27 </t>
  </si>
  <si>
    <t>2451469.545 </t>
  </si>
  <si>
    <t> 18.10.1999 01:04 </t>
  </si>
  <si>
    <t>2451489.6630 </t>
  </si>
  <si>
    <t> 07.11.1999 03:54 </t>
  </si>
  <si>
    <t> 0.0025 </t>
  </si>
  <si>
    <t> A.Howell </t>
  </si>
  <si>
    <t>2451489.667 </t>
  </si>
  <si>
    <t> 07.11.1999 04:00 </t>
  </si>
  <si>
    <t>2451496.582 </t>
  </si>
  <si>
    <t> 14.11.1999 01:58 </t>
  </si>
  <si>
    <t>2451497.839 </t>
  </si>
  <si>
    <t> 15.11.1999 08:08 </t>
  </si>
  <si>
    <t>2451498.463 </t>
  </si>
  <si>
    <t> 15.11.1999 23:06 </t>
  </si>
  <si>
    <t>2451513.552 </t>
  </si>
  <si>
    <t> 01.12.1999 01:14 </t>
  </si>
  <si>
    <t> -0.008 </t>
  </si>
  <si>
    <t>2451525.513 </t>
  </si>
  <si>
    <t> 13.12.1999 00:18 </t>
  </si>
  <si>
    <t>2451588.402 </t>
  </si>
  <si>
    <t> 13.02.2000 21:38 </t>
  </si>
  <si>
    <t> A.Abe </t>
  </si>
  <si>
    <t>2451748.783 </t>
  </si>
  <si>
    <t> 23.07.2000 06:47 </t>
  </si>
  <si>
    <t> 0.007 </t>
  </si>
  <si>
    <t> AOEB 7 </t>
  </si>
  <si>
    <t>2451776.4548 </t>
  </si>
  <si>
    <t> 19.08.2000 22:54 </t>
  </si>
  <si>
    <t> 0.0060 </t>
  </si>
  <si>
    <t> T.Pribulla et al. </t>
  </si>
  <si>
    <t>IBVS 5056 </t>
  </si>
  <si>
    <t>2451776.4549 </t>
  </si>
  <si>
    <t> 19.08.2000 22:55 </t>
  </si>
  <si>
    <t> 0.0061 </t>
  </si>
  <si>
    <t>2451778.3411 </t>
  </si>
  <si>
    <t> 21.08.2000 20:11 </t>
  </si>
  <si>
    <t>2451778.3416 </t>
  </si>
  <si>
    <t>2451778.3417 </t>
  </si>
  <si>
    <t> 21.08.2000 20:12 </t>
  </si>
  <si>
    <t> 0.0062 </t>
  </si>
  <si>
    <t>2451783.375 </t>
  </si>
  <si>
    <t> 26.08.2000 21:00 </t>
  </si>
  <si>
    <t> 0.008 </t>
  </si>
  <si>
    <t>BAVM 143 </t>
  </si>
  <si>
    <t>2451792.4927 </t>
  </si>
  <si>
    <t> 04.09.2000 23:49 </t>
  </si>
  <si>
    <t> 0.0064 </t>
  </si>
  <si>
    <t> K.Yakut </t>
  </si>
  <si>
    <t>IBVS 5360 </t>
  </si>
  <si>
    <t>2451794.3793 </t>
  </si>
  <si>
    <t> 06.09.2000 21:06 </t>
  </si>
  <si>
    <t> 0.0063 </t>
  </si>
  <si>
    <t>2451813.562 </t>
  </si>
  <si>
    <t> 26.09.2000 01:29 </t>
  </si>
  <si>
    <t>2451815.4472 </t>
  </si>
  <si>
    <t> 27.09.2000 22:43 </t>
  </si>
  <si>
    <t> 0.0053 </t>
  </si>
  <si>
    <t>2451818.595 </t>
  </si>
  <si>
    <t> 01.10.2000 02:16 </t>
  </si>
  <si>
    <t>2451830.5434 </t>
  </si>
  <si>
    <t> 13.10.2000 01:02 </t>
  </si>
  <si>
    <t> 0.0074 </t>
  </si>
  <si>
    <t>2451835.579 </t>
  </si>
  <si>
    <t> 18.10.2000 01:53 </t>
  </si>
  <si>
    <t> 0.012 </t>
  </si>
  <si>
    <t>2451863.2460 </t>
  </si>
  <si>
    <t> 14.11.2000 17:54 </t>
  </si>
  <si>
    <t>2451879.5974 </t>
  </si>
  <si>
    <t> 01.12.2000 02:20 </t>
  </si>
  <si>
    <t> 0.0055 </t>
  </si>
  <si>
    <t> S.Dvorak </t>
  </si>
  <si>
    <t>2451884.3162 </t>
  </si>
  <si>
    <t> 05.12.2000 19:35 </t>
  </si>
  <si>
    <t>2451884.6271 </t>
  </si>
  <si>
    <t> 06.12.2000 03:03 </t>
  </si>
  <si>
    <t> 0.0038 </t>
  </si>
  <si>
    <t>2451896.585 </t>
  </si>
  <si>
    <t> 18.12.2000 02:02 </t>
  </si>
  <si>
    <t>2451901.6109 </t>
  </si>
  <si>
    <t> 23.12.2000 02:39 </t>
  </si>
  <si>
    <t> 0.0067 </t>
  </si>
  <si>
    <t>2451912.3028 </t>
  </si>
  <si>
    <t> 02.01.2001 19:16 </t>
  </si>
  <si>
    <t> 0.0070 </t>
  </si>
  <si>
    <t>2451924.2517 </t>
  </si>
  <si>
    <t> 14.01.2001 18:02 </t>
  </si>
  <si>
    <t>o</t>
  </si>
  <si>
    <t>BAVM 152 </t>
  </si>
  <si>
    <t>2451930.550 </t>
  </si>
  <si>
    <t> 21.01.2001 01:12 </t>
  </si>
  <si>
    <t> 0.015 </t>
  </si>
  <si>
    <t>2452104.754 </t>
  </si>
  <si>
    <t> 14.07.2001 06:05 </t>
  </si>
  <si>
    <t>2452104.771 </t>
  </si>
  <si>
    <t> 14.07.2001 06:30 </t>
  </si>
  <si>
    <t> 0.025 </t>
  </si>
  <si>
    <t> B.Manske </t>
  </si>
  <si>
    <t>2452110.428 </t>
  </si>
  <si>
    <t> 19.07.2001 22:16 </t>
  </si>
  <si>
    <t> 0.022 </t>
  </si>
  <si>
    <t> D.Matsnev </t>
  </si>
  <si>
    <t>2452120.4774 </t>
  </si>
  <si>
    <t> 29.07.2001 23:27 </t>
  </si>
  <si>
    <t> 0.0085 </t>
  </si>
  <si>
    <t>2452133.684 </t>
  </si>
  <si>
    <t> 12.08.2001 04:24 </t>
  </si>
  <si>
    <t>2452137.454 </t>
  </si>
  <si>
    <t> 15.08.2001 22:53 </t>
  </si>
  <si>
    <t>OEJV 0074 </t>
  </si>
  <si>
    <t>2452137.457 </t>
  </si>
  <si>
    <t> 15.08.2001 22:58 </t>
  </si>
  <si>
    <t> M.Zárubová </t>
  </si>
  <si>
    <t>2452137.459 </t>
  </si>
  <si>
    <t> 15.08.2001 23:00 </t>
  </si>
  <si>
    <t> 0.009 </t>
  </si>
  <si>
    <t> L.Král </t>
  </si>
  <si>
    <t>2452137.465 </t>
  </si>
  <si>
    <t> 15.08.2001 23:09 </t>
  </si>
  <si>
    <t> J.Skalický </t>
  </si>
  <si>
    <t>2452137.469 </t>
  </si>
  <si>
    <t> 15.08.2001 23:15 </t>
  </si>
  <si>
    <t> 0.019 </t>
  </si>
  <si>
    <t> J.Dvorácek </t>
  </si>
  <si>
    <t>2452137.472 </t>
  </si>
  <si>
    <t> 15.08.2001 23:19 </t>
  </si>
  <si>
    <t> E.Schunová </t>
  </si>
  <si>
    <t>2452137.473 </t>
  </si>
  <si>
    <t> 15.08.2001 23:21 </t>
  </si>
  <si>
    <t> 0.023 </t>
  </si>
  <si>
    <t> E.Dvoráková </t>
  </si>
  <si>
    <t>2452137.475 </t>
  </si>
  <si>
    <t> 15.08.2001 23:24 </t>
  </si>
  <si>
    <t> J.Píšala </t>
  </si>
  <si>
    <t>2452137.476 </t>
  </si>
  <si>
    <t> 15.08.2001 23:25 </t>
  </si>
  <si>
    <t> 0.026 </t>
  </si>
  <si>
    <t> H.Kucáková </t>
  </si>
  <si>
    <t>2452143.749 </t>
  </si>
  <si>
    <t> 22.08.2001 05:58 </t>
  </si>
  <si>
    <t>2452179.601 </t>
  </si>
  <si>
    <t> 27.09.2001 02:25 </t>
  </si>
  <si>
    <t> 0.013 </t>
  </si>
  <si>
    <t>2452186.5154 </t>
  </si>
  <si>
    <t> 04.10.2001 00:22 </t>
  </si>
  <si>
    <t> 0.0097 </t>
  </si>
  <si>
    <t>IBVS 5206 </t>
  </si>
  <si>
    <t>2452189.662 </t>
  </si>
  <si>
    <t> 07.10.2001 03:53 </t>
  </si>
  <si>
    <t>2452191.553 </t>
  </si>
  <si>
    <t> 09.10.2001 01:16 </t>
  </si>
  <si>
    <t> 0.016 </t>
  </si>
  <si>
    <t> J.McKenna </t>
  </si>
  <si>
    <t>2452196.582 </t>
  </si>
  <si>
    <t> 14.10.2001 01:58 </t>
  </si>
  <si>
    <t> 0.014 </t>
  </si>
  <si>
    <t>2452200.982 </t>
  </si>
  <si>
    <t> 18.10.2001 11:34 </t>
  </si>
  <si>
    <t> Hirosawa </t>
  </si>
  <si>
    <t>VSB 39 </t>
  </si>
  <si>
    <t>2452211.661 </t>
  </si>
  <si>
    <t> 29.10.2001 03:51 </t>
  </si>
  <si>
    <t> R.Hill </t>
  </si>
  <si>
    <t>2452223.618 </t>
  </si>
  <si>
    <t> 10.11.2001 02:49 </t>
  </si>
  <si>
    <t>2452223.624 </t>
  </si>
  <si>
    <t> 10.11.2001 02:58 </t>
  </si>
  <si>
    <t>2452223.634 </t>
  </si>
  <si>
    <t> 10.11.2001 03:12 </t>
  </si>
  <si>
    <t>2452229.2833 </t>
  </si>
  <si>
    <t> 15.11.2001 18:47 </t>
  </si>
  <si>
    <t> 0.0110 </t>
  </si>
  <si>
    <t>-I</t>
  </si>
  <si>
    <t> W.Quehl </t>
  </si>
  <si>
    <t>2452230.554 </t>
  </si>
  <si>
    <t> 17.11.2001 01:17 </t>
  </si>
  <si>
    <t>1286</t>
  </si>
  <si>
    <t> 0.024 </t>
  </si>
  <si>
    <t>2452235.562 </t>
  </si>
  <si>
    <t> 22.11.2001 01:29 </t>
  </si>
  <si>
    <t>1294</t>
  </si>
  <si>
    <t>2452245.6350 </t>
  </si>
  <si>
    <t> 02.12.2001 03:14 </t>
  </si>
  <si>
    <t>1310</t>
  </si>
  <si>
    <t> 0.0107 </t>
  </si>
  <si>
    <t>2452251.2951 </t>
  </si>
  <si>
    <t> 07.12.2001 19:04 </t>
  </si>
  <si>
    <t>1319</t>
  </si>
  <si>
    <t> 0.0105 </t>
  </si>
  <si>
    <t>IBVS 5341 </t>
  </si>
  <si>
    <t>2452257.5844 </t>
  </si>
  <si>
    <t> 14.12.2001 02:01 </t>
  </si>
  <si>
    <t>1329</t>
  </si>
  <si>
    <t> 0.0106 </t>
  </si>
  <si>
    <t>2452296.572 </t>
  </si>
  <si>
    <t> 22.01.2002 01:43 </t>
  </si>
  <si>
    <t>1391</t>
  </si>
  <si>
    <t> 0.005 </t>
  </si>
  <si>
    <t>2452322.369 </t>
  </si>
  <si>
    <t> 16.02.2002 20:51 </t>
  </si>
  <si>
    <t>1432</t>
  </si>
  <si>
    <t>BAVM 154 </t>
  </si>
  <si>
    <t>2452464.510 </t>
  </si>
  <si>
    <t> 09.07.2002 00:14 </t>
  </si>
  <si>
    <t>1658</t>
  </si>
  <si>
    <t> 0.021 </t>
  </si>
  <si>
    <t> S.Kacmár </t>
  </si>
  <si>
    <t>2452476.457 </t>
  </si>
  <si>
    <t> 20.07.2002 22:58 </t>
  </si>
  <si>
    <t>1677</t>
  </si>
  <si>
    <t> 0.018 </t>
  </si>
  <si>
    <t> W.Proksch </t>
  </si>
  <si>
    <t>BAVM 157 </t>
  </si>
  <si>
    <t>2452481.4838 </t>
  </si>
  <si>
    <t> 25.07.2002 23:36 </t>
  </si>
  <si>
    <t>1685</t>
  </si>
  <si>
    <t> 0.0139 </t>
  </si>
  <si>
    <t>2452504.7541 </t>
  </si>
  <si>
    <t> 18.08.2002 06:05 </t>
  </si>
  <si>
    <t>1722</t>
  </si>
  <si>
    <t> 0.0141 </t>
  </si>
  <si>
    <t> AOEB 9 </t>
  </si>
  <si>
    <t>2452511.675 </t>
  </si>
  <si>
    <t> 25.08.2002 04:12 </t>
  </si>
  <si>
    <t>1733</t>
  </si>
  <si>
    <t> 0.017 </t>
  </si>
  <si>
    <t> M.Simonsen </t>
  </si>
  <si>
    <t>2452515.443 </t>
  </si>
  <si>
    <t> 28.08.2002 22:37 </t>
  </si>
  <si>
    <t>1739</t>
  </si>
  <si>
    <t>2452544.375 </t>
  </si>
  <si>
    <t> 26.09.2002 21:00 </t>
  </si>
  <si>
    <t>1785</t>
  </si>
  <si>
    <t> J.Virtanen </t>
  </si>
  <si>
    <t>2452552.553 </t>
  </si>
  <si>
    <t> 05.10.2002 01:16 </t>
  </si>
  <si>
    <t>1798</t>
  </si>
  <si>
    <t>2452566.7024 </t>
  </si>
  <si>
    <t> 19.10.2002 04:51 </t>
  </si>
  <si>
    <t>1820.5</t>
  </si>
  <si>
    <t> 0.0136 </t>
  </si>
  <si>
    <t> R.Nelson </t>
  </si>
  <si>
    <t>IBVS 5371 </t>
  </si>
  <si>
    <t>2452569.535 </t>
  </si>
  <si>
    <t> 22.10.2002 00:50 </t>
  </si>
  <si>
    <t>1825</t>
  </si>
  <si>
    <t>2452577.3991 </t>
  </si>
  <si>
    <t> 29.10.2002 21:34 </t>
  </si>
  <si>
    <t>1837.5</t>
  </si>
  <si>
    <t> 0.0187 </t>
  </si>
  <si>
    <t> V.Bakis et al. </t>
  </si>
  <si>
    <t>IBVS 5399 </t>
  </si>
  <si>
    <t>2452577.7089 </t>
  </si>
  <si>
    <t> 30.10.2002 05:00 </t>
  </si>
  <si>
    <t>1838</t>
  </si>
  <si>
    <t> 0.0140 </t>
  </si>
  <si>
    <t> M.Nicholas </t>
  </si>
  <si>
    <t>2452586.5141 </t>
  </si>
  <si>
    <t> 08.11.2002 00:20 </t>
  </si>
  <si>
    <t>1852</t>
  </si>
  <si>
    <t> 0.0143 </t>
  </si>
  <si>
    <t>2452586.525 </t>
  </si>
  <si>
    <t> 08.11.2002 00:36 </t>
  </si>
  <si>
    <t>2452589.6629 </t>
  </si>
  <si>
    <t> 11.11.2002 03:54 </t>
  </si>
  <si>
    <t>1857</t>
  </si>
  <si>
    <t> 0.0185 </t>
  </si>
  <si>
    <t>2452609.7851 </t>
  </si>
  <si>
    <t> 01.12.2002 06:50 </t>
  </si>
  <si>
    <t>1889</t>
  </si>
  <si>
    <t> 0.0152 </t>
  </si>
  <si>
    <t>2452649.407 </t>
  </si>
  <si>
    <t> 09.01.2003 21:46 </t>
  </si>
  <si>
    <t>1952</t>
  </si>
  <si>
    <t>2452651.921 </t>
  </si>
  <si>
    <t> 12.01.2003 10:06 </t>
  </si>
  <si>
    <t>1956</t>
  </si>
  <si>
    <t>VSB 42 </t>
  </si>
  <si>
    <t>2452860.412 </t>
  </si>
  <si>
    <t> 08.08.2003 21:53 </t>
  </si>
  <si>
    <t>2287.5</t>
  </si>
  <si>
    <t> T.Borkovits et al. </t>
  </si>
  <si>
    <t>IBVS 5579 </t>
  </si>
  <si>
    <t>2452864.5007 </t>
  </si>
  <si>
    <t> 13.08.2003 00:01 </t>
  </si>
  <si>
    <t>2294</t>
  </si>
  <si>
    <t> 0.0175 </t>
  </si>
  <si>
    <t> G.Monninger </t>
  </si>
  <si>
    <t>BAVM 173 </t>
  </si>
  <si>
    <t>2452893.4306 </t>
  </si>
  <si>
    <t> 10.09.2003 22:20 </t>
  </si>
  <si>
    <t>2340</t>
  </si>
  <si>
    <t> 0.0171 </t>
  </si>
  <si>
    <t> T.Krajci </t>
  </si>
  <si>
    <t>IBVS 5592 </t>
  </si>
  <si>
    <t>2452900.34906 </t>
  </si>
  <si>
    <t> 17.09.2003 20:22 </t>
  </si>
  <si>
    <t>2351</t>
  </si>
  <si>
    <t> 0.01738 </t>
  </si>
  <si>
    <t> R.Ehrenberger </t>
  </si>
  <si>
    <t>2452931.7962 </t>
  </si>
  <si>
    <t> 19.10.2003 07:06 </t>
  </si>
  <si>
    <t>2401</t>
  </si>
  <si>
    <t> 0.0184 </t>
  </si>
  <si>
    <t>2452950.6630 </t>
  </si>
  <si>
    <t> 07.11.2003 03:54 </t>
  </si>
  <si>
    <t>2431</t>
  </si>
  <si>
    <t> 0.0176 </t>
  </si>
  <si>
    <t> U.Schmidt </t>
  </si>
  <si>
    <t>BAVM 172 </t>
  </si>
  <si>
    <t>2452983.366 </t>
  </si>
  <si>
    <t> 09.12.2003 20:47 </t>
  </si>
  <si>
    <t>2483</t>
  </si>
  <si>
    <t>2452994.688 </t>
  </si>
  <si>
    <t> 21.12.2003 04:30 </t>
  </si>
  <si>
    <t>2501</t>
  </si>
  <si>
    <t>2453057.5818 </t>
  </si>
  <si>
    <t> 22.02.2004 01:57 </t>
  </si>
  <si>
    <t>2601</t>
  </si>
  <si>
    <t> 0.0197 </t>
  </si>
  <si>
    <t>2453202.2347 </t>
  </si>
  <si>
    <t> 15.07.2004 17:37 </t>
  </si>
  <si>
    <t>2831</t>
  </si>
  <si>
    <t> 0.0207 </t>
  </si>
  <si>
    <t> Nakajima </t>
  </si>
  <si>
    <t>VSB 43 </t>
  </si>
  <si>
    <t>2453250.663 </t>
  </si>
  <si>
    <t> 02.09.2004 03:54 </t>
  </si>
  <si>
    <t>2908</t>
  </si>
  <si>
    <t> AOEB 12 </t>
  </si>
  <si>
    <t>2453289.666 </t>
  </si>
  <si>
    <t> 11.10.2004 03:59 </t>
  </si>
  <si>
    <t>2970</t>
  </si>
  <si>
    <t> 0.032 </t>
  </si>
  <si>
    <t>2453290.6010 </t>
  </si>
  <si>
    <t> 12.10.2004 02:25 </t>
  </si>
  <si>
    <t>2971.5</t>
  </si>
  <si>
    <t> 0.0235 </t>
  </si>
  <si>
    <t>IBVS 5668 </t>
  </si>
  <si>
    <t>2453291.5430 </t>
  </si>
  <si>
    <t> 13.10.2004 01:01 </t>
  </si>
  <si>
    <t>2973</t>
  </si>
  <si>
    <t> 0.0221 </t>
  </si>
  <si>
    <t>2453291.551 </t>
  </si>
  <si>
    <t> 13.10.2004 01:13 </t>
  </si>
  <si>
    <t> 0.030 </t>
  </si>
  <si>
    <t>2453295.951 </t>
  </si>
  <si>
    <t> 17.10.2004 10:49 </t>
  </si>
  <si>
    <t>2980</t>
  </si>
  <si>
    <t> 0.028 </t>
  </si>
  <si>
    <t>2453333.682 </t>
  </si>
  <si>
    <t> 24.11.2004 04:22 </t>
  </si>
  <si>
    <t>3040</t>
  </si>
  <si>
    <t>2453334.3123 </t>
  </si>
  <si>
    <t> 24.11.2004 19:29 </t>
  </si>
  <si>
    <t>3041</t>
  </si>
  <si>
    <t> 0.0247 </t>
  </si>
  <si>
    <t>2453357.580 </t>
  </si>
  <si>
    <t> 18.12.2004 01:55 </t>
  </si>
  <si>
    <t>3078</t>
  </si>
  <si>
    <t>2453529.9077 </t>
  </si>
  <si>
    <t> 08.06.2005 09:47 </t>
  </si>
  <si>
    <t>3352</t>
  </si>
  <si>
    <t> 0.0255 </t>
  </si>
  <si>
    <t> J.M.Cook et al. </t>
  </si>
  <si>
    <t>IBVS 5636 </t>
  </si>
  <si>
    <t>2453553.8059 </t>
  </si>
  <si>
    <t> 02.07.2005 07:20 </t>
  </si>
  <si>
    <t>3390</t>
  </si>
  <si>
    <t>2453592.4863 </t>
  </si>
  <si>
    <t> 09.08.2005 23:40 </t>
  </si>
  <si>
    <t>3451.5</t>
  </si>
  <si>
    <t> 0.0264 </t>
  </si>
  <si>
    <t>IBVS 5979 </t>
  </si>
  <si>
    <t>2453649.4030 </t>
  </si>
  <si>
    <t> 05.10.2005 21:40 </t>
  </si>
  <si>
    <t>3542</t>
  </si>
  <si>
    <t> 0.0257 </t>
  </si>
  <si>
    <t> I.Biro et al. </t>
  </si>
  <si>
    <t>IBVS 5684 </t>
  </si>
  <si>
    <t>2453661.3525 </t>
  </si>
  <si>
    <t> 17.10.2005 20:27 </t>
  </si>
  <si>
    <t>3561</t>
  </si>
  <si>
    <t>BAVM 178 </t>
  </si>
  <si>
    <t>2453690.910 </t>
  </si>
  <si>
    <t> 16.11.2005 09:50 </t>
  </si>
  <si>
    <t>3608</t>
  </si>
  <si>
    <t>VSB 44 </t>
  </si>
  <si>
    <t>2453694.685 </t>
  </si>
  <si>
    <t> 20.11.2005 04:26 </t>
  </si>
  <si>
    <t>3614</t>
  </si>
  <si>
    <t>2453716.3829 </t>
  </si>
  <si>
    <t> 11.12.2005 21:11 </t>
  </si>
  <si>
    <t>3648.5</t>
  </si>
  <si>
    <t> 0.0254 </t>
  </si>
  <si>
    <t>2453722.3598 </t>
  </si>
  <si>
    <t> 17.12.2005 20:38 </t>
  </si>
  <si>
    <t>3658</t>
  </si>
  <si>
    <t> 0.0276 </t>
  </si>
  <si>
    <t> I.Megson </t>
  </si>
  <si>
    <t>JAAVSO 36(2);171 </t>
  </si>
  <si>
    <t>2453779.5909 </t>
  </si>
  <si>
    <t> 13.02.2006 02:10 </t>
  </si>
  <si>
    <t>3749</t>
  </si>
  <si>
    <t> 0.0268 </t>
  </si>
  <si>
    <t> V.Petriew </t>
  </si>
  <si>
    <t>2453946.252 </t>
  </si>
  <si>
    <t> 29.07.2006 18:02 </t>
  </si>
  <si>
    <t>4014</t>
  </si>
  <si>
    <t> K.Nagai et al. </t>
  </si>
  <si>
    <t>VSB 45 </t>
  </si>
  <si>
    <t>2453960.095 </t>
  </si>
  <si>
    <t> 12.08.2006 14:16 </t>
  </si>
  <si>
    <t>4036</t>
  </si>
  <si>
    <t>2453965.7549 </t>
  </si>
  <si>
    <t> 18.08.2006 06:07 </t>
  </si>
  <si>
    <t>4045</t>
  </si>
  <si>
    <t> 0.0300 </t>
  </si>
  <si>
    <t>2453983.3656 </t>
  </si>
  <si>
    <t> 04.09.2006 20:46 </t>
  </si>
  <si>
    <t>4073</t>
  </si>
  <si>
    <t> 0.0309 </t>
  </si>
  <si>
    <t> S.Dogru et al. </t>
  </si>
  <si>
    <t>IBVS 5746 </t>
  </si>
  <si>
    <t>2453994.6859 </t>
  </si>
  <si>
    <t> 16.09.2006 04:27 </t>
  </si>
  <si>
    <t>4091</t>
  </si>
  <si>
    <t> 0.0306 </t>
  </si>
  <si>
    <t> H.Gerner </t>
  </si>
  <si>
    <t>2454016.3838 </t>
  </si>
  <si>
    <t> 07.10.2006 21:12 </t>
  </si>
  <si>
    <t>4125.5</t>
  </si>
  <si>
    <t> 0.0307 </t>
  </si>
  <si>
    <t>2454055.3795 </t>
  </si>
  <si>
    <t> 15.11.2006 21:06 </t>
  </si>
  <si>
    <t>4187.5</t>
  </si>
  <si>
    <t> 0.0333 </t>
  </si>
  <si>
    <t>2454079.5908 </t>
  </si>
  <si>
    <t> 10.12.2006 02:10 </t>
  </si>
  <si>
    <t>4226</t>
  </si>
  <si>
    <t> 0.0311 </t>
  </si>
  <si>
    <t> G.Lubcke </t>
  </si>
  <si>
    <t> JAAVSO 41;122 </t>
  </si>
  <si>
    <t>2454079.5909 </t>
  </si>
  <si>
    <t> 0.0312 </t>
  </si>
  <si>
    <t>2454089.6534 </t>
  </si>
  <si>
    <t> 20.12.2006 03:40 </t>
  </si>
  <si>
    <t>4242</t>
  </si>
  <si>
    <t> 0.0310 </t>
  </si>
  <si>
    <t>2454124.2454 </t>
  </si>
  <si>
    <t> 23.01.2007 17:53 </t>
  </si>
  <si>
    <t>4297</t>
  </si>
  <si>
    <t> 0.0323 </t>
  </si>
  <si>
    <t> M.Wischnewski </t>
  </si>
  <si>
    <t>BAVM 183 </t>
  </si>
  <si>
    <t>2454298.465 </t>
  </si>
  <si>
    <t> 16.07.2007 23:09 </t>
  </si>
  <si>
    <t>4574</t>
  </si>
  <si>
    <t> 0.041 </t>
  </si>
  <si>
    <t> W.Pluskwa </t>
  </si>
  <si>
    <t>OEJV 0094 </t>
  </si>
  <si>
    <t>2454298.476 </t>
  </si>
  <si>
    <t> 16.07.2007 23:25 </t>
  </si>
  <si>
    <t> 0.052 </t>
  </si>
  <si>
    <t> P.Derylo </t>
  </si>
  <si>
    <t>2454304.4365 </t>
  </si>
  <si>
    <t> 22.07.2007 22:28 </t>
  </si>
  <si>
    <t>4583.5</t>
  </si>
  <si>
    <t> 0.0373 </t>
  </si>
  <si>
    <t> F.Agerer </t>
  </si>
  <si>
    <t>BAVM 193 </t>
  </si>
  <si>
    <t>2454394.6834 </t>
  </si>
  <si>
    <t> 21.10.2007 04:24 </t>
  </si>
  <si>
    <t> 0.0340 </t>
  </si>
  <si>
    <t>2454400.973 </t>
  </si>
  <si>
    <t> 27.10.2007 11:21 </t>
  </si>
  <si>
    <t> 0.034 </t>
  </si>
  <si>
    <t> K.Hirosawa </t>
  </si>
  <si>
    <t>VSB 46 </t>
  </si>
  <si>
    <t>2454641.8533 </t>
  </si>
  <si>
    <t> 24.06.2008 08:28 </t>
  </si>
  <si>
    <t> 0.0377 </t>
  </si>
  <si>
    <t>JAAVSO 36(2);186 </t>
  </si>
  <si>
    <t>2454653.8019 </t>
  </si>
  <si>
    <t> 06.07.2008 07:14 </t>
  </si>
  <si>
    <t> 0.0368 </t>
  </si>
  <si>
    <t>2454654.439 </t>
  </si>
  <si>
    <t> 06.07.2008 22:32 </t>
  </si>
  <si>
    <t> 0.045 </t>
  </si>
  <si>
    <t>2454659.4634 </t>
  </si>
  <si>
    <t> 11.07.2008 23:07 </t>
  </si>
  <si>
    <t> 0.0380 </t>
  </si>
  <si>
    <t> S.Parimucha et al. </t>
  </si>
  <si>
    <t>IBVS 5898 </t>
  </si>
  <si>
    <t>2454709.7774 </t>
  </si>
  <si>
    <t> 31.08.2008 06:39 </t>
  </si>
  <si>
    <t> 0.0383 </t>
  </si>
  <si>
    <t>2454722.3598 </t>
  </si>
  <si>
    <t> 12.09.2008 20:38 </t>
  </si>
  <si>
    <t> 0.0422 </t>
  </si>
  <si>
    <t>2454738.3933 </t>
  </si>
  <si>
    <t> 28.09.2008 21:26 </t>
  </si>
  <si>
    <t> 0.0382 </t>
  </si>
  <si>
    <t>V;R</t>
  </si>
  <si>
    <t>2454738.3976 </t>
  </si>
  <si>
    <t> 28.09.2008 21:32 </t>
  </si>
  <si>
    <t> 0.0425 </t>
  </si>
  <si>
    <t>BAVM 203 </t>
  </si>
  <si>
    <t>2454798.4570 </t>
  </si>
  <si>
    <t> 27.11.2008 22:58 </t>
  </si>
  <si>
    <t> 0.0399 </t>
  </si>
  <si>
    <t>2454813.5504 </t>
  </si>
  <si>
    <t> 13.12.2008 01:12 </t>
  </si>
  <si>
    <t> 0.0392 </t>
  </si>
  <si>
    <t>JAAVSO 37(1);44 </t>
  </si>
  <si>
    <t>2454856.945 </t>
  </si>
  <si>
    <t> 25.01.2009 10:40 </t>
  </si>
  <si>
    <t> 0.038 </t>
  </si>
  <si>
    <t>VSB 50 </t>
  </si>
  <si>
    <t>2455058.8316 </t>
  </si>
  <si>
    <t> 15.08.2009 07:57 </t>
  </si>
  <si>
    <t> 0.0410 </t>
  </si>
  <si>
    <t> JAAVSO 38;85 </t>
  </si>
  <si>
    <t>2455066.3799 </t>
  </si>
  <si>
    <t> 22.08.2009 21:07 </t>
  </si>
  <si>
    <t> L.Pagel </t>
  </si>
  <si>
    <t>BAVM 212 </t>
  </si>
  <si>
    <t>2455097.5110 </t>
  </si>
  <si>
    <t> 23.09.2009 00:15 </t>
  </si>
  <si>
    <t> 0.0417 </t>
  </si>
  <si>
    <t>2455157.5733 </t>
  </si>
  <si>
    <t> 22.11.2009 01:45 </t>
  </si>
  <si>
    <t> 0.0420 </t>
  </si>
  <si>
    <t> JAAVSO 38;120 </t>
  </si>
  <si>
    <t>2455233.3594 </t>
  </si>
  <si>
    <t> 05.02.2010 20:37 </t>
  </si>
  <si>
    <t> 0.0430 </t>
  </si>
  <si>
    <t>BAVM 220 </t>
  </si>
  <si>
    <t>2455353.4866 </t>
  </si>
  <si>
    <t> 05.06.2010 23:40 </t>
  </si>
  <si>
    <t> 0.0462 </t>
  </si>
  <si>
    <t>IBVS 5980 </t>
  </si>
  <si>
    <t> 10.11.1973 17:29 </t>
  </si>
  <si>
    <t> J.Staub </t>
  </si>
  <si>
    <t> BBS 12 </t>
  </si>
  <si>
    <t>2441997.231 </t>
  </si>
  <si>
    <t> 10.11.1973 17:32 </t>
  </si>
  <si>
    <t> P.Morger </t>
  </si>
  <si>
    <t>2442008.549 </t>
  </si>
  <si>
    <t> 22.11.1973 01:10 </t>
  </si>
  <si>
    <t>2442011.3852 </t>
  </si>
  <si>
    <t> 24.11.1973 21:14 </t>
  </si>
  <si>
    <t>2442030.563 </t>
  </si>
  <si>
    <t> 14.12.1973 01:30 </t>
  </si>
  <si>
    <t>2442036.246 </t>
  </si>
  <si>
    <t> 19.12.1973 17:54 </t>
  </si>
  <si>
    <t> -0.094 </t>
  </si>
  <si>
    <t> BBS 13 </t>
  </si>
  <si>
    <t>2442047.551 </t>
  </si>
  <si>
    <t> 31.12.1973 01:13 </t>
  </si>
  <si>
    <t>2442052.574 </t>
  </si>
  <si>
    <t> 05.01.1974 01:46 </t>
  </si>
  <si>
    <t> AVSJ 6.1 </t>
  </si>
  <si>
    <t>2442090.315 </t>
  </si>
  <si>
    <t> 11.02.1974 19:33 </t>
  </si>
  <si>
    <t> S.Forster </t>
  </si>
  <si>
    <t> BBS 14 </t>
  </si>
  <si>
    <t>2442090.318 </t>
  </si>
  <si>
    <t> 11.02.1974 19:37 </t>
  </si>
  <si>
    <t>2442254.472 </t>
  </si>
  <si>
    <t> 25.07.1974 23:19 </t>
  </si>
  <si>
    <t> BBS 16 </t>
  </si>
  <si>
    <t>2442266.411 </t>
  </si>
  <si>
    <t> 06.08.1974 21:51 </t>
  </si>
  <si>
    <t> BBS 17 </t>
  </si>
  <si>
    <t>2442276.476 </t>
  </si>
  <si>
    <t> 16.08.1974 23:25 </t>
  </si>
  <si>
    <t> L.Fiala </t>
  </si>
  <si>
    <t>JAVSO..44…69</t>
  </si>
  <si>
    <t>JAVSO..43..238</t>
  </si>
  <si>
    <t>JAVSO..45..121</t>
  </si>
  <si>
    <t>JAVSO..45..215</t>
  </si>
  <si>
    <t>JAVSO..46…79 (2018)</t>
  </si>
  <si>
    <t>VSB-64</t>
  </si>
  <si>
    <t>2455828.0111 </t>
  </si>
  <si>
    <t> 23.09.2011 12:15 </t>
  </si>
  <si>
    <t> 0.0494 </t>
  </si>
  <si>
    <t>VSB 53 </t>
  </si>
  <si>
    <t>2455850.6541 </t>
  </si>
  <si>
    <t> 16.10.2011 03:41 </t>
  </si>
  <si>
    <t> 0.0512 </t>
  </si>
  <si>
    <t> K.Menzies </t>
  </si>
  <si>
    <t> JAAVSO 40;975 </t>
  </si>
  <si>
    <t>2455889.6465 </t>
  </si>
  <si>
    <t> 24.11.2011 03:30 </t>
  </si>
  <si>
    <t> 0.0505 </t>
  </si>
  <si>
    <t> J.A.Howell </t>
  </si>
  <si>
    <t>2456167.3140 </t>
  </si>
  <si>
    <t> 27.08.2012 19:32 </t>
  </si>
  <si>
    <t> 0.0491 </t>
  </si>
  <si>
    <t>IBVS 6044 </t>
  </si>
  <si>
    <t>2456180.5270 </t>
  </si>
  <si>
    <t> 10.09.2012 00:38 </t>
  </si>
  <si>
    <t> 0.0547 </t>
  </si>
  <si>
    <t>2456188.3878 </t>
  </si>
  <si>
    <t> 17.09.2012 21:18 </t>
  </si>
  <si>
    <t> 0.0540 </t>
  </si>
  <si>
    <t>BAVM 231 </t>
  </si>
  <si>
    <t>2456221.0950 </t>
  </si>
  <si>
    <t> -0.1078 </t>
  </si>
  <si>
    <t>2442330.579 </t>
  </si>
  <si>
    <t> 10.10.1974 01:53 </t>
  </si>
  <si>
    <t> -0.096 </t>
  </si>
  <si>
    <t> E.Halbach </t>
  </si>
  <si>
    <t>2442338.4240 </t>
  </si>
  <si>
    <t> 17.10.1974 22:10 </t>
  </si>
  <si>
    <t>2442339.367 </t>
  </si>
  <si>
    <t> 18.10.1974 20:48 </t>
  </si>
  <si>
    <t> BBS 18 </t>
  </si>
  <si>
    <t>2442339.3710 </t>
  </si>
  <si>
    <t> 18.10.1974 20:54 </t>
  </si>
  <si>
    <t> -0.1092 </t>
  </si>
  <si>
    <t>2442360.751 </t>
  </si>
  <si>
    <t> 09.11.1974 06:01 </t>
  </si>
  <si>
    <t> G.Wedemayer </t>
  </si>
  <si>
    <t>2442363.265 </t>
  </si>
  <si>
    <t> 11.11.1974 18:21 </t>
  </si>
  <si>
    <t>2442363.277 </t>
  </si>
  <si>
    <t> 11.11.1974 18:38 </t>
  </si>
  <si>
    <t>2442367.3586 </t>
  </si>
  <si>
    <t> 15.11.1974 20:36 </t>
  </si>
  <si>
    <t> -0.1086 </t>
  </si>
  <si>
    <t>2442367.670 </t>
  </si>
  <si>
    <t> 16.11.1974 04:04 </t>
  </si>
  <si>
    <t>2442368.301 </t>
  </si>
  <si>
    <t> 24.08.2013 03:19 </t>
  </si>
  <si>
    <t> 0.0584 </t>
  </si>
  <si>
    <t> JAAVSO 41;328 </t>
  </si>
  <si>
    <t>2456579.5825 </t>
  </si>
  <si>
    <t> 14.10.2013 01:58 </t>
  </si>
  <si>
    <t> 0.0595 </t>
  </si>
  <si>
    <t> JAAVSO 42;426 </t>
  </si>
  <si>
    <t>2456584.2995 </t>
  </si>
  <si>
    <t> 18.10.2013 19:11 </t>
  </si>
  <si>
    <t>BAVM 234 </t>
  </si>
  <si>
    <t>2456617.3173 </t>
  </si>
  <si>
    <t> 20.11.2013 19:36 </t>
  </si>
  <si>
    <t> 0.0590 </t>
  </si>
  <si>
    <t> K.Sevim </t>
  </si>
  <si>
    <t>2456872.6630 </t>
  </si>
  <si>
    <t> 03.08.2014 03:54 </t>
  </si>
  <si>
    <t> 0.0625 </t>
  </si>
  <si>
    <t> JAAVSO</t>
  </si>
  <si>
    <t>IBVS 0180 </t>
  </si>
  <si>
    <t>IBVS 0795 </t>
  </si>
  <si>
    <t> -0.1080 </t>
  </si>
  <si>
    <t>2442385.292 </t>
  </si>
  <si>
    <t> 03.12.1974 19:00 </t>
  </si>
  <si>
    <t>2442386.534 </t>
  </si>
  <si>
    <t> 05.12.1974 00:48 </t>
  </si>
  <si>
    <t>2442391.570 </t>
  </si>
  <si>
    <t> 10.12.1974 01:40 </t>
  </si>
  <si>
    <t>2442402.258 </t>
  </si>
  <si>
    <t> 20.12.1974 18:11 </t>
  </si>
  <si>
    <t>2442402.261 </t>
  </si>
  <si>
    <t> 20.12.1974 18:15 </t>
  </si>
  <si>
    <t>BAVM 28 </t>
  </si>
  <si>
    <t>2442402.265 </t>
  </si>
  <si>
    <t> 20.12.1974 18:21 </t>
  </si>
  <si>
    <t>2442402.267 </t>
  </si>
  <si>
    <t> 20.12.1974 18:24 </t>
  </si>
  <si>
    <t>2442414.209 </t>
  </si>
  <si>
    <t> 01.01.1975 17:00 </t>
  </si>
  <si>
    <t>2442424.281 </t>
  </si>
  <si>
    <t> 11.01.1975 18:44 </t>
  </si>
  <si>
    <t> BBS 20 </t>
  </si>
  <si>
    <t>2442424.294 </t>
  </si>
  <si>
    <t> 11.01.1975 19:03 </t>
  </si>
  <si>
    <t> -0.091 </t>
  </si>
  <si>
    <t>2442439.371 </t>
  </si>
  <si>
    <t> 26.01.1975 20:54 </t>
  </si>
  <si>
    <t> -0.108 </t>
  </si>
  <si>
    <t>2442439.378 </t>
  </si>
  <si>
    <t> 26.01.1975 21:04 </t>
  </si>
  <si>
    <t>2442570.820 </t>
  </si>
  <si>
    <t> 07.06.1975 07:40 </t>
  </si>
  <si>
    <t> AVSJ 7.28 </t>
  </si>
  <si>
    <t>2442572.704 </t>
  </si>
  <si>
    <t> 09.06.1975 04:53 </t>
  </si>
  <si>
    <t>2442577.739 </t>
  </si>
  <si>
    <t> 14.06.1975 05:44 </t>
  </si>
  <si>
    <t>2442594.721 </t>
  </si>
  <si>
    <t> 01.07.1975 05:18 </t>
  </si>
  <si>
    <t>2442596.595 </t>
  </si>
  <si>
    <t> 03.07.1975 02:16 </t>
  </si>
  <si>
    <t> BBS 23 </t>
  </si>
  <si>
    <t>2442598.493 </t>
  </si>
  <si>
    <t> 04.07.1975 23:49 </t>
  </si>
  <si>
    <t>2442622.383 </t>
  </si>
  <si>
    <t> 28.07.1975 21:11 </t>
  </si>
  <si>
    <t>2442627.422 </t>
  </si>
  <si>
    <t> 02.08.1975 22:07 </t>
  </si>
  <si>
    <t>2442631.823 </t>
  </si>
  <si>
    <t> 07.08.1975 07:45 </t>
  </si>
  <si>
    <t>2442633.706 </t>
  </si>
  <si>
    <t> 09.08.1975 04:56 </t>
  </si>
  <si>
    <t>2442638.755 </t>
  </si>
  <si>
    <t> 14.08.1975 06:07 </t>
  </si>
  <si>
    <t> -0.092 </t>
  </si>
  <si>
    <t> B.Ganiere </t>
  </si>
  <si>
    <t>2442650.690 </t>
  </si>
  <si>
    <t> 26.08.1975 04:33 </t>
  </si>
  <si>
    <t>2442662.641 </t>
  </si>
  <si>
    <t> 07.09.1975 03:23 </t>
  </si>
  <si>
    <t>2442682.769 </t>
  </si>
  <si>
    <t> 27.09.1975 06:27 </t>
  </si>
  <si>
    <t> G.Samolyk </t>
  </si>
  <si>
    <t>2442689.687 </t>
  </si>
  <si>
    <t> 04.10.1975 04:29 </t>
  </si>
  <si>
    <t>2442712.323 </t>
  </si>
  <si>
    <t> 26.10.1975 19:45 </t>
  </si>
  <si>
    <t>2442712.329 </t>
  </si>
  <si>
    <t> 26.10.1975 19:53 </t>
  </si>
  <si>
    <t> M.Dietrich </t>
  </si>
  <si>
    <t> MVS 7.149 </t>
  </si>
  <si>
    <t>2442713.585 </t>
  </si>
  <si>
    <t> 28.10.1975 02:02 </t>
  </si>
  <si>
    <t> AN 301.327 </t>
  </si>
  <si>
    <t>2442717.3586 </t>
  </si>
  <si>
    <t> 31.10.1975 20:36 </t>
  </si>
  <si>
    <t> -0.1035 </t>
  </si>
  <si>
    <t> R.Gröbel </t>
  </si>
  <si>
    <t>IBVS 1163 </t>
  </si>
  <si>
    <t>2442729.295 </t>
  </si>
  <si>
    <t> 12.11.1975 19:04 </t>
  </si>
  <si>
    <t> BBS 24 </t>
  </si>
  <si>
    <t>2442746.288 </t>
  </si>
  <si>
    <t> 29.11.1975 18:54 </t>
  </si>
  <si>
    <t>2442758.242 </t>
  </si>
  <si>
    <t> 11.12.1975 17:48 </t>
  </si>
  <si>
    <t> -0.100 </t>
  </si>
  <si>
    <t> BBS 25 </t>
  </si>
  <si>
    <t>2442785.296 </t>
  </si>
  <si>
    <t> 07.01.1976 19:06 </t>
  </si>
  <si>
    <t> -0.090 </t>
  </si>
  <si>
    <t> BBS 26 </t>
  </si>
  <si>
    <t>2442807.297 </t>
  </si>
  <si>
    <t> 29.01.1976 19:07 </t>
  </si>
  <si>
    <t>2442942.516 </t>
  </si>
  <si>
    <t> 13.06.1976 00:23 </t>
  </si>
  <si>
    <t> BBS 28 </t>
  </si>
  <si>
    <t>2442949.431 </t>
  </si>
  <si>
    <t> 19.06.1976 22:20 </t>
  </si>
  <si>
    <t> BRNO 21 </t>
  </si>
  <si>
    <t>2442959.499 </t>
  </si>
  <si>
    <t> 29.06.1976 23:58 </t>
  </si>
  <si>
    <t> -0.098 </t>
  </si>
  <si>
    <t> O.Rehacek </t>
  </si>
  <si>
    <t>2442960.755 </t>
  </si>
  <si>
    <t> 01.07.1976 06:07 </t>
  </si>
  <si>
    <t> K.Krueger </t>
  </si>
  <si>
    <t> AOEB 1 </t>
  </si>
  <si>
    <t>2442960.756 </t>
  </si>
  <si>
    <t> 01.07.1976 06:08 </t>
  </si>
  <si>
    <t>2442960.758 </t>
  </si>
  <si>
    <t> 01.07.1976 06:11 </t>
  </si>
  <si>
    <t>2442989.689 </t>
  </si>
  <si>
    <t> 30.07.1976 04:32 </t>
  </si>
  <si>
    <t> D.Ruokonen </t>
  </si>
  <si>
    <t>2442998.483 </t>
  </si>
  <si>
    <t> 07.08.1976 23:35 </t>
  </si>
  <si>
    <t>BAVM 29 </t>
  </si>
  <si>
    <t>2443005.413 </t>
  </si>
  <si>
    <t> 14.08.1976 21:54 </t>
  </si>
  <si>
    <t> -0.095 </t>
  </si>
  <si>
    <t>2443006.660 </t>
  </si>
  <si>
    <t> 16.08.1976 03:50 </t>
  </si>
  <si>
    <t>2443011.700 </t>
  </si>
  <si>
    <t> 21.08.1976 04:48 </t>
  </si>
  <si>
    <t>2443012.329 </t>
  </si>
  <si>
    <t> 21.08.1976 19:53 </t>
  </si>
  <si>
    <t> D.Böhme </t>
  </si>
  <si>
    <t> MVS 8.24 </t>
  </si>
  <si>
    <t>2443015.472 </t>
  </si>
  <si>
    <t> 24.08.1976 23:19 </t>
  </si>
  <si>
    <t>2443017.357 </t>
  </si>
  <si>
    <t> 26.08.1976 20:34 </t>
  </si>
  <si>
    <t> BBS 29 </t>
  </si>
  <si>
    <t>2443028.673 </t>
  </si>
  <si>
    <t> 07.09.1976 04:09 </t>
  </si>
  <si>
    <t>2443028.678 </t>
  </si>
  <si>
    <t> 07.09.1976 04:16 </t>
  </si>
  <si>
    <t>2443029.307 </t>
  </si>
  <si>
    <t> 07.09.1976 19:22 </t>
  </si>
  <si>
    <t> BBS 30 </t>
  </si>
  <si>
    <t>2443034.342 </t>
  </si>
  <si>
    <t> 12.09.1976 20:12 </t>
  </si>
  <si>
    <t> Vollmann </t>
  </si>
  <si>
    <t>2443044.3992 </t>
  </si>
  <si>
    <t> 22.09.1976 21:34 </t>
  </si>
  <si>
    <t> -0.1021 </t>
  </si>
  <si>
    <t> L.Patkos </t>
  </si>
  <si>
    <t>IBVS 1751 </t>
  </si>
  <si>
    <t>2443061.379 </t>
  </si>
  <si>
    <t> 09.10.1976 21:05 </t>
  </si>
  <si>
    <t>2443061.384 </t>
  </si>
  <si>
    <t> 09.10.1976 21:12 </t>
  </si>
  <si>
    <t> J.Clovin </t>
  </si>
  <si>
    <t>2443073.324 </t>
  </si>
  <si>
    <t> 21.10.1976 19:46 </t>
  </si>
  <si>
    <t>2443079.614 </t>
  </si>
  <si>
    <t> 28.10.1976 02:44 </t>
  </si>
  <si>
    <t>2443096.591 </t>
  </si>
  <si>
    <t> 14.11.1976 02:11 </t>
  </si>
  <si>
    <t>2443112.324 </t>
  </si>
  <si>
    <t> 29.11.1976 19:46 </t>
  </si>
  <si>
    <t> BBS 31 </t>
  </si>
  <si>
    <t>2443112.333 </t>
  </si>
  <si>
    <t> 29.11.1976 19:59 </t>
  </si>
  <si>
    <t>2443117.359 </t>
  </si>
  <si>
    <t> 04.12.1976 20:36 </t>
  </si>
  <si>
    <t> BBS 32 </t>
  </si>
  <si>
    <t>2443123.647 </t>
  </si>
  <si>
    <t> 11.12.1976 03:31 </t>
  </si>
  <si>
    <t>2443129.306 </t>
  </si>
  <si>
    <t> 16.12.1976 19:20 </t>
  </si>
  <si>
    <t>2443130.568 </t>
  </si>
  <si>
    <t> 18.12.1976 01:37 </t>
  </si>
  <si>
    <t>2443134.339 </t>
  </si>
  <si>
    <t> 21.12.1976 20:08 </t>
  </si>
  <si>
    <t>2443139.369 </t>
  </si>
  <si>
    <t> 26.12.1976 20:51 </t>
  </si>
  <si>
    <t>2443139.372 </t>
  </si>
  <si>
    <t> 26.12.1976 20:55 </t>
  </si>
  <si>
    <t>2443168.299 </t>
  </si>
  <si>
    <t> 24.01.1977 19:10 </t>
  </si>
  <si>
    <t>2443269.562 </t>
  </si>
  <si>
    <t> 06.05.1977 01:29 </t>
  </si>
  <si>
    <t> -0.093 </t>
  </si>
  <si>
    <t> BBS 33 </t>
  </si>
  <si>
    <t>2443304.776 </t>
  </si>
  <si>
    <t> 10.06.1977 06:37 </t>
  </si>
  <si>
    <t>2443327.424 </t>
  </si>
  <si>
    <t> 02.07.1977 22:10 </t>
  </si>
  <si>
    <t> BBS 34 </t>
  </si>
  <si>
    <t>2443330.559 </t>
  </si>
  <si>
    <t> 06.07.1977 01:24 </t>
  </si>
  <si>
    <t>2443335.578 </t>
  </si>
  <si>
    <t> 11.07.1977 01:52 </t>
  </si>
  <si>
    <t>2443337.475 </t>
  </si>
  <si>
    <t> 12.07.1977 23:24 </t>
  </si>
  <si>
    <t>2443344.399 </t>
  </si>
  <si>
    <t> 19.07.1977 21:34 </t>
  </si>
  <si>
    <t>2443344.408 </t>
  </si>
  <si>
    <t> 19.07.1977 21:47 </t>
  </si>
  <si>
    <t> -0.089 </t>
  </si>
  <si>
    <t>2443344.412 </t>
  </si>
  <si>
    <t> 19.07.1977 21:53 </t>
  </si>
  <si>
    <t> -0.085 </t>
  </si>
  <si>
    <t> I.Karaszi </t>
  </si>
  <si>
    <t>2443349.442 </t>
  </si>
  <si>
    <t> 24.07.1977 22:36 </t>
  </si>
  <si>
    <t> -0.086 </t>
  </si>
  <si>
    <t> Molnar </t>
  </si>
  <si>
    <t>2443361.386 </t>
  </si>
  <si>
    <t> 05.08.1977 21:15 </t>
  </si>
  <si>
    <t>2443371.436 </t>
  </si>
  <si>
    <t> 15.08.1977 22:27 </t>
  </si>
  <si>
    <t>2443381.5065 </t>
  </si>
  <si>
    <t> 26.08.1977 00:09 </t>
  </si>
  <si>
    <t> -0.0968 </t>
  </si>
  <si>
    <t>IBVS 1449 </t>
  </si>
  <si>
    <t>2443403.521 </t>
  </si>
  <si>
    <t> 17.09.1977 00:30 </t>
  </si>
  <si>
    <t> P.Ivan </t>
  </si>
  <si>
    <t>2443403.524 </t>
  </si>
  <si>
    <t> 17.09.1977 00:34 </t>
  </si>
  <si>
    <t> BBS 35 </t>
  </si>
  <si>
    <t>2443405.423 </t>
  </si>
  <si>
    <t> 18.09.1977 22:09 </t>
  </si>
  <si>
    <t> -0.079 </t>
  </si>
  <si>
    <t>2443412.324 </t>
  </si>
  <si>
    <t> 25.09.1977 19:46 </t>
  </si>
  <si>
    <t>2443417.359 </t>
  </si>
  <si>
    <t> 30.09.1977 20:36 </t>
  </si>
  <si>
    <t>2443423.645 </t>
  </si>
  <si>
    <t> 07.10.1977 03:28 </t>
  </si>
  <si>
    <t>2443423.649 </t>
  </si>
  <si>
    <t> 07.10.1977 03:34 </t>
  </si>
  <si>
    <t>2443429.310 </t>
  </si>
  <si>
    <t> 12.10.1977 19:26 </t>
  </si>
  <si>
    <t>2443429.324 </t>
  </si>
  <si>
    <t> 12.10.1977 19:46 </t>
  </si>
  <si>
    <t> -0.077 </t>
  </si>
  <si>
    <t> T.Berthold </t>
  </si>
  <si>
    <t> MVS 8.78 </t>
  </si>
  <si>
    <t>2443434.332 </t>
  </si>
  <si>
    <t> 17.10.1977 19:58 </t>
  </si>
  <si>
    <t>BAVM 31 </t>
  </si>
  <si>
    <t>2443441.248 </t>
  </si>
  <si>
    <t> 24.10.1977 17:57 </t>
  </si>
  <si>
    <t>2443456.346 </t>
  </si>
  <si>
    <t> 08.11.1977 20:18 </t>
  </si>
  <si>
    <t>2443460.758 </t>
  </si>
  <si>
    <t> 13.11.1977 06:11 </t>
  </si>
  <si>
    <t> R.Harvin </t>
  </si>
  <si>
    <t>2443461.402 </t>
  </si>
  <si>
    <t> 13.11.1977 21:38 </t>
  </si>
  <si>
    <t> -0.074 </t>
  </si>
  <si>
    <t>2443468.301 </t>
  </si>
  <si>
    <t> 20.11.1977 19:13 </t>
  </si>
  <si>
    <t>2443480.257 </t>
  </si>
  <si>
    <t> 02.12.1977 18:10 </t>
  </si>
  <si>
    <t> -0.087 </t>
  </si>
  <si>
    <t> BBS 36 </t>
  </si>
  <si>
    <t>2443488.430 </t>
  </si>
  <si>
    <t> 10.12.1977 22:19 </t>
  </si>
  <si>
    <t>2443495.337 </t>
  </si>
  <si>
    <t> 17.12.1977 20:05 </t>
  </si>
  <si>
    <t>2443524.270 </t>
  </si>
  <si>
    <t> 15.01.1978 18:28 </t>
  </si>
  <si>
    <t>2443665.787 </t>
  </si>
  <si>
    <t> 06.06.1978 06:53 </t>
  </si>
  <si>
    <t>2443672.709 </t>
  </si>
  <si>
    <t> 13.06.1978 05:00 </t>
  </si>
  <si>
    <t>2443701.633 </t>
  </si>
  <si>
    <t> 12.07.1978 03:11 </t>
  </si>
  <si>
    <t>2443705.409 </t>
  </si>
  <si>
    <t> 15.07.1978 21:48 </t>
  </si>
  <si>
    <t> BBS 38 </t>
  </si>
  <si>
    <t>2443706.668 </t>
  </si>
  <si>
    <t> 17.07.1978 04:01 </t>
  </si>
  <si>
    <t> -0.088 </t>
  </si>
  <si>
    <t>2443713.582 </t>
  </si>
  <si>
    <t> 24.07.1978 01:58 </t>
  </si>
  <si>
    <t>2443720.496 </t>
  </si>
  <si>
    <t> 30.07.1978 23:54 </t>
  </si>
  <si>
    <t> V.Fricova </t>
  </si>
  <si>
    <t> BRNO 23 </t>
  </si>
  <si>
    <t>2443720.502 </t>
  </si>
  <si>
    <t> 31.07.1978 00:02 </t>
  </si>
  <si>
    <t> J.Borosova </t>
  </si>
  <si>
    <t> M.Timkova </t>
  </si>
  <si>
    <t>2443722.387 </t>
  </si>
  <si>
    <t> 01.08.1978 21:17 </t>
  </si>
  <si>
    <t> J.Fiedlerova </t>
  </si>
  <si>
    <t>2443722.394 </t>
  </si>
  <si>
    <t> 01.08.1978 21:27 </t>
  </si>
  <si>
    <t> M.Kaplanova </t>
  </si>
  <si>
    <t>2443722.396 </t>
  </si>
  <si>
    <t> 01.08.1978 21:30 </t>
  </si>
  <si>
    <t> -0.083 </t>
  </si>
  <si>
    <t> J.Mrazek </t>
  </si>
  <si>
    <t> L.Valek </t>
  </si>
  <si>
    <t>2443722.401 </t>
  </si>
  <si>
    <t> 01.08.1978 21:37 </t>
  </si>
  <si>
    <t> -0.078 </t>
  </si>
  <si>
    <t> M.Major </t>
  </si>
  <si>
    <t> M.Polcik </t>
  </si>
  <si>
    <t>2443722.403 </t>
  </si>
  <si>
    <t> 01.08.1978 21:40 </t>
  </si>
  <si>
    <t> -0.076 </t>
  </si>
  <si>
    <t>2443722.404 </t>
  </si>
  <si>
    <t> 01.08.1978 21:41 </t>
  </si>
  <si>
    <t> -0.075 </t>
  </si>
  <si>
    <t> J.Manek </t>
  </si>
  <si>
    <t>2443725.5303 </t>
  </si>
  <si>
    <t> 05.08.1978 00:43 </t>
  </si>
  <si>
    <t> -0.0931 </t>
  </si>
  <si>
    <t> S.Mancuso et al. </t>
  </si>
  <si>
    <t> AAPS 38.191 </t>
  </si>
  <si>
    <t>2443727.418 </t>
  </si>
  <si>
    <t> 06.08.1978 22:01 </t>
  </si>
  <si>
    <t>2443727.419 </t>
  </si>
  <si>
    <t> 06.08.1978 22:03 </t>
  </si>
  <si>
    <t> Z.Kozel </t>
  </si>
  <si>
    <t>2443727.420 </t>
  </si>
  <si>
    <t> 06.08.1978 22:04 </t>
  </si>
  <si>
    <t>2443727.422 </t>
  </si>
  <si>
    <t> 06.08.1978 22:07 </t>
  </si>
  <si>
    <t>2443727.424 </t>
  </si>
  <si>
    <t> 06.08.1978 22:10 </t>
  </si>
  <si>
    <t> L.Putna </t>
  </si>
  <si>
    <t>2443727.428 </t>
  </si>
  <si>
    <t> 06.08.1978 22:16 </t>
  </si>
  <si>
    <t> -0.082 </t>
  </si>
  <si>
    <t> M.Bohuslavova </t>
  </si>
  <si>
    <t>2443732.4485 </t>
  </si>
  <si>
    <t> 11.08.1978 22:45 </t>
  </si>
  <si>
    <t> -0.0930 </t>
  </si>
  <si>
    <t>2443739.368 </t>
  </si>
  <si>
    <t> 18.08.1978 20:49 </t>
  </si>
  <si>
    <t>2443749.432 </t>
  </si>
  <si>
    <t> 28.08.1978 22:22 </t>
  </si>
  <si>
    <t>2443756.349 </t>
  </si>
  <si>
    <t> 04.09.1978 20:22 </t>
  </si>
  <si>
    <t> BBS 39 </t>
  </si>
  <si>
    <t>2443766.425 </t>
  </si>
  <si>
    <t> 14.09.1978 22:12 </t>
  </si>
  <si>
    <t>2443779.623 </t>
  </si>
  <si>
    <t> 28.09.1978 02:57 </t>
  </si>
  <si>
    <t>2443784.660 </t>
  </si>
  <si>
    <t> 03.10.1978 03:50 </t>
  </si>
  <si>
    <t>2443790.306 </t>
  </si>
  <si>
    <t> 08.10.1978 19:20 </t>
  </si>
  <si>
    <t>2443790.318 </t>
  </si>
  <si>
    <t> 08.10.1978 19:37 </t>
  </si>
  <si>
    <t> -0.084 </t>
  </si>
  <si>
    <t> M.Penna </t>
  </si>
  <si>
    <t> BBS 40 </t>
  </si>
  <si>
    <t>2443795.340 </t>
  </si>
  <si>
    <t> 13.10.1978 20:09 </t>
  </si>
  <si>
    <t>2443795.348 </t>
  </si>
  <si>
    <t> 13.10.1978 20:21 </t>
  </si>
  <si>
    <t>2443824.273 </t>
  </si>
  <si>
    <t> 11.11.1978 18:33 </t>
  </si>
  <si>
    <t>2443846.285 </t>
  </si>
  <si>
    <t> 03.12.1978 18:50 </t>
  </si>
  <si>
    <t> BBS 41 </t>
  </si>
  <si>
    <t>2443863.266 </t>
  </si>
  <si>
    <t> 20.12.1978 18:23 </t>
  </si>
  <si>
    <t>2443878.360 </t>
  </si>
  <si>
    <t> 04.01.1979 20:38 </t>
  </si>
  <si>
    <t>2443880.2460 </t>
  </si>
  <si>
    <t> 06.01.1979 17:54 </t>
  </si>
  <si>
    <t> -0.0921 </t>
  </si>
  <si>
    <t>IBVS 1924 </t>
  </si>
  <si>
    <t>2443891.569 </t>
  </si>
  <si>
    <t> 18.01.1979 01:39 </t>
  </si>
  <si>
    <t>2444038.747 </t>
  </si>
  <si>
    <t> 14.06.1979 05:55 </t>
  </si>
  <si>
    <t>2444070.4975 </t>
  </si>
  <si>
    <t> 15.07.1979 23:56 </t>
  </si>
  <si>
    <t> -0.0894 </t>
  </si>
  <si>
    <t> L.Milano et al. </t>
  </si>
  <si>
    <t> ASS 124.84 </t>
  </si>
  <si>
    <t>2444076.4745 </t>
  </si>
  <si>
    <t> 21.07.1979 23:23 </t>
  </si>
  <si>
    <t> -0.0871 </t>
  </si>
  <si>
    <t>2444076.481 </t>
  </si>
  <si>
    <t> 21.07.1979 23:32 </t>
  </si>
  <si>
    <t> -0.081 </t>
  </si>
  <si>
    <t>2444088.410 </t>
  </si>
  <si>
    <t> 02.08.1979 21:50 </t>
  </si>
  <si>
    <t> V.Wagner </t>
  </si>
  <si>
    <t>2444099.742 </t>
  </si>
  <si>
    <t> 14.08.1979 05:48 </t>
  </si>
  <si>
    <t>2444100.367 </t>
  </si>
  <si>
    <t> 14.08.1979 20:48 </t>
  </si>
  <si>
    <t>2444101.636 </t>
  </si>
  <si>
    <t> 16.08.1979 03:15 </t>
  </si>
  <si>
    <t>2444117.358 </t>
  </si>
  <si>
    <t> 31.08.1979 20:35 </t>
  </si>
  <si>
    <t> BBS 45 </t>
  </si>
  <si>
    <t>2444122.383 </t>
  </si>
  <si>
    <t> 05.09.1979 21:11 </t>
  </si>
  <si>
    <t>2444122.391 </t>
  </si>
  <si>
    <t> 05.09.1979 21:23 </t>
  </si>
  <si>
    <t> W.Ihle </t>
  </si>
  <si>
    <t> MVS 8.192 </t>
  </si>
  <si>
    <t>2444123.346 </t>
  </si>
  <si>
    <t> 06.09.1979 20:18 </t>
  </si>
  <si>
    <t> -0.070 </t>
  </si>
  <si>
    <t>2444128.678 </t>
  </si>
  <si>
    <t> 12.09.1979 04:16 </t>
  </si>
  <si>
    <t>2444129.307 </t>
  </si>
  <si>
    <t> 12.09.1979 19:22 </t>
  </si>
  <si>
    <t>2444133.714 </t>
  </si>
  <si>
    <t> 17.09.1979 05:08 </t>
  </si>
  <si>
    <t>2444134.339 </t>
  </si>
  <si>
    <t> 17.09.1979 20:08 </t>
  </si>
  <si>
    <t>2444140.629 </t>
  </si>
  <si>
    <t> 24.09.1979 03:05 </t>
  </si>
  <si>
    <t>2444145.663 </t>
  </si>
  <si>
    <t> 29.09.1979 03:54 </t>
  </si>
  <si>
    <t> -0.080 </t>
  </si>
  <si>
    <t>2444146.292 </t>
  </si>
  <si>
    <t> 29.09.1979 19:00 </t>
  </si>
  <si>
    <t>2444146.298 </t>
  </si>
  <si>
    <t> 29.09.1979 19:09 </t>
  </si>
  <si>
    <t> N.Machkova </t>
  </si>
  <si>
    <t>2444149.430 </t>
  </si>
  <si>
    <t> 02.10.1979 22:19 </t>
  </si>
  <si>
    <t>2444156.335 </t>
  </si>
  <si>
    <t> 09.10.1979 20:02 </t>
  </si>
  <si>
    <t>2444160.758 </t>
  </si>
  <si>
    <t> 14.10.1979 06:11 </t>
  </si>
  <si>
    <t>2444168.291 </t>
  </si>
  <si>
    <t> 21.10.1979 18:59 </t>
  </si>
  <si>
    <t>2444173.322 </t>
  </si>
  <si>
    <t> 26.10.1979 19:43 </t>
  </si>
  <si>
    <t>2444189.687 </t>
  </si>
  <si>
    <t> 12.11.1979 04:29 </t>
  </si>
  <si>
    <t> P.Kirby </t>
  </si>
  <si>
    <t>2444207.291 </t>
  </si>
  <si>
    <t> 29.11.1979 18:59 </t>
  </si>
  <si>
    <t>2444212.318 </t>
  </si>
  <si>
    <t> 04.12.1979 19:37 </t>
  </si>
  <si>
    <t> BBS 46 </t>
  </si>
  <si>
    <t>2444223.646 </t>
  </si>
  <si>
    <t> 16.12.1979 03:30 </t>
  </si>
  <si>
    <t>2444225.540 </t>
  </si>
  <si>
    <t> 18.12.1979 00:57 </t>
  </si>
  <si>
    <t>2444228.684 </t>
  </si>
  <si>
    <t> 21.12.1979 04:24 </t>
  </si>
  <si>
    <t>2444251.333 </t>
  </si>
  <si>
    <t> 12.01.1980 19:59 </t>
  </si>
  <si>
    <t> -0.069 </t>
  </si>
  <si>
    <t> D.Brozman </t>
  </si>
  <si>
    <t>2444258.238 </t>
  </si>
  <si>
    <t> 19.01.1980 17:42 </t>
  </si>
  <si>
    <t>2444268.298 </t>
  </si>
  <si>
    <t> 29.01.1980 19:09 </t>
  </si>
  <si>
    <t>2444279.622 </t>
  </si>
  <si>
    <t> 10.02.1980 02:55 </t>
  </si>
  <si>
    <t> G.Hanson </t>
  </si>
  <si>
    <t>2444408.556 </t>
  </si>
  <si>
    <t> 18.06.1980 01:20 </t>
  </si>
  <si>
    <t> G.Mavrofridis </t>
  </si>
  <si>
    <t> BBS 49 </t>
  </si>
  <si>
    <t>2444410.452 </t>
  </si>
  <si>
    <t> 19.06.1980 22:50 </t>
  </si>
  <si>
    <t> -0.067 </t>
  </si>
  <si>
    <t>2444417.370 </t>
  </si>
  <si>
    <t> 26.06.1980 20:52 </t>
  </si>
  <si>
    <t> G.Stefanopoulos </t>
  </si>
  <si>
    <t> BBS 52 </t>
  </si>
  <si>
    <t>2444429.316 </t>
  </si>
  <si>
    <t> 08.07.1980 19:35 </t>
  </si>
  <si>
    <t> -0.071 </t>
  </si>
  <si>
    <t>2444434.345 </t>
  </si>
  <si>
    <t> 13.07.1980 20:16 </t>
  </si>
  <si>
    <t> -0.073 </t>
  </si>
  <si>
    <t>2444437.479 </t>
  </si>
  <si>
    <t> 16.07.1980 23:29 </t>
  </si>
  <si>
    <t>2444444.406 </t>
  </si>
  <si>
    <t> 23.07.1980 21:44 </t>
  </si>
  <si>
    <t>2444445.658 </t>
  </si>
  <si>
    <t> 25.07.1980 03:47 </t>
  </si>
  <si>
    <t>2444454.465 </t>
  </si>
  <si>
    <t> 02.08.1980 23:09 </t>
  </si>
  <si>
    <t>2444459.491 </t>
  </si>
  <si>
    <t> 07.08.1980 23:47 </t>
  </si>
  <si>
    <t> K.Vojtek </t>
  </si>
  <si>
    <t>2444466.400 </t>
  </si>
  <si>
    <t> 14.08.1980 21:36 </t>
  </si>
  <si>
    <t>2444466.401 </t>
  </si>
  <si>
    <t> 14.08.1980 21:37 </t>
  </si>
  <si>
    <t> A.Slatinsky </t>
  </si>
  <si>
    <t>2444466.423 </t>
  </si>
  <si>
    <t> 14.08.1980 22:09 </t>
  </si>
  <si>
    <t> M.Rätz </t>
  </si>
  <si>
    <t> MVS 9.80 </t>
  </si>
  <si>
    <t>2444466.424 </t>
  </si>
  <si>
    <t> 14.08.1980 22:10 </t>
  </si>
  <si>
    <t> K.Reichenbächer </t>
  </si>
  <si>
    <t>2444471.438 </t>
  </si>
  <si>
    <t> 19.08.1980 22:30 </t>
  </si>
  <si>
    <t>2444473.331 </t>
  </si>
  <si>
    <t> 21.08.1980 19:56 </t>
  </si>
  <si>
    <t>2444481.511 </t>
  </si>
  <si>
    <t> 30.08.1980 00:15 </t>
  </si>
  <si>
    <t>2444483.378 </t>
  </si>
  <si>
    <t> 31.08.1980 21:04 </t>
  </si>
  <si>
    <t>2444483.387 </t>
  </si>
  <si>
    <t> 31.08.1980 21:17 </t>
  </si>
  <si>
    <t>2444486.548 </t>
  </si>
  <si>
    <t> 04.09.1980 01:09 </t>
  </si>
  <si>
    <t> BRNO 26 </t>
  </si>
  <si>
    <t>2444486.551 </t>
  </si>
  <si>
    <t> 04.09.1980 01:13 </t>
  </si>
  <si>
    <t> -0.068 </t>
  </si>
  <si>
    <t>2444488.424 </t>
  </si>
  <si>
    <t> 05.09.1980 22:10 </t>
  </si>
  <si>
    <t>2444490.294 </t>
  </si>
  <si>
    <t> 07.09.1980 19:03 </t>
  </si>
  <si>
    <t> BBS 50 </t>
  </si>
  <si>
    <t>2444490.320 </t>
  </si>
  <si>
    <t> 07.09.1980 19:40 </t>
  </si>
  <si>
    <t> -0.072 </t>
  </si>
  <si>
    <t> BBS 51 </t>
  </si>
  <si>
    <t>2444491.559 </t>
  </si>
  <si>
    <t> 09.09.1980 01:24 </t>
  </si>
  <si>
    <t>2444503.514 </t>
  </si>
  <si>
    <t> 21.09.1980 00:20 </t>
  </si>
  <si>
    <t>2444507.294 </t>
  </si>
  <si>
    <t> 24.09.1980 19:03 </t>
  </si>
  <si>
    <t>2444512.318 </t>
  </si>
  <si>
    <t> 29.09.1980 19:37 </t>
  </si>
  <si>
    <t>2444518.615 </t>
  </si>
  <si>
    <t> 06.10.1980 02:45 </t>
  </si>
  <si>
    <t>2444541.255 </t>
  </si>
  <si>
    <t> 28.10.1980 18:07 </t>
  </si>
  <si>
    <t>2444551.299 </t>
  </si>
  <si>
    <t> 07.11.1980 19:10 </t>
  </si>
  <si>
    <t>2444562.640 </t>
  </si>
  <si>
    <t> 19.11.1980 03:21 </t>
  </si>
  <si>
    <t>2444585.280 </t>
  </si>
  <si>
    <t> 11.12.1980 18:43 </t>
  </si>
  <si>
    <t>2444602.256 </t>
  </si>
  <si>
    <t> 28.12.1980 18:08 </t>
  </si>
  <si>
    <t>2444629.288 </t>
  </si>
  <si>
    <t> 24.01.1981 18:54 </t>
  </si>
  <si>
    <t>2444782.763 </t>
  </si>
  <si>
    <t> 27.06.1981 06:18 </t>
  </si>
  <si>
    <t>2444820.4988 </t>
  </si>
  <si>
    <t> 03.08.1981 23:58 </t>
  </si>
  <si>
    <t> -0.0771 </t>
  </si>
  <si>
    <t> BBS 56 </t>
  </si>
  <si>
    <t>2444822.392 </t>
  </si>
  <si>
    <t> 05.08.1981 21:24 </t>
  </si>
  <si>
    <t>2444851.3136 </t>
  </si>
  <si>
    <t> 03.09.1981 19:31 </t>
  </si>
  <si>
    <t> -0.0794 </t>
  </si>
  <si>
    <t> C.Ibanoglu </t>
  </si>
  <si>
    <t>IBVS 2189 </t>
  </si>
  <si>
    <t>2444873.323 </t>
  </si>
  <si>
    <t> 25.09.1981 19:45 </t>
  </si>
  <si>
    <t> MVS 9.163 </t>
  </si>
  <si>
    <t>2444884.650 </t>
  </si>
  <si>
    <t> 07.10.1981 03:36 </t>
  </si>
  <si>
    <t>2444900.381 </t>
  </si>
  <si>
    <t> 22.10.1981 21:08 </t>
  </si>
  <si>
    <t> BBS 57 </t>
  </si>
  <si>
    <t>2444907.297 </t>
  </si>
  <si>
    <t> 29.10.1981 19:07 </t>
  </si>
  <si>
    <t> BBS 58 </t>
  </si>
  <si>
    <t>2444912.332 </t>
  </si>
  <si>
    <t> 03.11.1981 19:58 </t>
  </si>
  <si>
    <t> -0.066 </t>
  </si>
  <si>
    <t>2444929.292 </t>
  </si>
  <si>
    <t> 20.11.1981 19:00 </t>
  </si>
  <si>
    <t>2444929.298 </t>
  </si>
  <si>
    <t> 20.11.1981 19:09 </t>
  </si>
  <si>
    <t>2444963.279 </t>
  </si>
  <si>
    <t> 24.12.1981 18:41 </t>
  </si>
  <si>
    <t> -0.062 </t>
  </si>
  <si>
    <t>2444985.266 </t>
  </si>
  <si>
    <t> 15.01.1982 18:23 </t>
  </si>
  <si>
    <t>2445131.824 </t>
  </si>
  <si>
    <t> 11.06.1982 07:46 </t>
  </si>
  <si>
    <t>2445183.396 </t>
  </si>
  <si>
    <t> 01.08.1982 21:30 </t>
  </si>
  <si>
    <t>BAVM 36 </t>
  </si>
  <si>
    <t>2445200.370 </t>
  </si>
  <si>
    <t> 18.08.1982 20:52 </t>
  </si>
  <si>
    <t> V.Urminsky </t>
  </si>
  <si>
    <t>2445200.372 </t>
  </si>
  <si>
    <t> 18.08.1982 20:55 </t>
  </si>
  <si>
    <t> BBS 62 </t>
  </si>
  <si>
    <t>2445200.373 </t>
  </si>
  <si>
    <t> 18.08.1982 20:57 </t>
  </si>
  <si>
    <t>2445200.378 </t>
  </si>
  <si>
    <t> 18.08.1982 21:04 </t>
  </si>
  <si>
    <t> L.Hutta </t>
  </si>
  <si>
    <t>2445205.410 </t>
  </si>
  <si>
    <t> 23.08.1982 21:50 </t>
  </si>
  <si>
    <t>2445232.452 </t>
  </si>
  <si>
    <t> 19.09.1982 22:50 </t>
  </si>
  <si>
    <t>2445235.599 </t>
  </si>
  <si>
    <t> 23.09.1982 02:22 </t>
  </si>
  <si>
    <t> -0.065 </t>
  </si>
  <si>
    <t>2445237.476 </t>
  </si>
  <si>
    <t> 24.09.1982 23:25 </t>
  </si>
  <si>
    <t> M.Zejda </t>
  </si>
  <si>
    <t>2445515.459 </t>
  </si>
  <si>
    <t> 29.06.1983 23:00 </t>
  </si>
  <si>
    <t>2445515.460 </t>
  </si>
  <si>
    <t> 29.06.1983 23:02 </t>
  </si>
  <si>
    <t> P.Svoboda </t>
  </si>
  <si>
    <t>2445539.364 </t>
  </si>
  <si>
    <t> 23.07.1983 20:44 </t>
  </si>
  <si>
    <t>BAVM 38 </t>
  </si>
  <si>
    <t>2445556.343 </t>
  </si>
  <si>
    <t> 09.08.1983 20:13 </t>
  </si>
  <si>
    <t>2445561.373 </t>
  </si>
  <si>
    <t> 14.08.1983 20:57 </t>
  </si>
  <si>
    <t> S.Saner </t>
  </si>
  <si>
    <t>2445561.390 </t>
  </si>
  <si>
    <t> 14.08.1983 21:21 </t>
  </si>
  <si>
    <t> -0.056 </t>
  </si>
  <si>
    <t>2445564.528 </t>
  </si>
  <si>
    <t> 18.08.1983 00:40 </t>
  </si>
  <si>
    <t> P.Ralincourt </t>
  </si>
  <si>
    <t> BBS 68 </t>
  </si>
  <si>
    <t>2445566.410 </t>
  </si>
  <si>
    <t> 19.08.1983 21:50 </t>
  </si>
  <si>
    <t> P.Ringe </t>
  </si>
  <si>
    <t>2445576.468 </t>
  </si>
  <si>
    <t> 29.08.1983 23:13 </t>
  </si>
  <si>
    <t>2445578.362 </t>
  </si>
  <si>
    <t> 31.08.1983 20:41 </t>
  </si>
  <si>
    <t> -0.064 </t>
  </si>
  <si>
    <t> P.Wils </t>
  </si>
  <si>
    <t>2445578.368 </t>
  </si>
  <si>
    <t> 31.08.1983 20:49 </t>
  </si>
  <si>
    <t> -0.058 </t>
  </si>
  <si>
    <t>2445579.617 </t>
  </si>
  <si>
    <t> 02.09.1983 02:48 </t>
  </si>
  <si>
    <t> B.A.Krobusek </t>
  </si>
  <si>
    <t> BBS 69 </t>
  </si>
  <si>
    <t>2445583.391 </t>
  </si>
  <si>
    <t> 05.09.1983 21:23 </t>
  </si>
  <si>
    <t>2445584.658 </t>
  </si>
  <si>
    <t> 07.09.1983 03:47 </t>
  </si>
  <si>
    <t>2445600.375 </t>
  </si>
  <si>
    <t> 22.09.1983 21:00 </t>
  </si>
  <si>
    <t>2445630.5587 </t>
  </si>
  <si>
    <t> 23.10.1983 01:24 </t>
  </si>
  <si>
    <t> -0.0682 </t>
  </si>
  <si>
    <t> R.Miles </t>
  </si>
  <si>
    <t> VSSC 60.18 </t>
  </si>
  <si>
    <t>2445635.594 </t>
  </si>
  <si>
    <t> 28.10.1983 02:15 </t>
  </si>
  <si>
    <t>2445646.289 </t>
  </si>
  <si>
    <t> 07.11.1983 18:56 </t>
  </si>
  <si>
    <t> -0.061 </t>
  </si>
  <si>
    <t>2445646.291 </t>
  </si>
  <si>
    <t> 07.11.1983 18:59 </t>
  </si>
  <si>
    <t> -0.059 </t>
  </si>
  <si>
    <t> R.Primke </t>
  </si>
  <si>
    <t>BAVM 43 </t>
  </si>
  <si>
    <t>2445646.293 </t>
  </si>
  <si>
    <t> 07.11.1983 19:01 </t>
  </si>
  <si>
    <t> -0.057 </t>
  </si>
  <si>
    <t> O.Schall </t>
  </si>
  <si>
    <t>2445663.265 </t>
  </si>
  <si>
    <t> 24.11.1983 18:21 </t>
  </si>
  <si>
    <t> J.Borovicka </t>
  </si>
  <si>
    <t>2445663.272 </t>
  </si>
  <si>
    <t> 24.11.1983 18:31 </t>
  </si>
  <si>
    <t>2445671.445 </t>
  </si>
  <si>
    <t> 02.12.1983 22:40 </t>
  </si>
  <si>
    <t>2445673.3256 </t>
  </si>
  <si>
    <t> 04.12.1983 19:48 </t>
  </si>
  <si>
    <t> -0.0680 </t>
  </si>
  <si>
    <t>IBVS 2793 </t>
  </si>
  <si>
    <t>2445673.347 </t>
  </si>
  <si>
    <t> 04.12.1983 20:19 </t>
  </si>
  <si>
    <t> -0.047 </t>
  </si>
  <si>
    <t>2445685.276 </t>
  </si>
  <si>
    <t> 16.12.1983 18:37 </t>
  </si>
  <si>
    <t>2445685.277 </t>
  </si>
  <si>
    <t> 16.12.1983 18:38 </t>
  </si>
  <si>
    <t>2445685.279 </t>
  </si>
  <si>
    <t> 16.12.1983 18:41 </t>
  </si>
  <si>
    <t>2445875.836 </t>
  </si>
  <si>
    <t> 24.06.1984 08:03 </t>
  </si>
  <si>
    <t> P.Sventek </t>
  </si>
  <si>
    <t>2445910.430 </t>
  </si>
  <si>
    <t> 28.07.1984 22:19 </t>
  </si>
  <si>
    <t> I.Zsolnai </t>
  </si>
  <si>
    <t> BRNO 27 </t>
  </si>
  <si>
    <t>2445910.432 </t>
  </si>
  <si>
    <t> 28.07.1984 22:22 </t>
  </si>
  <si>
    <t> T.Kolcunova </t>
  </si>
  <si>
    <t>2445910.437 </t>
  </si>
  <si>
    <t> 28.07.1984 22:29 </t>
  </si>
  <si>
    <t> -0.060 </t>
  </si>
  <si>
    <t> I.Lorenc </t>
  </si>
  <si>
    <t>2445910.443 </t>
  </si>
  <si>
    <t> 28.07.1984 22:37 </t>
  </si>
  <si>
    <t> -0.054 </t>
  </si>
  <si>
    <t> J.Kanalikova </t>
  </si>
  <si>
    <t>2445915.458 </t>
  </si>
  <si>
    <t> 02.08.1984 22:59 </t>
  </si>
  <si>
    <t> J.Coufal </t>
  </si>
  <si>
    <t>2445915.461 </t>
  </si>
  <si>
    <t> 02.08.1984 23:03 </t>
  </si>
  <si>
    <t> E.Kobzova </t>
  </si>
  <si>
    <t>2445915.463 </t>
  </si>
  <si>
    <t> 02.08.1984 23:06 </t>
  </si>
  <si>
    <t> J.Tesar </t>
  </si>
  <si>
    <t>2445915.465 </t>
  </si>
  <si>
    <t> 02.08.1984 23:09 </t>
  </si>
  <si>
    <t> -0.063 </t>
  </si>
  <si>
    <t> P.Kubicek </t>
  </si>
  <si>
    <t>2445915.467 </t>
  </si>
  <si>
    <t> 02.08.1984 23:12 </t>
  </si>
  <si>
    <t> M.Lenz </t>
  </si>
  <si>
    <t>2445915.469 </t>
  </si>
  <si>
    <t> 02.08.1984 23:15 </t>
  </si>
  <si>
    <t> V.Bulant </t>
  </si>
  <si>
    <t> R.Polloczek </t>
  </si>
  <si>
    <t>2445915.471 </t>
  </si>
  <si>
    <t> 02.08.1984 23:18 </t>
  </si>
  <si>
    <t> I.Polloczkova </t>
  </si>
  <si>
    <t>2445934.351 </t>
  </si>
  <si>
    <t> 21.08.1984 20:25 </t>
  </si>
  <si>
    <t> -0.045 </t>
  </si>
  <si>
    <t>JAVSO 49, 106</t>
  </si>
  <si>
    <t>JAVSO 49, 256</t>
  </si>
  <si>
    <t>JAVSO 49, 108</t>
  </si>
  <si>
    <t>JAVSO, 50, 133</t>
  </si>
  <si>
    <t>VSB, 91</t>
  </si>
  <si>
    <t>JAVSO, 49, 265</t>
  </si>
  <si>
    <t>JBAV, 55</t>
  </si>
  <si>
    <t>JAVSO, 49, 108</t>
  </si>
  <si>
    <t>JBAV, 60</t>
  </si>
  <si>
    <t>JAVSO, 48, 256</t>
  </si>
  <si>
    <t>JAVSO, 48, 87</t>
  </si>
  <si>
    <t>JAVSO, 49, 106</t>
  </si>
  <si>
    <t>JAAVSO 51, 134</t>
  </si>
  <si>
    <t>JAAVSO52#1</t>
  </si>
  <si>
    <t>EA / Rs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</si>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</sst>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00000"/>
  </numFmts>
  <fonts count="47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8">
    <xf numFmtId="0" fontId="0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" applyNumberFormat="0" applyAlignment="0" applyProtection="0"/>
    <xf numFmtId="0" fontId="33" fillId="22" borderId="2" applyNumberFormat="0" applyAlignment="0" applyProtection="0"/>
    <xf numFmtId="3" fontId="44" fillId="2" borderId="0"/>
    <xf numFmtId="164" fontId="44" fillId="2" borderId="0"/>
    <xf numFmtId="0" fontId="44" fillId="2" borderId="0"/>
    <xf numFmtId="0" fontId="34" fillId="0" borderId="0" applyNumberFormat="0" applyFill="0" applyBorder="0" applyAlignment="0" applyProtection="0"/>
    <xf numFmtId="2" fontId="44" fillId="2" borderId="0"/>
    <xf numFmtId="0" fontId="35" fillId="5" borderId="0" applyNumberFormat="0" applyBorder="0" applyAlignment="0" applyProtection="0"/>
    <xf numFmtId="0" fontId="1" fillId="2" borderId="0"/>
    <xf numFmtId="0" fontId="2" fillId="2" borderId="0"/>
    <xf numFmtId="0" fontId="36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7" fillId="8" borderId="1" applyNumberFormat="0" applyAlignment="0" applyProtection="0"/>
    <xf numFmtId="0" fontId="38" fillId="0" borderId="4" applyNumberFormat="0" applyFill="0" applyAlignment="0" applyProtection="0"/>
    <xf numFmtId="0" fontId="39" fillId="23" borderId="0" applyNumberFormat="0" applyBorder="0" applyAlignment="0" applyProtection="0"/>
    <xf numFmtId="0" fontId="19" fillId="0" borderId="0"/>
    <xf numFmtId="0" fontId="19" fillId="24" borderId="5" applyNumberFormat="0" applyFont="0" applyAlignment="0" applyProtection="0"/>
    <xf numFmtId="0" fontId="40" fillId="21" borderId="6" applyNumberFormat="0" applyAlignment="0" applyProtection="0"/>
    <xf numFmtId="0" fontId="41" fillId="0" borderId="0" applyNumberFormat="0" applyFill="0" applyBorder="0" applyAlignment="0" applyProtection="0"/>
    <xf numFmtId="0" fontId="44" fillId="2" borderId="7"/>
    <xf numFmtId="0" fontId="42" fillId="0" borderId="0" applyNumberFormat="0" applyFill="0" applyBorder="0" applyAlignment="0" applyProtection="0"/>
  </cellStyleXfs>
  <cellXfs count="225">
    <xf numFmtId="0" fontId="0" fillId="2" borderId="0" xfId="0" applyFill="1"/>
    <xf numFmtId="0" fontId="0" fillId="2" borderId="5" xfId="0" applyFill="1" applyBorder="1"/>
    <xf numFmtId="0" fontId="0" fillId="0" borderId="5" xfId="0" applyBorder="1"/>
    <xf numFmtId="0" fontId="0" fillId="2" borderId="5" xfId="0" applyFill="1" applyBorder="1" applyAlignment="1">
      <alignment horizontal="right"/>
    </xf>
    <xf numFmtId="0" fontId="0" fillId="2" borderId="8" xfId="0" applyFill="1" applyBorder="1"/>
    <xf numFmtId="0" fontId="0" fillId="2" borderId="9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 applyAlignment="1">
      <alignment horizontal="right"/>
    </xf>
    <xf numFmtId="0" fontId="0" fillId="2" borderId="14" xfId="0" applyFill="1" applyBorder="1"/>
    <xf numFmtId="0" fontId="0" fillId="0" borderId="0" xfId="0"/>
    <xf numFmtId="0" fontId="5" fillId="0" borderId="0" xfId="0" applyFont="1"/>
    <xf numFmtId="0" fontId="4" fillId="0" borderId="0" xfId="0" applyFont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6" fillId="2" borderId="5" xfId="0" applyFont="1" applyFill="1" applyBorder="1"/>
    <xf numFmtId="0" fontId="4" fillId="2" borderId="9" xfId="0" applyFont="1" applyFill="1" applyBorder="1" applyAlignment="1">
      <alignment horizontal="center"/>
    </xf>
    <xf numFmtId="14" fontId="0" fillId="2" borderId="8" xfId="0" applyNumberFormat="1" applyFill="1" applyBorder="1"/>
    <xf numFmtId="0" fontId="5" fillId="2" borderId="5" xfId="0" applyFont="1" applyFill="1" applyBorder="1"/>
    <xf numFmtId="0" fontId="5" fillId="2" borderId="8" xfId="0" applyFont="1" applyFill="1" applyBorder="1"/>
    <xf numFmtId="0" fontId="0" fillId="2" borderId="5" xfId="0" applyFill="1" applyBorder="1" applyAlignment="1">
      <alignment wrapText="1"/>
    </xf>
    <xf numFmtId="0" fontId="9" fillId="2" borderId="8" xfId="0" applyFont="1" applyFill="1" applyBorder="1"/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2" borderId="5" xfId="0" applyFont="1" applyFill="1" applyBorder="1"/>
    <xf numFmtId="0" fontId="11" fillId="0" borderId="0" xfId="0" applyFont="1"/>
    <xf numFmtId="0" fontId="9" fillId="0" borderId="0" xfId="0" applyFont="1"/>
    <xf numFmtId="0" fontId="12" fillId="0" borderId="0" xfId="0" applyFont="1"/>
    <xf numFmtId="0" fontId="13" fillId="0" borderId="0" xfId="0" applyFont="1"/>
    <xf numFmtId="0" fontId="7" fillId="0" borderId="0" xfId="0" applyFont="1"/>
    <xf numFmtId="22" fontId="10" fillId="0" borderId="0" xfId="0" applyNumberFormat="1" applyFont="1"/>
    <xf numFmtId="0" fontId="0" fillId="0" borderId="16" xfId="0" applyBorder="1"/>
    <xf numFmtId="0" fontId="0" fillId="0" borderId="17" xfId="0" applyBorder="1"/>
    <xf numFmtId="0" fontId="10" fillId="0" borderId="0" xfId="0" applyFont="1" applyAlignment="1">
      <alignment horizontal="right"/>
    </xf>
    <xf numFmtId="0" fontId="10" fillId="2" borderId="5" xfId="0" applyFont="1" applyFill="1" applyBorder="1"/>
    <xf numFmtId="0" fontId="10" fillId="2" borderId="8" xfId="0" applyFont="1" applyFill="1" applyBorder="1"/>
    <xf numFmtId="0" fontId="10" fillId="0" borderId="0" xfId="0" applyFont="1"/>
    <xf numFmtId="0" fontId="10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0" fontId="13" fillId="0" borderId="0" xfId="0" applyFont="1" applyAlignment="1">
      <alignment horizontal="left"/>
    </xf>
    <xf numFmtId="0" fontId="9" fillId="2" borderId="8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left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2" borderId="5" xfId="0" applyFont="1" applyFill="1" applyBorder="1"/>
    <xf numFmtId="0" fontId="9" fillId="2" borderId="5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/>
    </xf>
    <xf numFmtId="0" fontId="15" fillId="2" borderId="5" xfId="0" applyFont="1" applyFill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 vertical="center" wrapText="1"/>
    </xf>
    <xf numFmtId="0" fontId="9" fillId="0" borderId="5" xfId="0" applyFont="1" applyBorder="1"/>
    <xf numFmtId="0" fontId="15" fillId="0" borderId="5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2" borderId="5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left" wrapText="1"/>
    </xf>
    <xf numFmtId="0" fontId="9" fillId="0" borderId="5" xfId="0" applyFont="1" applyBorder="1" applyAlignment="1">
      <alignment horizontal="left" wrapText="1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left" wrapText="1"/>
    </xf>
    <xf numFmtId="0" fontId="15" fillId="2" borderId="0" xfId="0" applyFont="1" applyFill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0" fontId="0" fillId="0" borderId="18" xfId="0" applyBorder="1"/>
    <xf numFmtId="0" fontId="0" fillId="0" borderId="19" xfId="0" applyBorder="1"/>
    <xf numFmtId="11" fontId="0" fillId="0" borderId="0" xfId="0" applyNumberFormat="1"/>
    <xf numFmtId="0" fontId="0" fillId="0" borderId="20" xfId="0" applyBorder="1"/>
    <xf numFmtId="0" fontId="4" fillId="0" borderId="15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19" fillId="0" borderId="0" xfId="0" applyFont="1"/>
    <xf numFmtId="0" fontId="12" fillId="0" borderId="15" xfId="0" applyFont="1" applyBorder="1" applyAlignment="1">
      <alignment horizontal="center"/>
    </xf>
    <xf numFmtId="0" fontId="14" fillId="0" borderId="0" xfId="0" applyFont="1"/>
    <xf numFmtId="0" fontId="20" fillId="0" borderId="0" xfId="0" applyFont="1"/>
    <xf numFmtId="0" fontId="21" fillId="0" borderId="0" xfId="0" applyFont="1"/>
    <xf numFmtId="0" fontId="5" fillId="0" borderId="0" xfId="0" applyFont="1" applyAlignment="1">
      <alignment horizontal="center"/>
    </xf>
    <xf numFmtId="0" fontId="5" fillId="0" borderId="21" xfId="0" applyFont="1" applyBorder="1"/>
    <xf numFmtId="0" fontId="6" fillId="0" borderId="22" xfId="0" applyFont="1" applyBorder="1"/>
    <xf numFmtId="0" fontId="10" fillId="0" borderId="18" xfId="0" applyFont="1" applyBorder="1"/>
    <xf numFmtId="166" fontId="10" fillId="0" borderId="18" xfId="0" applyNumberFormat="1" applyFont="1" applyBorder="1" applyAlignment="1">
      <alignment horizontal="center"/>
    </xf>
    <xf numFmtId="167" fontId="5" fillId="0" borderId="0" xfId="0" applyNumberFormat="1" applyFont="1"/>
    <xf numFmtId="14" fontId="0" fillId="0" borderId="0" xfId="0" applyNumberFormat="1"/>
    <xf numFmtId="0" fontId="5" fillId="0" borderId="23" xfId="0" applyFont="1" applyBorder="1"/>
    <xf numFmtId="0" fontId="6" fillId="0" borderId="24" xfId="0" applyFont="1" applyBorder="1"/>
    <xf numFmtId="0" fontId="10" fillId="0" borderId="19" xfId="0" applyFont="1" applyBorder="1"/>
    <xf numFmtId="166" fontId="10" fillId="0" borderId="19" xfId="0" applyNumberFormat="1" applyFont="1" applyBorder="1" applyAlignment="1">
      <alignment horizontal="center"/>
    </xf>
    <xf numFmtId="0" fontId="5" fillId="0" borderId="25" xfId="0" applyFont="1" applyBorder="1"/>
    <xf numFmtId="0" fontId="6" fillId="0" borderId="26" xfId="0" applyFont="1" applyBorder="1"/>
    <xf numFmtId="0" fontId="10" fillId="0" borderId="20" xfId="0" applyFont="1" applyBorder="1"/>
    <xf numFmtId="166" fontId="10" fillId="0" borderId="20" xfId="0" applyNumberFormat="1" applyFont="1" applyBorder="1" applyAlignment="1">
      <alignment horizontal="center"/>
    </xf>
    <xf numFmtId="0" fontId="21" fillId="0" borderId="15" xfId="0" applyFont="1" applyBorder="1"/>
    <xf numFmtId="0" fontId="0" fillId="0" borderId="15" xfId="0" applyBorder="1"/>
    <xf numFmtId="0" fontId="6" fillId="0" borderId="0" xfId="0" applyFont="1"/>
    <xf numFmtId="166" fontId="10" fillId="0" borderId="0" xfId="0" applyNumberFormat="1" applyFont="1" applyAlignment="1">
      <alignment horizontal="center"/>
    </xf>
    <xf numFmtId="0" fontId="13" fillId="0" borderId="0" xfId="0" applyFont="1" applyAlignment="1" applyProtection="1">
      <alignment horizontal="left"/>
      <protection locked="0"/>
    </xf>
    <xf numFmtId="10" fontId="5" fillId="0" borderId="0" xfId="0" applyNumberFormat="1" applyFont="1"/>
    <xf numFmtId="0" fontId="22" fillId="0" borderId="0" xfId="0" applyFont="1"/>
    <xf numFmtId="167" fontId="22" fillId="0" borderId="0" xfId="0" applyNumberFormat="1" applyFont="1"/>
    <xf numFmtId="10" fontId="22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horizontal="center"/>
    </xf>
    <xf numFmtId="0" fontId="13" fillId="25" borderId="5" xfId="0" applyFont="1" applyFill="1" applyBorder="1"/>
    <xf numFmtId="0" fontId="13" fillId="25" borderId="8" xfId="0" applyFont="1" applyFill="1" applyBorder="1"/>
    <xf numFmtId="0" fontId="10" fillId="0" borderId="8" xfId="0" applyFont="1" applyBorder="1"/>
    <xf numFmtId="0" fontId="10" fillId="0" borderId="0" xfId="0" applyFont="1" applyAlignment="1">
      <alignment horizontal="left"/>
    </xf>
    <xf numFmtId="0" fontId="13" fillId="25" borderId="0" xfId="0" applyFont="1" applyFill="1"/>
    <xf numFmtId="0" fontId="27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1" xfId="0" applyBorder="1" applyAlignment="1">
      <alignment horizontal="center"/>
    </xf>
    <xf numFmtId="0" fontId="0" fillId="0" borderId="22" xfId="0" applyBorder="1"/>
    <xf numFmtId="0" fontId="0" fillId="0" borderId="23" xfId="0" applyBorder="1" applyAlignment="1">
      <alignment horizontal="center"/>
    </xf>
    <xf numFmtId="0" fontId="0" fillId="0" borderId="24" xfId="0" applyBorder="1"/>
    <xf numFmtId="0" fontId="17" fillId="0" borderId="0" xfId="38" applyAlignment="1" applyProtection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/>
    <xf numFmtId="0" fontId="0" fillId="0" borderId="0" xfId="0" quotePrefix="1"/>
    <xf numFmtId="0" fontId="28" fillId="26" borderId="27" xfId="0" applyFont="1" applyFill="1" applyBorder="1" applyAlignment="1">
      <alignment horizontal="left" vertical="top" wrapText="1" indent="1"/>
    </xf>
    <xf numFmtId="0" fontId="28" fillId="26" borderId="27" xfId="0" applyFont="1" applyFill="1" applyBorder="1" applyAlignment="1">
      <alignment horizontal="center" vertical="top" wrapText="1"/>
    </xf>
    <xf numFmtId="0" fontId="28" fillId="26" borderId="27" xfId="0" applyFont="1" applyFill="1" applyBorder="1" applyAlignment="1">
      <alignment horizontal="right" vertical="top" wrapText="1"/>
    </xf>
    <xf numFmtId="0" fontId="17" fillId="26" borderId="27" xfId="38" applyFill="1" applyBorder="1" applyAlignment="1" applyProtection="1">
      <alignment horizontal="right" vertical="top" wrapText="1"/>
    </xf>
    <xf numFmtId="0" fontId="0" fillId="2" borderId="5" xfId="0" applyFill="1" applyBorder="1" applyAlignment="1">
      <alignment horizontal="left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5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/>
    </xf>
    <xf numFmtId="0" fontId="0" fillId="2" borderId="13" xfId="0" applyFill="1" applyBorder="1" applyAlignment="1">
      <alignment horizontal="left"/>
    </xf>
    <xf numFmtId="0" fontId="0" fillId="0" borderId="15" xfId="0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2" borderId="9" xfId="0" applyFill="1" applyBorder="1" applyAlignment="1">
      <alignment horizontal="left"/>
    </xf>
    <xf numFmtId="0" fontId="10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9" fillId="0" borderId="5" xfId="0" applyFont="1" applyBorder="1" applyAlignment="1">
      <alignment wrapText="1"/>
    </xf>
    <xf numFmtId="0" fontId="10" fillId="2" borderId="0" xfId="0" applyFont="1" applyFill="1"/>
    <xf numFmtId="0" fontId="15" fillId="2" borderId="5" xfId="0" applyFont="1" applyFill="1" applyBorder="1"/>
    <xf numFmtId="0" fontId="10" fillId="2" borderId="0" xfId="0" applyFont="1" applyFill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10" fillId="2" borderId="8" xfId="0" applyFont="1" applyFill="1" applyBorder="1" applyAlignment="1">
      <alignment horizontal="left"/>
    </xf>
    <xf numFmtId="0" fontId="19" fillId="0" borderId="5" xfId="0" applyFont="1" applyBorder="1"/>
    <xf numFmtId="0" fontId="16" fillId="2" borderId="5" xfId="0" applyFont="1" applyFill="1" applyBorder="1"/>
    <xf numFmtId="0" fontId="16" fillId="2" borderId="5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left"/>
    </xf>
    <xf numFmtId="0" fontId="23" fillId="0" borderId="5" xfId="0" applyFont="1" applyBorder="1"/>
    <xf numFmtId="0" fontId="23" fillId="0" borderId="5" xfId="0" applyFont="1" applyBorder="1" applyAlignment="1">
      <alignment horizontal="left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8" fillId="2" borderId="8" xfId="0" applyFont="1" applyFill="1" applyBorder="1"/>
    <xf numFmtId="0" fontId="28" fillId="2" borderId="5" xfId="0" applyFont="1" applyFill="1" applyBorder="1"/>
    <xf numFmtId="0" fontId="28" fillId="0" borderId="0" xfId="0" applyFont="1"/>
    <xf numFmtId="14" fontId="28" fillId="2" borderId="8" xfId="0" applyNumberFormat="1" applyFont="1" applyFill="1" applyBorder="1"/>
    <xf numFmtId="0" fontId="28" fillId="0" borderId="5" xfId="0" applyFont="1" applyBorder="1"/>
    <xf numFmtId="0" fontId="28" fillId="0" borderId="0" xfId="42" applyFont="1"/>
    <xf numFmtId="0" fontId="28" fillId="0" borderId="0" xfId="42" applyFont="1" applyAlignment="1">
      <alignment horizontal="center"/>
    </xf>
    <xf numFmtId="0" fontId="28" fillId="0" borderId="0" xfId="42" applyFont="1" applyAlignment="1">
      <alignment horizontal="left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0" xfId="42" applyFont="1" applyAlignment="1">
      <alignment horizontal="left" vertical="center"/>
    </xf>
    <xf numFmtId="0" fontId="28" fillId="0" borderId="0" xfId="42" applyFont="1" applyAlignment="1">
      <alignment horizontal="center" vertical="center"/>
    </xf>
    <xf numFmtId="168" fontId="28" fillId="0" borderId="0" xfId="0" applyNumberFormat="1" applyFont="1" applyAlignment="1">
      <alignment horizontal="left" vertical="top"/>
    </xf>
    <xf numFmtId="0" fontId="28" fillId="0" borderId="0" xfId="0" applyFont="1" applyAlignment="1">
      <alignment horizontal="left" vertical="top"/>
    </xf>
    <xf numFmtId="0" fontId="28" fillId="0" borderId="0" xfId="42" applyFont="1" applyAlignment="1">
      <alignment horizontal="center" wrapText="1"/>
    </xf>
    <xf numFmtId="0" fontId="28" fillId="0" borderId="0" xfId="42" applyFont="1" applyAlignment="1">
      <alignment horizontal="left" wrapText="1"/>
    </xf>
    <xf numFmtId="0" fontId="43" fillId="0" borderId="0" xfId="42" applyFont="1" applyAlignment="1">
      <alignment horizontal="left"/>
    </xf>
    <xf numFmtId="0" fontId="43" fillId="0" borderId="0" xfId="42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42" applyFont="1"/>
    <xf numFmtId="0" fontId="23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0" fillId="0" borderId="0" xfId="0" applyAlignment="1">
      <alignment horizontal="right"/>
    </xf>
    <xf numFmtId="0" fontId="13" fillId="0" borderId="0" xfId="0" applyFont="1" applyAlignment="1">
      <alignment horizontal="right"/>
    </xf>
    <xf numFmtId="0" fontId="45" fillId="0" borderId="0" xfId="0" applyFont="1" applyAlignment="1" applyProtection="1">
      <alignment horizontal="center" vertical="center" wrapText="1"/>
      <protection locked="0"/>
    </xf>
    <xf numFmtId="0" fontId="45" fillId="0" borderId="0" xfId="0" applyFont="1" applyAlignment="1" applyProtection="1">
      <alignment horizontal="left" vertical="center" wrapText="1"/>
      <protection locked="0"/>
    </xf>
    <xf numFmtId="165" fontId="45" fillId="0" borderId="0" xfId="0" applyNumberFormat="1" applyFont="1" applyAlignment="1">
      <alignment horizontal="left" vertical="center" wrapText="1"/>
    </xf>
    <xf numFmtId="169" fontId="45" fillId="0" borderId="0" xfId="0" applyNumberFormat="1" applyFont="1" applyAlignment="1">
      <alignment horizontal="left" vertical="center" wrapText="1"/>
    </xf>
    <xf numFmtId="0" fontId="46" fillId="0" borderId="0" xfId="0" applyFont="1" applyAlignment="1">
      <alignment horizontal="left"/>
    </xf>
    <xf numFmtId="0" fontId="45" fillId="0" borderId="0" xfId="0" applyFont="1" applyAlignment="1" applyProtection="1">
      <alignment horizontal="center" vertical="center"/>
      <protection locked="0"/>
    </xf>
    <xf numFmtId="0" fontId="19" fillId="2" borderId="5" xfId="0" applyFont="1" applyFill="1" applyBorder="1" applyAlignment="1">
      <alignment horizontal="left"/>
    </xf>
    <xf numFmtId="0" fontId="19" fillId="2" borderId="5" xfId="0" applyFont="1" applyFill="1" applyBorder="1"/>
    <xf numFmtId="0" fontId="0" fillId="2" borderId="10" xfId="0" applyFill="1" applyBorder="1"/>
    <xf numFmtId="0" fontId="0" fillId="0" borderId="30" xfId="0" applyBorder="1"/>
    <xf numFmtId="0" fontId="0" fillId="0" borderId="31" xfId="0" applyBorder="1"/>
    <xf numFmtId="0" fontId="0" fillId="2" borderId="32" xfId="0" applyFill="1" applyBorder="1" applyAlignment="1">
      <alignment horizontal="center"/>
    </xf>
    <xf numFmtId="0" fontId="11" fillId="0" borderId="33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11" fillId="0" borderId="35" xfId="0" applyFont="1" applyBorder="1" applyAlignment="1">
      <alignment horizontal="right" vertical="center"/>
    </xf>
    <xf numFmtId="0" fontId="7" fillId="0" borderId="36" xfId="0" applyFont="1" applyBorder="1" applyAlignment="1">
      <alignment horizontal="right" vertical="center"/>
    </xf>
    <xf numFmtId="0" fontId="10" fillId="0" borderId="36" xfId="0" applyFont="1" applyBorder="1" applyAlignment="1">
      <alignment horizontal="right" vertical="center"/>
    </xf>
    <xf numFmtId="0" fontId="11" fillId="0" borderId="37" xfId="0" applyFont="1" applyBorder="1" applyAlignment="1">
      <alignment horizontal="right" vertical="center"/>
    </xf>
    <xf numFmtId="22" fontId="10" fillId="0" borderId="38" xfId="0" applyNumberFormat="1" applyFont="1" applyBorder="1" applyAlignment="1">
      <alignment horizontal="right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438530745154182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29953854780622"/>
          <c:y val="0.14506216562429358"/>
          <c:w val="0.84358343837697292"/>
          <c:h val="0.623458669278878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1'!$H$21:$H$1927</c:f>
              <c:numCache>
                <c:formatCode>General</c:formatCode>
                <c:ptCount val="1907"/>
                <c:pt idx="36">
                  <c:v>-7.948200000464567E-2</c:v>
                </c:pt>
                <c:pt idx="45">
                  <c:v>-7.3200000002543675E-2</c:v>
                </c:pt>
                <c:pt idx="46">
                  <c:v>-2.7702750001481036E-2</c:v>
                </c:pt>
                <c:pt idx="47">
                  <c:v>-4.3677500005287584E-2</c:v>
                </c:pt>
                <c:pt idx="106">
                  <c:v>-2.0266999999876134E-2</c:v>
                </c:pt>
                <c:pt idx="233">
                  <c:v>-7.7529999980470166E-3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06-4CDB-AEC3-2F9FA2AF081F}"/>
            </c:ext>
          </c:extLst>
        </c:ser>
        <c:ser>
          <c:idx val="2"/>
          <c:order val="1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1'!$J$21:$J$1927</c:f>
              <c:numCache>
                <c:formatCode>General</c:formatCode>
                <c:ptCount val="1907"/>
                <c:pt idx="61">
                  <c:v>-3.6326500005088747E-2</c:v>
                </c:pt>
                <c:pt idx="72">
                  <c:v>-2.8919000003952533E-2</c:v>
                </c:pt>
                <c:pt idx="156">
                  <c:v>-2.2206000008736737E-2</c:v>
                </c:pt>
                <c:pt idx="159">
                  <c:v>-1.9916999997803941E-2</c:v>
                </c:pt>
                <c:pt idx="160">
                  <c:v>-2.0458500002860092E-2</c:v>
                </c:pt>
                <c:pt idx="209">
                  <c:v>-1.7405750004400034E-2</c:v>
                </c:pt>
                <c:pt idx="277">
                  <c:v>-1.5672000001359265E-2</c:v>
                </c:pt>
                <c:pt idx="280">
                  <c:v>-1.8325500001083128E-2</c:v>
                </c:pt>
                <c:pt idx="281">
                  <c:v>-1.7938999997568317E-2</c:v>
                </c:pt>
                <c:pt idx="282">
                  <c:v>-1.6780500001914334E-2</c:v>
                </c:pt>
                <c:pt idx="310">
                  <c:v>-1.2833499997213949E-2</c:v>
                </c:pt>
                <c:pt idx="335">
                  <c:v>-1.5632499998901039E-2</c:v>
                </c:pt>
                <c:pt idx="350">
                  <c:v>-1.119200000539422E-2</c:v>
                </c:pt>
                <c:pt idx="358">
                  <c:v>-1.4309999998658895E-2</c:v>
                </c:pt>
                <c:pt idx="381">
                  <c:v>-9.7505000012461096E-3</c:v>
                </c:pt>
                <c:pt idx="404">
                  <c:v>-8.8805000050342642E-3</c:v>
                </c:pt>
                <c:pt idx="405">
                  <c:v>-1.3944500002253335E-2</c:v>
                </c:pt>
                <c:pt idx="406">
                  <c:v>-1.3930000000982545E-2</c:v>
                </c:pt>
                <c:pt idx="411">
                  <c:v>-1.5512999998463783E-2</c:v>
                </c:pt>
                <c:pt idx="415">
                  <c:v>-1.273850000143284E-2</c:v>
                </c:pt>
                <c:pt idx="416">
                  <c:v>-1.2081000000762288E-2</c:v>
                </c:pt>
                <c:pt idx="420">
                  <c:v>-1.362150000204565E-2</c:v>
                </c:pt>
                <c:pt idx="421">
                  <c:v>-1.4820500000496395E-2</c:v>
                </c:pt>
                <c:pt idx="422">
                  <c:v>-1.386300000740448E-2</c:v>
                </c:pt>
                <c:pt idx="424">
                  <c:v>-1.4548500003002118E-2</c:v>
                </c:pt>
                <c:pt idx="430">
                  <c:v>-1.135950000025332E-2</c:v>
                </c:pt>
                <c:pt idx="431">
                  <c:v>-1.2126500005251728E-2</c:v>
                </c:pt>
                <c:pt idx="434">
                  <c:v>-8.0390000002807938E-3</c:v>
                </c:pt>
                <c:pt idx="436">
                  <c:v>-1.1460000008810312E-2</c:v>
                </c:pt>
                <c:pt idx="452">
                  <c:v>-1.3435500004561618E-2</c:v>
                </c:pt>
                <c:pt idx="453">
                  <c:v>-1.333550000708783E-2</c:v>
                </c:pt>
                <c:pt idx="457">
                  <c:v>-1.3376000002608635E-2</c:v>
                </c:pt>
                <c:pt idx="460">
                  <c:v>-1.2546499994641636E-2</c:v>
                </c:pt>
                <c:pt idx="461">
                  <c:v>-1.2446499997167848E-2</c:v>
                </c:pt>
                <c:pt idx="465">
                  <c:v>-9.4975000029080547E-3</c:v>
                </c:pt>
                <c:pt idx="469">
                  <c:v>-1.1988500002189539E-2</c:v>
                </c:pt>
                <c:pt idx="472">
                  <c:v>-1.2443499996152241E-2</c:v>
                </c:pt>
                <c:pt idx="476">
                  <c:v>-9.9985000051674433E-3</c:v>
                </c:pt>
                <c:pt idx="477">
                  <c:v>-9.9985000051674433E-3</c:v>
                </c:pt>
                <c:pt idx="478">
                  <c:v>-1.106900000013411E-2</c:v>
                </c:pt>
                <c:pt idx="481">
                  <c:v>-1.0452999995322898E-2</c:v>
                </c:pt>
                <c:pt idx="482">
                  <c:v>-1.1580999998841435E-2</c:v>
                </c:pt>
                <c:pt idx="483">
                  <c:v>-1.075200000195764E-2</c:v>
                </c:pt>
                <c:pt idx="494">
                  <c:v>-1.089575000514742E-2</c:v>
                </c:pt>
                <c:pt idx="497">
                  <c:v>-6.9275000059860758E-3</c:v>
                </c:pt>
                <c:pt idx="511">
                  <c:v>-8.7110000022221357E-3</c:v>
                </c:pt>
                <c:pt idx="513">
                  <c:v>-1.0252499996568076E-2</c:v>
                </c:pt>
                <c:pt idx="514">
                  <c:v>-9.809500006667804E-3</c:v>
                </c:pt>
                <c:pt idx="516">
                  <c:v>-1.4915750005457085E-2</c:v>
                </c:pt>
                <c:pt idx="518">
                  <c:v>-1.1308500004815869E-2</c:v>
                </c:pt>
                <c:pt idx="522">
                  <c:v>-1.1026750005839858E-2</c:v>
                </c:pt>
                <c:pt idx="528">
                  <c:v>-1.0889000004681293E-2</c:v>
                </c:pt>
                <c:pt idx="536">
                  <c:v>-9.0860000054817647E-3</c:v>
                </c:pt>
                <c:pt idx="560">
                  <c:v>-9.7370000003138557E-3</c:v>
                </c:pt>
                <c:pt idx="564">
                  <c:v>-1.0944499998004176E-2</c:v>
                </c:pt>
                <c:pt idx="584">
                  <c:v>-1.1957000002439599E-2</c:v>
                </c:pt>
                <c:pt idx="599">
                  <c:v>-9.6029999986058101E-3</c:v>
                </c:pt>
                <c:pt idx="613">
                  <c:v>-1.0332999998354353E-2</c:v>
                </c:pt>
                <c:pt idx="629">
                  <c:v>-1.0032999998657033E-2</c:v>
                </c:pt>
                <c:pt idx="648">
                  <c:v>-1.0422500003187452E-2</c:v>
                </c:pt>
                <c:pt idx="655">
                  <c:v>-1.0436000004119705E-2</c:v>
                </c:pt>
                <c:pt idx="670">
                  <c:v>-1.1133500003779773E-2</c:v>
                </c:pt>
                <c:pt idx="674">
                  <c:v>-1.0504750003747176E-2</c:v>
                </c:pt>
                <c:pt idx="675">
                  <c:v>-1.0404749998997431E-2</c:v>
                </c:pt>
                <c:pt idx="676">
                  <c:v>-8.4255000037956052E-3</c:v>
                </c:pt>
                <c:pt idx="677">
                  <c:v>-8.2255000015720725E-3</c:v>
                </c:pt>
                <c:pt idx="749">
                  <c:v>-9.1374999974505045E-3</c:v>
                </c:pt>
                <c:pt idx="750">
                  <c:v>-8.1375000008847564E-3</c:v>
                </c:pt>
                <c:pt idx="785">
                  <c:v>-6.4490000004298054E-3</c:v>
                </c:pt>
                <c:pt idx="793">
                  <c:v>-6.6870000009657815E-3</c:v>
                </c:pt>
                <c:pt idx="794">
                  <c:v>-6.6870000009657815E-3</c:v>
                </c:pt>
                <c:pt idx="838">
                  <c:v>-6.5160000012838282E-3</c:v>
                </c:pt>
                <c:pt idx="839">
                  <c:v>-6.5160000012838282E-3</c:v>
                </c:pt>
                <c:pt idx="905">
                  <c:v>-4.7059999997145496E-3</c:v>
                </c:pt>
                <c:pt idx="910">
                  <c:v>-4.8170000009122305E-3</c:v>
                </c:pt>
                <c:pt idx="916">
                  <c:v>-4.1154999998980202E-3</c:v>
                </c:pt>
                <c:pt idx="932">
                  <c:v>-4.6930000025895424E-3</c:v>
                </c:pt>
                <c:pt idx="933">
                  <c:v>-3.2930000015767291E-3</c:v>
                </c:pt>
                <c:pt idx="934">
                  <c:v>-3.2930000015767291E-3</c:v>
                </c:pt>
                <c:pt idx="963">
                  <c:v>-4.9790000048233196E-3</c:v>
                </c:pt>
                <c:pt idx="964">
                  <c:v>-5.7287500021629967E-3</c:v>
                </c:pt>
                <c:pt idx="965">
                  <c:v>-4.9214999962714501E-3</c:v>
                </c:pt>
                <c:pt idx="966">
                  <c:v>-5.9142499958397821E-3</c:v>
                </c:pt>
                <c:pt idx="967">
                  <c:v>-5.0567500002216548E-3</c:v>
                </c:pt>
                <c:pt idx="974">
                  <c:v>-3.7165000030654483E-3</c:v>
                </c:pt>
                <c:pt idx="975">
                  <c:v>-4.3947500016656704E-3</c:v>
                </c:pt>
                <c:pt idx="976">
                  <c:v>-3.5947500073234551E-3</c:v>
                </c:pt>
                <c:pt idx="977">
                  <c:v>-2.8947500031790696E-3</c:v>
                </c:pt>
                <c:pt idx="980">
                  <c:v>-3.9434999998775311E-3</c:v>
                </c:pt>
                <c:pt idx="1006">
                  <c:v>-4.4084999972255901E-3</c:v>
                </c:pt>
                <c:pt idx="1007">
                  <c:v>-4.2084999950020574E-3</c:v>
                </c:pt>
                <c:pt idx="1008">
                  <c:v>-4.1084999975282699E-3</c:v>
                </c:pt>
                <c:pt idx="1009">
                  <c:v>-3.6012499986100011E-3</c:v>
                </c:pt>
                <c:pt idx="1010">
                  <c:v>-1.7012499956763349E-3</c:v>
                </c:pt>
                <c:pt idx="1011">
                  <c:v>-1.4012499959790148E-3</c:v>
                </c:pt>
                <c:pt idx="1018">
                  <c:v>-4.2365000044810586E-3</c:v>
                </c:pt>
                <c:pt idx="1019">
                  <c:v>-4.0365000022575259E-3</c:v>
                </c:pt>
                <c:pt idx="1020">
                  <c:v>-4.1219999984605238E-3</c:v>
                </c:pt>
                <c:pt idx="1021">
                  <c:v>-2.9147500026738271E-3</c:v>
                </c:pt>
                <c:pt idx="1022">
                  <c:v>-1.2147500019636936E-3</c:v>
                </c:pt>
                <c:pt idx="1023">
                  <c:v>-5.1474999781930819E-4</c:v>
                </c:pt>
                <c:pt idx="1024">
                  <c:v>-3.1474999559577554E-4</c:v>
                </c:pt>
                <c:pt idx="1050">
                  <c:v>-3.415250001125969E-3</c:v>
                </c:pt>
                <c:pt idx="1051">
                  <c:v>-3.0505000031553209E-3</c:v>
                </c:pt>
                <c:pt idx="1052">
                  <c:v>-2.5505000012344681E-3</c:v>
                </c:pt>
                <c:pt idx="1053">
                  <c:v>-3.343250005855225E-3</c:v>
                </c:pt>
                <c:pt idx="1054">
                  <c:v>-2.5432500042370521E-3</c:v>
                </c:pt>
                <c:pt idx="1055">
                  <c:v>-3.2360000041080639E-3</c:v>
                </c:pt>
                <c:pt idx="1056">
                  <c:v>-3.1359999993583187E-3</c:v>
                </c:pt>
                <c:pt idx="1057">
                  <c:v>-2.9360000044107437E-3</c:v>
                </c:pt>
                <c:pt idx="1058">
                  <c:v>-3.6857500090263784E-3</c:v>
                </c:pt>
                <c:pt idx="1059">
                  <c:v>-3.0857500096317381E-3</c:v>
                </c:pt>
                <c:pt idx="1060">
                  <c:v>-2.4857500029611401E-3</c:v>
                </c:pt>
                <c:pt idx="1077">
                  <c:v>-2.626000001328066E-3</c:v>
                </c:pt>
                <c:pt idx="1078">
                  <c:v>-1.626000004762318E-3</c:v>
                </c:pt>
                <c:pt idx="1079">
                  <c:v>-2.6000001525972039E-5</c:v>
                </c:pt>
                <c:pt idx="1085">
                  <c:v>-2.7065000031143427E-3</c:v>
                </c:pt>
                <c:pt idx="1086">
                  <c:v>-2.2065000011934899E-3</c:v>
                </c:pt>
                <c:pt idx="1087">
                  <c:v>-1.9065000014961697E-3</c:v>
                </c:pt>
                <c:pt idx="1109">
                  <c:v>-1.8752499963738956E-3</c:v>
                </c:pt>
                <c:pt idx="1110">
                  <c:v>-1.0752500020316802E-3</c:v>
                </c:pt>
                <c:pt idx="1111">
                  <c:v>-1.0752499947557226E-3</c:v>
                </c:pt>
                <c:pt idx="1112">
                  <c:v>1.2475000403355807E-4</c:v>
                </c:pt>
                <c:pt idx="1113">
                  <c:v>-2.4535000047762878E-3</c:v>
                </c:pt>
                <c:pt idx="1114">
                  <c:v>-2.2535000025527552E-3</c:v>
                </c:pt>
                <c:pt idx="1115">
                  <c:v>-2.1535000050789677E-3</c:v>
                </c:pt>
                <c:pt idx="1123">
                  <c:v>2.9704999979003333E-3</c:v>
                </c:pt>
                <c:pt idx="1125">
                  <c:v>3.0207500021788292E-3</c:v>
                </c:pt>
                <c:pt idx="1175">
                  <c:v>-4.1150000470224768E-4</c:v>
                </c:pt>
                <c:pt idx="1193">
                  <c:v>-4.8750000132713467E-5</c:v>
                </c:pt>
                <c:pt idx="1194">
                  <c:v>-4.8750000132713467E-5</c:v>
                </c:pt>
                <c:pt idx="1195">
                  <c:v>-2.0414999962667935E-3</c:v>
                </c:pt>
                <c:pt idx="1197">
                  <c:v>-9.1200000315438956E-4</c:v>
                </c:pt>
                <c:pt idx="1198">
                  <c:v>-1.1670000021695159E-3</c:v>
                </c:pt>
                <c:pt idx="1199">
                  <c:v>-1.1670000021695159E-3</c:v>
                </c:pt>
                <c:pt idx="1200">
                  <c:v>-3.6597500002244487E-3</c:v>
                </c:pt>
                <c:pt idx="1201">
                  <c:v>-3.6597500002244487E-3</c:v>
                </c:pt>
                <c:pt idx="1203">
                  <c:v>-3.7022500036982819E-3</c:v>
                </c:pt>
                <c:pt idx="1224">
                  <c:v>-4.6440000005532056E-3</c:v>
                </c:pt>
                <c:pt idx="1225">
                  <c:v>-4.6440000005532056E-3</c:v>
                </c:pt>
                <c:pt idx="1226">
                  <c:v>-4.6440000005532056E-3</c:v>
                </c:pt>
                <c:pt idx="1227">
                  <c:v>-4.2367499991087243E-3</c:v>
                </c:pt>
                <c:pt idx="1228">
                  <c:v>-4.2367499991087243E-3</c:v>
                </c:pt>
                <c:pt idx="1229">
                  <c:v>-3.7295000001904555E-3</c:v>
                </c:pt>
                <c:pt idx="1230">
                  <c:v>-3.7295000001904555E-3</c:v>
                </c:pt>
                <c:pt idx="1243">
                  <c:v>-1.625249999051448E-3</c:v>
                </c:pt>
                <c:pt idx="1244">
                  <c:v>-1.4252499968279153E-3</c:v>
                </c:pt>
                <c:pt idx="1245">
                  <c:v>-1.2252500018803403E-3</c:v>
                </c:pt>
                <c:pt idx="1247">
                  <c:v>-6.6800000058719888E-4</c:v>
                </c:pt>
                <c:pt idx="1248">
                  <c:v>-5.7799999922281131E-4</c:v>
                </c:pt>
                <c:pt idx="1249">
                  <c:v>-2.8800000291084871E-4</c:v>
                </c:pt>
                <c:pt idx="1250">
                  <c:v>-1.5507499992963858E-3</c:v>
                </c:pt>
                <c:pt idx="1251">
                  <c:v>6.6924999555340037E-4</c:v>
                </c:pt>
                <c:pt idx="1252">
                  <c:v>8.4924999828217551E-4</c:v>
                </c:pt>
                <c:pt idx="1262">
                  <c:v>-4.5750000572297722E-4</c:v>
                </c:pt>
                <c:pt idx="1263">
                  <c:v>-4.5750000572297722E-4</c:v>
                </c:pt>
                <c:pt idx="1264">
                  <c:v>4.7399999311892316E-4</c:v>
                </c:pt>
                <c:pt idx="1265">
                  <c:v>2.9012499944656156E-3</c:v>
                </c:pt>
                <c:pt idx="1267">
                  <c:v>-2.098749995639082E-3</c:v>
                </c:pt>
                <c:pt idx="1268">
                  <c:v>-1.9987499981652945E-3</c:v>
                </c:pt>
                <c:pt idx="1269">
                  <c:v>-1.5987500009941868E-3</c:v>
                </c:pt>
                <c:pt idx="1280">
                  <c:v>-6.745000064256601E-4</c:v>
                </c:pt>
                <c:pt idx="1281">
                  <c:v>1.2549999519251287E-4</c:v>
                </c:pt>
                <c:pt idx="1282">
                  <c:v>2.2549999266630039E-4</c:v>
                </c:pt>
                <c:pt idx="1284">
                  <c:v>-6.3049999880604446E-4</c:v>
                </c:pt>
                <c:pt idx="1288">
                  <c:v>-2.5600000662961975E-4</c:v>
                </c:pt>
                <c:pt idx="1295">
                  <c:v>-9.3300000298768282E-4</c:v>
                </c:pt>
                <c:pt idx="1296">
                  <c:v>-9.3300000298768282E-4</c:v>
                </c:pt>
                <c:pt idx="1297">
                  <c:v>-7.3300000076415017E-4</c:v>
                </c:pt>
                <c:pt idx="1298">
                  <c:v>-6.8299999838927761E-4</c:v>
                </c:pt>
                <c:pt idx="1300">
                  <c:v>-1.0292500010109507E-3</c:v>
                </c:pt>
                <c:pt idx="1301">
                  <c:v>-9.0925000404240564E-4</c:v>
                </c:pt>
                <c:pt idx="1303">
                  <c:v>-2.9852500010747463E-3</c:v>
                </c:pt>
                <c:pt idx="1304">
                  <c:v>-2.585249996627681E-3</c:v>
                </c:pt>
                <c:pt idx="1311">
                  <c:v>-1.1647500068647787E-3</c:v>
                </c:pt>
                <c:pt idx="1316">
                  <c:v>7.6824999996460974E-4</c:v>
                </c:pt>
                <c:pt idx="1317">
                  <c:v>7.6824999996460974E-4</c:v>
                </c:pt>
                <c:pt idx="1329">
                  <c:v>5.9049999981652945E-4</c:v>
                </c:pt>
                <c:pt idx="1330">
                  <c:v>-4.8224999773083255E-4</c:v>
                </c:pt>
                <c:pt idx="1331">
                  <c:v>-4.522500021266751E-4</c:v>
                </c:pt>
                <c:pt idx="1337">
                  <c:v>2.2799999715061858E-4</c:v>
                </c:pt>
                <c:pt idx="1349">
                  <c:v>3.0899999546818435E-4</c:v>
                </c:pt>
                <c:pt idx="1350">
                  <c:v>4.9899999430635944E-4</c:v>
                </c:pt>
                <c:pt idx="1351">
                  <c:v>-1.365000061923638E-4</c:v>
                </c:pt>
                <c:pt idx="1352">
                  <c:v>3.6349999572848901E-4</c:v>
                </c:pt>
                <c:pt idx="1353">
                  <c:v>4.6349999320227653E-4</c:v>
                </c:pt>
                <c:pt idx="1355">
                  <c:v>5.7224999909522012E-4</c:v>
                </c:pt>
                <c:pt idx="1356">
                  <c:v>3.8674999814247712E-4</c:v>
                </c:pt>
                <c:pt idx="1358">
                  <c:v>-8.1800000043585896E-4</c:v>
                </c:pt>
                <c:pt idx="1360">
                  <c:v>1.0980000006384216E-3</c:v>
                </c:pt>
                <c:pt idx="1362">
                  <c:v>-5.8400000125402585E-4</c:v>
                </c:pt>
                <c:pt idx="1364">
                  <c:v>5.1125000027241185E-4</c:v>
                </c:pt>
                <c:pt idx="1368">
                  <c:v>-2.0700000459328294E-4</c:v>
                </c:pt>
                <c:pt idx="1369">
                  <c:v>-9.4849999732105061E-4</c:v>
                </c:pt>
                <c:pt idx="1374">
                  <c:v>-9.4050000188872218E-4</c:v>
                </c:pt>
                <c:pt idx="1396">
                  <c:v>3.2900000223889947E-4</c:v>
                </c:pt>
                <c:pt idx="1400">
                  <c:v>-3.6849999742116779E-4</c:v>
                </c:pt>
                <c:pt idx="1407">
                  <c:v>5.0049999845214188E-4</c:v>
                </c:pt>
                <c:pt idx="1424">
                  <c:v>-5.6000004406087101E-5</c:v>
                </c:pt>
                <c:pt idx="1428">
                  <c:v>-9.6050000138347968E-4</c:v>
                </c:pt>
                <c:pt idx="1429">
                  <c:v>-2.2424999988288619E-3</c:v>
                </c:pt>
                <c:pt idx="1440">
                  <c:v>1.9544999959180132E-3</c:v>
                </c:pt>
                <c:pt idx="1445">
                  <c:v>-5.2400000276975334E-4</c:v>
                </c:pt>
                <c:pt idx="1447">
                  <c:v>-6.655000033788383E-4</c:v>
                </c:pt>
                <c:pt idx="1450">
                  <c:v>-1.509250003437046E-3</c:v>
                </c:pt>
                <c:pt idx="1451">
                  <c:v>5.6999999651452526E-4</c:v>
                </c:pt>
                <c:pt idx="1463">
                  <c:v>8.5849999595666304E-4</c:v>
                </c:pt>
                <c:pt idx="1467">
                  <c:v>-3.9649999962421134E-4</c:v>
                </c:pt>
                <c:pt idx="1470">
                  <c:v>-4.3850000656675547E-4</c:v>
                </c:pt>
                <c:pt idx="1473">
                  <c:v>4.2499999835854396E-4</c:v>
                </c:pt>
                <c:pt idx="1478">
                  <c:v>2.2249999892665073E-4</c:v>
                </c:pt>
                <c:pt idx="1479">
                  <c:v>2.2249999892665073E-4</c:v>
                </c:pt>
                <c:pt idx="1481">
                  <c:v>-6.925000052433461E-4</c:v>
                </c:pt>
                <c:pt idx="1484">
                  <c:v>-7.6700000499840826E-4</c:v>
                </c:pt>
                <c:pt idx="1485">
                  <c:v>-5.5124999926192686E-4</c:v>
                </c:pt>
                <c:pt idx="1488">
                  <c:v>-3.2130000035976991E-3</c:v>
                </c:pt>
                <c:pt idx="1496">
                  <c:v>-2.4049999774433672E-4</c:v>
                </c:pt>
                <c:pt idx="1498">
                  <c:v>2.512499995646067E-4</c:v>
                </c:pt>
                <c:pt idx="1505">
                  <c:v>8.259999958681874E-4</c:v>
                </c:pt>
                <c:pt idx="1518">
                  <c:v>1.0944999958155677E-3</c:v>
                </c:pt>
                <c:pt idx="1520">
                  <c:v>1.1307500026305206E-3</c:v>
                </c:pt>
                <c:pt idx="1524">
                  <c:v>9.1350000002421439E-4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06-4CDB-AEC3-2F9FA2AF081F}"/>
            </c:ext>
          </c:extLst>
        </c:ser>
        <c:ser>
          <c:idx val="3"/>
          <c:order val="2"/>
          <c:tx>
            <c:strRef>
              <c:f>'Active 1'!$K$20:$K$20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1'!$K$21:$K$1927</c:f>
              <c:numCache>
                <c:formatCode>General</c:formatCode>
                <c:ptCount val="1907"/>
                <c:pt idx="968">
                  <c:v>-3.4500000765547156E-5</c:v>
                </c:pt>
                <c:pt idx="1026">
                  <c:v>-6.1175000155344605E-4</c:v>
                </c:pt>
                <c:pt idx="1028">
                  <c:v>-2.4009999979170971E-3</c:v>
                </c:pt>
                <c:pt idx="1266">
                  <c:v>4.5132500017643906E-3</c:v>
                </c:pt>
                <c:pt idx="1335">
                  <c:v>-5.8000005083158612E-5</c:v>
                </c:pt>
                <c:pt idx="1336">
                  <c:v>8.7774999701650813E-4</c:v>
                </c:pt>
                <c:pt idx="1363">
                  <c:v>-1.3250000047264621E-3</c:v>
                </c:pt>
                <c:pt idx="1365">
                  <c:v>-3.0530000076396391E-3</c:v>
                </c:pt>
                <c:pt idx="1367">
                  <c:v>-3.2250000367639586E-4</c:v>
                </c:pt>
                <c:pt idx="1387">
                  <c:v>-4.3300000834278762E-4</c:v>
                </c:pt>
                <c:pt idx="1401">
                  <c:v>-3.5349999961908907E-4</c:v>
                </c:pt>
                <c:pt idx="1405">
                  <c:v>8.0700000034994446E-3</c:v>
                </c:pt>
                <c:pt idx="1408">
                  <c:v>4.4599999819183722E-4</c:v>
                </c:pt>
                <c:pt idx="1409">
                  <c:v>3.1325000018114224E-3</c:v>
                </c:pt>
                <c:pt idx="1411">
                  <c:v>-1.149499999883119E-3</c:v>
                </c:pt>
                <c:pt idx="1412">
                  <c:v>7.7999999484745786E-4</c:v>
                </c:pt>
                <c:pt idx="1413">
                  <c:v>-7.112500024959445E-4</c:v>
                </c:pt>
                <c:pt idx="1414">
                  <c:v>1.7105000006267801E-3</c:v>
                </c:pt>
                <c:pt idx="1415">
                  <c:v>4.2042499990202487E-3</c:v>
                </c:pt>
                <c:pt idx="1416">
                  <c:v>-4.600000029313378E-4</c:v>
                </c:pt>
                <c:pt idx="1417">
                  <c:v>-2.590000003692694E-4</c:v>
                </c:pt>
                <c:pt idx="1418">
                  <c:v>1.0641000000759959E-2</c:v>
                </c:pt>
                <c:pt idx="1419">
                  <c:v>3.8984999991953373E-3</c:v>
                </c:pt>
                <c:pt idx="1420">
                  <c:v>3.8649999623885378E-4</c:v>
                </c:pt>
                <c:pt idx="1423">
                  <c:v>-7.2075000207405537E-4</c:v>
                </c:pt>
                <c:pt idx="1425">
                  <c:v>-8.6700000247219577E-4</c:v>
                </c:pt>
                <c:pt idx="1426">
                  <c:v>-6.2050000269664451E-4</c:v>
                </c:pt>
                <c:pt idx="1427">
                  <c:v>9.4499991973862052E-5</c:v>
                </c:pt>
                <c:pt idx="1430">
                  <c:v>-9.5549999969080091E-4</c:v>
                </c:pt>
                <c:pt idx="1431">
                  <c:v>-5.4999982239678502E-6</c:v>
                </c:pt>
                <c:pt idx="1435">
                  <c:v>1.1852500028908253E-3</c:v>
                </c:pt>
                <c:pt idx="1436">
                  <c:v>-2.0750000112457201E-4</c:v>
                </c:pt>
                <c:pt idx="1442">
                  <c:v>5.9100000362377614E-4</c:v>
                </c:pt>
                <c:pt idx="1443">
                  <c:v>-4.9199999921256676E-4</c:v>
                </c:pt>
                <c:pt idx="1444">
                  <c:v>8.0524999793851748E-4</c:v>
                </c:pt>
                <c:pt idx="1446">
                  <c:v>-4.8400000378023833E-4</c:v>
                </c:pt>
                <c:pt idx="1452">
                  <c:v>-8.2349999865982682E-4</c:v>
                </c:pt>
                <c:pt idx="1455">
                  <c:v>3.4049999521812424E-4</c:v>
                </c:pt>
                <c:pt idx="1456">
                  <c:v>1.0424999927636236E-3</c:v>
                </c:pt>
                <c:pt idx="1457">
                  <c:v>6.294999984675087E-4</c:v>
                </c:pt>
                <c:pt idx="1458">
                  <c:v>4.9625000247033313E-4</c:v>
                </c:pt>
                <c:pt idx="1459">
                  <c:v>2.6292500042472966E-3</c:v>
                </c:pt>
                <c:pt idx="1460">
                  <c:v>1.8199999612988904E-4</c:v>
                </c:pt>
                <c:pt idx="1461">
                  <c:v>2.8200000087963417E-4</c:v>
                </c:pt>
                <c:pt idx="1462">
                  <c:v>-7.3999995947815478E-5</c:v>
                </c:pt>
                <c:pt idx="1466">
                  <c:v>3.9432499979739077E-3</c:v>
                </c:pt>
                <c:pt idx="1469">
                  <c:v>6.0300000041024759E-4</c:v>
                </c:pt>
                <c:pt idx="1471">
                  <c:v>8.0430000016349368E-3</c:v>
                </c:pt>
                <c:pt idx="1472">
                  <c:v>7.0499999856110662E-4</c:v>
                </c:pt>
                <c:pt idx="1474">
                  <c:v>4.2549999998300336E-3</c:v>
                </c:pt>
                <c:pt idx="1475">
                  <c:v>7.8249999205581844E-5</c:v>
                </c:pt>
                <c:pt idx="1476">
                  <c:v>4.3782499924418516E-3</c:v>
                </c:pt>
                <c:pt idx="1477">
                  <c:v>1.1064999998779967E-3</c:v>
                </c:pt>
                <c:pt idx="1482">
                  <c:v>4.6550000115530565E-4</c:v>
                </c:pt>
                <c:pt idx="1483">
                  <c:v>-3.9525000465800986E-4</c:v>
                </c:pt>
                <c:pt idx="1486">
                  <c:v>1.3052499925834127E-3</c:v>
                </c:pt>
                <c:pt idx="1487">
                  <c:v>-5.850000015925616E-4</c:v>
                </c:pt>
                <c:pt idx="1489">
                  <c:v>-3.1130000061239116E-3</c:v>
                </c:pt>
                <c:pt idx="1490">
                  <c:v>-1.9410000022617169E-3</c:v>
                </c:pt>
                <c:pt idx="1491">
                  <c:v>-1.9410000022617169E-3</c:v>
                </c:pt>
                <c:pt idx="1493">
                  <c:v>-2.149999636458233E-5</c:v>
                </c:pt>
                <c:pt idx="1494">
                  <c:v>4.2599999869707972E-4</c:v>
                </c:pt>
                <c:pt idx="1495">
                  <c:v>-1.0200000542681664E-4</c:v>
                </c:pt>
                <c:pt idx="1497">
                  <c:v>-1.6535000031581149E-3</c:v>
                </c:pt>
                <c:pt idx="1499">
                  <c:v>2.164999968954362E-4</c:v>
                </c:pt>
                <c:pt idx="1500">
                  <c:v>2.164999968954362E-4</c:v>
                </c:pt>
                <c:pt idx="1501">
                  <c:v>2.164999968954362E-4</c:v>
                </c:pt>
                <c:pt idx="1502">
                  <c:v>2.164999968954362E-4</c:v>
                </c:pt>
                <c:pt idx="1503">
                  <c:v>2.8649999876506627E-4</c:v>
                </c:pt>
                <c:pt idx="1504">
                  <c:v>-7.479999985662289E-4</c:v>
                </c:pt>
                <c:pt idx="1506">
                  <c:v>8.259999958681874E-4</c:v>
                </c:pt>
                <c:pt idx="1507">
                  <c:v>-3.4099999902537093E-4</c:v>
                </c:pt>
                <c:pt idx="1508">
                  <c:v>-4.7737500062794425E-3</c:v>
                </c:pt>
                <c:pt idx="1509">
                  <c:v>7.2774999716784805E-4</c:v>
                </c:pt>
                <c:pt idx="1512">
                  <c:v>-7.1700000262353569E-4</c:v>
                </c:pt>
                <c:pt idx="1514">
                  <c:v>8.4000000060768798E-4</c:v>
                </c:pt>
                <c:pt idx="1515">
                  <c:v>3.0149999656714499E-4</c:v>
                </c:pt>
                <c:pt idx="1516">
                  <c:v>1.3334999966900796E-3</c:v>
                </c:pt>
                <c:pt idx="1517">
                  <c:v>6.0300000041024759E-4</c:v>
                </c:pt>
                <c:pt idx="1519">
                  <c:v>1.0944999958155677E-3</c:v>
                </c:pt>
                <c:pt idx="1521">
                  <c:v>1.8450000061420724E-4</c:v>
                </c:pt>
                <c:pt idx="1522">
                  <c:v>2.1815000000060536E-3</c:v>
                </c:pt>
                <c:pt idx="1523">
                  <c:v>1.1704999997164123E-3</c:v>
                </c:pt>
                <c:pt idx="1525">
                  <c:v>9.1350000002421439E-4</c:v>
                </c:pt>
                <c:pt idx="1526">
                  <c:v>-4.3400019785622135E-4</c:v>
                </c:pt>
                <c:pt idx="1527">
                  <c:v>4.7577499935869128E-3</c:v>
                </c:pt>
                <c:pt idx="1528">
                  <c:v>1.74200000037672E-3</c:v>
                </c:pt>
                <c:pt idx="1529">
                  <c:v>8.1449999561300501E-4</c:v>
                </c:pt>
                <c:pt idx="1530">
                  <c:v>1.2595000007422641E-3</c:v>
                </c:pt>
                <c:pt idx="1531">
                  <c:v>1.335000000835862E-3</c:v>
                </c:pt>
                <c:pt idx="1532">
                  <c:v>9.0799999452428892E-4</c:v>
                </c:pt>
                <c:pt idx="1533">
                  <c:v>2.0375000021886081E-3</c:v>
                </c:pt>
                <c:pt idx="1534">
                  <c:v>1.680499997746665E-3</c:v>
                </c:pt>
                <c:pt idx="1535">
                  <c:v>9.8874999821418896E-4</c:v>
                </c:pt>
                <c:pt idx="1536">
                  <c:v>3.9699999615550041E-4</c:v>
                </c:pt>
                <c:pt idx="1537">
                  <c:v>1.919999995152466E-3</c:v>
                </c:pt>
                <c:pt idx="1538">
                  <c:v>1.5659999990020879E-3</c:v>
                </c:pt>
                <c:pt idx="1539">
                  <c:v>1.2375000005704351E-3</c:v>
                </c:pt>
                <c:pt idx="1540">
                  <c:v>2.0607499973266385E-3</c:v>
                </c:pt>
                <c:pt idx="1542">
                  <c:v>1.9899999970220961E-3</c:v>
                </c:pt>
                <c:pt idx="1543">
                  <c:v>2.0899999944958836E-3</c:v>
                </c:pt>
                <c:pt idx="1544">
                  <c:v>2.661999998963438E-3</c:v>
                </c:pt>
                <c:pt idx="1545">
                  <c:v>1.6644999996060506E-3</c:v>
                </c:pt>
                <c:pt idx="1546">
                  <c:v>1.6790000008768402E-3</c:v>
                </c:pt>
                <c:pt idx="1547">
                  <c:v>2.0244999977876432E-3</c:v>
                </c:pt>
                <c:pt idx="1548">
                  <c:v>2.3195000030682422E-3</c:v>
                </c:pt>
                <c:pt idx="1549">
                  <c:v>2.3684999978286214E-3</c:v>
                </c:pt>
                <c:pt idx="1550">
                  <c:v>4.240999995090533E-3</c:v>
                </c:pt>
                <c:pt idx="1551">
                  <c:v>3.1139999919105321E-3</c:v>
                </c:pt>
                <c:pt idx="1552">
                  <c:v>1.887500002339948E-3</c:v>
                </c:pt>
                <c:pt idx="1553">
                  <c:v>1.3249999756226316E-4</c:v>
                </c:pt>
                <c:pt idx="1554">
                  <c:v>1.3249999756226316E-4</c:v>
                </c:pt>
                <c:pt idx="1555">
                  <c:v>3.2489999939571135E-3</c:v>
                </c:pt>
                <c:pt idx="1556">
                  <c:v>2.6135000007343479E-3</c:v>
                </c:pt>
                <c:pt idx="1557">
                  <c:v>2.6135000007343479E-3</c:v>
                </c:pt>
                <c:pt idx="1558">
                  <c:v>3.0219999971450306E-3</c:v>
                </c:pt>
                <c:pt idx="1559">
                  <c:v>3.0479999986710027E-3</c:v>
                </c:pt>
                <c:pt idx="1560">
                  <c:v>3.1159999998635612E-3</c:v>
                </c:pt>
                <c:pt idx="1561">
                  <c:v>3.1479999961447902E-3</c:v>
                </c:pt>
                <c:pt idx="1562">
                  <c:v>3.8659999991068617E-3</c:v>
                </c:pt>
                <c:pt idx="1563">
                  <c:v>3.8659999991068617E-3</c:v>
                </c:pt>
                <c:pt idx="1564">
                  <c:v>3.737999992154073E-3</c:v>
                </c:pt>
                <c:pt idx="1565">
                  <c:v>3.737999992154073E-3</c:v>
                </c:pt>
                <c:pt idx="1566">
                  <c:v>2.789999998640269E-3</c:v>
                </c:pt>
                <c:pt idx="1567">
                  <c:v>2.789999998640269E-3</c:v>
                </c:pt>
                <c:pt idx="1568">
                  <c:v>3.3619999958318658E-3</c:v>
                </c:pt>
                <c:pt idx="1569">
                  <c:v>3.3619999958318658E-3</c:v>
                </c:pt>
                <c:pt idx="1570">
                  <c:v>2.4960000009741634E-3</c:v>
                </c:pt>
                <c:pt idx="1571">
                  <c:v>3.4399999931338243E-3</c:v>
                </c:pt>
                <c:pt idx="1572">
                  <c:v>3.4399999931338243E-3</c:v>
                </c:pt>
                <c:pt idx="1573">
                  <c:v>3.5399999978835694E-3</c:v>
                </c:pt>
                <c:pt idx="1574">
                  <c:v>3.5399999978835694E-3</c:v>
                </c:pt>
                <c:pt idx="1575">
                  <c:v>2.5729999979375862E-3</c:v>
                </c:pt>
                <c:pt idx="1576">
                  <c:v>2.5729999979375862E-3</c:v>
                </c:pt>
                <c:pt idx="1577">
                  <c:v>1.2739999947370961E-3</c:v>
                </c:pt>
                <c:pt idx="1578">
                  <c:v>2.3459999938495457E-3</c:v>
                </c:pt>
                <c:pt idx="1579">
                  <c:v>3.5490000882418826E-3</c:v>
                </c:pt>
                <c:pt idx="1580">
                  <c:v>2.8554999953485094E-3</c:v>
                </c:pt>
                <c:pt idx="1581">
                  <c:v>2.8554999953485094E-3</c:v>
                </c:pt>
                <c:pt idx="1583">
                  <c:v>6.525500000861939E-3</c:v>
                </c:pt>
                <c:pt idx="1584">
                  <c:v>2.7174999995622784E-3</c:v>
                </c:pt>
                <c:pt idx="1585">
                  <c:v>3.877499999362044E-3</c:v>
                </c:pt>
                <c:pt idx="1586">
                  <c:v>3.1939999971655197E-3</c:v>
                </c:pt>
                <c:pt idx="1587">
                  <c:v>3.1269999963114969E-3</c:v>
                </c:pt>
                <c:pt idx="1588">
                  <c:v>2.8585000036400743E-3</c:v>
                </c:pt>
                <c:pt idx="1589">
                  <c:v>3.0879999976605177E-3</c:v>
                </c:pt>
                <c:pt idx="1590">
                  <c:v>3.1194999974104576E-3</c:v>
                </c:pt>
                <c:pt idx="1591">
                  <c:v>2.4740000008023344E-3</c:v>
                </c:pt>
                <c:pt idx="1592">
                  <c:v>2.9984999928274192E-3</c:v>
                </c:pt>
                <c:pt idx="1593">
                  <c:v>2.7994999982183799E-3</c:v>
                </c:pt>
                <c:pt idx="1594">
                  <c:v>2.4179999963962473E-3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06-4CDB-AEC3-2F9FA2AF081F}"/>
            </c:ext>
          </c:extLst>
        </c:ser>
        <c:ser>
          <c:idx val="6"/>
          <c:order val="3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2"/>
            <c:spPr>
              <a:solidFill>
                <a:srgbClr val="FF99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1'!$U$21:$U$1927</c:f>
              <c:numCache>
                <c:formatCode>General</c:formatCode>
                <c:ptCount val="1907"/>
                <c:pt idx="923">
                  <c:v>3.0384500001673587E-2</c:v>
                </c:pt>
                <c:pt idx="949">
                  <c:v>0.12228149999282323</c:v>
                </c:pt>
                <c:pt idx="1310">
                  <c:v>5.7159749994752929E-2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06-4CDB-AEC3-2F9FA2AF081F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1'!$O$21:$O$1927</c:f>
              <c:numCache>
                <c:formatCode>General</c:formatCode>
                <c:ptCount val="1907"/>
                <c:pt idx="533">
                  <c:v>-5.0951345087110883E-3</c:v>
                </c:pt>
                <c:pt idx="1290">
                  <c:v>3.8759834838885364E-4</c:v>
                </c:pt>
                <c:pt idx="1291">
                  <c:v>3.8997011458514813E-4</c:v>
                </c:pt>
                <c:pt idx="1292">
                  <c:v>3.90760703317246E-4</c:v>
                </c:pt>
                <c:pt idx="1293">
                  <c:v>3.9392305824563836E-4</c:v>
                </c:pt>
                <c:pt idx="1294">
                  <c:v>3.9589953007588326E-4</c:v>
                </c:pt>
                <c:pt idx="1295">
                  <c:v>3.9827129627217732E-4</c:v>
                </c:pt>
                <c:pt idx="1296">
                  <c:v>3.9827129627217732E-4</c:v>
                </c:pt>
                <c:pt idx="1297">
                  <c:v>3.9827129627217732E-4</c:v>
                </c:pt>
                <c:pt idx="1298">
                  <c:v>3.9827129627217732E-4</c:v>
                </c:pt>
                <c:pt idx="1299">
                  <c:v>4.0024776810242265E-4</c:v>
                </c:pt>
                <c:pt idx="1300">
                  <c:v>4.0321247584779001E-4</c:v>
                </c:pt>
                <c:pt idx="1301">
                  <c:v>4.0321247584779001E-4</c:v>
                </c:pt>
                <c:pt idx="1302">
                  <c:v>4.0775836105735397E-4</c:v>
                </c:pt>
                <c:pt idx="1303">
                  <c:v>4.0953718570457473E-4</c:v>
                </c:pt>
                <c:pt idx="1304">
                  <c:v>4.0953718570457473E-4</c:v>
                </c:pt>
                <c:pt idx="1305">
                  <c:v>4.0973483288759887E-4</c:v>
                </c:pt>
                <c:pt idx="1306">
                  <c:v>4.1092071598574633E-4</c:v>
                </c:pt>
                <c:pt idx="1307">
                  <c:v>4.1526895401228529E-4</c:v>
                </c:pt>
                <c:pt idx="1308">
                  <c:v>4.2080307513697171E-4</c:v>
                </c:pt>
                <c:pt idx="1309">
                  <c:v>4.2080307513697171E-4</c:v>
                </c:pt>
                <c:pt idx="1310">
                  <c:v>4.2139601668604544E-4</c:v>
                </c:pt>
                <c:pt idx="1311">
                  <c:v>5.2298666876064411E-4</c:v>
                </c:pt>
                <c:pt idx="1312">
                  <c:v>5.3899609058562963E-4</c:v>
                </c:pt>
                <c:pt idx="1313">
                  <c:v>5.3899609058562963E-4</c:v>
                </c:pt>
                <c:pt idx="1314">
                  <c:v>5.3899609058562963E-4</c:v>
                </c:pt>
                <c:pt idx="1315">
                  <c:v>5.417631511479724E-4</c:v>
                </c:pt>
                <c:pt idx="1316">
                  <c:v>5.474949194556834E-4</c:v>
                </c:pt>
                <c:pt idx="1317">
                  <c:v>5.474949194556834E-4</c:v>
                </c:pt>
                <c:pt idx="1318">
                  <c:v>5.5283139339734524E-4</c:v>
                </c:pt>
                <c:pt idx="1319">
                  <c:v>5.5283139339734524E-4</c:v>
                </c:pt>
                <c:pt idx="1320">
                  <c:v>5.5678433705783547E-4</c:v>
                </c:pt>
                <c:pt idx="1321">
                  <c:v>5.6429493001276679E-4</c:v>
                </c:pt>
                <c:pt idx="1322">
                  <c:v>5.6745728494115915E-4</c:v>
                </c:pt>
                <c:pt idx="1323">
                  <c:v>5.7496787789609047E-4</c:v>
                </c:pt>
                <c:pt idx="1324">
                  <c:v>5.7694434972633559E-4</c:v>
                </c:pt>
                <c:pt idx="1325">
                  <c:v>5.8050199902077689E-4</c:v>
                </c:pt>
                <c:pt idx="1326">
                  <c:v>5.8050199902077689E-4</c:v>
                </c:pt>
                <c:pt idx="1327">
                  <c:v>5.8050199902077689E-4</c:v>
                </c:pt>
                <c:pt idx="1328">
                  <c:v>5.8129258775287476E-4</c:v>
                </c:pt>
                <c:pt idx="1329">
                  <c:v>5.8366435394916903E-4</c:v>
                </c:pt>
                <c:pt idx="1330">
                  <c:v>5.8425729549824255E-4</c:v>
                </c:pt>
                <c:pt idx="1331">
                  <c:v>5.8425729549824255E-4</c:v>
                </c:pt>
                <c:pt idx="1332">
                  <c:v>5.8445494268126712E-4</c:v>
                </c:pt>
                <c:pt idx="1333">
                  <c:v>5.9315141873434547E-4</c:v>
                </c:pt>
                <c:pt idx="1334">
                  <c:v>5.9631377366273761E-4</c:v>
                </c:pt>
                <c:pt idx="1335">
                  <c:v>5.9987142295717891E-4</c:v>
                </c:pt>
                <c:pt idx="1336">
                  <c:v>6.0006907014020349E-4</c:v>
                </c:pt>
                <c:pt idx="1337">
                  <c:v>6.0145260042137509E-4</c:v>
                </c:pt>
                <c:pt idx="1338">
                  <c:v>6.0263848351952212E-4</c:v>
                </c:pt>
                <c:pt idx="1339">
                  <c:v>6.0382436661766915E-4</c:v>
                </c:pt>
                <c:pt idx="1340">
                  <c:v>6.1647378633123795E-4</c:v>
                </c:pt>
                <c:pt idx="1341">
                  <c:v>6.1647378633123795E-4</c:v>
                </c:pt>
                <c:pt idx="1342">
                  <c:v>6.2082202435777712E-4</c:v>
                </c:pt>
                <c:pt idx="1343">
                  <c:v>6.2161261308987521E-4</c:v>
                </c:pt>
                <c:pt idx="1344">
                  <c:v>6.2200790745592415E-4</c:v>
                </c:pt>
                <c:pt idx="1345">
                  <c:v>6.314949722411008E-4</c:v>
                </c:pt>
                <c:pt idx="1346">
                  <c:v>6.3900556519603212E-4</c:v>
                </c:pt>
                <c:pt idx="1347">
                  <c:v>6.7853500180093448E-4</c:v>
                </c:pt>
                <c:pt idx="1348">
                  <c:v>7.7933506514343506E-4</c:v>
                </c:pt>
                <c:pt idx="1349">
                  <c:v>7.9672801724959218E-4</c:v>
                </c:pt>
                <c:pt idx="1350">
                  <c:v>7.9672801724959218E-4</c:v>
                </c:pt>
                <c:pt idx="1351">
                  <c:v>7.9791390034773921E-4</c:v>
                </c:pt>
                <c:pt idx="1352">
                  <c:v>7.9791390034773921E-4</c:v>
                </c:pt>
                <c:pt idx="1353">
                  <c:v>7.9791390034773921E-4</c:v>
                </c:pt>
                <c:pt idx="1354">
                  <c:v>8.0107625527613135E-4</c:v>
                </c:pt>
                <c:pt idx="1355">
                  <c:v>8.0680802358384213E-4</c:v>
                </c:pt>
                <c:pt idx="1356">
                  <c:v>8.0799390668198938E-4</c:v>
                </c:pt>
                <c:pt idx="1357">
                  <c:v>8.2005038484648444E-4</c:v>
                </c:pt>
                <c:pt idx="1358">
                  <c:v>8.2123626794463147E-4</c:v>
                </c:pt>
                <c:pt idx="1359">
                  <c:v>8.2321273977487659E-4</c:v>
                </c:pt>
                <c:pt idx="1360">
                  <c:v>8.3072333272980812E-4</c:v>
                </c:pt>
                <c:pt idx="1361">
                  <c:v>8.3388568765820027E-4</c:v>
                </c:pt>
                <c:pt idx="1362">
                  <c:v>8.5127863976435718E-4</c:v>
                </c:pt>
                <c:pt idx="1363">
                  <c:v>8.6155629328163192E-4</c:v>
                </c:pt>
                <c:pt idx="1364">
                  <c:v>8.6452100102699949E-4</c:v>
                </c:pt>
                <c:pt idx="1365">
                  <c:v>8.6471864821002407E-4</c:v>
                </c:pt>
                <c:pt idx="1366">
                  <c:v>8.7222924116495538E-4</c:v>
                </c:pt>
                <c:pt idx="1367">
                  <c:v>8.7539159609334753E-4</c:v>
                </c:pt>
                <c:pt idx="1368">
                  <c:v>8.8211160031618097E-4</c:v>
                </c:pt>
                <c:pt idx="1369">
                  <c:v>8.8962219327111251E-4</c:v>
                </c:pt>
                <c:pt idx="1370">
                  <c:v>8.9357513693160274E-4</c:v>
                </c:pt>
                <c:pt idx="1371">
                  <c:v>1.0030716763271819E-3</c:v>
                </c:pt>
                <c:pt idx="1372">
                  <c:v>1.0030716763271819E-3</c:v>
                </c:pt>
                <c:pt idx="1373">
                  <c:v>1.0066293256216232E-3</c:v>
                </c:pt>
                <c:pt idx="1374">
                  <c:v>1.0129540354784075E-3</c:v>
                </c:pt>
                <c:pt idx="1375">
                  <c:v>1.0212552171654369E-3</c:v>
                </c:pt>
                <c:pt idx="1376">
                  <c:v>1.0236269833617312E-3</c:v>
                </c:pt>
                <c:pt idx="1377">
                  <c:v>1.0236269833617312E-3</c:v>
                </c:pt>
                <c:pt idx="1378">
                  <c:v>1.0236269833617312E-3</c:v>
                </c:pt>
                <c:pt idx="1379">
                  <c:v>1.0236269833617312E-3</c:v>
                </c:pt>
                <c:pt idx="1380">
                  <c:v>1.0236269833617312E-3</c:v>
                </c:pt>
                <c:pt idx="1381">
                  <c:v>1.0236269833617312E-3</c:v>
                </c:pt>
                <c:pt idx="1382">
                  <c:v>1.0236269833617312E-3</c:v>
                </c:pt>
                <c:pt idx="1383">
                  <c:v>1.0236269833617312E-3</c:v>
                </c:pt>
                <c:pt idx="1384">
                  <c:v>1.0236269833617312E-3</c:v>
                </c:pt>
                <c:pt idx="1385">
                  <c:v>1.0275799270222214E-3</c:v>
                </c:pt>
                <c:pt idx="1386">
                  <c:v>1.0501117058870156E-3</c:v>
                </c:pt>
                <c:pt idx="1387">
                  <c:v>1.054459943913555E-3</c:v>
                </c:pt>
                <c:pt idx="1388">
                  <c:v>1.0564364157438001E-3</c:v>
                </c:pt>
                <c:pt idx="1389">
                  <c:v>1.0576222988419471E-3</c:v>
                </c:pt>
                <c:pt idx="1390">
                  <c:v>1.0607846537703392E-3</c:v>
                </c:pt>
                <c:pt idx="1391">
                  <c:v>1.0635517143326825E-3</c:v>
                </c:pt>
                <c:pt idx="1392">
                  <c:v>1.0702717185555157E-3</c:v>
                </c:pt>
                <c:pt idx="1393">
                  <c:v>1.0777823115104472E-3</c:v>
                </c:pt>
                <c:pt idx="1394">
                  <c:v>1.0777823115104472E-3</c:v>
                </c:pt>
                <c:pt idx="1395">
                  <c:v>1.0777823115104472E-3</c:v>
                </c:pt>
                <c:pt idx="1396">
                  <c:v>1.0813399608048883E-3</c:v>
                </c:pt>
                <c:pt idx="1397">
                  <c:v>1.0821305495369864E-3</c:v>
                </c:pt>
                <c:pt idx="1398">
                  <c:v>1.0852929044653785E-3</c:v>
                </c:pt>
                <c:pt idx="1399">
                  <c:v>1.091617614322163E-3</c:v>
                </c:pt>
                <c:pt idx="1400">
                  <c:v>1.0951752636166041E-3</c:v>
                </c:pt>
                <c:pt idx="1401">
                  <c:v>1.0991282072770944E-3</c:v>
                </c:pt>
                <c:pt idx="1402">
                  <c:v>1.1236364579721339E-3</c:v>
                </c:pt>
                <c:pt idx="1403">
                  <c:v>1.1398435269801437E-3</c:v>
                </c:pt>
                <c:pt idx="1404">
                  <c:v>1.2291800537072228E-3</c:v>
                </c:pt>
                <c:pt idx="1405">
                  <c:v>1.2291800537072228E-3</c:v>
                </c:pt>
                <c:pt idx="1406">
                  <c:v>1.2366906466621543E-3</c:v>
                </c:pt>
                <c:pt idx="1407">
                  <c:v>1.2398530015905464E-3</c:v>
                </c:pt>
                <c:pt idx="1408">
                  <c:v>1.2544788931343604E-3</c:v>
                </c:pt>
                <c:pt idx="1409">
                  <c:v>1.2588271311608995E-3</c:v>
                </c:pt>
                <c:pt idx="1410">
                  <c:v>1.2611988973571936E-3</c:v>
                </c:pt>
                <c:pt idx="1411">
                  <c:v>1.2793824381954486E-3</c:v>
                </c:pt>
                <c:pt idx="1412">
                  <c:v>1.2845212649540861E-3</c:v>
                </c:pt>
                <c:pt idx="1413">
                  <c:v>1.293415388190189E-3</c:v>
                </c:pt>
                <c:pt idx="1414">
                  <c:v>1.2951942128374095E-3</c:v>
                </c:pt>
                <c:pt idx="1415">
                  <c:v>1.3001353924130224E-3</c:v>
                </c:pt>
                <c:pt idx="1416">
                  <c:v>1.3003330395960468E-3</c:v>
                </c:pt>
                <c:pt idx="1417">
                  <c:v>1.3058671607207332E-3</c:v>
                </c:pt>
                <c:pt idx="1418">
                  <c:v>1.3058671607207332E-3</c:v>
                </c:pt>
                <c:pt idx="1419">
                  <c:v>1.3078436325509783E-3</c:v>
                </c:pt>
                <c:pt idx="1420">
                  <c:v>1.3204930522645471E-3</c:v>
                </c:pt>
                <c:pt idx="1421">
                  <c:v>1.3453965973256354E-3</c:v>
                </c:pt>
                <c:pt idx="1422">
                  <c:v>1.3469777747898315E-3</c:v>
                </c:pt>
                <c:pt idx="1423">
                  <c:v>1.4780178571350826E-3</c:v>
                </c:pt>
                <c:pt idx="1424">
                  <c:v>1.4805872705144012E-3</c:v>
                </c:pt>
                <c:pt idx="1425">
                  <c:v>1.4987708113526562E-3</c:v>
                </c:pt>
                <c:pt idx="1426">
                  <c:v>1.5031190493791954E-3</c:v>
                </c:pt>
                <c:pt idx="1427">
                  <c:v>1.5228837676816466E-3</c:v>
                </c:pt>
                <c:pt idx="1428">
                  <c:v>1.5347425986631173E-3</c:v>
                </c:pt>
                <c:pt idx="1429">
                  <c:v>1.5552979056976664E-3</c:v>
                </c:pt>
                <c:pt idx="1430">
                  <c:v>1.562413204286549E-3</c:v>
                </c:pt>
                <c:pt idx="1431">
                  <c:v>1.6019426408914511E-3</c:v>
                </c:pt>
                <c:pt idx="1432">
                  <c:v>1.6928603450827263E-3</c:v>
                </c:pt>
                <c:pt idx="1433">
                  <c:v>1.7232980112685012E-3</c:v>
                </c:pt>
                <c:pt idx="1434">
                  <c:v>1.7478062619635405E-3</c:v>
                </c:pt>
                <c:pt idx="1435">
                  <c:v>1.748399203512614E-3</c:v>
                </c:pt>
                <c:pt idx="1436">
                  <c:v>1.7489921450616875E-3</c:v>
                </c:pt>
                <c:pt idx="1437">
                  <c:v>1.7489921450616875E-3</c:v>
                </c:pt>
                <c:pt idx="1438">
                  <c:v>1.7517592056240307E-3</c:v>
                </c:pt>
                <c:pt idx="1439">
                  <c:v>1.7754768675869721E-3</c:v>
                </c:pt>
                <c:pt idx="1440">
                  <c:v>1.775872161953021E-3</c:v>
                </c:pt>
                <c:pt idx="1441">
                  <c:v>1.7904980534968347E-3</c:v>
                </c:pt>
                <c:pt idx="1442">
                  <c:v>1.8988087097942671E-3</c:v>
                </c:pt>
                <c:pt idx="1443">
                  <c:v>1.9138298957041299E-3</c:v>
                </c:pt>
                <c:pt idx="1444">
                  <c:v>1.9381404992161446E-3</c:v>
                </c:pt>
                <c:pt idx="1445">
                  <c:v>1.9739146393435813E-3</c:v>
                </c:pt>
                <c:pt idx="1446">
                  <c:v>1.9739146393435813E-3</c:v>
                </c:pt>
                <c:pt idx="1447">
                  <c:v>1.9814252322985127E-3</c:v>
                </c:pt>
                <c:pt idx="1448">
                  <c:v>2.0000040675028168E-3</c:v>
                </c:pt>
                <c:pt idx="1449">
                  <c:v>2.0023758336991109E-3</c:v>
                </c:pt>
                <c:pt idx="1450">
                  <c:v>2.0160134893278023E-3</c:v>
                </c:pt>
                <c:pt idx="1451">
                  <c:v>2.019768785805268E-3</c:v>
                </c:pt>
                <c:pt idx="1452">
                  <c:v>2.0557405731157288E-3</c:v>
                </c:pt>
                <c:pt idx="1453">
                  <c:v>2.1604935801187199E-3</c:v>
                </c:pt>
                <c:pt idx="1454">
                  <c:v>2.1691900561717986E-3</c:v>
                </c:pt>
                <c:pt idx="1455">
                  <c:v>2.1727477054662397E-3</c:v>
                </c:pt>
                <c:pt idx="1456">
                  <c:v>2.1838159477156121E-3</c:v>
                </c:pt>
                <c:pt idx="1457">
                  <c:v>2.1909312463044947E-3</c:v>
                </c:pt>
                <c:pt idx="1458">
                  <c:v>2.2045689019331858E-3</c:v>
                </c:pt>
                <c:pt idx="1459">
                  <c:v>2.2290771526282255E-3</c:v>
                </c:pt>
                <c:pt idx="1460">
                  <c:v>2.2442959857211127E-3</c:v>
                </c:pt>
                <c:pt idx="1461">
                  <c:v>2.2442959857211127E-3</c:v>
                </c:pt>
                <c:pt idx="1462">
                  <c:v>2.250620695577897E-3</c:v>
                </c:pt>
                <c:pt idx="1463">
                  <c:v>2.2723618857105935E-3</c:v>
                </c:pt>
                <c:pt idx="1464">
                  <c:v>2.3818584251061726E-3</c:v>
                </c:pt>
                <c:pt idx="1465">
                  <c:v>2.3818584251061726E-3</c:v>
                </c:pt>
                <c:pt idx="1466">
                  <c:v>2.3856137215836383E-3</c:v>
                </c:pt>
                <c:pt idx="1467">
                  <c:v>2.4423384631116732E-3</c:v>
                </c:pt>
                <c:pt idx="1468">
                  <c:v>2.4462914067721634E-3</c:v>
                </c:pt>
                <c:pt idx="1469">
                  <c:v>2.597689148968939E-3</c:v>
                </c:pt>
                <c:pt idx="1470">
                  <c:v>2.6051997419238703E-3</c:v>
                </c:pt>
                <c:pt idx="1471">
                  <c:v>2.6055950362899195E-3</c:v>
                </c:pt>
                <c:pt idx="1472">
                  <c:v>2.6087573912183114E-3</c:v>
                </c:pt>
                <c:pt idx="1473">
                  <c:v>2.6403809405022333E-3</c:v>
                </c:pt>
                <c:pt idx="1474">
                  <c:v>2.6482868278232138E-3</c:v>
                </c:pt>
                <c:pt idx="1475">
                  <c:v>2.6583668341574637E-3</c:v>
                </c:pt>
                <c:pt idx="1476">
                  <c:v>2.6583668341574637E-3</c:v>
                </c:pt>
                <c:pt idx="1477">
                  <c:v>2.6961174461151457E-3</c:v>
                </c:pt>
                <c:pt idx="1478">
                  <c:v>2.705604510900322E-3</c:v>
                </c:pt>
                <c:pt idx="1479">
                  <c:v>2.705604510900322E-3</c:v>
                </c:pt>
                <c:pt idx="1480">
                  <c:v>2.7328798221577045E-3</c:v>
                </c:pt>
                <c:pt idx="1481">
                  <c:v>2.8597693136594407E-3</c:v>
                </c:pt>
                <c:pt idx="1482">
                  <c:v>2.8645128460520293E-3</c:v>
                </c:pt>
                <c:pt idx="1483">
                  <c:v>2.8840799171714559E-3</c:v>
                </c:pt>
                <c:pt idx="1484">
                  <c:v>2.9218305291291375E-3</c:v>
                </c:pt>
                <c:pt idx="1485">
                  <c:v>2.9694635002380449E-3</c:v>
                </c:pt>
                <c:pt idx="1486">
                  <c:v>3.0449647241534081E-3</c:v>
                </c:pt>
                <c:pt idx="1487">
                  <c:v>3.0593929685141974E-3</c:v>
                </c:pt>
                <c:pt idx="1488">
                  <c:v>3.0625553234425893E-3</c:v>
                </c:pt>
                <c:pt idx="1489">
                  <c:v>3.0625553234425893E-3</c:v>
                </c:pt>
                <c:pt idx="1490">
                  <c:v>3.0657176783709817E-3</c:v>
                </c:pt>
                <c:pt idx="1491">
                  <c:v>3.0657176783709817E-3</c:v>
                </c:pt>
                <c:pt idx="1492">
                  <c:v>3.0756000375222071E-3</c:v>
                </c:pt>
                <c:pt idx="1493">
                  <c:v>3.0945741670925604E-3</c:v>
                </c:pt>
                <c:pt idx="1494">
                  <c:v>3.1202683008857467E-3</c:v>
                </c:pt>
                <c:pt idx="1495">
                  <c:v>3.1234306558141391E-3</c:v>
                </c:pt>
                <c:pt idx="1496">
                  <c:v>3.1475436121431292E-3</c:v>
                </c:pt>
                <c:pt idx="1497">
                  <c:v>3.1546589107320118E-3</c:v>
                </c:pt>
                <c:pt idx="1498">
                  <c:v>3.2995342958889785E-3</c:v>
                </c:pt>
                <c:pt idx="1499">
                  <c:v>3.3364943191145622E-3</c:v>
                </c:pt>
                <c:pt idx="1500">
                  <c:v>3.3364943191145622E-3</c:v>
                </c:pt>
                <c:pt idx="1501">
                  <c:v>3.3364943191145622E-3</c:v>
                </c:pt>
                <c:pt idx="1502">
                  <c:v>3.3364943191145622E-3</c:v>
                </c:pt>
                <c:pt idx="1503">
                  <c:v>3.3364943191145622E-3</c:v>
                </c:pt>
                <c:pt idx="1504">
                  <c:v>3.3432143233373957E-3</c:v>
                </c:pt>
                <c:pt idx="1505">
                  <c:v>3.3574449205151604E-3</c:v>
                </c:pt>
                <c:pt idx="1506">
                  <c:v>3.3574449205151604E-3</c:v>
                </c:pt>
                <c:pt idx="1507">
                  <c:v>3.3819531712101997E-3</c:v>
                </c:pt>
                <c:pt idx="1508">
                  <c:v>3.5564756338208429E-3</c:v>
                </c:pt>
                <c:pt idx="1509">
                  <c:v>3.5647768155078726E-3</c:v>
                </c:pt>
                <c:pt idx="1510">
                  <c:v>3.5697179950834853E-3</c:v>
                </c:pt>
                <c:pt idx="1511">
                  <c:v>3.5902733021180343E-3</c:v>
                </c:pt>
                <c:pt idx="1512">
                  <c:v>3.5938309514124758E-3</c:v>
                </c:pt>
                <c:pt idx="1513">
                  <c:v>3.5993650725371622E-3</c:v>
                </c:pt>
                <c:pt idx="1514">
                  <c:v>3.7432522217790065E-3</c:v>
                </c:pt>
                <c:pt idx="1515">
                  <c:v>3.7752710654289771E-3</c:v>
                </c:pt>
                <c:pt idx="1516">
                  <c:v>3.778433420357369E-3</c:v>
                </c:pt>
                <c:pt idx="1517">
                  <c:v>3.7835722471160063E-3</c:v>
                </c:pt>
                <c:pt idx="1518">
                  <c:v>3.8155910907659773E-3</c:v>
                </c:pt>
                <c:pt idx="1519">
                  <c:v>3.8155910907659773E-3</c:v>
                </c:pt>
                <c:pt idx="1520">
                  <c:v>3.8185557985113451E-3</c:v>
                </c:pt>
                <c:pt idx="1521">
                  <c:v>3.8393087527289187E-3</c:v>
                </c:pt>
                <c:pt idx="1522">
                  <c:v>3.9808241357744689E-3</c:v>
                </c:pt>
                <c:pt idx="1523">
                  <c:v>3.9990076766127239E-3</c:v>
                </c:pt>
                <c:pt idx="1524">
                  <c:v>3.9997982653448222E-3</c:v>
                </c:pt>
                <c:pt idx="1525">
                  <c:v>3.9997982653448222E-3</c:v>
                </c:pt>
                <c:pt idx="1526">
                  <c:v>4.0531630047614398E-3</c:v>
                </c:pt>
                <c:pt idx="1527">
                  <c:v>4.205153688507289E-3</c:v>
                </c:pt>
                <c:pt idx="1528">
                  <c:v>4.2365795906081864E-3</c:v>
                </c:pt>
                <c:pt idx="1529">
                  <c:v>4.2425090060989219E-3</c:v>
                </c:pt>
                <c:pt idx="1530">
                  <c:v>4.2543678370803922E-3</c:v>
                </c:pt>
                <c:pt idx="1531">
                  <c:v>4.276899615945187E-3</c:v>
                </c:pt>
                <c:pt idx="1532">
                  <c:v>4.2855960919982649E-3</c:v>
                </c:pt>
                <c:pt idx="1533">
                  <c:v>4.2907349187569031E-3</c:v>
                </c:pt>
                <c:pt idx="1534">
                  <c:v>4.4496432539086091E-3</c:v>
                </c:pt>
                <c:pt idx="1535">
                  <c:v>4.4557703165823692E-3</c:v>
                </c:pt>
                <c:pt idx="1536">
                  <c:v>4.4618973792561294E-3</c:v>
                </c:pt>
                <c:pt idx="1537">
                  <c:v>4.5101232919141105E-3</c:v>
                </c:pt>
                <c:pt idx="1538">
                  <c:v>4.6856339904398758E-3</c:v>
                </c:pt>
                <c:pt idx="1539">
                  <c:v>4.6860292848059249E-3</c:v>
                </c:pt>
                <c:pt idx="1540">
                  <c:v>4.6961092911401749E-3</c:v>
                </c:pt>
                <c:pt idx="1541">
                  <c:v>4.7125140073312095E-3</c:v>
                </c:pt>
                <c:pt idx="1542">
                  <c:v>4.7393940242225433E-3</c:v>
                </c:pt>
                <c:pt idx="1543">
                  <c:v>4.7393940242225433E-3</c:v>
                </c:pt>
                <c:pt idx="1544">
                  <c:v>4.7425563791509348E-3</c:v>
                </c:pt>
                <c:pt idx="1545">
                  <c:v>4.7563916819626517E-3</c:v>
                </c:pt>
                <c:pt idx="1546">
                  <c:v>4.7575775650607983E-3</c:v>
                </c:pt>
                <c:pt idx="1547">
                  <c:v>4.7722034566046118E-3</c:v>
                </c:pt>
                <c:pt idx="1548">
                  <c:v>4.7785281664613965E-3</c:v>
                </c:pt>
                <c:pt idx="1549">
                  <c:v>4.7785281664613965E-3</c:v>
                </c:pt>
                <c:pt idx="1550">
                  <c:v>4.9425753283717407E-3</c:v>
                </c:pt>
                <c:pt idx="1551">
                  <c:v>4.9512718044248194E-3</c:v>
                </c:pt>
                <c:pt idx="1552">
                  <c:v>4.9627353410402406E-3</c:v>
                </c:pt>
                <c:pt idx="1553">
                  <c:v>4.9745941720217117E-3</c:v>
                </c:pt>
                <c:pt idx="1554">
                  <c:v>4.9745941720217117E-3</c:v>
                </c:pt>
                <c:pt idx="1555">
                  <c:v>5.1449660437888397E-3</c:v>
                </c:pt>
                <c:pt idx="1556">
                  <c:v>5.1856813634918895E-3</c:v>
                </c:pt>
                <c:pt idx="1557">
                  <c:v>5.1856813634918895E-3</c:v>
                </c:pt>
                <c:pt idx="1558">
                  <c:v>5.218490795873958E-3</c:v>
                </c:pt>
                <c:pt idx="1559">
                  <c:v>5.218490795873958E-3</c:v>
                </c:pt>
                <c:pt idx="1560">
                  <c:v>5.218490795873958E-3</c:v>
                </c:pt>
                <c:pt idx="1561">
                  <c:v>5.218490795873958E-3</c:v>
                </c:pt>
                <c:pt idx="1562">
                  <c:v>5.239046102908507E-3</c:v>
                </c:pt>
                <c:pt idx="1563">
                  <c:v>5.239046102908507E-3</c:v>
                </c:pt>
                <c:pt idx="1564">
                  <c:v>5.2422084578369003E-3</c:v>
                </c:pt>
                <c:pt idx="1565">
                  <c:v>5.2422084578369003E-3</c:v>
                </c:pt>
                <c:pt idx="1566">
                  <c:v>5.3718650099009793E-3</c:v>
                </c:pt>
                <c:pt idx="1567">
                  <c:v>5.3718650099009793E-3</c:v>
                </c:pt>
                <c:pt idx="1568">
                  <c:v>5.3750273648293708E-3</c:v>
                </c:pt>
                <c:pt idx="1569">
                  <c:v>5.3750273648293708E-3</c:v>
                </c:pt>
                <c:pt idx="1570">
                  <c:v>5.4050697366490969E-3</c:v>
                </c:pt>
                <c:pt idx="1571">
                  <c:v>5.4113944465058817E-3</c:v>
                </c:pt>
                <c:pt idx="1572">
                  <c:v>5.4113944465058817E-3</c:v>
                </c:pt>
                <c:pt idx="1573">
                  <c:v>5.4113944465058817E-3</c:v>
                </c:pt>
                <c:pt idx="1574">
                  <c:v>5.4113944465058817E-3</c:v>
                </c:pt>
                <c:pt idx="1575">
                  <c:v>5.4359026972009214E-3</c:v>
                </c:pt>
                <c:pt idx="1576">
                  <c:v>5.4359026972009214E-3</c:v>
                </c:pt>
                <c:pt idx="1577">
                  <c:v>5.4414368183256078E-3</c:v>
                </c:pt>
                <c:pt idx="1578">
                  <c:v>5.4445991732539993E-3</c:v>
                </c:pt>
                <c:pt idx="1579">
                  <c:v>5.5402604098378633E-3</c:v>
                </c:pt>
                <c:pt idx="1580">
                  <c:v>5.5762321971483241E-3</c:v>
                </c:pt>
                <c:pt idx="1581">
                  <c:v>5.5762321971483241E-3</c:v>
                </c:pt>
                <c:pt idx="1582">
                  <c:v>5.6414557675464128E-3</c:v>
                </c:pt>
                <c:pt idx="1583">
                  <c:v>5.6473851830371475E-3</c:v>
                </c:pt>
                <c:pt idx="1584">
                  <c:v>5.6821710872494617E-3</c:v>
                </c:pt>
                <c:pt idx="1585">
                  <c:v>5.6979828618914227E-3</c:v>
                </c:pt>
                <c:pt idx="1586">
                  <c:v>5.8683547336585516E-3</c:v>
                </c:pt>
                <c:pt idx="1587">
                  <c:v>5.8928629843535904E-3</c:v>
                </c:pt>
                <c:pt idx="1588">
                  <c:v>5.9090700533616005E-3</c:v>
                </c:pt>
                <c:pt idx="1589">
                  <c:v>5.9142088801202378E-3</c:v>
                </c:pt>
                <c:pt idx="1590">
                  <c:v>5.9304159491282479E-3</c:v>
                </c:pt>
                <c:pt idx="1591">
                  <c:v>6.0739078040040438E-3</c:v>
                </c:pt>
                <c:pt idx="1592">
                  <c:v>6.1304348983490537E-3</c:v>
                </c:pt>
                <c:pt idx="1593">
                  <c:v>6.1359690194737401E-3</c:v>
                </c:pt>
                <c:pt idx="1594">
                  <c:v>6.1592913870706315E-3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06-4CDB-AEC3-2F9FA2AF081F}"/>
            </c:ext>
          </c:extLst>
        </c:ser>
        <c:ser>
          <c:idx val="1"/>
          <c:order val="5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1'!$V$2:$V$31</c:f>
              <c:numCache>
                <c:formatCode>General</c:formatCode>
                <c:ptCount val="30"/>
                <c:pt idx="0">
                  <c:v>-40000</c:v>
                </c:pt>
                <c:pt idx="1">
                  <c:v>-37500</c:v>
                </c:pt>
                <c:pt idx="2">
                  <c:v>-35000</c:v>
                </c:pt>
                <c:pt idx="3">
                  <c:v>-32500</c:v>
                </c:pt>
                <c:pt idx="4">
                  <c:v>-30000</c:v>
                </c:pt>
                <c:pt idx="5">
                  <c:v>-27500</c:v>
                </c:pt>
                <c:pt idx="6">
                  <c:v>-25000</c:v>
                </c:pt>
                <c:pt idx="7">
                  <c:v>-22500</c:v>
                </c:pt>
                <c:pt idx="8">
                  <c:v>-20000</c:v>
                </c:pt>
                <c:pt idx="9">
                  <c:v>-17500</c:v>
                </c:pt>
                <c:pt idx="10">
                  <c:v>-15000</c:v>
                </c:pt>
                <c:pt idx="11">
                  <c:v>-12500</c:v>
                </c:pt>
                <c:pt idx="12">
                  <c:v>-10000</c:v>
                </c:pt>
                <c:pt idx="13">
                  <c:v>-7500</c:v>
                </c:pt>
                <c:pt idx="14">
                  <c:v>-5000</c:v>
                </c:pt>
                <c:pt idx="15">
                  <c:v>-2500</c:v>
                </c:pt>
                <c:pt idx="16">
                  <c:v>0</c:v>
                </c:pt>
                <c:pt idx="17">
                  <c:v>2500</c:v>
                </c:pt>
                <c:pt idx="18">
                  <c:v>5000</c:v>
                </c:pt>
                <c:pt idx="19">
                  <c:v>7500</c:v>
                </c:pt>
                <c:pt idx="20">
                  <c:v>10000</c:v>
                </c:pt>
                <c:pt idx="21">
                  <c:v>12500</c:v>
                </c:pt>
                <c:pt idx="22">
                  <c:v>15000</c:v>
                </c:pt>
                <c:pt idx="23">
                  <c:v>17500</c:v>
                </c:pt>
                <c:pt idx="24">
                  <c:v>20000</c:v>
                </c:pt>
                <c:pt idx="25">
                  <c:v>22500</c:v>
                </c:pt>
                <c:pt idx="26">
                  <c:v>25000</c:v>
                </c:pt>
                <c:pt idx="27">
                  <c:v>27500</c:v>
                </c:pt>
                <c:pt idx="28">
                  <c:v>30000</c:v>
                </c:pt>
              </c:numCache>
            </c:numRef>
          </c:xVal>
          <c:yVal>
            <c:numRef>
              <c:f>'Active 1'!$W$2:$W$31</c:f>
              <c:numCache>
                <c:formatCode>General</c:formatCode>
                <c:ptCount val="30"/>
                <c:pt idx="0">
                  <c:v>-0.11027520596189502</c:v>
                </c:pt>
                <c:pt idx="1">
                  <c:v>-9.9829358791807696E-2</c:v>
                </c:pt>
                <c:pt idx="2">
                  <c:v>-8.9873841207241623E-2</c:v>
                </c:pt>
                <c:pt idx="3">
                  <c:v>-8.0408653208196817E-2</c:v>
                </c:pt>
                <c:pt idx="4">
                  <c:v>-7.1433794794673253E-2</c:v>
                </c:pt>
                <c:pt idx="5">
                  <c:v>-6.294926596667097E-2</c:v>
                </c:pt>
                <c:pt idx="6">
                  <c:v>-5.4955066724189927E-2</c:v>
                </c:pt>
                <c:pt idx="7">
                  <c:v>-4.7451197067230153E-2</c:v>
                </c:pt>
                <c:pt idx="8">
                  <c:v>-4.0437656995791639E-2</c:v>
                </c:pt>
                <c:pt idx="9">
                  <c:v>-3.3914446509874387E-2</c:v>
                </c:pt>
                <c:pt idx="10">
                  <c:v>-2.7881565609478388E-2</c:v>
                </c:pt>
                <c:pt idx="11">
                  <c:v>-2.2339014294603658E-2</c:v>
                </c:pt>
                <c:pt idx="12">
                  <c:v>-1.7286792565250182E-2</c:v>
                </c:pt>
                <c:pt idx="13">
                  <c:v>-1.2724900421417969E-2</c:v>
                </c:pt>
                <c:pt idx="14">
                  <c:v>-8.6533378631070135E-3</c:v>
                </c:pt>
                <c:pt idx="15">
                  <c:v>-5.0721048903173182E-3</c:v>
                </c:pt>
                <c:pt idx="16">
                  <c:v>-1.9812015030488835E-3</c:v>
                </c:pt>
                <c:pt idx="17">
                  <c:v>6.1937229869829156E-4</c:v>
                </c:pt>
                <c:pt idx="18">
                  <c:v>2.7296165149242064E-3</c:v>
                </c:pt>
                <c:pt idx="19">
                  <c:v>4.3495311456288616E-3</c:v>
                </c:pt>
                <c:pt idx="20">
                  <c:v>5.4791161908122566E-3</c:v>
                </c:pt>
                <c:pt idx="21">
                  <c:v>6.1183716504743914E-3</c:v>
                </c:pt>
                <c:pt idx="22">
                  <c:v>6.2672975246152694E-3</c:v>
                </c:pt>
                <c:pt idx="23">
                  <c:v>5.9258938132348855E-3</c:v>
                </c:pt>
                <c:pt idx="24">
                  <c:v>5.0941605163332404E-3</c:v>
                </c:pt>
                <c:pt idx="25">
                  <c:v>3.772097633910336E-3</c:v>
                </c:pt>
                <c:pt idx="26">
                  <c:v>1.9597051659661704E-3</c:v>
                </c:pt>
                <c:pt idx="27">
                  <c:v>-3.4301688749924925E-4</c:v>
                </c:pt>
                <c:pt idx="28">
                  <c:v>-3.13606852648593E-3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406-4CDB-AEC3-2F9FA2AF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34648"/>
        <c:axId val="1"/>
      </c:scatterChart>
      <c:valAx>
        <c:axId val="544034648"/>
        <c:scaling>
          <c:orientation val="minMax"/>
          <c:max val="1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36926467079314"/>
              <c:y val="0.8518544441204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9411764705882353E-2"/>
              <c:y val="0.36419850296490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3464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069532752256236"/>
          <c:y val="0.91666958296879553"/>
          <c:w val="0.45721953205047233"/>
          <c:h val="6.17287190952983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38177687466485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49475950147995"/>
          <c:y val="0.14551083591331268"/>
          <c:w val="0.84946348058357557"/>
          <c:h val="0.62229102167182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1'!$H$21:$H$1927</c:f>
              <c:numCache>
                <c:formatCode>General</c:formatCode>
                <c:ptCount val="1907"/>
                <c:pt idx="36">
                  <c:v>-7.948200000464567E-2</c:v>
                </c:pt>
                <c:pt idx="45">
                  <c:v>-7.3200000002543675E-2</c:v>
                </c:pt>
                <c:pt idx="46">
                  <c:v>-2.7702750001481036E-2</c:v>
                </c:pt>
                <c:pt idx="47">
                  <c:v>-4.3677500005287584E-2</c:v>
                </c:pt>
                <c:pt idx="106">
                  <c:v>-2.0266999999876134E-2</c:v>
                </c:pt>
                <c:pt idx="233">
                  <c:v>-7.7529999980470166E-3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D-491A-95AB-7743CBD711BB}"/>
            </c:ext>
          </c:extLst>
        </c:ser>
        <c:ser>
          <c:idx val="2"/>
          <c:order val="1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1'!$J$21:$J$1927</c:f>
              <c:numCache>
                <c:formatCode>General</c:formatCode>
                <c:ptCount val="1907"/>
                <c:pt idx="61">
                  <c:v>-3.6326500005088747E-2</c:v>
                </c:pt>
                <c:pt idx="72">
                  <c:v>-2.8919000003952533E-2</c:v>
                </c:pt>
                <c:pt idx="156">
                  <c:v>-2.2206000008736737E-2</c:v>
                </c:pt>
                <c:pt idx="159">
                  <c:v>-1.9916999997803941E-2</c:v>
                </c:pt>
                <c:pt idx="160">
                  <c:v>-2.0458500002860092E-2</c:v>
                </c:pt>
                <c:pt idx="209">
                  <c:v>-1.7405750004400034E-2</c:v>
                </c:pt>
                <c:pt idx="277">
                  <c:v>-1.5672000001359265E-2</c:v>
                </c:pt>
                <c:pt idx="280">
                  <c:v>-1.8325500001083128E-2</c:v>
                </c:pt>
                <c:pt idx="281">
                  <c:v>-1.7938999997568317E-2</c:v>
                </c:pt>
                <c:pt idx="282">
                  <c:v>-1.6780500001914334E-2</c:v>
                </c:pt>
                <c:pt idx="310">
                  <c:v>-1.2833499997213949E-2</c:v>
                </c:pt>
                <c:pt idx="335">
                  <c:v>-1.5632499998901039E-2</c:v>
                </c:pt>
                <c:pt idx="350">
                  <c:v>-1.119200000539422E-2</c:v>
                </c:pt>
                <c:pt idx="358">
                  <c:v>-1.4309999998658895E-2</c:v>
                </c:pt>
                <c:pt idx="381">
                  <c:v>-9.7505000012461096E-3</c:v>
                </c:pt>
                <c:pt idx="404">
                  <c:v>-8.8805000050342642E-3</c:v>
                </c:pt>
                <c:pt idx="405">
                  <c:v>-1.3944500002253335E-2</c:v>
                </c:pt>
                <c:pt idx="406">
                  <c:v>-1.3930000000982545E-2</c:v>
                </c:pt>
                <c:pt idx="411">
                  <c:v>-1.5512999998463783E-2</c:v>
                </c:pt>
                <c:pt idx="415">
                  <c:v>-1.273850000143284E-2</c:v>
                </c:pt>
                <c:pt idx="416">
                  <c:v>-1.2081000000762288E-2</c:v>
                </c:pt>
                <c:pt idx="420">
                  <c:v>-1.362150000204565E-2</c:v>
                </c:pt>
                <c:pt idx="421">
                  <c:v>-1.4820500000496395E-2</c:v>
                </c:pt>
                <c:pt idx="422">
                  <c:v>-1.386300000740448E-2</c:v>
                </c:pt>
                <c:pt idx="424">
                  <c:v>-1.4548500003002118E-2</c:v>
                </c:pt>
                <c:pt idx="430">
                  <c:v>-1.135950000025332E-2</c:v>
                </c:pt>
                <c:pt idx="431">
                  <c:v>-1.2126500005251728E-2</c:v>
                </c:pt>
                <c:pt idx="434">
                  <c:v>-8.0390000002807938E-3</c:v>
                </c:pt>
                <c:pt idx="436">
                  <c:v>-1.1460000008810312E-2</c:v>
                </c:pt>
                <c:pt idx="452">
                  <c:v>-1.3435500004561618E-2</c:v>
                </c:pt>
                <c:pt idx="453">
                  <c:v>-1.333550000708783E-2</c:v>
                </c:pt>
                <c:pt idx="457">
                  <c:v>-1.3376000002608635E-2</c:v>
                </c:pt>
                <c:pt idx="460">
                  <c:v>-1.2546499994641636E-2</c:v>
                </c:pt>
                <c:pt idx="461">
                  <c:v>-1.2446499997167848E-2</c:v>
                </c:pt>
                <c:pt idx="465">
                  <c:v>-9.4975000029080547E-3</c:v>
                </c:pt>
                <c:pt idx="469">
                  <c:v>-1.1988500002189539E-2</c:v>
                </c:pt>
                <c:pt idx="472">
                  <c:v>-1.2443499996152241E-2</c:v>
                </c:pt>
                <c:pt idx="476">
                  <c:v>-9.9985000051674433E-3</c:v>
                </c:pt>
                <c:pt idx="477">
                  <c:v>-9.9985000051674433E-3</c:v>
                </c:pt>
                <c:pt idx="478">
                  <c:v>-1.106900000013411E-2</c:v>
                </c:pt>
                <c:pt idx="481">
                  <c:v>-1.0452999995322898E-2</c:v>
                </c:pt>
                <c:pt idx="482">
                  <c:v>-1.1580999998841435E-2</c:v>
                </c:pt>
                <c:pt idx="483">
                  <c:v>-1.075200000195764E-2</c:v>
                </c:pt>
                <c:pt idx="494">
                  <c:v>-1.089575000514742E-2</c:v>
                </c:pt>
                <c:pt idx="497">
                  <c:v>-6.9275000059860758E-3</c:v>
                </c:pt>
                <c:pt idx="511">
                  <c:v>-8.7110000022221357E-3</c:v>
                </c:pt>
                <c:pt idx="513">
                  <c:v>-1.0252499996568076E-2</c:v>
                </c:pt>
                <c:pt idx="514">
                  <c:v>-9.809500006667804E-3</c:v>
                </c:pt>
                <c:pt idx="516">
                  <c:v>-1.4915750005457085E-2</c:v>
                </c:pt>
                <c:pt idx="518">
                  <c:v>-1.1308500004815869E-2</c:v>
                </c:pt>
                <c:pt idx="522">
                  <c:v>-1.1026750005839858E-2</c:v>
                </c:pt>
                <c:pt idx="528">
                  <c:v>-1.0889000004681293E-2</c:v>
                </c:pt>
                <c:pt idx="536">
                  <c:v>-9.0860000054817647E-3</c:v>
                </c:pt>
                <c:pt idx="560">
                  <c:v>-9.7370000003138557E-3</c:v>
                </c:pt>
                <c:pt idx="564">
                  <c:v>-1.0944499998004176E-2</c:v>
                </c:pt>
                <c:pt idx="584">
                  <c:v>-1.1957000002439599E-2</c:v>
                </c:pt>
                <c:pt idx="599">
                  <c:v>-9.6029999986058101E-3</c:v>
                </c:pt>
                <c:pt idx="613">
                  <c:v>-1.0332999998354353E-2</c:v>
                </c:pt>
                <c:pt idx="629">
                  <c:v>-1.0032999998657033E-2</c:v>
                </c:pt>
                <c:pt idx="648">
                  <c:v>-1.0422500003187452E-2</c:v>
                </c:pt>
                <c:pt idx="655">
                  <c:v>-1.0436000004119705E-2</c:v>
                </c:pt>
                <c:pt idx="670">
                  <c:v>-1.1133500003779773E-2</c:v>
                </c:pt>
                <c:pt idx="674">
                  <c:v>-1.0504750003747176E-2</c:v>
                </c:pt>
                <c:pt idx="675">
                  <c:v>-1.0404749998997431E-2</c:v>
                </c:pt>
                <c:pt idx="676">
                  <c:v>-8.4255000037956052E-3</c:v>
                </c:pt>
                <c:pt idx="677">
                  <c:v>-8.2255000015720725E-3</c:v>
                </c:pt>
                <c:pt idx="749">
                  <c:v>-9.1374999974505045E-3</c:v>
                </c:pt>
                <c:pt idx="750">
                  <c:v>-8.1375000008847564E-3</c:v>
                </c:pt>
                <c:pt idx="785">
                  <c:v>-6.4490000004298054E-3</c:v>
                </c:pt>
                <c:pt idx="793">
                  <c:v>-6.6870000009657815E-3</c:v>
                </c:pt>
                <c:pt idx="794">
                  <c:v>-6.6870000009657815E-3</c:v>
                </c:pt>
                <c:pt idx="838">
                  <c:v>-6.5160000012838282E-3</c:v>
                </c:pt>
                <c:pt idx="839">
                  <c:v>-6.5160000012838282E-3</c:v>
                </c:pt>
                <c:pt idx="905">
                  <c:v>-4.7059999997145496E-3</c:v>
                </c:pt>
                <c:pt idx="910">
                  <c:v>-4.8170000009122305E-3</c:v>
                </c:pt>
                <c:pt idx="916">
                  <c:v>-4.1154999998980202E-3</c:v>
                </c:pt>
                <c:pt idx="932">
                  <c:v>-4.6930000025895424E-3</c:v>
                </c:pt>
                <c:pt idx="933">
                  <c:v>-3.2930000015767291E-3</c:v>
                </c:pt>
                <c:pt idx="934">
                  <c:v>-3.2930000015767291E-3</c:v>
                </c:pt>
                <c:pt idx="963">
                  <c:v>-4.9790000048233196E-3</c:v>
                </c:pt>
                <c:pt idx="964">
                  <c:v>-5.7287500021629967E-3</c:v>
                </c:pt>
                <c:pt idx="965">
                  <c:v>-4.9214999962714501E-3</c:v>
                </c:pt>
                <c:pt idx="966">
                  <c:v>-5.9142499958397821E-3</c:v>
                </c:pt>
                <c:pt idx="967">
                  <c:v>-5.0567500002216548E-3</c:v>
                </c:pt>
                <c:pt idx="974">
                  <c:v>-3.7165000030654483E-3</c:v>
                </c:pt>
                <c:pt idx="975">
                  <c:v>-4.3947500016656704E-3</c:v>
                </c:pt>
                <c:pt idx="976">
                  <c:v>-3.5947500073234551E-3</c:v>
                </c:pt>
                <c:pt idx="977">
                  <c:v>-2.8947500031790696E-3</c:v>
                </c:pt>
                <c:pt idx="980">
                  <c:v>-3.9434999998775311E-3</c:v>
                </c:pt>
                <c:pt idx="1006">
                  <c:v>-4.4084999972255901E-3</c:v>
                </c:pt>
                <c:pt idx="1007">
                  <c:v>-4.2084999950020574E-3</c:v>
                </c:pt>
                <c:pt idx="1008">
                  <c:v>-4.1084999975282699E-3</c:v>
                </c:pt>
                <c:pt idx="1009">
                  <c:v>-3.6012499986100011E-3</c:v>
                </c:pt>
                <c:pt idx="1010">
                  <c:v>-1.7012499956763349E-3</c:v>
                </c:pt>
                <c:pt idx="1011">
                  <c:v>-1.4012499959790148E-3</c:v>
                </c:pt>
                <c:pt idx="1018">
                  <c:v>-4.2365000044810586E-3</c:v>
                </c:pt>
                <c:pt idx="1019">
                  <c:v>-4.0365000022575259E-3</c:v>
                </c:pt>
                <c:pt idx="1020">
                  <c:v>-4.1219999984605238E-3</c:v>
                </c:pt>
                <c:pt idx="1021">
                  <c:v>-2.9147500026738271E-3</c:v>
                </c:pt>
                <c:pt idx="1022">
                  <c:v>-1.2147500019636936E-3</c:v>
                </c:pt>
                <c:pt idx="1023">
                  <c:v>-5.1474999781930819E-4</c:v>
                </c:pt>
                <c:pt idx="1024">
                  <c:v>-3.1474999559577554E-4</c:v>
                </c:pt>
                <c:pt idx="1050">
                  <c:v>-3.415250001125969E-3</c:v>
                </c:pt>
                <c:pt idx="1051">
                  <c:v>-3.0505000031553209E-3</c:v>
                </c:pt>
                <c:pt idx="1052">
                  <c:v>-2.5505000012344681E-3</c:v>
                </c:pt>
                <c:pt idx="1053">
                  <c:v>-3.343250005855225E-3</c:v>
                </c:pt>
                <c:pt idx="1054">
                  <c:v>-2.5432500042370521E-3</c:v>
                </c:pt>
                <c:pt idx="1055">
                  <c:v>-3.2360000041080639E-3</c:v>
                </c:pt>
                <c:pt idx="1056">
                  <c:v>-3.1359999993583187E-3</c:v>
                </c:pt>
                <c:pt idx="1057">
                  <c:v>-2.9360000044107437E-3</c:v>
                </c:pt>
                <c:pt idx="1058">
                  <c:v>-3.6857500090263784E-3</c:v>
                </c:pt>
                <c:pt idx="1059">
                  <c:v>-3.0857500096317381E-3</c:v>
                </c:pt>
                <c:pt idx="1060">
                  <c:v>-2.4857500029611401E-3</c:v>
                </c:pt>
                <c:pt idx="1077">
                  <c:v>-2.626000001328066E-3</c:v>
                </c:pt>
                <c:pt idx="1078">
                  <c:v>-1.626000004762318E-3</c:v>
                </c:pt>
                <c:pt idx="1079">
                  <c:v>-2.6000001525972039E-5</c:v>
                </c:pt>
                <c:pt idx="1085">
                  <c:v>-2.7065000031143427E-3</c:v>
                </c:pt>
                <c:pt idx="1086">
                  <c:v>-2.2065000011934899E-3</c:v>
                </c:pt>
                <c:pt idx="1087">
                  <c:v>-1.9065000014961697E-3</c:v>
                </c:pt>
                <c:pt idx="1109">
                  <c:v>-1.8752499963738956E-3</c:v>
                </c:pt>
                <c:pt idx="1110">
                  <c:v>-1.0752500020316802E-3</c:v>
                </c:pt>
                <c:pt idx="1111">
                  <c:v>-1.0752499947557226E-3</c:v>
                </c:pt>
                <c:pt idx="1112">
                  <c:v>1.2475000403355807E-4</c:v>
                </c:pt>
                <c:pt idx="1113">
                  <c:v>-2.4535000047762878E-3</c:v>
                </c:pt>
                <c:pt idx="1114">
                  <c:v>-2.2535000025527552E-3</c:v>
                </c:pt>
                <c:pt idx="1115">
                  <c:v>-2.1535000050789677E-3</c:v>
                </c:pt>
                <c:pt idx="1123">
                  <c:v>2.9704999979003333E-3</c:v>
                </c:pt>
                <c:pt idx="1125">
                  <c:v>3.0207500021788292E-3</c:v>
                </c:pt>
                <c:pt idx="1175">
                  <c:v>-4.1150000470224768E-4</c:v>
                </c:pt>
                <c:pt idx="1193">
                  <c:v>-4.8750000132713467E-5</c:v>
                </c:pt>
                <c:pt idx="1194">
                  <c:v>-4.8750000132713467E-5</c:v>
                </c:pt>
                <c:pt idx="1195">
                  <c:v>-2.0414999962667935E-3</c:v>
                </c:pt>
                <c:pt idx="1197">
                  <c:v>-9.1200000315438956E-4</c:v>
                </c:pt>
                <c:pt idx="1198">
                  <c:v>-1.1670000021695159E-3</c:v>
                </c:pt>
                <c:pt idx="1199">
                  <c:v>-1.1670000021695159E-3</c:v>
                </c:pt>
                <c:pt idx="1200">
                  <c:v>-3.6597500002244487E-3</c:v>
                </c:pt>
                <c:pt idx="1201">
                  <c:v>-3.6597500002244487E-3</c:v>
                </c:pt>
                <c:pt idx="1203">
                  <c:v>-3.7022500036982819E-3</c:v>
                </c:pt>
                <c:pt idx="1224">
                  <c:v>-4.6440000005532056E-3</c:v>
                </c:pt>
                <c:pt idx="1225">
                  <c:v>-4.6440000005532056E-3</c:v>
                </c:pt>
                <c:pt idx="1226">
                  <c:v>-4.6440000005532056E-3</c:v>
                </c:pt>
                <c:pt idx="1227">
                  <c:v>-4.2367499991087243E-3</c:v>
                </c:pt>
                <c:pt idx="1228">
                  <c:v>-4.2367499991087243E-3</c:v>
                </c:pt>
                <c:pt idx="1229">
                  <c:v>-3.7295000001904555E-3</c:v>
                </c:pt>
                <c:pt idx="1230">
                  <c:v>-3.7295000001904555E-3</c:v>
                </c:pt>
                <c:pt idx="1243">
                  <c:v>-1.625249999051448E-3</c:v>
                </c:pt>
                <c:pt idx="1244">
                  <c:v>-1.4252499968279153E-3</c:v>
                </c:pt>
                <c:pt idx="1245">
                  <c:v>-1.2252500018803403E-3</c:v>
                </c:pt>
                <c:pt idx="1247">
                  <c:v>-6.6800000058719888E-4</c:v>
                </c:pt>
                <c:pt idx="1248">
                  <c:v>-5.7799999922281131E-4</c:v>
                </c:pt>
                <c:pt idx="1249">
                  <c:v>-2.8800000291084871E-4</c:v>
                </c:pt>
                <c:pt idx="1250">
                  <c:v>-1.5507499992963858E-3</c:v>
                </c:pt>
                <c:pt idx="1251">
                  <c:v>6.6924999555340037E-4</c:v>
                </c:pt>
                <c:pt idx="1252">
                  <c:v>8.4924999828217551E-4</c:v>
                </c:pt>
                <c:pt idx="1262">
                  <c:v>-4.5750000572297722E-4</c:v>
                </c:pt>
                <c:pt idx="1263">
                  <c:v>-4.5750000572297722E-4</c:v>
                </c:pt>
                <c:pt idx="1264">
                  <c:v>4.7399999311892316E-4</c:v>
                </c:pt>
                <c:pt idx="1265">
                  <c:v>2.9012499944656156E-3</c:v>
                </c:pt>
                <c:pt idx="1267">
                  <c:v>-2.098749995639082E-3</c:v>
                </c:pt>
                <c:pt idx="1268">
                  <c:v>-1.9987499981652945E-3</c:v>
                </c:pt>
                <c:pt idx="1269">
                  <c:v>-1.5987500009941868E-3</c:v>
                </c:pt>
                <c:pt idx="1280">
                  <c:v>-6.745000064256601E-4</c:v>
                </c:pt>
                <c:pt idx="1281">
                  <c:v>1.2549999519251287E-4</c:v>
                </c:pt>
                <c:pt idx="1282">
                  <c:v>2.2549999266630039E-4</c:v>
                </c:pt>
                <c:pt idx="1284">
                  <c:v>-6.3049999880604446E-4</c:v>
                </c:pt>
                <c:pt idx="1288">
                  <c:v>-2.5600000662961975E-4</c:v>
                </c:pt>
                <c:pt idx="1295">
                  <c:v>-9.3300000298768282E-4</c:v>
                </c:pt>
                <c:pt idx="1296">
                  <c:v>-9.3300000298768282E-4</c:v>
                </c:pt>
                <c:pt idx="1297">
                  <c:v>-7.3300000076415017E-4</c:v>
                </c:pt>
                <c:pt idx="1298">
                  <c:v>-6.8299999838927761E-4</c:v>
                </c:pt>
                <c:pt idx="1300">
                  <c:v>-1.0292500010109507E-3</c:v>
                </c:pt>
                <c:pt idx="1301">
                  <c:v>-9.0925000404240564E-4</c:v>
                </c:pt>
                <c:pt idx="1303">
                  <c:v>-2.9852500010747463E-3</c:v>
                </c:pt>
                <c:pt idx="1304">
                  <c:v>-2.585249996627681E-3</c:v>
                </c:pt>
                <c:pt idx="1311">
                  <c:v>-1.1647500068647787E-3</c:v>
                </c:pt>
                <c:pt idx="1316">
                  <c:v>7.6824999996460974E-4</c:v>
                </c:pt>
                <c:pt idx="1317">
                  <c:v>7.6824999996460974E-4</c:v>
                </c:pt>
                <c:pt idx="1329">
                  <c:v>5.9049999981652945E-4</c:v>
                </c:pt>
                <c:pt idx="1330">
                  <c:v>-4.8224999773083255E-4</c:v>
                </c:pt>
                <c:pt idx="1331">
                  <c:v>-4.522500021266751E-4</c:v>
                </c:pt>
                <c:pt idx="1337">
                  <c:v>2.2799999715061858E-4</c:v>
                </c:pt>
                <c:pt idx="1349">
                  <c:v>3.0899999546818435E-4</c:v>
                </c:pt>
                <c:pt idx="1350">
                  <c:v>4.9899999430635944E-4</c:v>
                </c:pt>
                <c:pt idx="1351">
                  <c:v>-1.365000061923638E-4</c:v>
                </c:pt>
                <c:pt idx="1352">
                  <c:v>3.6349999572848901E-4</c:v>
                </c:pt>
                <c:pt idx="1353">
                  <c:v>4.6349999320227653E-4</c:v>
                </c:pt>
                <c:pt idx="1355">
                  <c:v>5.7224999909522012E-4</c:v>
                </c:pt>
                <c:pt idx="1356">
                  <c:v>3.8674999814247712E-4</c:v>
                </c:pt>
                <c:pt idx="1358">
                  <c:v>-8.1800000043585896E-4</c:v>
                </c:pt>
                <c:pt idx="1360">
                  <c:v>1.0980000006384216E-3</c:v>
                </c:pt>
                <c:pt idx="1362">
                  <c:v>-5.8400000125402585E-4</c:v>
                </c:pt>
                <c:pt idx="1364">
                  <c:v>5.1125000027241185E-4</c:v>
                </c:pt>
                <c:pt idx="1368">
                  <c:v>-2.0700000459328294E-4</c:v>
                </c:pt>
                <c:pt idx="1369">
                  <c:v>-9.4849999732105061E-4</c:v>
                </c:pt>
                <c:pt idx="1374">
                  <c:v>-9.4050000188872218E-4</c:v>
                </c:pt>
                <c:pt idx="1396">
                  <c:v>3.2900000223889947E-4</c:v>
                </c:pt>
                <c:pt idx="1400">
                  <c:v>-3.6849999742116779E-4</c:v>
                </c:pt>
                <c:pt idx="1407">
                  <c:v>5.0049999845214188E-4</c:v>
                </c:pt>
                <c:pt idx="1424">
                  <c:v>-5.6000004406087101E-5</c:v>
                </c:pt>
                <c:pt idx="1428">
                  <c:v>-9.6050000138347968E-4</c:v>
                </c:pt>
                <c:pt idx="1429">
                  <c:v>-2.2424999988288619E-3</c:v>
                </c:pt>
                <c:pt idx="1440">
                  <c:v>1.9544999959180132E-3</c:v>
                </c:pt>
                <c:pt idx="1445">
                  <c:v>-5.2400000276975334E-4</c:v>
                </c:pt>
                <c:pt idx="1447">
                  <c:v>-6.655000033788383E-4</c:v>
                </c:pt>
                <c:pt idx="1450">
                  <c:v>-1.509250003437046E-3</c:v>
                </c:pt>
                <c:pt idx="1451">
                  <c:v>5.6999999651452526E-4</c:v>
                </c:pt>
                <c:pt idx="1463">
                  <c:v>8.5849999595666304E-4</c:v>
                </c:pt>
                <c:pt idx="1467">
                  <c:v>-3.9649999962421134E-4</c:v>
                </c:pt>
                <c:pt idx="1470">
                  <c:v>-4.3850000656675547E-4</c:v>
                </c:pt>
                <c:pt idx="1473">
                  <c:v>4.2499999835854396E-4</c:v>
                </c:pt>
                <c:pt idx="1478">
                  <c:v>2.2249999892665073E-4</c:v>
                </c:pt>
                <c:pt idx="1479">
                  <c:v>2.2249999892665073E-4</c:v>
                </c:pt>
                <c:pt idx="1481">
                  <c:v>-6.925000052433461E-4</c:v>
                </c:pt>
                <c:pt idx="1484">
                  <c:v>-7.6700000499840826E-4</c:v>
                </c:pt>
                <c:pt idx="1485">
                  <c:v>-5.5124999926192686E-4</c:v>
                </c:pt>
                <c:pt idx="1488">
                  <c:v>-3.2130000035976991E-3</c:v>
                </c:pt>
                <c:pt idx="1496">
                  <c:v>-2.4049999774433672E-4</c:v>
                </c:pt>
                <c:pt idx="1498">
                  <c:v>2.512499995646067E-4</c:v>
                </c:pt>
                <c:pt idx="1505">
                  <c:v>8.259999958681874E-4</c:v>
                </c:pt>
                <c:pt idx="1518">
                  <c:v>1.0944999958155677E-3</c:v>
                </c:pt>
                <c:pt idx="1520">
                  <c:v>1.1307500026305206E-3</c:v>
                </c:pt>
                <c:pt idx="1524">
                  <c:v>9.1350000002421439E-4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D-491A-95AB-7743CBD711BB}"/>
            </c:ext>
          </c:extLst>
        </c:ser>
        <c:ser>
          <c:idx val="3"/>
          <c:order val="2"/>
          <c:tx>
            <c:strRef>
              <c:f>'Active 1'!$K$20:$K$20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1'!$K$21:$K$1927</c:f>
              <c:numCache>
                <c:formatCode>General</c:formatCode>
                <c:ptCount val="1907"/>
                <c:pt idx="968">
                  <c:v>-3.4500000765547156E-5</c:v>
                </c:pt>
                <c:pt idx="1026">
                  <c:v>-6.1175000155344605E-4</c:v>
                </c:pt>
                <c:pt idx="1028">
                  <c:v>-2.4009999979170971E-3</c:v>
                </c:pt>
                <c:pt idx="1266">
                  <c:v>4.5132500017643906E-3</c:v>
                </c:pt>
                <c:pt idx="1335">
                  <c:v>-5.8000005083158612E-5</c:v>
                </c:pt>
                <c:pt idx="1336">
                  <c:v>8.7774999701650813E-4</c:v>
                </c:pt>
                <c:pt idx="1363">
                  <c:v>-1.3250000047264621E-3</c:v>
                </c:pt>
                <c:pt idx="1365">
                  <c:v>-3.0530000076396391E-3</c:v>
                </c:pt>
                <c:pt idx="1367">
                  <c:v>-3.2250000367639586E-4</c:v>
                </c:pt>
                <c:pt idx="1387">
                  <c:v>-4.3300000834278762E-4</c:v>
                </c:pt>
                <c:pt idx="1401">
                  <c:v>-3.5349999961908907E-4</c:v>
                </c:pt>
                <c:pt idx="1405">
                  <c:v>8.0700000034994446E-3</c:v>
                </c:pt>
                <c:pt idx="1408">
                  <c:v>4.4599999819183722E-4</c:v>
                </c:pt>
                <c:pt idx="1409">
                  <c:v>3.1325000018114224E-3</c:v>
                </c:pt>
                <c:pt idx="1411">
                  <c:v>-1.149499999883119E-3</c:v>
                </c:pt>
                <c:pt idx="1412">
                  <c:v>7.7999999484745786E-4</c:v>
                </c:pt>
                <c:pt idx="1413">
                  <c:v>-7.112500024959445E-4</c:v>
                </c:pt>
                <c:pt idx="1414">
                  <c:v>1.7105000006267801E-3</c:v>
                </c:pt>
                <c:pt idx="1415">
                  <c:v>4.2042499990202487E-3</c:v>
                </c:pt>
                <c:pt idx="1416">
                  <c:v>-4.600000029313378E-4</c:v>
                </c:pt>
                <c:pt idx="1417">
                  <c:v>-2.590000003692694E-4</c:v>
                </c:pt>
                <c:pt idx="1418">
                  <c:v>1.0641000000759959E-2</c:v>
                </c:pt>
                <c:pt idx="1419">
                  <c:v>3.8984999991953373E-3</c:v>
                </c:pt>
                <c:pt idx="1420">
                  <c:v>3.8649999623885378E-4</c:v>
                </c:pt>
                <c:pt idx="1423">
                  <c:v>-7.2075000207405537E-4</c:v>
                </c:pt>
                <c:pt idx="1425">
                  <c:v>-8.6700000247219577E-4</c:v>
                </c:pt>
                <c:pt idx="1426">
                  <c:v>-6.2050000269664451E-4</c:v>
                </c:pt>
                <c:pt idx="1427">
                  <c:v>9.4499991973862052E-5</c:v>
                </c:pt>
                <c:pt idx="1430">
                  <c:v>-9.5549999969080091E-4</c:v>
                </c:pt>
                <c:pt idx="1431">
                  <c:v>-5.4999982239678502E-6</c:v>
                </c:pt>
                <c:pt idx="1435">
                  <c:v>1.1852500028908253E-3</c:v>
                </c:pt>
                <c:pt idx="1436">
                  <c:v>-2.0750000112457201E-4</c:v>
                </c:pt>
                <c:pt idx="1442">
                  <c:v>5.9100000362377614E-4</c:v>
                </c:pt>
                <c:pt idx="1443">
                  <c:v>-4.9199999921256676E-4</c:v>
                </c:pt>
                <c:pt idx="1444">
                  <c:v>8.0524999793851748E-4</c:v>
                </c:pt>
                <c:pt idx="1446">
                  <c:v>-4.8400000378023833E-4</c:v>
                </c:pt>
                <c:pt idx="1452">
                  <c:v>-8.2349999865982682E-4</c:v>
                </c:pt>
                <c:pt idx="1455">
                  <c:v>3.4049999521812424E-4</c:v>
                </c:pt>
                <c:pt idx="1456">
                  <c:v>1.0424999927636236E-3</c:v>
                </c:pt>
                <c:pt idx="1457">
                  <c:v>6.294999984675087E-4</c:v>
                </c:pt>
                <c:pt idx="1458">
                  <c:v>4.9625000247033313E-4</c:v>
                </c:pt>
                <c:pt idx="1459">
                  <c:v>2.6292500042472966E-3</c:v>
                </c:pt>
                <c:pt idx="1460">
                  <c:v>1.8199999612988904E-4</c:v>
                </c:pt>
                <c:pt idx="1461">
                  <c:v>2.8200000087963417E-4</c:v>
                </c:pt>
                <c:pt idx="1462">
                  <c:v>-7.3999995947815478E-5</c:v>
                </c:pt>
                <c:pt idx="1466">
                  <c:v>3.9432499979739077E-3</c:v>
                </c:pt>
                <c:pt idx="1469">
                  <c:v>6.0300000041024759E-4</c:v>
                </c:pt>
                <c:pt idx="1471">
                  <c:v>8.0430000016349368E-3</c:v>
                </c:pt>
                <c:pt idx="1472">
                  <c:v>7.0499999856110662E-4</c:v>
                </c:pt>
                <c:pt idx="1474">
                  <c:v>4.2549999998300336E-3</c:v>
                </c:pt>
                <c:pt idx="1475">
                  <c:v>7.8249999205581844E-5</c:v>
                </c:pt>
                <c:pt idx="1476">
                  <c:v>4.3782499924418516E-3</c:v>
                </c:pt>
                <c:pt idx="1477">
                  <c:v>1.1064999998779967E-3</c:v>
                </c:pt>
                <c:pt idx="1482">
                  <c:v>4.6550000115530565E-4</c:v>
                </c:pt>
                <c:pt idx="1483">
                  <c:v>-3.9525000465800986E-4</c:v>
                </c:pt>
                <c:pt idx="1486">
                  <c:v>1.3052499925834127E-3</c:v>
                </c:pt>
                <c:pt idx="1487">
                  <c:v>-5.850000015925616E-4</c:v>
                </c:pt>
                <c:pt idx="1489">
                  <c:v>-3.1130000061239116E-3</c:v>
                </c:pt>
                <c:pt idx="1490">
                  <c:v>-1.9410000022617169E-3</c:v>
                </c:pt>
                <c:pt idx="1491">
                  <c:v>-1.9410000022617169E-3</c:v>
                </c:pt>
                <c:pt idx="1493">
                  <c:v>-2.149999636458233E-5</c:v>
                </c:pt>
                <c:pt idx="1494">
                  <c:v>4.2599999869707972E-4</c:v>
                </c:pt>
                <c:pt idx="1495">
                  <c:v>-1.0200000542681664E-4</c:v>
                </c:pt>
                <c:pt idx="1497">
                  <c:v>-1.6535000031581149E-3</c:v>
                </c:pt>
                <c:pt idx="1499">
                  <c:v>2.164999968954362E-4</c:v>
                </c:pt>
                <c:pt idx="1500">
                  <c:v>2.164999968954362E-4</c:v>
                </c:pt>
                <c:pt idx="1501">
                  <c:v>2.164999968954362E-4</c:v>
                </c:pt>
                <c:pt idx="1502">
                  <c:v>2.164999968954362E-4</c:v>
                </c:pt>
                <c:pt idx="1503">
                  <c:v>2.8649999876506627E-4</c:v>
                </c:pt>
                <c:pt idx="1504">
                  <c:v>-7.479999985662289E-4</c:v>
                </c:pt>
                <c:pt idx="1506">
                  <c:v>8.259999958681874E-4</c:v>
                </c:pt>
                <c:pt idx="1507">
                  <c:v>-3.4099999902537093E-4</c:v>
                </c:pt>
                <c:pt idx="1508">
                  <c:v>-4.7737500062794425E-3</c:v>
                </c:pt>
                <c:pt idx="1509">
                  <c:v>7.2774999716784805E-4</c:v>
                </c:pt>
                <c:pt idx="1512">
                  <c:v>-7.1700000262353569E-4</c:v>
                </c:pt>
                <c:pt idx="1514">
                  <c:v>8.4000000060768798E-4</c:v>
                </c:pt>
                <c:pt idx="1515">
                  <c:v>3.0149999656714499E-4</c:v>
                </c:pt>
                <c:pt idx="1516">
                  <c:v>1.3334999966900796E-3</c:v>
                </c:pt>
                <c:pt idx="1517">
                  <c:v>6.0300000041024759E-4</c:v>
                </c:pt>
                <c:pt idx="1519">
                  <c:v>1.0944999958155677E-3</c:v>
                </c:pt>
                <c:pt idx="1521">
                  <c:v>1.8450000061420724E-4</c:v>
                </c:pt>
                <c:pt idx="1522">
                  <c:v>2.1815000000060536E-3</c:v>
                </c:pt>
                <c:pt idx="1523">
                  <c:v>1.1704999997164123E-3</c:v>
                </c:pt>
                <c:pt idx="1525">
                  <c:v>9.1350000002421439E-4</c:v>
                </c:pt>
                <c:pt idx="1526">
                  <c:v>-4.3400019785622135E-4</c:v>
                </c:pt>
                <c:pt idx="1527">
                  <c:v>4.7577499935869128E-3</c:v>
                </c:pt>
                <c:pt idx="1528">
                  <c:v>1.74200000037672E-3</c:v>
                </c:pt>
                <c:pt idx="1529">
                  <c:v>8.1449999561300501E-4</c:v>
                </c:pt>
                <c:pt idx="1530">
                  <c:v>1.2595000007422641E-3</c:v>
                </c:pt>
                <c:pt idx="1531">
                  <c:v>1.335000000835862E-3</c:v>
                </c:pt>
                <c:pt idx="1532">
                  <c:v>9.0799999452428892E-4</c:v>
                </c:pt>
                <c:pt idx="1533">
                  <c:v>2.0375000021886081E-3</c:v>
                </c:pt>
                <c:pt idx="1534">
                  <c:v>1.680499997746665E-3</c:v>
                </c:pt>
                <c:pt idx="1535">
                  <c:v>9.8874999821418896E-4</c:v>
                </c:pt>
                <c:pt idx="1536">
                  <c:v>3.9699999615550041E-4</c:v>
                </c:pt>
                <c:pt idx="1537">
                  <c:v>1.919999995152466E-3</c:v>
                </c:pt>
                <c:pt idx="1538">
                  <c:v>1.5659999990020879E-3</c:v>
                </c:pt>
                <c:pt idx="1539">
                  <c:v>1.2375000005704351E-3</c:v>
                </c:pt>
                <c:pt idx="1540">
                  <c:v>2.0607499973266385E-3</c:v>
                </c:pt>
                <c:pt idx="1542">
                  <c:v>1.9899999970220961E-3</c:v>
                </c:pt>
                <c:pt idx="1543">
                  <c:v>2.0899999944958836E-3</c:v>
                </c:pt>
                <c:pt idx="1544">
                  <c:v>2.661999998963438E-3</c:v>
                </c:pt>
                <c:pt idx="1545">
                  <c:v>1.6644999996060506E-3</c:v>
                </c:pt>
                <c:pt idx="1546">
                  <c:v>1.6790000008768402E-3</c:v>
                </c:pt>
                <c:pt idx="1547">
                  <c:v>2.0244999977876432E-3</c:v>
                </c:pt>
                <c:pt idx="1548">
                  <c:v>2.3195000030682422E-3</c:v>
                </c:pt>
                <c:pt idx="1549">
                  <c:v>2.3684999978286214E-3</c:v>
                </c:pt>
                <c:pt idx="1550">
                  <c:v>4.240999995090533E-3</c:v>
                </c:pt>
                <c:pt idx="1551">
                  <c:v>3.1139999919105321E-3</c:v>
                </c:pt>
                <c:pt idx="1552">
                  <c:v>1.887500002339948E-3</c:v>
                </c:pt>
                <c:pt idx="1553">
                  <c:v>1.3249999756226316E-4</c:v>
                </c:pt>
                <c:pt idx="1554">
                  <c:v>1.3249999756226316E-4</c:v>
                </c:pt>
                <c:pt idx="1555">
                  <c:v>3.2489999939571135E-3</c:v>
                </c:pt>
                <c:pt idx="1556">
                  <c:v>2.6135000007343479E-3</c:v>
                </c:pt>
                <c:pt idx="1557">
                  <c:v>2.6135000007343479E-3</c:v>
                </c:pt>
                <c:pt idx="1558">
                  <c:v>3.0219999971450306E-3</c:v>
                </c:pt>
                <c:pt idx="1559">
                  <c:v>3.0479999986710027E-3</c:v>
                </c:pt>
                <c:pt idx="1560">
                  <c:v>3.1159999998635612E-3</c:v>
                </c:pt>
                <c:pt idx="1561">
                  <c:v>3.1479999961447902E-3</c:v>
                </c:pt>
                <c:pt idx="1562">
                  <c:v>3.8659999991068617E-3</c:v>
                </c:pt>
                <c:pt idx="1563">
                  <c:v>3.8659999991068617E-3</c:v>
                </c:pt>
                <c:pt idx="1564">
                  <c:v>3.737999992154073E-3</c:v>
                </c:pt>
                <c:pt idx="1565">
                  <c:v>3.737999992154073E-3</c:v>
                </c:pt>
                <c:pt idx="1566">
                  <c:v>2.789999998640269E-3</c:v>
                </c:pt>
                <c:pt idx="1567">
                  <c:v>2.789999998640269E-3</c:v>
                </c:pt>
                <c:pt idx="1568">
                  <c:v>3.3619999958318658E-3</c:v>
                </c:pt>
                <c:pt idx="1569">
                  <c:v>3.3619999958318658E-3</c:v>
                </c:pt>
                <c:pt idx="1570">
                  <c:v>2.4960000009741634E-3</c:v>
                </c:pt>
                <c:pt idx="1571">
                  <c:v>3.4399999931338243E-3</c:v>
                </c:pt>
                <c:pt idx="1572">
                  <c:v>3.4399999931338243E-3</c:v>
                </c:pt>
                <c:pt idx="1573">
                  <c:v>3.5399999978835694E-3</c:v>
                </c:pt>
                <c:pt idx="1574">
                  <c:v>3.5399999978835694E-3</c:v>
                </c:pt>
                <c:pt idx="1575">
                  <c:v>2.5729999979375862E-3</c:v>
                </c:pt>
                <c:pt idx="1576">
                  <c:v>2.5729999979375862E-3</c:v>
                </c:pt>
                <c:pt idx="1577">
                  <c:v>1.2739999947370961E-3</c:v>
                </c:pt>
                <c:pt idx="1578">
                  <c:v>2.3459999938495457E-3</c:v>
                </c:pt>
                <c:pt idx="1579">
                  <c:v>3.5490000882418826E-3</c:v>
                </c:pt>
                <c:pt idx="1580">
                  <c:v>2.8554999953485094E-3</c:v>
                </c:pt>
                <c:pt idx="1581">
                  <c:v>2.8554999953485094E-3</c:v>
                </c:pt>
                <c:pt idx="1583">
                  <c:v>6.525500000861939E-3</c:v>
                </c:pt>
                <c:pt idx="1584">
                  <c:v>2.7174999995622784E-3</c:v>
                </c:pt>
                <c:pt idx="1585">
                  <c:v>3.877499999362044E-3</c:v>
                </c:pt>
                <c:pt idx="1586">
                  <c:v>3.1939999971655197E-3</c:v>
                </c:pt>
                <c:pt idx="1587">
                  <c:v>3.1269999963114969E-3</c:v>
                </c:pt>
                <c:pt idx="1588">
                  <c:v>2.8585000036400743E-3</c:v>
                </c:pt>
                <c:pt idx="1589">
                  <c:v>3.0879999976605177E-3</c:v>
                </c:pt>
                <c:pt idx="1590">
                  <c:v>3.1194999974104576E-3</c:v>
                </c:pt>
                <c:pt idx="1591">
                  <c:v>2.4740000008023344E-3</c:v>
                </c:pt>
                <c:pt idx="1592">
                  <c:v>2.9984999928274192E-3</c:v>
                </c:pt>
                <c:pt idx="1593">
                  <c:v>2.7994999982183799E-3</c:v>
                </c:pt>
                <c:pt idx="1594">
                  <c:v>2.4179999963962473E-3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7D-491A-95AB-7743CBD711BB}"/>
            </c:ext>
          </c:extLst>
        </c:ser>
        <c:ser>
          <c:idx val="6"/>
          <c:order val="3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6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1'!$U$21:$U$1927</c:f>
              <c:numCache>
                <c:formatCode>General</c:formatCode>
                <c:ptCount val="1907"/>
                <c:pt idx="923">
                  <c:v>3.0384500001673587E-2</c:v>
                </c:pt>
                <c:pt idx="949">
                  <c:v>0.12228149999282323</c:v>
                </c:pt>
                <c:pt idx="1310">
                  <c:v>5.7159749994752929E-2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7D-491A-95AB-7743CBD711BB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1'!$O$21:$O$1927</c:f>
              <c:numCache>
                <c:formatCode>General</c:formatCode>
                <c:ptCount val="1907"/>
                <c:pt idx="533">
                  <c:v>-5.0951345087110883E-3</c:v>
                </c:pt>
                <c:pt idx="1290">
                  <c:v>3.8759834838885364E-4</c:v>
                </c:pt>
                <c:pt idx="1291">
                  <c:v>3.8997011458514813E-4</c:v>
                </c:pt>
                <c:pt idx="1292">
                  <c:v>3.90760703317246E-4</c:v>
                </c:pt>
                <c:pt idx="1293">
                  <c:v>3.9392305824563836E-4</c:v>
                </c:pt>
                <c:pt idx="1294">
                  <c:v>3.9589953007588326E-4</c:v>
                </c:pt>
                <c:pt idx="1295">
                  <c:v>3.9827129627217732E-4</c:v>
                </c:pt>
                <c:pt idx="1296">
                  <c:v>3.9827129627217732E-4</c:v>
                </c:pt>
                <c:pt idx="1297">
                  <c:v>3.9827129627217732E-4</c:v>
                </c:pt>
                <c:pt idx="1298">
                  <c:v>3.9827129627217732E-4</c:v>
                </c:pt>
                <c:pt idx="1299">
                  <c:v>4.0024776810242265E-4</c:v>
                </c:pt>
                <c:pt idx="1300">
                  <c:v>4.0321247584779001E-4</c:v>
                </c:pt>
                <c:pt idx="1301">
                  <c:v>4.0321247584779001E-4</c:v>
                </c:pt>
                <c:pt idx="1302">
                  <c:v>4.0775836105735397E-4</c:v>
                </c:pt>
                <c:pt idx="1303">
                  <c:v>4.0953718570457473E-4</c:v>
                </c:pt>
                <c:pt idx="1304">
                  <c:v>4.0953718570457473E-4</c:v>
                </c:pt>
                <c:pt idx="1305">
                  <c:v>4.0973483288759887E-4</c:v>
                </c:pt>
                <c:pt idx="1306">
                  <c:v>4.1092071598574633E-4</c:v>
                </c:pt>
                <c:pt idx="1307">
                  <c:v>4.1526895401228529E-4</c:v>
                </c:pt>
                <c:pt idx="1308">
                  <c:v>4.2080307513697171E-4</c:v>
                </c:pt>
                <c:pt idx="1309">
                  <c:v>4.2080307513697171E-4</c:v>
                </c:pt>
                <c:pt idx="1310">
                  <c:v>4.2139601668604544E-4</c:v>
                </c:pt>
                <c:pt idx="1311">
                  <c:v>5.2298666876064411E-4</c:v>
                </c:pt>
                <c:pt idx="1312">
                  <c:v>5.3899609058562963E-4</c:v>
                </c:pt>
                <c:pt idx="1313">
                  <c:v>5.3899609058562963E-4</c:v>
                </c:pt>
                <c:pt idx="1314">
                  <c:v>5.3899609058562963E-4</c:v>
                </c:pt>
                <c:pt idx="1315">
                  <c:v>5.417631511479724E-4</c:v>
                </c:pt>
                <c:pt idx="1316">
                  <c:v>5.474949194556834E-4</c:v>
                </c:pt>
                <c:pt idx="1317">
                  <c:v>5.474949194556834E-4</c:v>
                </c:pt>
                <c:pt idx="1318">
                  <c:v>5.5283139339734524E-4</c:v>
                </c:pt>
                <c:pt idx="1319">
                  <c:v>5.5283139339734524E-4</c:v>
                </c:pt>
                <c:pt idx="1320">
                  <c:v>5.5678433705783547E-4</c:v>
                </c:pt>
                <c:pt idx="1321">
                  <c:v>5.6429493001276679E-4</c:v>
                </c:pt>
                <c:pt idx="1322">
                  <c:v>5.6745728494115915E-4</c:v>
                </c:pt>
                <c:pt idx="1323">
                  <c:v>5.7496787789609047E-4</c:v>
                </c:pt>
                <c:pt idx="1324">
                  <c:v>5.7694434972633559E-4</c:v>
                </c:pt>
                <c:pt idx="1325">
                  <c:v>5.8050199902077689E-4</c:v>
                </c:pt>
                <c:pt idx="1326">
                  <c:v>5.8050199902077689E-4</c:v>
                </c:pt>
                <c:pt idx="1327">
                  <c:v>5.8050199902077689E-4</c:v>
                </c:pt>
                <c:pt idx="1328">
                  <c:v>5.8129258775287476E-4</c:v>
                </c:pt>
                <c:pt idx="1329">
                  <c:v>5.8366435394916903E-4</c:v>
                </c:pt>
                <c:pt idx="1330">
                  <c:v>5.8425729549824255E-4</c:v>
                </c:pt>
                <c:pt idx="1331">
                  <c:v>5.8425729549824255E-4</c:v>
                </c:pt>
                <c:pt idx="1332">
                  <c:v>5.8445494268126712E-4</c:v>
                </c:pt>
                <c:pt idx="1333">
                  <c:v>5.9315141873434547E-4</c:v>
                </c:pt>
                <c:pt idx="1334">
                  <c:v>5.9631377366273761E-4</c:v>
                </c:pt>
                <c:pt idx="1335">
                  <c:v>5.9987142295717891E-4</c:v>
                </c:pt>
                <c:pt idx="1336">
                  <c:v>6.0006907014020349E-4</c:v>
                </c:pt>
                <c:pt idx="1337">
                  <c:v>6.0145260042137509E-4</c:v>
                </c:pt>
                <c:pt idx="1338">
                  <c:v>6.0263848351952212E-4</c:v>
                </c:pt>
                <c:pt idx="1339">
                  <c:v>6.0382436661766915E-4</c:v>
                </c:pt>
                <c:pt idx="1340">
                  <c:v>6.1647378633123795E-4</c:v>
                </c:pt>
                <c:pt idx="1341">
                  <c:v>6.1647378633123795E-4</c:v>
                </c:pt>
                <c:pt idx="1342">
                  <c:v>6.2082202435777712E-4</c:v>
                </c:pt>
                <c:pt idx="1343">
                  <c:v>6.2161261308987521E-4</c:v>
                </c:pt>
                <c:pt idx="1344">
                  <c:v>6.2200790745592415E-4</c:v>
                </c:pt>
                <c:pt idx="1345">
                  <c:v>6.314949722411008E-4</c:v>
                </c:pt>
                <c:pt idx="1346">
                  <c:v>6.3900556519603212E-4</c:v>
                </c:pt>
                <c:pt idx="1347">
                  <c:v>6.7853500180093448E-4</c:v>
                </c:pt>
                <c:pt idx="1348">
                  <c:v>7.7933506514343506E-4</c:v>
                </c:pt>
                <c:pt idx="1349">
                  <c:v>7.9672801724959218E-4</c:v>
                </c:pt>
                <c:pt idx="1350">
                  <c:v>7.9672801724959218E-4</c:v>
                </c:pt>
                <c:pt idx="1351">
                  <c:v>7.9791390034773921E-4</c:v>
                </c:pt>
                <c:pt idx="1352">
                  <c:v>7.9791390034773921E-4</c:v>
                </c:pt>
                <c:pt idx="1353">
                  <c:v>7.9791390034773921E-4</c:v>
                </c:pt>
                <c:pt idx="1354">
                  <c:v>8.0107625527613135E-4</c:v>
                </c:pt>
                <c:pt idx="1355">
                  <c:v>8.0680802358384213E-4</c:v>
                </c:pt>
                <c:pt idx="1356">
                  <c:v>8.0799390668198938E-4</c:v>
                </c:pt>
                <c:pt idx="1357">
                  <c:v>8.2005038484648444E-4</c:v>
                </c:pt>
                <c:pt idx="1358">
                  <c:v>8.2123626794463147E-4</c:v>
                </c:pt>
                <c:pt idx="1359">
                  <c:v>8.2321273977487659E-4</c:v>
                </c:pt>
                <c:pt idx="1360">
                  <c:v>8.3072333272980812E-4</c:v>
                </c:pt>
                <c:pt idx="1361">
                  <c:v>8.3388568765820027E-4</c:v>
                </c:pt>
                <c:pt idx="1362">
                  <c:v>8.5127863976435718E-4</c:v>
                </c:pt>
                <c:pt idx="1363">
                  <c:v>8.6155629328163192E-4</c:v>
                </c:pt>
                <c:pt idx="1364">
                  <c:v>8.6452100102699949E-4</c:v>
                </c:pt>
                <c:pt idx="1365">
                  <c:v>8.6471864821002407E-4</c:v>
                </c:pt>
                <c:pt idx="1366">
                  <c:v>8.7222924116495538E-4</c:v>
                </c:pt>
                <c:pt idx="1367">
                  <c:v>8.7539159609334753E-4</c:v>
                </c:pt>
                <c:pt idx="1368">
                  <c:v>8.8211160031618097E-4</c:v>
                </c:pt>
                <c:pt idx="1369">
                  <c:v>8.8962219327111251E-4</c:v>
                </c:pt>
                <c:pt idx="1370">
                  <c:v>8.9357513693160274E-4</c:v>
                </c:pt>
                <c:pt idx="1371">
                  <c:v>1.0030716763271819E-3</c:v>
                </c:pt>
                <c:pt idx="1372">
                  <c:v>1.0030716763271819E-3</c:v>
                </c:pt>
                <c:pt idx="1373">
                  <c:v>1.0066293256216232E-3</c:v>
                </c:pt>
                <c:pt idx="1374">
                  <c:v>1.0129540354784075E-3</c:v>
                </c:pt>
                <c:pt idx="1375">
                  <c:v>1.0212552171654369E-3</c:v>
                </c:pt>
                <c:pt idx="1376">
                  <c:v>1.0236269833617312E-3</c:v>
                </c:pt>
                <c:pt idx="1377">
                  <c:v>1.0236269833617312E-3</c:v>
                </c:pt>
                <c:pt idx="1378">
                  <c:v>1.0236269833617312E-3</c:v>
                </c:pt>
                <c:pt idx="1379">
                  <c:v>1.0236269833617312E-3</c:v>
                </c:pt>
                <c:pt idx="1380">
                  <c:v>1.0236269833617312E-3</c:v>
                </c:pt>
                <c:pt idx="1381">
                  <c:v>1.0236269833617312E-3</c:v>
                </c:pt>
                <c:pt idx="1382">
                  <c:v>1.0236269833617312E-3</c:v>
                </c:pt>
                <c:pt idx="1383">
                  <c:v>1.0236269833617312E-3</c:v>
                </c:pt>
                <c:pt idx="1384">
                  <c:v>1.0236269833617312E-3</c:v>
                </c:pt>
                <c:pt idx="1385">
                  <c:v>1.0275799270222214E-3</c:v>
                </c:pt>
                <c:pt idx="1386">
                  <c:v>1.0501117058870156E-3</c:v>
                </c:pt>
                <c:pt idx="1387">
                  <c:v>1.054459943913555E-3</c:v>
                </c:pt>
                <c:pt idx="1388">
                  <c:v>1.0564364157438001E-3</c:v>
                </c:pt>
                <c:pt idx="1389">
                  <c:v>1.0576222988419471E-3</c:v>
                </c:pt>
                <c:pt idx="1390">
                  <c:v>1.0607846537703392E-3</c:v>
                </c:pt>
                <c:pt idx="1391">
                  <c:v>1.0635517143326825E-3</c:v>
                </c:pt>
                <c:pt idx="1392">
                  <c:v>1.0702717185555157E-3</c:v>
                </c:pt>
                <c:pt idx="1393">
                  <c:v>1.0777823115104472E-3</c:v>
                </c:pt>
                <c:pt idx="1394">
                  <c:v>1.0777823115104472E-3</c:v>
                </c:pt>
                <c:pt idx="1395">
                  <c:v>1.0777823115104472E-3</c:v>
                </c:pt>
                <c:pt idx="1396">
                  <c:v>1.0813399608048883E-3</c:v>
                </c:pt>
                <c:pt idx="1397">
                  <c:v>1.0821305495369864E-3</c:v>
                </c:pt>
                <c:pt idx="1398">
                  <c:v>1.0852929044653785E-3</c:v>
                </c:pt>
                <c:pt idx="1399">
                  <c:v>1.091617614322163E-3</c:v>
                </c:pt>
                <c:pt idx="1400">
                  <c:v>1.0951752636166041E-3</c:v>
                </c:pt>
                <c:pt idx="1401">
                  <c:v>1.0991282072770944E-3</c:v>
                </c:pt>
                <c:pt idx="1402">
                  <c:v>1.1236364579721339E-3</c:v>
                </c:pt>
                <c:pt idx="1403">
                  <c:v>1.1398435269801437E-3</c:v>
                </c:pt>
                <c:pt idx="1404">
                  <c:v>1.2291800537072228E-3</c:v>
                </c:pt>
                <c:pt idx="1405">
                  <c:v>1.2291800537072228E-3</c:v>
                </c:pt>
                <c:pt idx="1406">
                  <c:v>1.2366906466621543E-3</c:v>
                </c:pt>
                <c:pt idx="1407">
                  <c:v>1.2398530015905464E-3</c:v>
                </c:pt>
                <c:pt idx="1408">
                  <c:v>1.2544788931343604E-3</c:v>
                </c:pt>
                <c:pt idx="1409">
                  <c:v>1.2588271311608995E-3</c:v>
                </c:pt>
                <c:pt idx="1410">
                  <c:v>1.2611988973571936E-3</c:v>
                </c:pt>
                <c:pt idx="1411">
                  <c:v>1.2793824381954486E-3</c:v>
                </c:pt>
                <c:pt idx="1412">
                  <c:v>1.2845212649540861E-3</c:v>
                </c:pt>
                <c:pt idx="1413">
                  <c:v>1.293415388190189E-3</c:v>
                </c:pt>
                <c:pt idx="1414">
                  <c:v>1.2951942128374095E-3</c:v>
                </c:pt>
                <c:pt idx="1415">
                  <c:v>1.3001353924130224E-3</c:v>
                </c:pt>
                <c:pt idx="1416">
                  <c:v>1.3003330395960468E-3</c:v>
                </c:pt>
                <c:pt idx="1417">
                  <c:v>1.3058671607207332E-3</c:v>
                </c:pt>
                <c:pt idx="1418">
                  <c:v>1.3058671607207332E-3</c:v>
                </c:pt>
                <c:pt idx="1419">
                  <c:v>1.3078436325509783E-3</c:v>
                </c:pt>
                <c:pt idx="1420">
                  <c:v>1.3204930522645471E-3</c:v>
                </c:pt>
                <c:pt idx="1421">
                  <c:v>1.3453965973256354E-3</c:v>
                </c:pt>
                <c:pt idx="1422">
                  <c:v>1.3469777747898315E-3</c:v>
                </c:pt>
                <c:pt idx="1423">
                  <c:v>1.4780178571350826E-3</c:v>
                </c:pt>
                <c:pt idx="1424">
                  <c:v>1.4805872705144012E-3</c:v>
                </c:pt>
                <c:pt idx="1425">
                  <c:v>1.4987708113526562E-3</c:v>
                </c:pt>
                <c:pt idx="1426">
                  <c:v>1.5031190493791954E-3</c:v>
                </c:pt>
                <c:pt idx="1427">
                  <c:v>1.5228837676816466E-3</c:v>
                </c:pt>
                <c:pt idx="1428">
                  <c:v>1.5347425986631173E-3</c:v>
                </c:pt>
                <c:pt idx="1429">
                  <c:v>1.5552979056976664E-3</c:v>
                </c:pt>
                <c:pt idx="1430">
                  <c:v>1.562413204286549E-3</c:v>
                </c:pt>
                <c:pt idx="1431">
                  <c:v>1.6019426408914511E-3</c:v>
                </c:pt>
                <c:pt idx="1432">
                  <c:v>1.6928603450827263E-3</c:v>
                </c:pt>
                <c:pt idx="1433">
                  <c:v>1.7232980112685012E-3</c:v>
                </c:pt>
                <c:pt idx="1434">
                  <c:v>1.7478062619635405E-3</c:v>
                </c:pt>
                <c:pt idx="1435">
                  <c:v>1.748399203512614E-3</c:v>
                </c:pt>
                <c:pt idx="1436">
                  <c:v>1.7489921450616875E-3</c:v>
                </c:pt>
                <c:pt idx="1437">
                  <c:v>1.7489921450616875E-3</c:v>
                </c:pt>
                <c:pt idx="1438">
                  <c:v>1.7517592056240307E-3</c:v>
                </c:pt>
                <c:pt idx="1439">
                  <c:v>1.7754768675869721E-3</c:v>
                </c:pt>
                <c:pt idx="1440">
                  <c:v>1.775872161953021E-3</c:v>
                </c:pt>
                <c:pt idx="1441">
                  <c:v>1.7904980534968347E-3</c:v>
                </c:pt>
                <c:pt idx="1442">
                  <c:v>1.8988087097942671E-3</c:v>
                </c:pt>
                <c:pt idx="1443">
                  <c:v>1.9138298957041299E-3</c:v>
                </c:pt>
                <c:pt idx="1444">
                  <c:v>1.9381404992161446E-3</c:v>
                </c:pt>
                <c:pt idx="1445">
                  <c:v>1.9739146393435813E-3</c:v>
                </c:pt>
                <c:pt idx="1446">
                  <c:v>1.9739146393435813E-3</c:v>
                </c:pt>
                <c:pt idx="1447">
                  <c:v>1.9814252322985127E-3</c:v>
                </c:pt>
                <c:pt idx="1448">
                  <c:v>2.0000040675028168E-3</c:v>
                </c:pt>
                <c:pt idx="1449">
                  <c:v>2.0023758336991109E-3</c:v>
                </c:pt>
                <c:pt idx="1450">
                  <c:v>2.0160134893278023E-3</c:v>
                </c:pt>
                <c:pt idx="1451">
                  <c:v>2.019768785805268E-3</c:v>
                </c:pt>
                <c:pt idx="1452">
                  <c:v>2.0557405731157288E-3</c:v>
                </c:pt>
                <c:pt idx="1453">
                  <c:v>2.1604935801187199E-3</c:v>
                </c:pt>
                <c:pt idx="1454">
                  <c:v>2.1691900561717986E-3</c:v>
                </c:pt>
                <c:pt idx="1455">
                  <c:v>2.1727477054662397E-3</c:v>
                </c:pt>
                <c:pt idx="1456">
                  <c:v>2.1838159477156121E-3</c:v>
                </c:pt>
                <c:pt idx="1457">
                  <c:v>2.1909312463044947E-3</c:v>
                </c:pt>
                <c:pt idx="1458">
                  <c:v>2.2045689019331858E-3</c:v>
                </c:pt>
                <c:pt idx="1459">
                  <c:v>2.2290771526282255E-3</c:v>
                </c:pt>
                <c:pt idx="1460">
                  <c:v>2.2442959857211127E-3</c:v>
                </c:pt>
                <c:pt idx="1461">
                  <c:v>2.2442959857211127E-3</c:v>
                </c:pt>
                <c:pt idx="1462">
                  <c:v>2.250620695577897E-3</c:v>
                </c:pt>
                <c:pt idx="1463">
                  <c:v>2.2723618857105935E-3</c:v>
                </c:pt>
                <c:pt idx="1464">
                  <c:v>2.3818584251061726E-3</c:v>
                </c:pt>
                <c:pt idx="1465">
                  <c:v>2.3818584251061726E-3</c:v>
                </c:pt>
                <c:pt idx="1466">
                  <c:v>2.3856137215836383E-3</c:v>
                </c:pt>
                <c:pt idx="1467">
                  <c:v>2.4423384631116732E-3</c:v>
                </c:pt>
                <c:pt idx="1468">
                  <c:v>2.4462914067721634E-3</c:v>
                </c:pt>
                <c:pt idx="1469">
                  <c:v>2.597689148968939E-3</c:v>
                </c:pt>
                <c:pt idx="1470">
                  <c:v>2.6051997419238703E-3</c:v>
                </c:pt>
                <c:pt idx="1471">
                  <c:v>2.6055950362899195E-3</c:v>
                </c:pt>
                <c:pt idx="1472">
                  <c:v>2.6087573912183114E-3</c:v>
                </c:pt>
                <c:pt idx="1473">
                  <c:v>2.6403809405022333E-3</c:v>
                </c:pt>
                <c:pt idx="1474">
                  <c:v>2.6482868278232138E-3</c:v>
                </c:pt>
                <c:pt idx="1475">
                  <c:v>2.6583668341574637E-3</c:v>
                </c:pt>
                <c:pt idx="1476">
                  <c:v>2.6583668341574637E-3</c:v>
                </c:pt>
                <c:pt idx="1477">
                  <c:v>2.6961174461151457E-3</c:v>
                </c:pt>
                <c:pt idx="1478">
                  <c:v>2.705604510900322E-3</c:v>
                </c:pt>
                <c:pt idx="1479">
                  <c:v>2.705604510900322E-3</c:v>
                </c:pt>
                <c:pt idx="1480">
                  <c:v>2.7328798221577045E-3</c:v>
                </c:pt>
                <c:pt idx="1481">
                  <c:v>2.8597693136594407E-3</c:v>
                </c:pt>
                <c:pt idx="1482">
                  <c:v>2.8645128460520293E-3</c:v>
                </c:pt>
                <c:pt idx="1483">
                  <c:v>2.8840799171714559E-3</c:v>
                </c:pt>
                <c:pt idx="1484">
                  <c:v>2.9218305291291375E-3</c:v>
                </c:pt>
                <c:pt idx="1485">
                  <c:v>2.9694635002380449E-3</c:v>
                </c:pt>
                <c:pt idx="1486">
                  <c:v>3.0449647241534081E-3</c:v>
                </c:pt>
                <c:pt idx="1487">
                  <c:v>3.0593929685141974E-3</c:v>
                </c:pt>
                <c:pt idx="1488">
                  <c:v>3.0625553234425893E-3</c:v>
                </c:pt>
                <c:pt idx="1489">
                  <c:v>3.0625553234425893E-3</c:v>
                </c:pt>
                <c:pt idx="1490">
                  <c:v>3.0657176783709817E-3</c:v>
                </c:pt>
                <c:pt idx="1491">
                  <c:v>3.0657176783709817E-3</c:v>
                </c:pt>
                <c:pt idx="1492">
                  <c:v>3.0756000375222071E-3</c:v>
                </c:pt>
                <c:pt idx="1493">
                  <c:v>3.0945741670925604E-3</c:v>
                </c:pt>
                <c:pt idx="1494">
                  <c:v>3.1202683008857467E-3</c:v>
                </c:pt>
                <c:pt idx="1495">
                  <c:v>3.1234306558141391E-3</c:v>
                </c:pt>
                <c:pt idx="1496">
                  <c:v>3.1475436121431292E-3</c:v>
                </c:pt>
                <c:pt idx="1497">
                  <c:v>3.1546589107320118E-3</c:v>
                </c:pt>
                <c:pt idx="1498">
                  <c:v>3.2995342958889785E-3</c:v>
                </c:pt>
                <c:pt idx="1499">
                  <c:v>3.3364943191145622E-3</c:v>
                </c:pt>
                <c:pt idx="1500">
                  <c:v>3.3364943191145622E-3</c:v>
                </c:pt>
                <c:pt idx="1501">
                  <c:v>3.3364943191145622E-3</c:v>
                </c:pt>
                <c:pt idx="1502">
                  <c:v>3.3364943191145622E-3</c:v>
                </c:pt>
                <c:pt idx="1503">
                  <c:v>3.3364943191145622E-3</c:v>
                </c:pt>
                <c:pt idx="1504">
                  <c:v>3.3432143233373957E-3</c:v>
                </c:pt>
                <c:pt idx="1505">
                  <c:v>3.3574449205151604E-3</c:v>
                </c:pt>
                <c:pt idx="1506">
                  <c:v>3.3574449205151604E-3</c:v>
                </c:pt>
                <c:pt idx="1507">
                  <c:v>3.3819531712101997E-3</c:v>
                </c:pt>
                <c:pt idx="1508">
                  <c:v>3.5564756338208429E-3</c:v>
                </c:pt>
                <c:pt idx="1509">
                  <c:v>3.5647768155078726E-3</c:v>
                </c:pt>
                <c:pt idx="1510">
                  <c:v>3.5697179950834853E-3</c:v>
                </c:pt>
                <c:pt idx="1511">
                  <c:v>3.5902733021180343E-3</c:v>
                </c:pt>
                <c:pt idx="1512">
                  <c:v>3.5938309514124758E-3</c:v>
                </c:pt>
                <c:pt idx="1513">
                  <c:v>3.5993650725371622E-3</c:v>
                </c:pt>
                <c:pt idx="1514">
                  <c:v>3.7432522217790065E-3</c:v>
                </c:pt>
                <c:pt idx="1515">
                  <c:v>3.7752710654289771E-3</c:v>
                </c:pt>
                <c:pt idx="1516">
                  <c:v>3.778433420357369E-3</c:v>
                </c:pt>
                <c:pt idx="1517">
                  <c:v>3.7835722471160063E-3</c:v>
                </c:pt>
                <c:pt idx="1518">
                  <c:v>3.8155910907659773E-3</c:v>
                </c:pt>
                <c:pt idx="1519">
                  <c:v>3.8155910907659773E-3</c:v>
                </c:pt>
                <c:pt idx="1520">
                  <c:v>3.8185557985113451E-3</c:v>
                </c:pt>
                <c:pt idx="1521">
                  <c:v>3.8393087527289187E-3</c:v>
                </c:pt>
                <c:pt idx="1522">
                  <c:v>3.9808241357744689E-3</c:v>
                </c:pt>
                <c:pt idx="1523">
                  <c:v>3.9990076766127239E-3</c:v>
                </c:pt>
                <c:pt idx="1524">
                  <c:v>3.9997982653448222E-3</c:v>
                </c:pt>
                <c:pt idx="1525">
                  <c:v>3.9997982653448222E-3</c:v>
                </c:pt>
                <c:pt idx="1526">
                  <c:v>4.0531630047614398E-3</c:v>
                </c:pt>
                <c:pt idx="1527">
                  <c:v>4.205153688507289E-3</c:v>
                </c:pt>
                <c:pt idx="1528">
                  <c:v>4.2365795906081864E-3</c:v>
                </c:pt>
                <c:pt idx="1529">
                  <c:v>4.2425090060989219E-3</c:v>
                </c:pt>
                <c:pt idx="1530">
                  <c:v>4.2543678370803922E-3</c:v>
                </c:pt>
                <c:pt idx="1531">
                  <c:v>4.276899615945187E-3</c:v>
                </c:pt>
                <c:pt idx="1532">
                  <c:v>4.2855960919982649E-3</c:v>
                </c:pt>
                <c:pt idx="1533">
                  <c:v>4.2907349187569031E-3</c:v>
                </c:pt>
                <c:pt idx="1534">
                  <c:v>4.4496432539086091E-3</c:v>
                </c:pt>
                <c:pt idx="1535">
                  <c:v>4.4557703165823692E-3</c:v>
                </c:pt>
                <c:pt idx="1536">
                  <c:v>4.4618973792561294E-3</c:v>
                </c:pt>
                <c:pt idx="1537">
                  <c:v>4.5101232919141105E-3</c:v>
                </c:pt>
                <c:pt idx="1538">
                  <c:v>4.6856339904398758E-3</c:v>
                </c:pt>
                <c:pt idx="1539">
                  <c:v>4.6860292848059249E-3</c:v>
                </c:pt>
                <c:pt idx="1540">
                  <c:v>4.6961092911401749E-3</c:v>
                </c:pt>
                <c:pt idx="1541">
                  <c:v>4.7125140073312095E-3</c:v>
                </c:pt>
                <c:pt idx="1542">
                  <c:v>4.7393940242225433E-3</c:v>
                </c:pt>
                <c:pt idx="1543">
                  <c:v>4.7393940242225433E-3</c:v>
                </c:pt>
                <c:pt idx="1544">
                  <c:v>4.7425563791509348E-3</c:v>
                </c:pt>
                <c:pt idx="1545">
                  <c:v>4.7563916819626517E-3</c:v>
                </c:pt>
                <c:pt idx="1546">
                  <c:v>4.7575775650607983E-3</c:v>
                </c:pt>
                <c:pt idx="1547">
                  <c:v>4.7722034566046118E-3</c:v>
                </c:pt>
                <c:pt idx="1548">
                  <c:v>4.7785281664613965E-3</c:v>
                </c:pt>
                <c:pt idx="1549">
                  <c:v>4.7785281664613965E-3</c:v>
                </c:pt>
                <c:pt idx="1550">
                  <c:v>4.9425753283717407E-3</c:v>
                </c:pt>
                <c:pt idx="1551">
                  <c:v>4.9512718044248194E-3</c:v>
                </c:pt>
                <c:pt idx="1552">
                  <c:v>4.9627353410402406E-3</c:v>
                </c:pt>
                <c:pt idx="1553">
                  <c:v>4.9745941720217117E-3</c:v>
                </c:pt>
                <c:pt idx="1554">
                  <c:v>4.9745941720217117E-3</c:v>
                </c:pt>
                <c:pt idx="1555">
                  <c:v>5.1449660437888397E-3</c:v>
                </c:pt>
                <c:pt idx="1556">
                  <c:v>5.1856813634918895E-3</c:v>
                </c:pt>
                <c:pt idx="1557">
                  <c:v>5.1856813634918895E-3</c:v>
                </c:pt>
                <c:pt idx="1558">
                  <c:v>5.218490795873958E-3</c:v>
                </c:pt>
                <c:pt idx="1559">
                  <c:v>5.218490795873958E-3</c:v>
                </c:pt>
                <c:pt idx="1560">
                  <c:v>5.218490795873958E-3</c:v>
                </c:pt>
                <c:pt idx="1561">
                  <c:v>5.218490795873958E-3</c:v>
                </c:pt>
                <c:pt idx="1562">
                  <c:v>5.239046102908507E-3</c:v>
                </c:pt>
                <c:pt idx="1563">
                  <c:v>5.239046102908507E-3</c:v>
                </c:pt>
                <c:pt idx="1564">
                  <c:v>5.2422084578369003E-3</c:v>
                </c:pt>
                <c:pt idx="1565">
                  <c:v>5.2422084578369003E-3</c:v>
                </c:pt>
                <c:pt idx="1566">
                  <c:v>5.3718650099009793E-3</c:v>
                </c:pt>
                <c:pt idx="1567">
                  <c:v>5.3718650099009793E-3</c:v>
                </c:pt>
                <c:pt idx="1568">
                  <c:v>5.3750273648293708E-3</c:v>
                </c:pt>
                <c:pt idx="1569">
                  <c:v>5.3750273648293708E-3</c:v>
                </c:pt>
                <c:pt idx="1570">
                  <c:v>5.4050697366490969E-3</c:v>
                </c:pt>
                <c:pt idx="1571">
                  <c:v>5.4113944465058817E-3</c:v>
                </c:pt>
                <c:pt idx="1572">
                  <c:v>5.4113944465058817E-3</c:v>
                </c:pt>
                <c:pt idx="1573">
                  <c:v>5.4113944465058817E-3</c:v>
                </c:pt>
                <c:pt idx="1574">
                  <c:v>5.4113944465058817E-3</c:v>
                </c:pt>
                <c:pt idx="1575">
                  <c:v>5.4359026972009214E-3</c:v>
                </c:pt>
                <c:pt idx="1576">
                  <c:v>5.4359026972009214E-3</c:v>
                </c:pt>
                <c:pt idx="1577">
                  <c:v>5.4414368183256078E-3</c:v>
                </c:pt>
                <c:pt idx="1578">
                  <c:v>5.4445991732539993E-3</c:v>
                </c:pt>
                <c:pt idx="1579">
                  <c:v>5.5402604098378633E-3</c:v>
                </c:pt>
                <c:pt idx="1580">
                  <c:v>5.5762321971483241E-3</c:v>
                </c:pt>
                <c:pt idx="1581">
                  <c:v>5.5762321971483241E-3</c:v>
                </c:pt>
                <c:pt idx="1582">
                  <c:v>5.6414557675464128E-3</c:v>
                </c:pt>
                <c:pt idx="1583">
                  <c:v>5.6473851830371475E-3</c:v>
                </c:pt>
                <c:pt idx="1584">
                  <c:v>5.6821710872494617E-3</c:v>
                </c:pt>
                <c:pt idx="1585">
                  <c:v>5.6979828618914227E-3</c:v>
                </c:pt>
                <c:pt idx="1586">
                  <c:v>5.8683547336585516E-3</c:v>
                </c:pt>
                <c:pt idx="1587">
                  <c:v>5.8928629843535904E-3</c:v>
                </c:pt>
                <c:pt idx="1588">
                  <c:v>5.9090700533616005E-3</c:v>
                </c:pt>
                <c:pt idx="1589">
                  <c:v>5.9142088801202378E-3</c:v>
                </c:pt>
                <c:pt idx="1590">
                  <c:v>5.9304159491282479E-3</c:v>
                </c:pt>
                <c:pt idx="1591">
                  <c:v>6.0739078040040438E-3</c:v>
                </c:pt>
                <c:pt idx="1592">
                  <c:v>6.1304348983490537E-3</c:v>
                </c:pt>
                <c:pt idx="1593">
                  <c:v>6.1359690194737401E-3</c:v>
                </c:pt>
                <c:pt idx="1594">
                  <c:v>6.1592913870706315E-3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7D-491A-95AB-7743CBD711BB}"/>
            </c:ext>
          </c:extLst>
        </c:ser>
        <c:ser>
          <c:idx val="4"/>
          <c:order val="5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1'!$V$2:$V$30</c:f>
              <c:numCache>
                <c:formatCode>General</c:formatCode>
                <c:ptCount val="29"/>
                <c:pt idx="0">
                  <c:v>-40000</c:v>
                </c:pt>
                <c:pt idx="1">
                  <c:v>-37500</c:v>
                </c:pt>
                <c:pt idx="2">
                  <c:v>-35000</c:v>
                </c:pt>
                <c:pt idx="3">
                  <c:v>-32500</c:v>
                </c:pt>
                <c:pt idx="4">
                  <c:v>-30000</c:v>
                </c:pt>
                <c:pt idx="5">
                  <c:v>-27500</c:v>
                </c:pt>
                <c:pt idx="6">
                  <c:v>-25000</c:v>
                </c:pt>
                <c:pt idx="7">
                  <c:v>-22500</c:v>
                </c:pt>
                <c:pt idx="8">
                  <c:v>-20000</c:v>
                </c:pt>
                <c:pt idx="9">
                  <c:v>-17500</c:v>
                </c:pt>
                <c:pt idx="10">
                  <c:v>-15000</c:v>
                </c:pt>
                <c:pt idx="11">
                  <c:v>-12500</c:v>
                </c:pt>
                <c:pt idx="12">
                  <c:v>-10000</c:v>
                </c:pt>
                <c:pt idx="13">
                  <c:v>-7500</c:v>
                </c:pt>
                <c:pt idx="14">
                  <c:v>-5000</c:v>
                </c:pt>
                <c:pt idx="15">
                  <c:v>-2500</c:v>
                </c:pt>
                <c:pt idx="16">
                  <c:v>0</c:v>
                </c:pt>
                <c:pt idx="17">
                  <c:v>2500</c:v>
                </c:pt>
                <c:pt idx="18">
                  <c:v>5000</c:v>
                </c:pt>
                <c:pt idx="19">
                  <c:v>7500</c:v>
                </c:pt>
                <c:pt idx="20">
                  <c:v>10000</c:v>
                </c:pt>
                <c:pt idx="21">
                  <c:v>12500</c:v>
                </c:pt>
                <c:pt idx="22">
                  <c:v>15000</c:v>
                </c:pt>
                <c:pt idx="23">
                  <c:v>17500</c:v>
                </c:pt>
                <c:pt idx="24">
                  <c:v>20000</c:v>
                </c:pt>
                <c:pt idx="25">
                  <c:v>22500</c:v>
                </c:pt>
                <c:pt idx="26">
                  <c:v>25000</c:v>
                </c:pt>
                <c:pt idx="27">
                  <c:v>27500</c:v>
                </c:pt>
                <c:pt idx="28">
                  <c:v>30000</c:v>
                </c:pt>
              </c:numCache>
            </c:numRef>
          </c:xVal>
          <c:yVal>
            <c:numRef>
              <c:f>'Active 1'!$W$2:$W$30</c:f>
              <c:numCache>
                <c:formatCode>General</c:formatCode>
                <c:ptCount val="29"/>
                <c:pt idx="0">
                  <c:v>-0.11027520596189502</c:v>
                </c:pt>
                <c:pt idx="1">
                  <c:v>-9.9829358791807696E-2</c:v>
                </c:pt>
                <c:pt idx="2">
                  <c:v>-8.9873841207241623E-2</c:v>
                </c:pt>
                <c:pt idx="3">
                  <c:v>-8.0408653208196817E-2</c:v>
                </c:pt>
                <c:pt idx="4">
                  <c:v>-7.1433794794673253E-2</c:v>
                </c:pt>
                <c:pt idx="5">
                  <c:v>-6.294926596667097E-2</c:v>
                </c:pt>
                <c:pt idx="6">
                  <c:v>-5.4955066724189927E-2</c:v>
                </c:pt>
                <c:pt idx="7">
                  <c:v>-4.7451197067230153E-2</c:v>
                </c:pt>
                <c:pt idx="8">
                  <c:v>-4.0437656995791639E-2</c:v>
                </c:pt>
                <c:pt idx="9">
                  <c:v>-3.3914446509874387E-2</c:v>
                </c:pt>
                <c:pt idx="10">
                  <c:v>-2.7881565609478388E-2</c:v>
                </c:pt>
                <c:pt idx="11">
                  <c:v>-2.2339014294603658E-2</c:v>
                </c:pt>
                <c:pt idx="12">
                  <c:v>-1.7286792565250182E-2</c:v>
                </c:pt>
                <c:pt idx="13">
                  <c:v>-1.2724900421417969E-2</c:v>
                </c:pt>
                <c:pt idx="14">
                  <c:v>-8.6533378631070135E-3</c:v>
                </c:pt>
                <c:pt idx="15">
                  <c:v>-5.0721048903173182E-3</c:v>
                </c:pt>
                <c:pt idx="16">
                  <c:v>-1.9812015030488835E-3</c:v>
                </c:pt>
                <c:pt idx="17">
                  <c:v>6.1937229869829156E-4</c:v>
                </c:pt>
                <c:pt idx="18">
                  <c:v>2.7296165149242064E-3</c:v>
                </c:pt>
                <c:pt idx="19">
                  <c:v>4.3495311456288616E-3</c:v>
                </c:pt>
                <c:pt idx="20">
                  <c:v>5.4791161908122566E-3</c:v>
                </c:pt>
                <c:pt idx="21">
                  <c:v>6.1183716504743914E-3</c:v>
                </c:pt>
                <c:pt idx="22">
                  <c:v>6.2672975246152694E-3</c:v>
                </c:pt>
                <c:pt idx="23">
                  <c:v>5.9258938132348855E-3</c:v>
                </c:pt>
                <c:pt idx="24">
                  <c:v>5.0941605163332404E-3</c:v>
                </c:pt>
                <c:pt idx="25">
                  <c:v>3.772097633910336E-3</c:v>
                </c:pt>
                <c:pt idx="26">
                  <c:v>1.9597051659661704E-3</c:v>
                </c:pt>
                <c:pt idx="27">
                  <c:v>-3.4301688749924925E-4</c:v>
                </c:pt>
                <c:pt idx="28">
                  <c:v>-3.13606852648593E-3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7D-491A-95AB-7743CBD71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33664"/>
        <c:axId val="1"/>
      </c:scatterChart>
      <c:valAx>
        <c:axId val="544033664"/>
        <c:scaling>
          <c:orientation val="minMax"/>
          <c:max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06522168599899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225806451612902E-2"/>
              <c:y val="0.362229102167182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336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268845426579739"/>
          <c:y val="0.91640866873065019"/>
          <c:w val="0.45967798380041197"/>
          <c:h val="6.19195046439628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381776874664859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49475950147995"/>
          <c:y val="0.14506216562429358"/>
          <c:w val="0.85215165615504262"/>
          <c:h val="0.623458669278878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1'!$H$21:$H$1927</c:f>
              <c:numCache>
                <c:formatCode>General</c:formatCode>
                <c:ptCount val="1907"/>
                <c:pt idx="36">
                  <c:v>-7.948200000464567E-2</c:v>
                </c:pt>
                <c:pt idx="45">
                  <c:v>-7.3200000002543675E-2</c:v>
                </c:pt>
                <c:pt idx="46">
                  <c:v>-2.7702750001481036E-2</c:v>
                </c:pt>
                <c:pt idx="47">
                  <c:v>-4.3677500005287584E-2</c:v>
                </c:pt>
                <c:pt idx="106">
                  <c:v>-2.0266999999876134E-2</c:v>
                </c:pt>
                <c:pt idx="233">
                  <c:v>-7.7529999980470166E-3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A4-44C7-ACDC-D87208E601B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1'!$I$21:$I$1927</c:f>
              <c:numCache>
                <c:formatCode>General</c:formatCode>
                <c:ptCount val="1907"/>
                <c:pt idx="0">
                  <c:v>-8.5344999999506399E-2</c:v>
                </c:pt>
                <c:pt idx="1">
                  <c:v>-0.11697650000496651</c:v>
                </c:pt>
                <c:pt idx="2">
                  <c:v>-0.1200460000000021</c:v>
                </c:pt>
                <c:pt idx="3">
                  <c:v>-0.11554350000005797</c:v>
                </c:pt>
                <c:pt idx="4">
                  <c:v>-0.12382649999926798</c:v>
                </c:pt>
                <c:pt idx="5">
                  <c:v>-0.12325450000207638</c:v>
                </c:pt>
                <c:pt idx="6">
                  <c:v>-0.12504000000262749</c:v>
                </c:pt>
                <c:pt idx="7">
                  <c:v>-9.9590499998157611E-2</c:v>
                </c:pt>
                <c:pt idx="8">
                  <c:v>-9.6655500001361361E-2</c:v>
                </c:pt>
                <c:pt idx="9">
                  <c:v>-9.6226500001648674E-2</c:v>
                </c:pt>
                <c:pt idx="10">
                  <c:v>-9.6654500001022825E-2</c:v>
                </c:pt>
                <c:pt idx="11">
                  <c:v>-9.9511500004155096E-2</c:v>
                </c:pt>
                <c:pt idx="12">
                  <c:v>-9.6649500002968125E-2</c:v>
                </c:pt>
                <c:pt idx="13">
                  <c:v>-8.4535500001948094E-2</c:v>
                </c:pt>
                <c:pt idx="14">
                  <c:v>-8.4385500002099434E-2</c:v>
                </c:pt>
                <c:pt idx="15">
                  <c:v>-8.4663500001624925E-2</c:v>
                </c:pt>
                <c:pt idx="16">
                  <c:v>-8.4644500002468703E-2</c:v>
                </c:pt>
                <c:pt idx="17">
                  <c:v>-8.3355500002653571E-2</c:v>
                </c:pt>
                <c:pt idx="18">
                  <c:v>-9.1842000001634005E-2</c:v>
                </c:pt>
                <c:pt idx="19">
                  <c:v>-7.6842000002216082E-2</c:v>
                </c:pt>
                <c:pt idx="20">
                  <c:v>-8.4484500002872664E-2</c:v>
                </c:pt>
                <c:pt idx="21">
                  <c:v>-8.2483500002126675E-2</c:v>
                </c:pt>
                <c:pt idx="22">
                  <c:v>-7.8478500003257068E-2</c:v>
                </c:pt>
                <c:pt idx="23">
                  <c:v>-8.2170500001666369E-2</c:v>
                </c:pt>
                <c:pt idx="24">
                  <c:v>-8.095099999991362E-2</c:v>
                </c:pt>
                <c:pt idx="25">
                  <c:v>-7.4806000000535278E-2</c:v>
                </c:pt>
                <c:pt idx="26">
                  <c:v>-8.2234000001335517E-2</c:v>
                </c:pt>
                <c:pt idx="27">
                  <c:v>-7.6661999999487307E-2</c:v>
                </c:pt>
                <c:pt idx="28">
                  <c:v>-8.0732500002341112E-2</c:v>
                </c:pt>
                <c:pt idx="29">
                  <c:v>-8.1731500002206303E-2</c:v>
                </c:pt>
                <c:pt idx="30">
                  <c:v>-8.080100000006496E-2</c:v>
                </c:pt>
                <c:pt idx="31">
                  <c:v>-7.9725500003405614E-2</c:v>
                </c:pt>
                <c:pt idx="32">
                  <c:v>-8.4582500003307359E-2</c:v>
                </c:pt>
                <c:pt idx="33">
                  <c:v>-8.6438500002259389E-2</c:v>
                </c:pt>
                <c:pt idx="34">
                  <c:v>-8.4283500003948575E-2</c:v>
                </c:pt>
                <c:pt idx="35">
                  <c:v>-8.7203999999474036E-2</c:v>
                </c:pt>
                <c:pt idx="37">
                  <c:v>-8.4883999999874504E-2</c:v>
                </c:pt>
                <c:pt idx="38">
                  <c:v>-7.6933500000450294E-2</c:v>
                </c:pt>
                <c:pt idx="39">
                  <c:v>-7.7639500002987916E-2</c:v>
                </c:pt>
                <c:pt idx="40">
                  <c:v>-7.7127000000473345E-2</c:v>
                </c:pt>
                <c:pt idx="41">
                  <c:v>-7.576350000090315E-2</c:v>
                </c:pt>
                <c:pt idx="42">
                  <c:v>-7.4817000000621192E-2</c:v>
                </c:pt>
                <c:pt idx="43">
                  <c:v>-7.280700000046636E-2</c:v>
                </c:pt>
                <c:pt idx="44">
                  <c:v>-7.5787000001582783E-2</c:v>
                </c:pt>
                <c:pt idx="48">
                  <c:v>-4.5433500003127847E-2</c:v>
                </c:pt>
                <c:pt idx="49">
                  <c:v>-4.0904000001319218E-2</c:v>
                </c:pt>
                <c:pt idx="50">
                  <c:v>-3.928950000408804E-2</c:v>
                </c:pt>
                <c:pt idx="51">
                  <c:v>-3.8468000002467306E-2</c:v>
                </c:pt>
                <c:pt idx="52">
                  <c:v>-3.7896000001637731E-2</c:v>
                </c:pt>
                <c:pt idx="53">
                  <c:v>-3.7537500000325963E-2</c:v>
                </c:pt>
                <c:pt idx="54">
                  <c:v>-3.8179000002855901E-2</c:v>
                </c:pt>
                <c:pt idx="55">
                  <c:v>-3.924850000475999E-2</c:v>
                </c:pt>
                <c:pt idx="56">
                  <c:v>-3.8318000006256625E-2</c:v>
                </c:pt>
                <c:pt idx="57">
                  <c:v>-3.9313000008405652E-2</c:v>
                </c:pt>
                <c:pt idx="58">
                  <c:v>-3.4843000001274049E-2</c:v>
                </c:pt>
                <c:pt idx="59">
                  <c:v>-3.0743499999516644E-2</c:v>
                </c:pt>
                <c:pt idx="60">
                  <c:v>-3.7231000002066139E-2</c:v>
                </c:pt>
                <c:pt idx="62">
                  <c:v>-3.2845500005350914E-2</c:v>
                </c:pt>
                <c:pt idx="63">
                  <c:v>-3.4626000000571366E-2</c:v>
                </c:pt>
                <c:pt idx="64">
                  <c:v>-3.405400000337977E-2</c:v>
                </c:pt>
                <c:pt idx="65">
                  <c:v>-3.4621999999217223E-2</c:v>
                </c:pt>
                <c:pt idx="66">
                  <c:v>-3.4407500002998859E-2</c:v>
                </c:pt>
                <c:pt idx="67">
                  <c:v>-3.6978500000259373E-2</c:v>
                </c:pt>
                <c:pt idx="68">
                  <c:v>-3.0333000002428889E-2</c:v>
                </c:pt>
                <c:pt idx="69">
                  <c:v>-1.6001500007405411E-2</c:v>
                </c:pt>
                <c:pt idx="70">
                  <c:v>-3.1134500000916887E-2</c:v>
                </c:pt>
                <c:pt idx="71">
                  <c:v>-2.9093500001181383E-2</c:v>
                </c:pt>
                <c:pt idx="73">
                  <c:v>-2.5604500006011222E-2</c:v>
                </c:pt>
                <c:pt idx="74">
                  <c:v>-2.260450000903802E-2</c:v>
                </c:pt>
                <c:pt idx="75">
                  <c:v>-2.0315499998105224E-2</c:v>
                </c:pt>
                <c:pt idx="76">
                  <c:v>-1.9315500001539476E-2</c:v>
                </c:pt>
                <c:pt idx="77">
                  <c:v>-1.8315499997697771E-2</c:v>
                </c:pt>
                <c:pt idx="78">
                  <c:v>-2.9161500002373941E-2</c:v>
                </c:pt>
                <c:pt idx="79">
                  <c:v>-2.9161500002373941E-2</c:v>
                </c:pt>
                <c:pt idx="80">
                  <c:v>-2.616150000540074E-2</c:v>
                </c:pt>
                <c:pt idx="81">
                  <c:v>-2.5947000001906417E-2</c:v>
                </c:pt>
                <c:pt idx="82">
                  <c:v>-2.8588500004843809E-2</c:v>
                </c:pt>
                <c:pt idx="83">
                  <c:v>-2.7588500008278061E-2</c:v>
                </c:pt>
                <c:pt idx="84">
                  <c:v>-2.6588500004436355E-2</c:v>
                </c:pt>
                <c:pt idx="85">
                  <c:v>-3.0942000004870351E-2</c:v>
                </c:pt>
                <c:pt idx="86">
                  <c:v>-2.7942000000621192E-2</c:v>
                </c:pt>
                <c:pt idx="87">
                  <c:v>-2.4942000003647991E-2</c:v>
                </c:pt>
                <c:pt idx="88">
                  <c:v>-2.8080999996745959E-2</c:v>
                </c:pt>
                <c:pt idx="89">
                  <c:v>-2.8080999996745959E-2</c:v>
                </c:pt>
                <c:pt idx="90">
                  <c:v>-2.6080999996338505E-2</c:v>
                </c:pt>
                <c:pt idx="91">
                  <c:v>-2.6294499999494292E-2</c:v>
                </c:pt>
                <c:pt idx="92">
                  <c:v>-2.6294499999494292E-2</c:v>
                </c:pt>
                <c:pt idx="93">
                  <c:v>-2.5294500002928544E-2</c:v>
                </c:pt>
                <c:pt idx="94">
                  <c:v>-2.4294499999086838E-2</c:v>
                </c:pt>
                <c:pt idx="95">
                  <c:v>-3.0339000004460104E-2</c:v>
                </c:pt>
                <c:pt idx="96">
                  <c:v>-2.833900000405265E-2</c:v>
                </c:pt>
                <c:pt idx="97">
                  <c:v>-2.1906000001763459E-2</c:v>
                </c:pt>
                <c:pt idx="98">
                  <c:v>-1.8906000004790258E-2</c:v>
                </c:pt>
                <c:pt idx="99">
                  <c:v>-2.4762000008195173E-2</c:v>
                </c:pt>
                <c:pt idx="100">
                  <c:v>-2.4762000008195173E-2</c:v>
                </c:pt>
                <c:pt idx="101">
                  <c:v>-2.6045999999041669E-2</c:v>
                </c:pt>
                <c:pt idx="102">
                  <c:v>-2.2078499998315237E-2</c:v>
                </c:pt>
                <c:pt idx="103">
                  <c:v>-2.3217500005557667E-2</c:v>
                </c:pt>
                <c:pt idx="104">
                  <c:v>-1.728700000239769E-2</c:v>
                </c:pt>
                <c:pt idx="105">
                  <c:v>-1.3287000001582783E-2</c:v>
                </c:pt>
                <c:pt idx="107">
                  <c:v>-2.5807999998505693E-2</c:v>
                </c:pt>
                <c:pt idx="108">
                  <c:v>-2.080799999384908E-2</c:v>
                </c:pt>
                <c:pt idx="109">
                  <c:v>-2.0947000004525762E-2</c:v>
                </c:pt>
                <c:pt idx="110">
                  <c:v>-1.4589500002330169E-2</c:v>
                </c:pt>
                <c:pt idx="111">
                  <c:v>-2.2375000000465661E-2</c:v>
                </c:pt>
                <c:pt idx="112">
                  <c:v>-2.2215999997570179E-2</c:v>
                </c:pt>
                <c:pt idx="113">
                  <c:v>-2.1216000001004431E-2</c:v>
                </c:pt>
                <c:pt idx="114">
                  <c:v>-2.0215999997162726E-2</c:v>
                </c:pt>
                <c:pt idx="115">
                  <c:v>-1.9216000000596978E-2</c:v>
                </c:pt>
                <c:pt idx="116">
                  <c:v>-1.9216000000596978E-2</c:v>
                </c:pt>
                <c:pt idx="117">
                  <c:v>-5.2159999977448024E-3</c:v>
                </c:pt>
                <c:pt idx="118">
                  <c:v>-2.4141500005498528E-2</c:v>
                </c:pt>
                <c:pt idx="119">
                  <c:v>-2.3424499995599035E-2</c:v>
                </c:pt>
                <c:pt idx="120">
                  <c:v>-1.70670000006794E-2</c:v>
                </c:pt>
                <c:pt idx="121">
                  <c:v>-1.4067000003706198E-2</c:v>
                </c:pt>
                <c:pt idx="122">
                  <c:v>-1.3066999999864493E-2</c:v>
                </c:pt>
                <c:pt idx="123">
                  <c:v>-2.270850000786595E-2</c:v>
                </c:pt>
                <c:pt idx="124">
                  <c:v>-1.8708500007051043E-2</c:v>
                </c:pt>
                <c:pt idx="125">
                  <c:v>-1.5708500002801884E-2</c:v>
                </c:pt>
                <c:pt idx="126">
                  <c:v>-1.5708500002801884E-2</c:v>
                </c:pt>
                <c:pt idx="127">
                  <c:v>-2.2494000004371628E-2</c:v>
                </c:pt>
                <c:pt idx="128">
                  <c:v>-2.1494000000529923E-2</c:v>
                </c:pt>
                <c:pt idx="129">
                  <c:v>-2.1494000000529923E-2</c:v>
                </c:pt>
                <c:pt idx="130">
                  <c:v>-2.7922000008402392E-2</c:v>
                </c:pt>
                <c:pt idx="131">
                  <c:v>-2.6922000004560687E-2</c:v>
                </c:pt>
                <c:pt idx="132">
                  <c:v>-1.5922000005957671E-2</c:v>
                </c:pt>
                <c:pt idx="133">
                  <c:v>-1.9886000001861248E-2</c:v>
                </c:pt>
                <c:pt idx="134">
                  <c:v>-1.7886000001453795E-2</c:v>
                </c:pt>
                <c:pt idx="135">
                  <c:v>-1.4886000004480593E-2</c:v>
                </c:pt>
                <c:pt idx="136">
                  <c:v>-1.2886000004073139E-2</c:v>
                </c:pt>
                <c:pt idx="137">
                  <c:v>-1.2886000004073139E-2</c:v>
                </c:pt>
                <c:pt idx="138">
                  <c:v>-1.1886000007507391E-2</c:v>
                </c:pt>
                <c:pt idx="139">
                  <c:v>-1.1886000007507391E-2</c:v>
                </c:pt>
                <c:pt idx="140">
                  <c:v>-8.886000003258232E-3</c:v>
                </c:pt>
                <c:pt idx="141">
                  <c:v>-7.886000006692484E-3</c:v>
                </c:pt>
                <c:pt idx="142">
                  <c:v>-6.8860000028507784E-3</c:v>
                </c:pt>
                <c:pt idx="143">
                  <c:v>-2.8860000020358711E-3</c:v>
                </c:pt>
                <c:pt idx="144">
                  <c:v>-1.8860000054701231E-3</c:v>
                </c:pt>
                <c:pt idx="145">
                  <c:v>-2.438350000011269E-2</c:v>
                </c:pt>
                <c:pt idx="146">
                  <c:v>-2.3383499996270984E-2</c:v>
                </c:pt>
                <c:pt idx="147">
                  <c:v>-1.8383499998890329E-2</c:v>
                </c:pt>
                <c:pt idx="148">
                  <c:v>-1.5309000009438023E-2</c:v>
                </c:pt>
                <c:pt idx="149">
                  <c:v>-2.3094500007573515E-2</c:v>
                </c:pt>
                <c:pt idx="150">
                  <c:v>-2.0094500003324356E-2</c:v>
                </c:pt>
                <c:pt idx="151">
                  <c:v>-1.3094500005536247E-2</c:v>
                </c:pt>
                <c:pt idx="152">
                  <c:v>-1.1094500005128793E-2</c:v>
                </c:pt>
                <c:pt idx="153">
                  <c:v>-2.0950500002072658E-2</c:v>
                </c:pt>
                <c:pt idx="154">
                  <c:v>-1.8735999998170882E-2</c:v>
                </c:pt>
                <c:pt idx="155">
                  <c:v>-1.5592999996442813E-2</c:v>
                </c:pt>
                <c:pt idx="157">
                  <c:v>-1.0020000001532026E-2</c:v>
                </c:pt>
                <c:pt idx="158">
                  <c:v>-8.020000001124572E-3</c:v>
                </c:pt>
                <c:pt idx="161">
                  <c:v>-9.5870000004651956E-3</c:v>
                </c:pt>
                <c:pt idx="162">
                  <c:v>-5.869999949936755E-4</c:v>
                </c:pt>
                <c:pt idx="163">
                  <c:v>-1.7372500005876645E-2</c:v>
                </c:pt>
                <c:pt idx="164">
                  <c:v>-1.5372500005469192E-2</c:v>
                </c:pt>
                <c:pt idx="165">
                  <c:v>-1.8775500007905066E-2</c:v>
                </c:pt>
                <c:pt idx="166">
                  <c:v>-1.4775500007090159E-2</c:v>
                </c:pt>
                <c:pt idx="167">
                  <c:v>-1.3775500003248453E-2</c:v>
                </c:pt>
                <c:pt idx="168">
                  <c:v>-2.4203499997383915E-2</c:v>
                </c:pt>
                <c:pt idx="169">
                  <c:v>-1.3203499998780899E-2</c:v>
                </c:pt>
                <c:pt idx="170">
                  <c:v>-1.2203500002215151E-2</c:v>
                </c:pt>
                <c:pt idx="171">
                  <c:v>-6.2035000009927899E-3</c:v>
                </c:pt>
                <c:pt idx="172">
                  <c:v>-2.0845999999437481E-2</c:v>
                </c:pt>
                <c:pt idx="173">
                  <c:v>-1.8487500004994217E-2</c:v>
                </c:pt>
                <c:pt idx="174">
                  <c:v>-2.0273000001907349E-2</c:v>
                </c:pt>
                <c:pt idx="175">
                  <c:v>-2.0915499997499865E-2</c:v>
                </c:pt>
                <c:pt idx="176">
                  <c:v>-2.1840000001247972E-2</c:v>
                </c:pt>
                <c:pt idx="177">
                  <c:v>-1.2765500003297348E-2</c:v>
                </c:pt>
                <c:pt idx="178">
                  <c:v>-3.0978999995568302E-2</c:v>
                </c:pt>
                <c:pt idx="179">
                  <c:v>-2.79789999985951E-2</c:v>
                </c:pt>
                <c:pt idx="180">
                  <c:v>-1.9790000005741604E-3</c:v>
                </c:pt>
                <c:pt idx="181">
                  <c:v>8.0210000014631078E-3</c:v>
                </c:pt>
                <c:pt idx="182">
                  <c:v>-4.0199999784817919E-4</c:v>
                </c:pt>
                <c:pt idx="183">
                  <c:v>-9.8845000029541552E-3</c:v>
                </c:pt>
                <c:pt idx="184">
                  <c:v>-1.6098000000056345E-2</c:v>
                </c:pt>
                <c:pt idx="185">
                  <c:v>-1.5377999996417202E-2</c:v>
                </c:pt>
                <c:pt idx="186">
                  <c:v>-8.7344999992637895E-3</c:v>
                </c:pt>
                <c:pt idx="187">
                  <c:v>-5.7345000022905879E-3</c:v>
                </c:pt>
                <c:pt idx="188">
                  <c:v>-5.7345000022905879E-3</c:v>
                </c:pt>
                <c:pt idx="189">
                  <c:v>-1.2447500004782341E-2</c:v>
                </c:pt>
                <c:pt idx="190">
                  <c:v>-2.4660000002768356E-2</c:v>
                </c:pt>
                <c:pt idx="191">
                  <c:v>-1.6660000001138542E-2</c:v>
                </c:pt>
                <c:pt idx="192">
                  <c:v>-1.2660000007599592E-2</c:v>
                </c:pt>
                <c:pt idx="193">
                  <c:v>-1.1660000003757887E-2</c:v>
                </c:pt>
                <c:pt idx="194">
                  <c:v>-4.5854999989387579E-3</c:v>
                </c:pt>
                <c:pt idx="195">
                  <c:v>-4.5854999989387579E-3</c:v>
                </c:pt>
                <c:pt idx="196">
                  <c:v>-5.8549999812385067E-4</c:v>
                </c:pt>
                <c:pt idx="197">
                  <c:v>-2.0370999998704065E-2</c:v>
                </c:pt>
                <c:pt idx="198">
                  <c:v>-6.3709999958518893E-3</c:v>
                </c:pt>
                <c:pt idx="199">
                  <c:v>-5.3709999992861412E-3</c:v>
                </c:pt>
                <c:pt idx="200">
                  <c:v>-4.3709999954444356E-3</c:v>
                </c:pt>
                <c:pt idx="201">
                  <c:v>-3.3709999988786876E-3</c:v>
                </c:pt>
                <c:pt idx="202">
                  <c:v>-1.7584499997610692E-2</c:v>
                </c:pt>
                <c:pt idx="203">
                  <c:v>-2.0506000000750646E-2</c:v>
                </c:pt>
                <c:pt idx="204">
                  <c:v>-1.9934000003559049E-2</c:v>
                </c:pt>
                <c:pt idx="205">
                  <c:v>-1.8790000001899898E-2</c:v>
                </c:pt>
                <c:pt idx="206">
                  <c:v>-5.0015000015264377E-3</c:v>
                </c:pt>
                <c:pt idx="207">
                  <c:v>-5.0015000015264377E-3</c:v>
                </c:pt>
                <c:pt idx="208">
                  <c:v>-1.6570499996305443E-2</c:v>
                </c:pt>
                <c:pt idx="210">
                  <c:v>-9.7085000015795231E-3</c:v>
                </c:pt>
                <c:pt idx="211">
                  <c:v>-1.3695499997993466E-2</c:v>
                </c:pt>
                <c:pt idx="212">
                  <c:v>-8.8345000040135346E-3</c:v>
                </c:pt>
                <c:pt idx="213">
                  <c:v>1.237000004039146E-3</c:v>
                </c:pt>
                <c:pt idx="214">
                  <c:v>-1.1048000007576775E-2</c:v>
                </c:pt>
                <c:pt idx="215">
                  <c:v>-1.5832500001124572E-2</c:v>
                </c:pt>
                <c:pt idx="216">
                  <c:v>-1.7689499996777158E-2</c:v>
                </c:pt>
                <c:pt idx="217">
                  <c:v>-1.9117499999993015E-2</c:v>
                </c:pt>
                <c:pt idx="218">
                  <c:v>-1.6973500001768116E-2</c:v>
                </c:pt>
                <c:pt idx="219">
                  <c:v>-1.1401499999919906E-2</c:v>
                </c:pt>
                <c:pt idx="220">
                  <c:v>-1.56150000038906E-2</c:v>
                </c:pt>
                <c:pt idx="221">
                  <c:v>-1.454350000130944E-2</c:v>
                </c:pt>
                <c:pt idx="222">
                  <c:v>-1.5043000006699003E-2</c:v>
                </c:pt>
                <c:pt idx="223">
                  <c:v>-1.2827500002458692E-2</c:v>
                </c:pt>
                <c:pt idx="224">
                  <c:v>-1.5684500001952983E-2</c:v>
                </c:pt>
                <c:pt idx="225">
                  <c:v>-1.3613000002806075E-2</c:v>
                </c:pt>
                <c:pt idx="226">
                  <c:v>-2.0112500002142042E-2</c:v>
                </c:pt>
                <c:pt idx="227">
                  <c:v>-2.1754000001237728E-2</c:v>
                </c:pt>
                <c:pt idx="228">
                  <c:v>-2.0753999997396022E-2</c:v>
                </c:pt>
                <c:pt idx="229">
                  <c:v>-1.9682500002090819E-2</c:v>
                </c:pt>
                <c:pt idx="230">
                  <c:v>-1.918199999636272E-2</c:v>
                </c:pt>
                <c:pt idx="231">
                  <c:v>-2.011050000146497E-2</c:v>
                </c:pt>
                <c:pt idx="232">
                  <c:v>-1.5967499995895196E-2</c:v>
                </c:pt>
                <c:pt idx="234">
                  <c:v>-7.7529999980470166E-3</c:v>
                </c:pt>
                <c:pt idx="235">
                  <c:v>-1.1538500002643559E-2</c:v>
                </c:pt>
                <c:pt idx="236">
                  <c:v>-3.9665000003878959E-3</c:v>
                </c:pt>
                <c:pt idx="237">
                  <c:v>-1.5823500005353708E-2</c:v>
                </c:pt>
                <c:pt idx="238">
                  <c:v>-1.6608999998425134E-2</c:v>
                </c:pt>
                <c:pt idx="239">
                  <c:v>-1.6037000001233537E-2</c:v>
                </c:pt>
                <c:pt idx="240">
                  <c:v>-1.6037000001233537E-2</c:v>
                </c:pt>
                <c:pt idx="241">
                  <c:v>-1.4465000007476192E-2</c:v>
                </c:pt>
                <c:pt idx="242">
                  <c:v>-1.4107499999227002E-2</c:v>
                </c:pt>
                <c:pt idx="243">
                  <c:v>-1.3893000003008638E-2</c:v>
                </c:pt>
                <c:pt idx="244">
                  <c:v>-1.0321000001567882E-2</c:v>
                </c:pt>
                <c:pt idx="245">
                  <c:v>-9.3210000050021335E-3</c:v>
                </c:pt>
                <c:pt idx="246">
                  <c:v>-1.5892000003077555E-2</c:v>
                </c:pt>
                <c:pt idx="247">
                  <c:v>-1.489199999923585E-2</c:v>
                </c:pt>
                <c:pt idx="248">
                  <c:v>-1.3748999997915234E-2</c:v>
                </c:pt>
                <c:pt idx="249">
                  <c:v>-1.1032000002160203E-2</c:v>
                </c:pt>
                <c:pt idx="250">
                  <c:v>-1.7101500001444947E-2</c:v>
                </c:pt>
                <c:pt idx="251">
                  <c:v>-2.4529500005883165E-2</c:v>
                </c:pt>
                <c:pt idx="252">
                  <c:v>-1.8528500004322268E-2</c:v>
                </c:pt>
                <c:pt idx="253">
                  <c:v>-1.4528500003507361E-2</c:v>
                </c:pt>
                <c:pt idx="254">
                  <c:v>-2.8314000002865214E-2</c:v>
                </c:pt>
                <c:pt idx="255">
                  <c:v>-1.7314000004262198E-2</c:v>
                </c:pt>
                <c:pt idx="256">
                  <c:v>-1.3314000003447291E-2</c:v>
                </c:pt>
                <c:pt idx="257">
                  <c:v>-5.7230000020354055E-3</c:v>
                </c:pt>
                <c:pt idx="258">
                  <c:v>-1.6294000000925735E-2</c:v>
                </c:pt>
                <c:pt idx="259">
                  <c:v>-1.4294000000518281E-2</c:v>
                </c:pt>
                <c:pt idx="260">
                  <c:v>-9.2940000031376258E-3</c:v>
                </c:pt>
                <c:pt idx="261">
                  <c:v>-8.2939999992959201E-3</c:v>
                </c:pt>
                <c:pt idx="262">
                  <c:v>-8.2939999992959201E-3</c:v>
                </c:pt>
                <c:pt idx="263">
                  <c:v>-1.2940000015078112E-3</c:v>
                </c:pt>
                <c:pt idx="264">
                  <c:v>-6.1510000014095567E-3</c:v>
                </c:pt>
                <c:pt idx="265">
                  <c:v>-6.1509999941335991E-3</c:v>
                </c:pt>
                <c:pt idx="266">
                  <c:v>-2.2722000001522247E-2</c:v>
                </c:pt>
                <c:pt idx="267">
                  <c:v>-2.0722000001114793E-2</c:v>
                </c:pt>
                <c:pt idx="268">
                  <c:v>-1.8722000000707339E-2</c:v>
                </c:pt>
                <c:pt idx="269">
                  <c:v>-1.7722000004141591E-2</c:v>
                </c:pt>
                <c:pt idx="270">
                  <c:v>-1.6722000000299886E-2</c:v>
                </c:pt>
                <c:pt idx="271">
                  <c:v>-1.6722000000299886E-2</c:v>
                </c:pt>
                <c:pt idx="272">
                  <c:v>-8.2205000071553513E-3</c:v>
                </c:pt>
                <c:pt idx="273">
                  <c:v>-2.0765000008395873E-3</c:v>
                </c:pt>
                <c:pt idx="274">
                  <c:v>-5.5045000044628978E-3</c:v>
                </c:pt>
                <c:pt idx="275">
                  <c:v>-2.657300000282703E-2</c:v>
                </c:pt>
                <c:pt idx="276">
                  <c:v>-1.5786500000103842E-2</c:v>
                </c:pt>
                <c:pt idx="278">
                  <c:v>-6.4150000252993777E-4</c:v>
                </c:pt>
                <c:pt idx="279">
                  <c:v>3.5849999403581023E-4</c:v>
                </c:pt>
                <c:pt idx="283">
                  <c:v>-1.4280000003054738E-2</c:v>
                </c:pt>
                <c:pt idx="284">
                  <c:v>8.6500000179512426E-4</c:v>
                </c:pt>
                <c:pt idx="285">
                  <c:v>-1.5991000000212807E-2</c:v>
                </c:pt>
                <c:pt idx="286">
                  <c:v>-1.0771499997645151E-2</c:v>
                </c:pt>
                <c:pt idx="287">
                  <c:v>3.7450000017997809E-3</c:v>
                </c:pt>
                <c:pt idx="288">
                  <c:v>-1.3468500001181383E-2</c:v>
                </c:pt>
                <c:pt idx="289">
                  <c:v>-1.189650000014808E-2</c:v>
                </c:pt>
                <c:pt idx="290">
                  <c:v>-1.2966000002052169E-2</c:v>
                </c:pt>
                <c:pt idx="291">
                  <c:v>-2.3940000028233044E-3</c:v>
                </c:pt>
                <c:pt idx="292">
                  <c:v>-2.3940000028233044E-3</c:v>
                </c:pt>
                <c:pt idx="293">
                  <c:v>-1.6179500002181157E-2</c:v>
                </c:pt>
                <c:pt idx="294">
                  <c:v>-1.7889499999000691E-2</c:v>
                </c:pt>
                <c:pt idx="295">
                  <c:v>-6.7465000029187649E-3</c:v>
                </c:pt>
                <c:pt idx="296">
                  <c:v>-1.9100000004982576E-2</c:v>
                </c:pt>
                <c:pt idx="297">
                  <c:v>-1.5100000004167669E-2</c:v>
                </c:pt>
                <c:pt idx="298">
                  <c:v>-1.8811000001733191E-2</c:v>
                </c:pt>
                <c:pt idx="299">
                  <c:v>-1.581100000475999E-2</c:v>
                </c:pt>
                <c:pt idx="300">
                  <c:v>-9.452500002225861E-3</c:v>
                </c:pt>
                <c:pt idx="301">
                  <c:v>-2.4524999971617945E-3</c:v>
                </c:pt>
                <c:pt idx="302">
                  <c:v>-1.5522999994573183E-2</c:v>
                </c:pt>
                <c:pt idx="303">
                  <c:v>-2.0308500003011432E-2</c:v>
                </c:pt>
                <c:pt idx="304">
                  <c:v>-1.3951000000815839E-2</c:v>
                </c:pt>
                <c:pt idx="305">
                  <c:v>-8.736499999940861E-3</c:v>
                </c:pt>
                <c:pt idx="306">
                  <c:v>-2.5219999952241778E-3</c:v>
                </c:pt>
                <c:pt idx="307">
                  <c:v>-1.5164500000537373E-2</c:v>
                </c:pt>
                <c:pt idx="308">
                  <c:v>-1.4164500003971625E-2</c:v>
                </c:pt>
                <c:pt idx="309">
                  <c:v>-9.5915000056265853E-3</c:v>
                </c:pt>
                <c:pt idx="311">
                  <c:v>-7.3045000026468188E-3</c:v>
                </c:pt>
                <c:pt idx="312">
                  <c:v>-2.2875499998917803E-2</c:v>
                </c:pt>
                <c:pt idx="313">
                  <c:v>-1.0375000005296897E-2</c:v>
                </c:pt>
                <c:pt idx="314">
                  <c:v>-1.8658000000868924E-2</c:v>
                </c:pt>
                <c:pt idx="315">
                  <c:v>-1.0586500000499655E-2</c:v>
                </c:pt>
                <c:pt idx="316">
                  <c:v>-1.3299500002176501E-2</c:v>
                </c:pt>
                <c:pt idx="317">
                  <c:v>-1.1727500001143198E-2</c:v>
                </c:pt>
                <c:pt idx="318">
                  <c:v>-1.8656000000191852E-2</c:v>
                </c:pt>
                <c:pt idx="319">
                  <c:v>-1.6287500002363231E-2</c:v>
                </c:pt>
                <c:pt idx="320">
                  <c:v>7.6429999971878715E-3</c:v>
                </c:pt>
                <c:pt idx="321">
                  <c:v>-4.7850000046310015E-3</c:v>
                </c:pt>
                <c:pt idx="322">
                  <c:v>-2.1391250003944151E-2</c:v>
                </c:pt>
                <c:pt idx="323">
                  <c:v>-2.1391250003944151E-2</c:v>
                </c:pt>
                <c:pt idx="324">
                  <c:v>-1.2496000003011432E-2</c:v>
                </c:pt>
                <c:pt idx="325">
                  <c:v>-1.2496000003011432E-2</c:v>
                </c:pt>
                <c:pt idx="326">
                  <c:v>-1.9207000004826114E-2</c:v>
                </c:pt>
                <c:pt idx="327">
                  <c:v>-8.6349999983212911E-3</c:v>
                </c:pt>
                <c:pt idx="328">
                  <c:v>-1.2492000001657289E-2</c:v>
                </c:pt>
                <c:pt idx="329">
                  <c:v>-1.1277500001597218E-2</c:v>
                </c:pt>
                <c:pt idx="330">
                  <c:v>-4.2775000038091093E-3</c:v>
                </c:pt>
                <c:pt idx="331">
                  <c:v>-1.4920000001438893E-2</c:v>
                </c:pt>
                <c:pt idx="332">
                  <c:v>-1.6919000001507811E-2</c:v>
                </c:pt>
                <c:pt idx="333">
                  <c:v>-1.0347000003093854E-2</c:v>
                </c:pt>
                <c:pt idx="334">
                  <c:v>-7.3469999988446943E-3</c:v>
                </c:pt>
                <c:pt idx="336">
                  <c:v>-1.5989500003342982E-2</c:v>
                </c:pt>
                <c:pt idx="337">
                  <c:v>-1.2989500006369781E-2</c:v>
                </c:pt>
                <c:pt idx="338">
                  <c:v>-1.0775000002468005E-2</c:v>
                </c:pt>
                <c:pt idx="339">
                  <c:v>-1.2630999997782055E-2</c:v>
                </c:pt>
                <c:pt idx="340">
                  <c:v>-6.844499999715481E-3</c:v>
                </c:pt>
                <c:pt idx="341">
                  <c:v>-1.1700500006554648E-2</c:v>
                </c:pt>
                <c:pt idx="342">
                  <c:v>-1.2769000000844244E-2</c:v>
                </c:pt>
                <c:pt idx="343">
                  <c:v>-1.3554500001191627E-2</c:v>
                </c:pt>
                <c:pt idx="344">
                  <c:v>-1.1339999997289851E-2</c:v>
                </c:pt>
                <c:pt idx="345">
                  <c:v>-1.2267500002053566E-2</c:v>
                </c:pt>
                <c:pt idx="346">
                  <c:v>-8.9089999964926392E-3</c:v>
                </c:pt>
                <c:pt idx="347">
                  <c:v>-1.8265500002598856E-2</c:v>
                </c:pt>
                <c:pt idx="348">
                  <c:v>-1.3550499999837484E-2</c:v>
                </c:pt>
                <c:pt idx="349">
                  <c:v>-1.319300000614021E-2</c:v>
                </c:pt>
                <c:pt idx="351">
                  <c:v>-1.3332000002264977E-2</c:v>
                </c:pt>
                <c:pt idx="352">
                  <c:v>-2.1164999998291023E-3</c:v>
                </c:pt>
                <c:pt idx="353">
                  <c:v>-1.0823500000697095E-2</c:v>
                </c:pt>
                <c:pt idx="354">
                  <c:v>-1.8456000005244277E-2</c:v>
                </c:pt>
                <c:pt idx="355">
                  <c:v>-7.2405000028084032E-3</c:v>
                </c:pt>
                <c:pt idx="356">
                  <c:v>-5.2405000024009496E-3</c:v>
                </c:pt>
                <c:pt idx="357">
                  <c:v>-8.5960000069462694E-3</c:v>
                </c:pt>
                <c:pt idx="359">
                  <c:v>-1.4809500004048459E-2</c:v>
                </c:pt>
                <c:pt idx="360">
                  <c:v>-1.7166000005090609E-2</c:v>
                </c:pt>
                <c:pt idx="361">
                  <c:v>-1.1166000003868248E-2</c:v>
                </c:pt>
                <c:pt idx="362">
                  <c:v>-9.1660000034607947E-3</c:v>
                </c:pt>
                <c:pt idx="363">
                  <c:v>-4.1660000060801394E-3</c:v>
                </c:pt>
                <c:pt idx="364">
                  <c:v>-1.4451000002736691E-2</c:v>
                </c:pt>
                <c:pt idx="365">
                  <c:v>-3.2365000006393529E-3</c:v>
                </c:pt>
                <c:pt idx="366">
                  <c:v>-1.9735000001674052E-2</c:v>
                </c:pt>
                <c:pt idx="367">
                  <c:v>-2.2304999998596031E-2</c:v>
                </c:pt>
                <c:pt idx="368">
                  <c:v>-4.3049999949289486E-3</c:v>
                </c:pt>
                <c:pt idx="369">
                  <c:v>4.0525000003981404E-3</c:v>
                </c:pt>
                <c:pt idx="370">
                  <c:v>-6.375500001013279E-3</c:v>
                </c:pt>
                <c:pt idx="371">
                  <c:v>-2.0169999988866039E-3</c:v>
                </c:pt>
                <c:pt idx="372">
                  <c:v>-1.1873000003106426E-2</c:v>
                </c:pt>
                <c:pt idx="373">
                  <c:v>9.1269999975338578E-3</c:v>
                </c:pt>
                <c:pt idx="374">
                  <c:v>-1.4157000005070586E-2</c:v>
                </c:pt>
                <c:pt idx="375">
                  <c:v>-1.1012000002665445E-2</c:v>
                </c:pt>
                <c:pt idx="376">
                  <c:v>-8.011999998416286E-3</c:v>
                </c:pt>
                <c:pt idx="377">
                  <c:v>-2.086799999960931E-2</c:v>
                </c:pt>
                <c:pt idx="378">
                  <c:v>-1.8868000006477814E-2</c:v>
                </c:pt>
                <c:pt idx="379">
                  <c:v>-9.868000001006294E-3</c:v>
                </c:pt>
                <c:pt idx="380">
                  <c:v>-1.6296000001602806E-2</c:v>
                </c:pt>
                <c:pt idx="382">
                  <c:v>-1.6146000001754146E-2</c:v>
                </c:pt>
                <c:pt idx="383">
                  <c:v>-4.9125000005005859E-3</c:v>
                </c:pt>
                <c:pt idx="384">
                  <c:v>-1.0696999997890089E-2</c:v>
                </c:pt>
                <c:pt idx="385">
                  <c:v>-1.0696999997890089E-2</c:v>
                </c:pt>
                <c:pt idx="386">
                  <c:v>-4.9104999998235144E-3</c:v>
                </c:pt>
                <c:pt idx="387">
                  <c:v>-2.0837000003666617E-2</c:v>
                </c:pt>
                <c:pt idx="388">
                  <c:v>-1.262249999854248E-2</c:v>
                </c:pt>
                <c:pt idx="389">
                  <c:v>-9.8360000047250651E-3</c:v>
                </c:pt>
                <c:pt idx="390">
                  <c:v>-1.8477499994332902E-2</c:v>
                </c:pt>
                <c:pt idx="391">
                  <c:v>-7.477499995729886E-3</c:v>
                </c:pt>
                <c:pt idx="392">
                  <c:v>-1.0905499999353196E-2</c:v>
                </c:pt>
                <c:pt idx="393">
                  <c:v>-3.5470000002533197E-3</c:v>
                </c:pt>
                <c:pt idx="394">
                  <c:v>-4.2600000015227124E-3</c:v>
                </c:pt>
                <c:pt idx="395">
                  <c:v>-1.2188500004413072E-2</c:v>
                </c:pt>
                <c:pt idx="396">
                  <c:v>-1.0259000002406538E-2</c:v>
                </c:pt>
                <c:pt idx="397">
                  <c:v>-9.0445000023464672E-3</c:v>
                </c:pt>
                <c:pt idx="398">
                  <c:v>-1.3970000007248018E-2</c:v>
                </c:pt>
                <c:pt idx="399">
                  <c:v>-4.0500002796761692E-5</c:v>
                </c:pt>
                <c:pt idx="400">
                  <c:v>-1.2254000001121312E-2</c:v>
                </c:pt>
                <c:pt idx="401">
                  <c:v>-1.0254000000713859E-2</c:v>
                </c:pt>
                <c:pt idx="402">
                  <c:v>-6.467500003054738E-3</c:v>
                </c:pt>
                <c:pt idx="403">
                  <c:v>-6.467500003054738E-3</c:v>
                </c:pt>
                <c:pt idx="407">
                  <c:v>-1.7014500001096167E-2</c:v>
                </c:pt>
                <c:pt idx="408">
                  <c:v>-1.0014500003308058E-2</c:v>
                </c:pt>
                <c:pt idx="409">
                  <c:v>-1.0014500003308058E-2</c:v>
                </c:pt>
                <c:pt idx="410">
                  <c:v>-1.1656000002403744E-2</c:v>
                </c:pt>
                <c:pt idx="412">
                  <c:v>-6.2974999964353628E-3</c:v>
                </c:pt>
                <c:pt idx="413">
                  <c:v>-6.2974999964353628E-3</c:v>
                </c:pt>
                <c:pt idx="414">
                  <c:v>-1.3725500000873581E-2</c:v>
                </c:pt>
                <c:pt idx="417">
                  <c:v>-9.4365000040852465E-3</c:v>
                </c:pt>
                <c:pt idx="418">
                  <c:v>-1.3293500000145286E-2</c:v>
                </c:pt>
                <c:pt idx="419">
                  <c:v>4.7065000035217963E-3</c:v>
                </c:pt>
                <c:pt idx="423">
                  <c:v>-6.3630000076955184E-3</c:v>
                </c:pt>
                <c:pt idx="425">
                  <c:v>-2.17899999988731E-2</c:v>
                </c:pt>
                <c:pt idx="426">
                  <c:v>-2.1575500002654735E-2</c:v>
                </c:pt>
                <c:pt idx="427">
                  <c:v>-2.1575500002654735E-2</c:v>
                </c:pt>
                <c:pt idx="428">
                  <c:v>-1.221800000348594E-2</c:v>
                </c:pt>
                <c:pt idx="429">
                  <c:v>-1.3859499995305669E-2</c:v>
                </c:pt>
                <c:pt idx="432">
                  <c:v>-7.4265000002924353E-3</c:v>
                </c:pt>
                <c:pt idx="433">
                  <c:v>3.5029999999096617E-3</c:v>
                </c:pt>
                <c:pt idx="435">
                  <c:v>-9.3530000012833625E-3</c:v>
                </c:pt>
                <c:pt idx="437">
                  <c:v>-7.9735000035725534E-3</c:v>
                </c:pt>
                <c:pt idx="438">
                  <c:v>-4.1869999986374751E-3</c:v>
                </c:pt>
                <c:pt idx="439">
                  <c:v>-5.8990000034100376E-3</c:v>
                </c:pt>
                <c:pt idx="440">
                  <c:v>-1.1754000006476417E-2</c:v>
                </c:pt>
                <c:pt idx="441">
                  <c:v>-1.2396500002068933E-2</c:v>
                </c:pt>
                <c:pt idx="442">
                  <c:v>-1.518200000282377E-2</c:v>
                </c:pt>
                <c:pt idx="443">
                  <c:v>-1.1182000002008863E-2</c:v>
                </c:pt>
                <c:pt idx="444">
                  <c:v>-3.8245000032475218E-3</c:v>
                </c:pt>
                <c:pt idx="445">
                  <c:v>-1.1395499997888692E-2</c:v>
                </c:pt>
                <c:pt idx="446">
                  <c:v>-1.6038000001572073E-2</c:v>
                </c:pt>
                <c:pt idx="447">
                  <c:v>-1.7251500001293607E-2</c:v>
                </c:pt>
                <c:pt idx="448">
                  <c:v>-7.2514999992563389E-3</c:v>
                </c:pt>
                <c:pt idx="449">
                  <c:v>-2.4893000001611654E-2</c:v>
                </c:pt>
                <c:pt idx="450">
                  <c:v>-1.1893000002601184E-2</c:v>
                </c:pt>
                <c:pt idx="451">
                  <c:v>-1.0892999998759478E-2</c:v>
                </c:pt>
                <c:pt idx="454">
                  <c:v>-9.5355000012204982E-3</c:v>
                </c:pt>
                <c:pt idx="455">
                  <c:v>-1.3106500002322719E-2</c:v>
                </c:pt>
                <c:pt idx="456">
                  <c:v>-1.074900000821799E-2</c:v>
                </c:pt>
                <c:pt idx="458">
                  <c:v>-1.1603999999351799E-2</c:v>
                </c:pt>
                <c:pt idx="459">
                  <c:v>-6.0400000074878335E-4</c:v>
                </c:pt>
                <c:pt idx="462">
                  <c:v>-1.0032000005594455E-2</c:v>
                </c:pt>
                <c:pt idx="463">
                  <c:v>-1.3598999998066574E-2</c:v>
                </c:pt>
                <c:pt idx="464">
                  <c:v>-7.0270000069285743E-3</c:v>
                </c:pt>
                <c:pt idx="466">
                  <c:v>-1.131100000202423E-2</c:v>
                </c:pt>
                <c:pt idx="467">
                  <c:v>-7.1660000030533411E-3</c:v>
                </c:pt>
                <c:pt idx="468">
                  <c:v>-2.2000000171829015E-5</c:v>
                </c:pt>
                <c:pt idx="470">
                  <c:v>-2.1550000383285806E-4</c:v>
                </c:pt>
                <c:pt idx="471">
                  <c:v>-2.1643499996571336E-2</c:v>
                </c:pt>
                <c:pt idx="473">
                  <c:v>7.1500000194646418E-4</c:v>
                </c:pt>
                <c:pt idx="474">
                  <c:v>-1.2713000003714114E-2</c:v>
                </c:pt>
                <c:pt idx="475">
                  <c:v>3.2869999995455146E-3</c:v>
                </c:pt>
                <c:pt idx="479">
                  <c:v>-9.3545000054291449E-3</c:v>
                </c:pt>
                <c:pt idx="480">
                  <c:v>-1.3545000037993304E-3</c:v>
                </c:pt>
                <c:pt idx="484">
                  <c:v>-1.4921500005584676E-2</c:v>
                </c:pt>
                <c:pt idx="485">
                  <c:v>-1.9777499997871928E-2</c:v>
                </c:pt>
                <c:pt idx="486">
                  <c:v>-1.4420000006793998E-2</c:v>
                </c:pt>
                <c:pt idx="487">
                  <c:v>-8.4200000055716373E-3</c:v>
                </c:pt>
                <c:pt idx="488">
                  <c:v>-1.0062499997729901E-2</c:v>
                </c:pt>
                <c:pt idx="489">
                  <c:v>-1.6847999999299645E-2</c:v>
                </c:pt>
                <c:pt idx="490">
                  <c:v>-1.184800000191899E-2</c:v>
                </c:pt>
                <c:pt idx="491">
                  <c:v>-1.6204500003368594E-2</c:v>
                </c:pt>
                <c:pt idx="492">
                  <c:v>-1.420450000296114E-2</c:v>
                </c:pt>
                <c:pt idx="493">
                  <c:v>-1.6917500004637986E-2</c:v>
                </c:pt>
                <c:pt idx="495">
                  <c:v>-1.5415000001667067E-2</c:v>
                </c:pt>
                <c:pt idx="496">
                  <c:v>7.2284999987459742E-3</c:v>
                </c:pt>
                <c:pt idx="498">
                  <c:v>-8.4845000019413419E-3</c:v>
                </c:pt>
                <c:pt idx="499">
                  <c:v>-1.6912500002945308E-2</c:v>
                </c:pt>
                <c:pt idx="500">
                  <c:v>-1.1622500001976732E-2</c:v>
                </c:pt>
                <c:pt idx="501">
                  <c:v>-8.6225000050035305E-3</c:v>
                </c:pt>
                <c:pt idx="502">
                  <c:v>-4.960999998729676E-3</c:v>
                </c:pt>
                <c:pt idx="503">
                  <c:v>-1.5602500003296882E-2</c:v>
                </c:pt>
                <c:pt idx="504">
                  <c:v>-1.3458499997796025E-2</c:v>
                </c:pt>
                <c:pt idx="505">
                  <c:v>-8.1000000063795596E-3</c:v>
                </c:pt>
                <c:pt idx="506">
                  <c:v>-1.0885499999858439E-2</c:v>
                </c:pt>
                <c:pt idx="507">
                  <c:v>-5.7415000046603382E-3</c:v>
                </c:pt>
                <c:pt idx="508">
                  <c:v>-2.7415000076871365E-3</c:v>
                </c:pt>
                <c:pt idx="509">
                  <c:v>1.0449999972479418E-3</c:v>
                </c:pt>
                <c:pt idx="510">
                  <c:v>-8.8120000073104165E-3</c:v>
                </c:pt>
                <c:pt idx="512">
                  <c:v>-7.5240000078338198E-3</c:v>
                </c:pt>
                <c:pt idx="515">
                  <c:v>1.690499993856065E-3</c:v>
                </c:pt>
                <c:pt idx="517">
                  <c:v>-1.5308500005630776E-2</c:v>
                </c:pt>
                <c:pt idx="519">
                  <c:v>-1.4877500005241018E-2</c:v>
                </c:pt>
                <c:pt idx="520">
                  <c:v>-1.6591500003414694E-2</c:v>
                </c:pt>
                <c:pt idx="521">
                  <c:v>-4.5915000009699725E-3</c:v>
                </c:pt>
                <c:pt idx="523">
                  <c:v>-1.4091000004555099E-2</c:v>
                </c:pt>
                <c:pt idx="524">
                  <c:v>-1.2019499998132233E-2</c:v>
                </c:pt>
                <c:pt idx="525">
                  <c:v>-9.0195000011590309E-3</c:v>
                </c:pt>
                <c:pt idx="526">
                  <c:v>-1.4304500000434928E-2</c:v>
                </c:pt>
                <c:pt idx="527">
                  <c:v>-1.3089000000036322E-2</c:v>
                </c:pt>
                <c:pt idx="529">
                  <c:v>-2.0890000014333054E-3</c:v>
                </c:pt>
                <c:pt idx="530">
                  <c:v>-1.7945999999938067E-2</c:v>
                </c:pt>
                <c:pt idx="531">
                  <c:v>-1.3374000001931563E-2</c:v>
                </c:pt>
                <c:pt idx="532">
                  <c:v>-1.7158499998913612E-2</c:v>
                </c:pt>
                <c:pt idx="533">
                  <c:v>-1.4158500001940411E-2</c:v>
                </c:pt>
                <c:pt idx="534">
                  <c:v>-1.0158500001125503E-2</c:v>
                </c:pt>
                <c:pt idx="535">
                  <c:v>-8.1585000007180497E-3</c:v>
                </c:pt>
                <c:pt idx="537">
                  <c:v>-1.5800000001036096E-2</c:v>
                </c:pt>
                <c:pt idx="538">
                  <c:v>-6.6559999977471307E-3</c:v>
                </c:pt>
                <c:pt idx="539">
                  <c:v>6.3440000012633391E-3</c:v>
                </c:pt>
                <c:pt idx="540">
                  <c:v>-1.0940000000118744E-2</c:v>
                </c:pt>
                <c:pt idx="541">
                  <c:v>-3.9400000023306347E-3</c:v>
                </c:pt>
                <c:pt idx="542">
                  <c:v>-7.9965000040829182E-3</c:v>
                </c:pt>
                <c:pt idx="543">
                  <c:v>-1.0782000004837755E-2</c:v>
                </c:pt>
                <c:pt idx="544">
                  <c:v>-7.2099999961210415E-3</c:v>
                </c:pt>
                <c:pt idx="545">
                  <c:v>-6.2795000048936345E-3</c:v>
                </c:pt>
                <c:pt idx="546">
                  <c:v>-1.9065000000409782E-2</c:v>
                </c:pt>
                <c:pt idx="547">
                  <c:v>-7.8504999983124435E-3</c:v>
                </c:pt>
                <c:pt idx="548">
                  <c:v>-1.7133499997726176E-2</c:v>
                </c:pt>
                <c:pt idx="549">
                  <c:v>-9.5615000027464703E-3</c:v>
                </c:pt>
                <c:pt idx="550">
                  <c:v>-1.1061000004701782E-2</c:v>
                </c:pt>
                <c:pt idx="551">
                  <c:v>-1.4846500002022367E-2</c:v>
                </c:pt>
                <c:pt idx="552">
                  <c:v>2.7254999949946068E-3</c:v>
                </c:pt>
                <c:pt idx="553">
                  <c:v>-1.1916000003111549E-2</c:v>
                </c:pt>
                <c:pt idx="554">
                  <c:v>-1.0557499997958075E-2</c:v>
                </c:pt>
                <c:pt idx="555">
                  <c:v>-8.2695000019157305E-3</c:v>
                </c:pt>
                <c:pt idx="556">
                  <c:v>-8.4830000050715171E-3</c:v>
                </c:pt>
                <c:pt idx="557">
                  <c:v>-1.390900000842521E-2</c:v>
                </c:pt>
                <c:pt idx="558">
                  <c:v>-7.9090000072028488E-3</c:v>
                </c:pt>
                <c:pt idx="559">
                  <c:v>-9.766000002855435E-3</c:v>
                </c:pt>
                <c:pt idx="561">
                  <c:v>-2.2978500004683156E-2</c:v>
                </c:pt>
                <c:pt idx="562">
                  <c:v>-1.1048000000300817E-2</c:v>
                </c:pt>
                <c:pt idx="563">
                  <c:v>-6.6895000054500997E-3</c:v>
                </c:pt>
                <c:pt idx="565">
                  <c:v>3.3850000036181882E-3</c:v>
                </c:pt>
                <c:pt idx="566">
                  <c:v>-8.1125000069732778E-3</c:v>
                </c:pt>
                <c:pt idx="567">
                  <c:v>-8.7399999974877574E-3</c:v>
                </c:pt>
                <c:pt idx="568">
                  <c:v>-1.1953500004892703E-2</c:v>
                </c:pt>
                <c:pt idx="569">
                  <c:v>-6.8094999951426871E-3</c:v>
                </c:pt>
                <c:pt idx="570">
                  <c:v>-8.6665000053471886E-3</c:v>
                </c:pt>
                <c:pt idx="571">
                  <c:v>-8.6665000053471886E-3</c:v>
                </c:pt>
                <c:pt idx="572">
                  <c:v>-5.6665000010980293E-3</c:v>
                </c:pt>
                <c:pt idx="573">
                  <c:v>-5.3775000051246025E-3</c:v>
                </c:pt>
                <c:pt idx="574">
                  <c:v>-1.6376500003389083E-2</c:v>
                </c:pt>
                <c:pt idx="575">
                  <c:v>-4.58999999682419E-3</c:v>
                </c:pt>
                <c:pt idx="576">
                  <c:v>-1.5446999997948296E-2</c:v>
                </c:pt>
                <c:pt idx="577">
                  <c:v>-6.8750000064028427E-3</c:v>
                </c:pt>
                <c:pt idx="578">
                  <c:v>-6.8035000003874302E-3</c:v>
                </c:pt>
                <c:pt idx="579">
                  <c:v>-8.4459999998216517E-3</c:v>
                </c:pt>
                <c:pt idx="580">
                  <c:v>-1.0231499996734783E-2</c:v>
                </c:pt>
                <c:pt idx="581">
                  <c:v>-1.4944499998819083E-2</c:v>
                </c:pt>
                <c:pt idx="582">
                  <c:v>-9.8730000026989728E-3</c:v>
                </c:pt>
                <c:pt idx="583">
                  <c:v>-6.3010000085341744E-3</c:v>
                </c:pt>
                <c:pt idx="585">
                  <c:v>-1.3226499999291264E-2</c:v>
                </c:pt>
                <c:pt idx="586">
                  <c:v>-8.2265000019106083E-3</c:v>
                </c:pt>
                <c:pt idx="587">
                  <c:v>-1.7868000002636109E-2</c:v>
                </c:pt>
                <c:pt idx="588">
                  <c:v>-1.7153000000689644E-2</c:v>
                </c:pt>
                <c:pt idx="589">
                  <c:v>-2.1222499999566935E-2</c:v>
                </c:pt>
                <c:pt idx="590">
                  <c:v>-1.1435000000346918E-2</c:v>
                </c:pt>
                <c:pt idx="591">
                  <c:v>-2.4350000021513551E-3</c:v>
                </c:pt>
                <c:pt idx="592">
                  <c:v>-7.8630000061821193E-3</c:v>
                </c:pt>
                <c:pt idx="593">
                  <c:v>-9.1480000046431087E-3</c:v>
                </c:pt>
                <c:pt idx="594">
                  <c:v>-1.0504500009119511E-2</c:v>
                </c:pt>
                <c:pt idx="595">
                  <c:v>-6.361500003549736E-3</c:v>
                </c:pt>
                <c:pt idx="596">
                  <c:v>-8.9325000008102506E-3</c:v>
                </c:pt>
                <c:pt idx="597">
                  <c:v>-1.0360500004026107E-2</c:v>
                </c:pt>
                <c:pt idx="598">
                  <c:v>-7.3604999997769482E-3</c:v>
                </c:pt>
                <c:pt idx="600">
                  <c:v>-1.1071500004618429E-2</c:v>
                </c:pt>
                <c:pt idx="601">
                  <c:v>-5.5600000050617382E-3</c:v>
                </c:pt>
                <c:pt idx="602">
                  <c:v>-1.1556000004929956E-2</c:v>
                </c:pt>
                <c:pt idx="603">
                  <c:v>-4.9819999985629693E-3</c:v>
                </c:pt>
                <c:pt idx="604">
                  <c:v>-1.4624499999627005E-2</c:v>
                </c:pt>
                <c:pt idx="605">
                  <c:v>-2.7052500001445878E-2</c:v>
                </c:pt>
                <c:pt idx="606">
                  <c:v>-1.6838000003190245E-2</c:v>
                </c:pt>
                <c:pt idx="607">
                  <c:v>-1.1051500005123671E-2</c:v>
                </c:pt>
                <c:pt idx="608">
                  <c:v>-2.051499999652151E-3</c:v>
                </c:pt>
                <c:pt idx="609">
                  <c:v>1.9484999938867986E-3</c:v>
                </c:pt>
                <c:pt idx="610">
                  <c:v>5.2049999794689938E-4</c:v>
                </c:pt>
                <c:pt idx="611">
                  <c:v>-5.1210000019636936E-3</c:v>
                </c:pt>
                <c:pt idx="612">
                  <c:v>-1.797699999588076E-2</c:v>
                </c:pt>
                <c:pt idx="614">
                  <c:v>-5.3305000037653372E-3</c:v>
                </c:pt>
                <c:pt idx="615">
                  <c:v>6.8840000021737069E-3</c:v>
                </c:pt>
                <c:pt idx="616">
                  <c:v>-1.0329500000807457E-2</c:v>
                </c:pt>
                <c:pt idx="617">
                  <c:v>-6.7575000066426583E-3</c:v>
                </c:pt>
                <c:pt idx="618">
                  <c:v>-1.0042500005511101E-2</c:v>
                </c:pt>
                <c:pt idx="619">
                  <c:v>-5.3990000014891848E-3</c:v>
                </c:pt>
                <c:pt idx="620">
                  <c:v>-1.4826999999058899E-2</c:v>
                </c:pt>
                <c:pt idx="621">
                  <c:v>-1.7040500002622139E-2</c:v>
                </c:pt>
                <c:pt idx="622">
                  <c:v>-1.3324500003363937E-2</c:v>
                </c:pt>
                <c:pt idx="623">
                  <c:v>-3.8239999994402751E-3</c:v>
                </c:pt>
                <c:pt idx="624">
                  <c:v>1.1247499998717103E-2</c:v>
                </c:pt>
                <c:pt idx="625">
                  <c:v>-7.966000004671514E-3</c:v>
                </c:pt>
                <c:pt idx="626">
                  <c:v>-1.6075000021373853E-3</c:v>
                </c:pt>
                <c:pt idx="627">
                  <c:v>-4.6780000047874637E-3</c:v>
                </c:pt>
                <c:pt idx="628">
                  <c:v>-1.5891500006546266E-2</c:v>
                </c:pt>
                <c:pt idx="630">
                  <c:v>-1.3602500002889428E-2</c:v>
                </c:pt>
                <c:pt idx="631">
                  <c:v>-5.5150000043795444E-3</c:v>
                </c:pt>
                <c:pt idx="632">
                  <c:v>-1.7284999994444661E-3</c:v>
                </c:pt>
                <c:pt idx="633">
                  <c:v>-8.4395000012591481E-3</c:v>
                </c:pt>
                <c:pt idx="634">
                  <c:v>-6.0105000011390075E-3</c:v>
                </c:pt>
                <c:pt idx="635">
                  <c:v>-4.8675000070943497E-3</c:v>
                </c:pt>
                <c:pt idx="636">
                  <c:v>-9.0810000037890859E-3</c:v>
                </c:pt>
                <c:pt idx="637">
                  <c:v>-1.3294500000483822E-2</c:v>
                </c:pt>
                <c:pt idx="638">
                  <c:v>-7.2944999992614612E-3</c:v>
                </c:pt>
                <c:pt idx="639">
                  <c:v>-3.2944999984465539E-3</c:v>
                </c:pt>
                <c:pt idx="640">
                  <c:v>-9.0800000034505501E-3</c:v>
                </c:pt>
                <c:pt idx="641">
                  <c:v>-2.0800000056624413E-3</c:v>
                </c:pt>
                <c:pt idx="642">
                  <c:v>-8.0000005254987627E-5</c:v>
                </c:pt>
                <c:pt idx="643">
                  <c:v>-8.0000005254987627E-5</c:v>
                </c:pt>
                <c:pt idx="644">
                  <c:v>4.9199999921256676E-3</c:v>
                </c:pt>
                <c:pt idx="645">
                  <c:v>4.9199999921256676E-3</c:v>
                </c:pt>
                <c:pt idx="646">
                  <c:v>6.9199999925331213E-3</c:v>
                </c:pt>
                <c:pt idx="647">
                  <c:v>7.9199999963748269E-3</c:v>
                </c:pt>
                <c:pt idx="649">
                  <c:v>-9.5080000028247014E-3</c:v>
                </c:pt>
                <c:pt idx="650">
                  <c:v>-8.5079999989829957E-3</c:v>
                </c:pt>
                <c:pt idx="651">
                  <c:v>-7.5080000024172477E-3</c:v>
                </c:pt>
                <c:pt idx="652">
                  <c:v>-5.5080000020097941E-3</c:v>
                </c:pt>
                <c:pt idx="653">
                  <c:v>-3.5080000016023405E-3</c:v>
                </c:pt>
                <c:pt idx="654">
                  <c:v>4.9199999921256676E-4</c:v>
                </c:pt>
                <c:pt idx="656">
                  <c:v>-9.1495000015129335E-3</c:v>
                </c:pt>
                <c:pt idx="657">
                  <c:v>-8.0054999998537824E-3</c:v>
                </c:pt>
                <c:pt idx="658">
                  <c:v>-9.2189999995753169E-3</c:v>
                </c:pt>
                <c:pt idx="659">
                  <c:v>3.9249999972525984E-3</c:v>
                </c:pt>
                <c:pt idx="660">
                  <c:v>-5.5734999987180345E-3</c:v>
                </c:pt>
                <c:pt idx="661">
                  <c:v>-1.4999968698248267E-6</c:v>
                </c:pt>
                <c:pt idx="662">
                  <c:v>-1.4358000007632654E-2</c:v>
                </c:pt>
                <c:pt idx="663">
                  <c:v>-2.3580000051879324E-3</c:v>
                </c:pt>
                <c:pt idx="664">
                  <c:v>-1.1786000002757646E-2</c:v>
                </c:pt>
                <c:pt idx="665">
                  <c:v>-3.7860000011278316E-3</c:v>
                </c:pt>
                <c:pt idx="666">
                  <c:v>-9.4969999991008081E-3</c:v>
                </c:pt>
                <c:pt idx="667">
                  <c:v>-9.9944999965373427E-3</c:v>
                </c:pt>
                <c:pt idx="668">
                  <c:v>-1.0064000001875684E-2</c:v>
                </c:pt>
                <c:pt idx="669">
                  <c:v>-1.0348000003432389E-2</c:v>
                </c:pt>
                <c:pt idx="671">
                  <c:v>-8.8465000008000061E-3</c:v>
                </c:pt>
                <c:pt idx="672">
                  <c:v>-1.1549999908311293E-4</c:v>
                </c:pt>
                <c:pt idx="673">
                  <c:v>-1.1549999908311293E-4</c:v>
                </c:pt>
                <c:pt idx="678">
                  <c:v>-1.8255000031786039E-3</c:v>
                </c:pt>
                <c:pt idx="679">
                  <c:v>-2.246700000250712E-2</c:v>
                </c:pt>
                <c:pt idx="680">
                  <c:v>-1.1180000001331791E-2</c:v>
                </c:pt>
                <c:pt idx="681">
                  <c:v>-1.5108500003407244E-2</c:v>
                </c:pt>
                <c:pt idx="682">
                  <c:v>-3.9655000000493601E-3</c:v>
                </c:pt>
                <c:pt idx="683">
                  <c:v>-5.1779999994323589E-3</c:v>
                </c:pt>
                <c:pt idx="684">
                  <c:v>-1.1606000000028871E-2</c:v>
                </c:pt>
                <c:pt idx="685">
                  <c:v>-3.6059999983990565E-3</c:v>
                </c:pt>
                <c:pt idx="686">
                  <c:v>8.001249996596016E-3</c:v>
                </c:pt>
                <c:pt idx="687">
                  <c:v>-5.8910000007017516E-3</c:v>
                </c:pt>
                <c:pt idx="688">
                  <c:v>-5.8195000019622967E-3</c:v>
                </c:pt>
                <c:pt idx="689">
                  <c:v>-1.3190000026952475E-3</c:v>
                </c:pt>
                <c:pt idx="690">
                  <c:v>-5.2475000047706999E-3</c:v>
                </c:pt>
                <c:pt idx="691">
                  <c:v>-4.5325000028242357E-3</c:v>
                </c:pt>
                <c:pt idx="692">
                  <c:v>-1.9604999979492277E-3</c:v>
                </c:pt>
                <c:pt idx="693">
                  <c:v>-1.8889999992097728E-3</c:v>
                </c:pt>
                <c:pt idx="694">
                  <c:v>4.1110000020125881E-3</c:v>
                </c:pt>
                <c:pt idx="695">
                  <c:v>-8.5315000033006072E-3</c:v>
                </c:pt>
                <c:pt idx="696">
                  <c:v>-2.1744999998190906E-2</c:v>
                </c:pt>
                <c:pt idx="697">
                  <c:v>-1.2445000029401854E-3</c:v>
                </c:pt>
                <c:pt idx="698">
                  <c:v>-1.5386500002932735E-2</c:v>
                </c:pt>
                <c:pt idx="699">
                  <c:v>-1.5814500002306886E-2</c:v>
                </c:pt>
                <c:pt idx="700">
                  <c:v>-2.9555000000982545E-3</c:v>
                </c:pt>
                <c:pt idx="701">
                  <c:v>-8.9535000006435439E-3</c:v>
                </c:pt>
                <c:pt idx="702">
                  <c:v>-1.3381500000832602E-2</c:v>
                </c:pt>
                <c:pt idx="703">
                  <c:v>-6.0945000004721805E-3</c:v>
                </c:pt>
                <c:pt idx="704">
                  <c:v>1.1200000008102506E-3</c:v>
                </c:pt>
                <c:pt idx="705">
                  <c:v>4.7749999794177711E-4</c:v>
                </c:pt>
                <c:pt idx="706">
                  <c:v>8.0515000008745119E-3</c:v>
                </c:pt>
                <c:pt idx="707">
                  <c:v>-5.1620000012917444E-3</c:v>
                </c:pt>
                <c:pt idx="708">
                  <c:v>-8.0180000004475005E-3</c:v>
                </c:pt>
                <c:pt idx="709">
                  <c:v>-4.7310000009019859E-3</c:v>
                </c:pt>
                <c:pt idx="710">
                  <c:v>-1.073500003258232E-3</c:v>
                </c:pt>
                <c:pt idx="711">
                  <c:v>8.1409999911556952E-3</c:v>
                </c:pt>
                <c:pt idx="712">
                  <c:v>7.9275000025518239E-3</c:v>
                </c:pt>
                <c:pt idx="713">
                  <c:v>4.2859999957727268E-3</c:v>
                </c:pt>
                <c:pt idx="714">
                  <c:v>1.8580000032670796E-3</c:v>
                </c:pt>
                <c:pt idx="715">
                  <c:v>-8.7845000016386621E-3</c:v>
                </c:pt>
                <c:pt idx="716">
                  <c:v>2.0000006770715117E-6</c:v>
                </c:pt>
                <c:pt idx="717">
                  <c:v>-5.8550000030663796E-3</c:v>
                </c:pt>
                <c:pt idx="718">
                  <c:v>-3.8540000095963478E-3</c:v>
                </c:pt>
                <c:pt idx="719">
                  <c:v>-9.2819999990751967E-3</c:v>
                </c:pt>
                <c:pt idx="720">
                  <c:v>-1.8495500000426546E-2</c:v>
                </c:pt>
                <c:pt idx="721">
                  <c:v>-1.7495500003860798E-2</c:v>
                </c:pt>
                <c:pt idx="722">
                  <c:v>4.5045000006211922E-3</c:v>
                </c:pt>
                <c:pt idx="723">
                  <c:v>5.5044999971869402E-3</c:v>
                </c:pt>
                <c:pt idx="724">
                  <c:v>-1.1923500002012588E-2</c:v>
                </c:pt>
                <c:pt idx="725">
                  <c:v>-5.7090000045718625E-3</c:v>
                </c:pt>
                <c:pt idx="726">
                  <c:v>-1.7795000021578744E-3</c:v>
                </c:pt>
                <c:pt idx="727">
                  <c:v>-2.1565000002738088E-2</c:v>
                </c:pt>
                <c:pt idx="728">
                  <c:v>-1.2564999997266568E-2</c:v>
                </c:pt>
                <c:pt idx="729">
                  <c:v>3.7924999996903352E-3</c:v>
                </c:pt>
                <c:pt idx="730">
                  <c:v>6.7924999966635369E-3</c:v>
                </c:pt>
                <c:pt idx="731">
                  <c:v>-6.9930000026943162E-3</c:v>
                </c:pt>
                <c:pt idx="732">
                  <c:v>-2.3778499999025371E-2</c:v>
                </c:pt>
                <c:pt idx="733">
                  <c:v>2.2214999989955686E-3</c:v>
                </c:pt>
                <c:pt idx="734">
                  <c:v>-1.6635500003758352E-2</c:v>
                </c:pt>
                <c:pt idx="735">
                  <c:v>-1.1276999997789972E-2</c:v>
                </c:pt>
                <c:pt idx="736">
                  <c:v>-4.8480000041308813E-3</c:v>
                </c:pt>
                <c:pt idx="737">
                  <c:v>-1.2276000001293141E-2</c:v>
                </c:pt>
                <c:pt idx="738">
                  <c:v>-4.5610000015585683E-3</c:v>
                </c:pt>
                <c:pt idx="739">
                  <c:v>-5.9870000040973537E-3</c:v>
                </c:pt>
                <c:pt idx="740">
                  <c:v>-2.4843000006512739E-2</c:v>
                </c:pt>
                <c:pt idx="741">
                  <c:v>-4.5559999998658895E-3</c:v>
                </c:pt>
                <c:pt idx="742">
                  <c:v>-1.21964999998454E-2</c:v>
                </c:pt>
                <c:pt idx="743">
                  <c:v>-5.9820000024046749E-3</c:v>
                </c:pt>
                <c:pt idx="744">
                  <c:v>-1.1051500005123671E-2</c:v>
                </c:pt>
                <c:pt idx="745">
                  <c:v>-2.2977000000537373E-2</c:v>
                </c:pt>
                <c:pt idx="746">
                  <c:v>-6.5309999990859069E-3</c:v>
                </c:pt>
                <c:pt idx="747">
                  <c:v>-6.4410000049974769E-3</c:v>
                </c:pt>
                <c:pt idx="748">
                  <c:v>-2.6500005333218724E-5</c:v>
                </c:pt>
                <c:pt idx="751">
                  <c:v>-1.2235000009241048E-2</c:v>
                </c:pt>
                <c:pt idx="752">
                  <c:v>-5.9479999981704168E-3</c:v>
                </c:pt>
                <c:pt idx="753">
                  <c:v>1.8395000006421469E-3</c:v>
                </c:pt>
                <c:pt idx="754">
                  <c:v>-3.7400000292109326E-4</c:v>
                </c:pt>
                <c:pt idx="755">
                  <c:v>3.1979999985196628E-3</c:v>
                </c:pt>
                <c:pt idx="756">
                  <c:v>-1.7871500000183005E-2</c:v>
                </c:pt>
                <c:pt idx="757">
                  <c:v>-1.1871499998960644E-2</c:v>
                </c:pt>
                <c:pt idx="758">
                  <c:v>6.9894999978714623E-3</c:v>
                </c:pt>
                <c:pt idx="759">
                  <c:v>-1.8508000001020264E-2</c:v>
                </c:pt>
                <c:pt idx="760">
                  <c:v>-8.484999998472631E-4</c:v>
                </c:pt>
                <c:pt idx="761">
                  <c:v>-9.8550000257091597E-4</c:v>
                </c:pt>
                <c:pt idx="762">
                  <c:v>-8.0549999984214082E-3</c:v>
                </c:pt>
                <c:pt idx="763">
                  <c:v>-6.0549999980139546E-3</c:v>
                </c:pt>
                <c:pt idx="764">
                  <c:v>-5.0550000014482066E-3</c:v>
                </c:pt>
                <c:pt idx="765">
                  <c:v>-5.5000004067551345E-5</c:v>
                </c:pt>
                <c:pt idx="766">
                  <c:v>5.1700000040000305E-4</c:v>
                </c:pt>
                <c:pt idx="767">
                  <c:v>-1.408500007528346E-3</c:v>
                </c:pt>
                <c:pt idx="768">
                  <c:v>9.490000011282973E-4</c:v>
                </c:pt>
                <c:pt idx="769">
                  <c:v>-8.8364999974146485E-3</c:v>
                </c:pt>
                <c:pt idx="770">
                  <c:v>-1.2233499997819308E-2</c:v>
                </c:pt>
                <c:pt idx="771">
                  <c:v>-1.123350000125356E-2</c:v>
                </c:pt>
                <c:pt idx="772">
                  <c:v>-6.5164999978151172E-3</c:v>
                </c:pt>
                <c:pt idx="773">
                  <c:v>-8.5860000035609119E-3</c:v>
                </c:pt>
                <c:pt idx="774">
                  <c:v>-1.0014000006776769E-2</c:v>
                </c:pt>
                <c:pt idx="775">
                  <c:v>6.9859999930486083E-3</c:v>
                </c:pt>
                <c:pt idx="776">
                  <c:v>3.4349999623373151E-4</c:v>
                </c:pt>
                <c:pt idx="777">
                  <c:v>-4.4419999976526015E-3</c:v>
                </c:pt>
                <c:pt idx="778">
                  <c:v>-9.2979999972158112E-3</c:v>
                </c:pt>
                <c:pt idx="779">
                  <c:v>-2.0835000032093376E-3</c:v>
                </c:pt>
                <c:pt idx="780">
                  <c:v>3.9164999980130233E-3</c:v>
                </c:pt>
                <c:pt idx="781">
                  <c:v>-4.9405000027036294E-3</c:v>
                </c:pt>
                <c:pt idx="782">
                  <c:v>-4.5114999957149848E-3</c:v>
                </c:pt>
                <c:pt idx="783">
                  <c:v>4.6314999999594875E-3</c:v>
                </c:pt>
                <c:pt idx="784">
                  <c:v>-1.5810000040801242E-3</c:v>
                </c:pt>
                <c:pt idx="786">
                  <c:v>-2.5770000065676868E-3</c:v>
                </c:pt>
                <c:pt idx="787">
                  <c:v>6.3849999423837289E-4</c:v>
                </c:pt>
                <c:pt idx="788">
                  <c:v>2.6384999946458265E-3</c:v>
                </c:pt>
                <c:pt idx="789">
                  <c:v>4.6384999950532801E-3</c:v>
                </c:pt>
                <c:pt idx="790">
                  <c:v>-4.4310000012046658E-3</c:v>
                </c:pt>
                <c:pt idx="791">
                  <c:v>2.5689999965834431E-3</c:v>
                </c:pt>
                <c:pt idx="792">
                  <c:v>-5.0149999879067764E-4</c:v>
                </c:pt>
                <c:pt idx="795">
                  <c:v>1.4713000004121568E-2</c:v>
                </c:pt>
                <c:pt idx="796">
                  <c:v>-5.928500002482906E-3</c:v>
                </c:pt>
                <c:pt idx="797">
                  <c:v>-4.9284999986412004E-3</c:v>
                </c:pt>
                <c:pt idx="798">
                  <c:v>-2.9284999982337467E-3</c:v>
                </c:pt>
                <c:pt idx="799">
                  <c:v>-1.1264000000664964E-2</c:v>
                </c:pt>
                <c:pt idx="800">
                  <c:v>-1.1264000000664964E-2</c:v>
                </c:pt>
                <c:pt idx="801">
                  <c:v>-8.3315000010770746E-3</c:v>
                </c:pt>
                <c:pt idx="802">
                  <c:v>-6.3315000006696209E-3</c:v>
                </c:pt>
                <c:pt idx="803">
                  <c:v>-1.3315000032889657E-3</c:v>
                </c:pt>
                <c:pt idx="804">
                  <c:v>4.6684999979333952E-3</c:v>
                </c:pt>
                <c:pt idx="805">
                  <c:v>-1.1759500004700385E-2</c:v>
                </c:pt>
                <c:pt idx="806">
                  <c:v>-8.7595000004512258E-3</c:v>
                </c:pt>
                <c:pt idx="807">
                  <c:v>-6.7595000000437722E-3</c:v>
                </c:pt>
                <c:pt idx="808">
                  <c:v>-4.7595000069122761E-3</c:v>
                </c:pt>
                <c:pt idx="809">
                  <c:v>-2.7595000065048225E-3</c:v>
                </c:pt>
                <c:pt idx="810">
                  <c:v>-7.595000060973689E-4</c:v>
                </c:pt>
                <c:pt idx="811">
                  <c:v>-7.595000060973689E-4</c:v>
                </c:pt>
                <c:pt idx="812">
                  <c:v>1.2404999943100847E-3</c:v>
                </c:pt>
                <c:pt idx="813">
                  <c:v>1.3385500002186745E-2</c:v>
                </c:pt>
                <c:pt idx="814">
                  <c:v>-3.2749999809311703E-4</c:v>
                </c:pt>
                <c:pt idx="815">
                  <c:v>-1.1397000009310432E-2</c:v>
                </c:pt>
                <c:pt idx="816">
                  <c:v>-1.0108000002219342E-2</c:v>
                </c:pt>
                <c:pt idx="817">
                  <c:v>-3.1079999971552752E-3</c:v>
                </c:pt>
                <c:pt idx="818">
                  <c:v>-4.7505000038654543E-3</c:v>
                </c:pt>
                <c:pt idx="819">
                  <c:v>-7.0334999982151203E-3</c:v>
                </c:pt>
                <c:pt idx="820">
                  <c:v>-7.2470000013709068E-3</c:v>
                </c:pt>
                <c:pt idx="821">
                  <c:v>-6.8895000003976747E-3</c:v>
                </c:pt>
                <c:pt idx="822">
                  <c:v>-3.8624999942840077E-3</c:v>
                </c:pt>
                <c:pt idx="823">
                  <c:v>1.3749999925494194E-4</c:v>
                </c:pt>
                <c:pt idx="824">
                  <c:v>-4.2905000009341165E-3</c:v>
                </c:pt>
                <c:pt idx="825">
                  <c:v>-6.7879999987781048E-3</c:v>
                </c:pt>
                <c:pt idx="826">
                  <c:v>-6.7879999987781048E-3</c:v>
                </c:pt>
                <c:pt idx="827">
                  <c:v>-6.7879999987781048E-3</c:v>
                </c:pt>
                <c:pt idx="828">
                  <c:v>-5.7880000022123568E-3</c:v>
                </c:pt>
                <c:pt idx="829">
                  <c:v>-4.7879999983706512E-3</c:v>
                </c:pt>
                <c:pt idx="830">
                  <c:v>-2.7879999979631975E-3</c:v>
                </c:pt>
                <c:pt idx="831">
                  <c:v>2.119999990100041E-4</c:v>
                </c:pt>
                <c:pt idx="832">
                  <c:v>2.119999990100041E-4</c:v>
                </c:pt>
                <c:pt idx="833">
                  <c:v>1.2120000028517097E-3</c:v>
                </c:pt>
                <c:pt idx="834">
                  <c:v>2.2119999994174577E-3</c:v>
                </c:pt>
                <c:pt idx="835">
                  <c:v>4.2119999998249114E-3</c:v>
                </c:pt>
                <c:pt idx="836">
                  <c:v>4.2119999998249114E-3</c:v>
                </c:pt>
                <c:pt idx="837">
                  <c:v>8.2120000006398186E-3</c:v>
                </c:pt>
                <c:pt idx="840">
                  <c:v>-4.0014999976847321E-3</c:v>
                </c:pt>
                <c:pt idx="841">
                  <c:v>-4.0014999976847321E-3</c:v>
                </c:pt>
                <c:pt idx="842">
                  <c:v>-1.0015000007115304E-3</c:v>
                </c:pt>
                <c:pt idx="843">
                  <c:v>-1.0015000007115304E-3</c:v>
                </c:pt>
                <c:pt idx="844">
                  <c:v>-1.4999968698248267E-6</c:v>
                </c:pt>
                <c:pt idx="845">
                  <c:v>-1.4999968698248267E-6</c:v>
                </c:pt>
                <c:pt idx="846">
                  <c:v>-1.4999968698248267E-6</c:v>
                </c:pt>
                <c:pt idx="847">
                  <c:v>9.9849999969592318E-4</c:v>
                </c:pt>
                <c:pt idx="848">
                  <c:v>1.9984999962616712E-3</c:v>
                </c:pt>
                <c:pt idx="849">
                  <c:v>2.9985000001033768E-3</c:v>
                </c:pt>
                <c:pt idx="850">
                  <c:v>2.9985000001033768E-3</c:v>
                </c:pt>
                <c:pt idx="851">
                  <c:v>3.9984999966691248E-3</c:v>
                </c:pt>
                <c:pt idx="852">
                  <c:v>3.9984999966691248E-3</c:v>
                </c:pt>
                <c:pt idx="853">
                  <c:v>4.9985000005108304E-3</c:v>
                </c:pt>
                <c:pt idx="854">
                  <c:v>6.9985000009182841E-3</c:v>
                </c:pt>
                <c:pt idx="855">
                  <c:v>7.9984999974840321E-3</c:v>
                </c:pt>
                <c:pt idx="856">
                  <c:v>7.9984999974840321E-3</c:v>
                </c:pt>
                <c:pt idx="857">
                  <c:v>2.5705000007292256E-3</c:v>
                </c:pt>
                <c:pt idx="858">
                  <c:v>-1.1499000000185333E-2</c:v>
                </c:pt>
                <c:pt idx="859">
                  <c:v>-7.8399999620160088E-4</c:v>
                </c:pt>
                <c:pt idx="860">
                  <c:v>-5.2100000029895455E-3</c:v>
                </c:pt>
                <c:pt idx="861">
                  <c:v>-8.7094999980763532E-3</c:v>
                </c:pt>
                <c:pt idx="862">
                  <c:v>1.8634999942150898E-3</c:v>
                </c:pt>
                <c:pt idx="863">
                  <c:v>-5.778999999165535E-3</c:v>
                </c:pt>
                <c:pt idx="864">
                  <c:v>-5.6289999993168749E-3</c:v>
                </c:pt>
                <c:pt idx="865">
                  <c:v>-1.8365000069024973E-3</c:v>
                </c:pt>
                <c:pt idx="866">
                  <c:v>-1.0179999997490086E-2</c:v>
                </c:pt>
                <c:pt idx="867">
                  <c:v>-1.0179999997490086E-2</c:v>
                </c:pt>
                <c:pt idx="868">
                  <c:v>-5.1800000001094304E-3</c:v>
                </c:pt>
                <c:pt idx="869">
                  <c:v>-4.1799999962677248E-3</c:v>
                </c:pt>
                <c:pt idx="870">
                  <c:v>-1.8000000272877514E-4</c:v>
                </c:pt>
                <c:pt idx="871">
                  <c:v>9.819999999308493E-3</c:v>
                </c:pt>
                <c:pt idx="872">
                  <c:v>-5.4630000013276003E-3</c:v>
                </c:pt>
                <c:pt idx="873">
                  <c:v>-7.3190000039176084E-3</c:v>
                </c:pt>
                <c:pt idx="874">
                  <c:v>1.6809999942779541E-3</c:v>
                </c:pt>
                <c:pt idx="875">
                  <c:v>2.6809999981196597E-3</c:v>
                </c:pt>
                <c:pt idx="876">
                  <c:v>6.680999998934567E-3</c:v>
                </c:pt>
                <c:pt idx="877">
                  <c:v>3.3265000020037405E-3</c:v>
                </c:pt>
                <c:pt idx="878">
                  <c:v>6.5410000024712645E-3</c:v>
                </c:pt>
                <c:pt idx="879">
                  <c:v>-1.1030000001483131E-2</c:v>
                </c:pt>
                <c:pt idx="880">
                  <c:v>6.9699999949079938E-3</c:v>
                </c:pt>
                <c:pt idx="881">
                  <c:v>3.2749999809311703E-4</c:v>
                </c:pt>
                <c:pt idx="882">
                  <c:v>-2.3845000032451935E-3</c:v>
                </c:pt>
                <c:pt idx="883">
                  <c:v>4.9739999958546832E-3</c:v>
                </c:pt>
                <c:pt idx="884">
                  <c:v>-2.8820000006817281E-3</c:v>
                </c:pt>
                <c:pt idx="885">
                  <c:v>-4.5234999997774139E-3</c:v>
                </c:pt>
                <c:pt idx="886">
                  <c:v>1.262249999854248E-2</c:v>
                </c:pt>
                <c:pt idx="887">
                  <c:v>1.3622500002384186E-2</c:v>
                </c:pt>
                <c:pt idx="888">
                  <c:v>8.1944999983534217E-3</c:v>
                </c:pt>
                <c:pt idx="889">
                  <c:v>4.3375000022933818E-3</c:v>
                </c:pt>
                <c:pt idx="890">
                  <c:v>-3.0905000021448359E-3</c:v>
                </c:pt>
                <c:pt idx="891">
                  <c:v>-1.7310000039287843E-3</c:v>
                </c:pt>
                <c:pt idx="892">
                  <c:v>-6.2295000025187619E-3</c:v>
                </c:pt>
                <c:pt idx="893">
                  <c:v>-1.4155000004393514E-2</c:v>
                </c:pt>
                <c:pt idx="894">
                  <c:v>-1.1367500002961606E-2</c:v>
                </c:pt>
                <c:pt idx="895">
                  <c:v>-4.3674999978975393E-3</c:v>
                </c:pt>
                <c:pt idx="896">
                  <c:v>-6.9499998062383384E-5</c:v>
                </c:pt>
                <c:pt idx="897">
                  <c:v>-6.9499998062383384E-5</c:v>
                </c:pt>
                <c:pt idx="898">
                  <c:v>-1.3900000340072438E-4</c:v>
                </c:pt>
                <c:pt idx="899">
                  <c:v>-3.1805000035092235E-3</c:v>
                </c:pt>
                <c:pt idx="900">
                  <c:v>-1.7805000024964102E-3</c:v>
                </c:pt>
                <c:pt idx="901">
                  <c:v>-1.6365000046789646E-3</c:v>
                </c:pt>
                <c:pt idx="902">
                  <c:v>7.9354999979841523E-3</c:v>
                </c:pt>
                <c:pt idx="903">
                  <c:v>8.1500000014784746E-3</c:v>
                </c:pt>
                <c:pt idx="904">
                  <c:v>-1.2780000033671968E-3</c:v>
                </c:pt>
                <c:pt idx="906">
                  <c:v>-4.4915000034961849E-3</c:v>
                </c:pt>
                <c:pt idx="907">
                  <c:v>5.2234999966458417E-3</c:v>
                </c:pt>
                <c:pt idx="908">
                  <c:v>2.2449999960372224E-4</c:v>
                </c:pt>
                <c:pt idx="909">
                  <c:v>-4.8459999961778522E-3</c:v>
                </c:pt>
                <c:pt idx="911">
                  <c:v>-1.6305000026477501E-3</c:v>
                </c:pt>
                <c:pt idx="912">
                  <c:v>-4.0585000024293549E-3</c:v>
                </c:pt>
                <c:pt idx="913">
                  <c:v>-3.4864999979618005E-3</c:v>
                </c:pt>
                <c:pt idx="914">
                  <c:v>-1.1343500002112705E-2</c:v>
                </c:pt>
                <c:pt idx="915">
                  <c:v>-3.3435000077588484E-3</c:v>
                </c:pt>
                <c:pt idx="917">
                  <c:v>-7.9840000034892E-3</c:v>
                </c:pt>
                <c:pt idx="918">
                  <c:v>1.3734999956795946E-3</c:v>
                </c:pt>
                <c:pt idx="919">
                  <c:v>-1.076650000322843E-2</c:v>
                </c:pt>
                <c:pt idx="920">
                  <c:v>-1.5834999998332933E-2</c:v>
                </c:pt>
                <c:pt idx="921">
                  <c:v>-1.8349999954807572E-3</c:v>
                </c:pt>
                <c:pt idx="922">
                  <c:v>-8.5459999972954392E-3</c:v>
                </c:pt>
                <c:pt idx="924">
                  <c:v>-5.3265000024111941E-3</c:v>
                </c:pt>
                <c:pt idx="925">
                  <c:v>-6.247999997867737E-3</c:v>
                </c:pt>
                <c:pt idx="926">
                  <c:v>-4.4574999992619269E-3</c:v>
                </c:pt>
                <c:pt idx="927">
                  <c:v>-4.2419999954290688E-3</c:v>
                </c:pt>
                <c:pt idx="928">
                  <c:v>-2.3819999987608753E-3</c:v>
                </c:pt>
                <c:pt idx="929">
                  <c:v>-4.1675000029499643E-3</c:v>
                </c:pt>
                <c:pt idx="930">
                  <c:v>8.8324999960605055E-3</c:v>
                </c:pt>
                <c:pt idx="931">
                  <c:v>1.1909999957424589E-3</c:v>
                </c:pt>
                <c:pt idx="935">
                  <c:v>-1.5306500004953705E-2</c:v>
                </c:pt>
                <c:pt idx="936">
                  <c:v>-7.3065000033238903E-3</c:v>
                </c:pt>
                <c:pt idx="937">
                  <c:v>-3.306500002508983E-3</c:v>
                </c:pt>
                <c:pt idx="938">
                  <c:v>-1.3065000021015294E-3</c:v>
                </c:pt>
                <c:pt idx="939">
                  <c:v>6.9349999830592424E-4</c:v>
                </c:pt>
                <c:pt idx="940">
                  <c:v>6.6934999995282851E-3</c:v>
                </c:pt>
                <c:pt idx="941">
                  <c:v>6.6934999995282851E-3</c:v>
                </c:pt>
                <c:pt idx="942">
                  <c:v>-2.3760000040056184E-3</c:v>
                </c:pt>
                <c:pt idx="943">
                  <c:v>-5.2329999962239526E-3</c:v>
                </c:pt>
                <c:pt idx="944">
                  <c:v>-3.6610000024666078E-3</c:v>
                </c:pt>
                <c:pt idx="945">
                  <c:v>-4.5150000078137964E-3</c:v>
                </c:pt>
                <c:pt idx="946">
                  <c:v>-1.5299500002583954E-2</c:v>
                </c:pt>
                <c:pt idx="947">
                  <c:v>1.0135500000615139E-2</c:v>
                </c:pt>
                <c:pt idx="948">
                  <c:v>-9.2905000055907294E-3</c:v>
                </c:pt>
                <c:pt idx="950">
                  <c:v>-8.0035000064526685E-3</c:v>
                </c:pt>
                <c:pt idx="951">
                  <c:v>-2.0569999978761189E-3</c:v>
                </c:pt>
                <c:pt idx="952">
                  <c:v>-6.485000005341135E-3</c:v>
                </c:pt>
                <c:pt idx="953">
                  <c:v>-1.3126500001817476E-2</c:v>
                </c:pt>
                <c:pt idx="954">
                  <c:v>-1.0126499997568317E-2</c:v>
                </c:pt>
                <c:pt idx="955">
                  <c:v>3.873499998007901E-3</c:v>
                </c:pt>
                <c:pt idx="956">
                  <c:v>-1.5239999993355013E-3</c:v>
                </c:pt>
                <c:pt idx="957">
                  <c:v>3.7600000359816477E-4</c:v>
                </c:pt>
                <c:pt idx="958">
                  <c:v>1.3760000001639128E-3</c:v>
                </c:pt>
                <c:pt idx="959">
                  <c:v>1.0375999998359475E-2</c:v>
                </c:pt>
                <c:pt idx="960">
                  <c:v>-9.2655000044032931E-3</c:v>
                </c:pt>
                <c:pt idx="961">
                  <c:v>7.34499997633975E-4</c:v>
                </c:pt>
                <c:pt idx="962">
                  <c:v>2.7344999980414286E-3</c:v>
                </c:pt>
                <c:pt idx="969">
                  <c:v>2.3700000019744039E-4</c:v>
                </c:pt>
                <c:pt idx="970">
                  <c:v>3.236999997170642E-3</c:v>
                </c:pt>
                <c:pt idx="971">
                  <c:v>-1.7976499999349471E-2</c:v>
                </c:pt>
                <c:pt idx="972">
                  <c:v>-1.011750000907341E-2</c:v>
                </c:pt>
                <c:pt idx="973">
                  <c:v>-9.0300000738352537E-4</c:v>
                </c:pt>
                <c:pt idx="978">
                  <c:v>-4.7580000027664937E-3</c:v>
                </c:pt>
                <c:pt idx="979">
                  <c:v>-6.543499999679625E-3</c:v>
                </c:pt>
                <c:pt idx="981">
                  <c:v>-6.9714999990537763E-3</c:v>
                </c:pt>
                <c:pt idx="982">
                  <c:v>-1.0612999998556916E-2</c:v>
                </c:pt>
                <c:pt idx="983">
                  <c:v>-3.8970000023255125E-3</c:v>
                </c:pt>
                <c:pt idx="984">
                  <c:v>-6.1105000058887526E-3</c:v>
                </c:pt>
                <c:pt idx="985">
                  <c:v>8.8949999189935625E-4</c:v>
                </c:pt>
                <c:pt idx="986">
                  <c:v>-4.0319999970961362E-3</c:v>
                </c:pt>
                <c:pt idx="987">
                  <c:v>-2.0309999963501468E-3</c:v>
                </c:pt>
                <c:pt idx="988">
                  <c:v>-4.673499999626074E-3</c:v>
                </c:pt>
                <c:pt idx="989">
                  <c:v>-7.2699999873293564E-4</c:v>
                </c:pt>
                <c:pt idx="990">
                  <c:v>2.7299999783281237E-4</c:v>
                </c:pt>
                <c:pt idx="991">
                  <c:v>1.273000001674518E-3</c:v>
                </c:pt>
                <c:pt idx="992">
                  <c:v>2.272999998240266E-3</c:v>
                </c:pt>
                <c:pt idx="993">
                  <c:v>4.2729999986477196E-3</c:v>
                </c:pt>
                <c:pt idx="994">
                  <c:v>5.844999999681022E-3</c:v>
                </c:pt>
                <c:pt idx="995">
                  <c:v>5.7745000012801029E-3</c:v>
                </c:pt>
                <c:pt idx="996">
                  <c:v>-5.0805000064428896E-3</c:v>
                </c:pt>
                <c:pt idx="997">
                  <c:v>9.1949999477947131E-4</c:v>
                </c:pt>
                <c:pt idx="998">
                  <c:v>8.9194999964092858E-3</c:v>
                </c:pt>
                <c:pt idx="999">
                  <c:v>-6.8660000033560209E-3</c:v>
                </c:pt>
                <c:pt idx="1000">
                  <c:v>-2.8660000025411136E-3</c:v>
                </c:pt>
                <c:pt idx="1001">
                  <c:v>-8.6600000213366002E-4</c:v>
                </c:pt>
                <c:pt idx="1002">
                  <c:v>1.1339999982737936E-3</c:v>
                </c:pt>
                <c:pt idx="1003">
                  <c:v>1.1339999982737936E-3</c:v>
                </c:pt>
                <c:pt idx="1004">
                  <c:v>5.1339999990887009E-3</c:v>
                </c:pt>
                <c:pt idx="1005">
                  <c:v>8.1339999960619025E-3</c:v>
                </c:pt>
                <c:pt idx="1012">
                  <c:v>-1.2940000015078112E-3</c:v>
                </c:pt>
                <c:pt idx="1013">
                  <c:v>-2.9400000494206324E-4</c:v>
                </c:pt>
                <c:pt idx="1014">
                  <c:v>3.705999995872844E-3</c:v>
                </c:pt>
                <c:pt idx="1015">
                  <c:v>7.7059999966877513E-3</c:v>
                </c:pt>
                <c:pt idx="1016">
                  <c:v>7.7059999966877513E-3</c:v>
                </c:pt>
                <c:pt idx="1017">
                  <c:v>1.8705999995290767E-2</c:v>
                </c:pt>
                <c:pt idx="1025">
                  <c:v>-1.7915000062203035E-3</c:v>
                </c:pt>
                <c:pt idx="1027">
                  <c:v>-5.0250000640517101E-4</c:v>
                </c:pt>
                <c:pt idx="1029">
                  <c:v>-1.0009999969042838E-3</c:v>
                </c:pt>
                <c:pt idx="1030">
                  <c:v>5.7099999685306102E-4</c:v>
                </c:pt>
                <c:pt idx="1031">
                  <c:v>1.1572000003070571E-2</c:v>
                </c:pt>
                <c:pt idx="1032">
                  <c:v>-3.0705000026500784E-3</c:v>
                </c:pt>
                <c:pt idx="1033">
                  <c:v>2.9345000002649613E-3</c:v>
                </c:pt>
                <c:pt idx="1034">
                  <c:v>-7.7755000020260923E-3</c:v>
                </c:pt>
                <c:pt idx="1035">
                  <c:v>-6.8600000668084249E-4</c:v>
                </c:pt>
                <c:pt idx="1036">
                  <c:v>-6.114000003435649E-3</c:v>
                </c:pt>
                <c:pt idx="1037">
                  <c:v>-5.1139999995939434E-3</c:v>
                </c:pt>
                <c:pt idx="1038">
                  <c:v>-2.1140000026207417E-3</c:v>
                </c:pt>
                <c:pt idx="1039">
                  <c:v>-8.6115000012796372E-3</c:v>
                </c:pt>
                <c:pt idx="1040">
                  <c:v>-3.6114999966230243E-3</c:v>
                </c:pt>
                <c:pt idx="1041">
                  <c:v>-1.6115000034915283E-3</c:v>
                </c:pt>
                <c:pt idx="1042">
                  <c:v>-8.8250000044354238E-3</c:v>
                </c:pt>
                <c:pt idx="1043">
                  <c:v>-4.8250000036205165E-3</c:v>
                </c:pt>
                <c:pt idx="1044">
                  <c:v>-3.2530000025872141E-3</c:v>
                </c:pt>
                <c:pt idx="1045">
                  <c:v>7.4699999822769314E-4</c:v>
                </c:pt>
                <c:pt idx="1046">
                  <c:v>7.4699999822769314E-4</c:v>
                </c:pt>
                <c:pt idx="1047">
                  <c:v>-4.1090000013355166E-3</c:v>
                </c:pt>
                <c:pt idx="1048">
                  <c:v>-1.0900000052060932E-4</c:v>
                </c:pt>
                <c:pt idx="1049">
                  <c:v>-6.5370000011171214E-3</c:v>
                </c:pt>
                <c:pt idx="1061">
                  <c:v>-6.0335000016493723E-3</c:v>
                </c:pt>
                <c:pt idx="1062">
                  <c:v>-5.0335000050836243E-3</c:v>
                </c:pt>
                <c:pt idx="1063">
                  <c:v>3.9665000003878959E-3</c:v>
                </c:pt>
                <c:pt idx="1064">
                  <c:v>1.1966499994741753E-2</c:v>
                </c:pt>
                <c:pt idx="1065">
                  <c:v>-3.8905000037630089E-3</c:v>
                </c:pt>
                <c:pt idx="1066">
                  <c:v>-6.5329999997629784E-3</c:v>
                </c:pt>
                <c:pt idx="1067">
                  <c:v>-6.5329999997629784E-3</c:v>
                </c:pt>
                <c:pt idx="1068">
                  <c:v>-1.0530999999900814E-2</c:v>
                </c:pt>
                <c:pt idx="1069">
                  <c:v>-5.5310000025201589E-3</c:v>
                </c:pt>
                <c:pt idx="1070">
                  <c:v>-5.5310000025201589E-3</c:v>
                </c:pt>
                <c:pt idx="1071">
                  <c:v>-2.5309999982709996E-3</c:v>
                </c:pt>
                <c:pt idx="1072">
                  <c:v>-5.3100000513950363E-4</c:v>
                </c:pt>
                <c:pt idx="1073">
                  <c:v>-6.3880000016069971E-3</c:v>
                </c:pt>
                <c:pt idx="1074">
                  <c:v>6.120000034570694E-4</c:v>
                </c:pt>
                <c:pt idx="1075">
                  <c:v>3.612000000430271E-3</c:v>
                </c:pt>
                <c:pt idx="1076">
                  <c:v>7.6120000012451783E-3</c:v>
                </c:pt>
                <c:pt idx="1080">
                  <c:v>6.1700000514974818E-4</c:v>
                </c:pt>
                <c:pt idx="1081">
                  <c:v>6.1700000514974818E-4</c:v>
                </c:pt>
                <c:pt idx="1082">
                  <c:v>3.0459999979939312E-3</c:v>
                </c:pt>
                <c:pt idx="1083">
                  <c:v>3.0459999979939312E-3</c:v>
                </c:pt>
                <c:pt idx="1084">
                  <c:v>7.0459999988088384E-3</c:v>
                </c:pt>
                <c:pt idx="1088">
                  <c:v>-5.8645000026444905E-3</c:v>
                </c:pt>
                <c:pt idx="1089">
                  <c:v>-2.8645000056712888E-3</c:v>
                </c:pt>
                <c:pt idx="1090">
                  <c:v>-6.078000005800277E-3</c:v>
                </c:pt>
                <c:pt idx="1091">
                  <c:v>4.9219999928027391E-3</c:v>
                </c:pt>
                <c:pt idx="1092">
                  <c:v>-6.2170000019250438E-3</c:v>
                </c:pt>
                <c:pt idx="1093">
                  <c:v>-5.2169999980833381E-3</c:v>
                </c:pt>
                <c:pt idx="1094">
                  <c:v>-4.2170000015175901E-3</c:v>
                </c:pt>
                <c:pt idx="1095">
                  <c:v>-4.2170000015175901E-3</c:v>
                </c:pt>
                <c:pt idx="1096">
                  <c:v>-1.5714500004833099E-2</c:v>
                </c:pt>
                <c:pt idx="1097">
                  <c:v>-7.144999981392175E-4</c:v>
                </c:pt>
                <c:pt idx="1098">
                  <c:v>-1.8142500004614703E-2</c:v>
                </c:pt>
                <c:pt idx="1099">
                  <c:v>-8.1425000025774352E-3</c:v>
                </c:pt>
                <c:pt idx="1100">
                  <c:v>-5.1425000056042336E-3</c:v>
                </c:pt>
                <c:pt idx="1101">
                  <c:v>-4.142500001762528E-3</c:v>
                </c:pt>
                <c:pt idx="1102">
                  <c:v>-3.14250000519678E-3</c:v>
                </c:pt>
                <c:pt idx="1103">
                  <c:v>-1.1425000047893263E-3</c:v>
                </c:pt>
                <c:pt idx="1104">
                  <c:v>1.8574999994598329E-3</c:v>
                </c:pt>
                <c:pt idx="1105">
                  <c:v>-6.4000000566011295E-4</c:v>
                </c:pt>
                <c:pt idx="1106">
                  <c:v>3.3599999951547943E-3</c:v>
                </c:pt>
                <c:pt idx="1107">
                  <c:v>1.0360000000218861E-2</c:v>
                </c:pt>
                <c:pt idx="1108">
                  <c:v>1.435999999375781E-2</c:v>
                </c:pt>
                <c:pt idx="1116">
                  <c:v>-3.5100000241072848E-4</c:v>
                </c:pt>
                <c:pt idx="1117">
                  <c:v>-1.8495000040275045E-3</c:v>
                </c:pt>
                <c:pt idx="1118">
                  <c:v>3.440499996941071E-3</c:v>
                </c:pt>
                <c:pt idx="1119">
                  <c:v>-1.768000001902692E-3</c:v>
                </c:pt>
                <c:pt idx="1120">
                  <c:v>2.3199999850476161E-4</c:v>
                </c:pt>
                <c:pt idx="1121">
                  <c:v>-4.7540000014123507E-3</c:v>
                </c:pt>
                <c:pt idx="1122">
                  <c:v>-1.0150000161956996E-4</c:v>
                </c:pt>
                <c:pt idx="1124">
                  <c:v>1.0470499997609295E-2</c:v>
                </c:pt>
                <c:pt idx="1126">
                  <c:v>5.9719999990193173E-3</c:v>
                </c:pt>
                <c:pt idx="1127">
                  <c:v>1.3330499998119194E-2</c:v>
                </c:pt>
                <c:pt idx="1128">
                  <c:v>1.2609999976120889E-3</c:v>
                </c:pt>
                <c:pt idx="1129">
                  <c:v>7.6929999995627441E-3</c:v>
                </c:pt>
                <c:pt idx="1130">
                  <c:v>6.6244999979971908E-3</c:v>
                </c:pt>
                <c:pt idx="1131">
                  <c:v>2.8430000020307489E-3</c:v>
                </c:pt>
                <c:pt idx="1132">
                  <c:v>2.4160000029951334E-3</c:v>
                </c:pt>
                <c:pt idx="1133">
                  <c:v>2.0089999961783178E-3</c:v>
                </c:pt>
                <c:pt idx="1134">
                  <c:v>2.0089999961783178E-3</c:v>
                </c:pt>
                <c:pt idx="1135">
                  <c:v>4.0089999965857714E-3</c:v>
                </c:pt>
                <c:pt idx="1136">
                  <c:v>5.0090000004274771E-3</c:v>
                </c:pt>
                <c:pt idx="1137">
                  <c:v>6.0089999969932251E-3</c:v>
                </c:pt>
                <c:pt idx="1138">
                  <c:v>-2.4190000040107407E-3</c:v>
                </c:pt>
                <c:pt idx="1139">
                  <c:v>3.152999997837469E-3</c:v>
                </c:pt>
                <c:pt idx="1140">
                  <c:v>-1.0604999988572672E-3</c:v>
                </c:pt>
                <c:pt idx="1141">
                  <c:v>2.9395000019576401E-3</c:v>
                </c:pt>
                <c:pt idx="1142">
                  <c:v>-2.4885000020731241E-3</c:v>
                </c:pt>
                <c:pt idx="1143">
                  <c:v>-9.1650000103982165E-4</c:v>
                </c:pt>
                <c:pt idx="1144">
                  <c:v>-5.3445000012288801E-3</c:v>
                </c:pt>
                <c:pt idx="1145">
                  <c:v>2.2750000061932951E-4</c:v>
                </c:pt>
                <c:pt idx="1146">
                  <c:v>-5.9860000037588179E-3</c:v>
                </c:pt>
                <c:pt idx="1147">
                  <c:v>2.1579999956884421E-3</c:v>
                </c:pt>
                <c:pt idx="1148">
                  <c:v>-2.841000008629635E-3</c:v>
                </c:pt>
                <c:pt idx="1149">
                  <c:v>9.7589999932097271E-3</c:v>
                </c:pt>
                <c:pt idx="1150">
                  <c:v>-2.268999996886123E-3</c:v>
                </c:pt>
                <c:pt idx="1151">
                  <c:v>-5.4825000042910688E-3</c:v>
                </c:pt>
                <c:pt idx="1152">
                  <c:v>-1.2500000593718141E-4</c:v>
                </c:pt>
                <c:pt idx="1153">
                  <c:v>-1.7674999980954453E-3</c:v>
                </c:pt>
                <c:pt idx="1154">
                  <c:v>1.4470000023720786E-3</c:v>
                </c:pt>
                <c:pt idx="1155">
                  <c:v>2.8044999999110587E-3</c:v>
                </c:pt>
                <c:pt idx="1156">
                  <c:v>-1.2400000559864566E-4</c:v>
                </c:pt>
                <c:pt idx="1157">
                  <c:v>-1.9810000012512319E-3</c:v>
                </c:pt>
                <c:pt idx="1158">
                  <c:v>5.9099999634781852E-4</c:v>
                </c:pt>
                <c:pt idx="1159">
                  <c:v>3.8054999968153425E-3</c:v>
                </c:pt>
                <c:pt idx="1160">
                  <c:v>1.1629999935394153E-3</c:v>
                </c:pt>
                <c:pt idx="1161">
                  <c:v>-2.4080000002868474E-3</c:v>
                </c:pt>
                <c:pt idx="1162">
                  <c:v>-7.8360000043176115E-3</c:v>
                </c:pt>
                <c:pt idx="1163">
                  <c:v>-6.2150000303518027E-4</c:v>
                </c:pt>
                <c:pt idx="1164">
                  <c:v>-3.9065000019036233E-3</c:v>
                </c:pt>
                <c:pt idx="1165">
                  <c:v>-1.905500001157634E-3</c:v>
                </c:pt>
                <c:pt idx="1166">
                  <c:v>-1.905500001157634E-3</c:v>
                </c:pt>
                <c:pt idx="1167">
                  <c:v>4.0945000000647269E-3</c:v>
                </c:pt>
                <c:pt idx="1168">
                  <c:v>5.0944999966304749E-3</c:v>
                </c:pt>
                <c:pt idx="1169">
                  <c:v>-3.9759999999660067E-3</c:v>
                </c:pt>
                <c:pt idx="1170">
                  <c:v>-3.5470000002533197E-3</c:v>
                </c:pt>
                <c:pt idx="1171">
                  <c:v>-1.8320000017411076E-3</c:v>
                </c:pt>
                <c:pt idx="1172">
                  <c:v>8.8299999333685264E-4</c:v>
                </c:pt>
                <c:pt idx="1173">
                  <c:v>1.6899999172892421E-4</c:v>
                </c:pt>
                <c:pt idx="1174">
                  <c:v>9.7420000020065345E-3</c:v>
                </c:pt>
                <c:pt idx="1176">
                  <c:v>-3.6719999989145435E-3</c:v>
                </c:pt>
                <c:pt idx="1177">
                  <c:v>2.3280000023078173E-3</c:v>
                </c:pt>
                <c:pt idx="1178">
                  <c:v>2.5454999995417893E-3</c:v>
                </c:pt>
                <c:pt idx="1179">
                  <c:v>1.0499999989406206E-3</c:v>
                </c:pt>
                <c:pt idx="1180">
                  <c:v>8.8049999612849206E-4</c:v>
                </c:pt>
                <c:pt idx="1181">
                  <c:v>5.5250000150408596E-4</c:v>
                </c:pt>
                <c:pt idx="1182">
                  <c:v>4.2450000182725489E-4</c:v>
                </c:pt>
                <c:pt idx="1183">
                  <c:v>2.1244999952614307E-3</c:v>
                </c:pt>
                <c:pt idx="1184">
                  <c:v>2.6749999960884452E-4</c:v>
                </c:pt>
                <c:pt idx="1185">
                  <c:v>-5.689000005077105E-3</c:v>
                </c:pt>
                <c:pt idx="1186">
                  <c:v>-4.2890000040642917E-3</c:v>
                </c:pt>
                <c:pt idx="1187">
                  <c:v>-1.0890000048675574E-3</c:v>
                </c:pt>
                <c:pt idx="1188">
                  <c:v>-1.7315000004600734E-3</c:v>
                </c:pt>
                <c:pt idx="1189">
                  <c:v>-2.302500004589092E-3</c:v>
                </c:pt>
                <c:pt idx="1190">
                  <c:v>-2.9450000001816079E-3</c:v>
                </c:pt>
                <c:pt idx="1191">
                  <c:v>2.1989999950164929E-3</c:v>
                </c:pt>
                <c:pt idx="1192">
                  <c:v>1.556499999423977E-3</c:v>
                </c:pt>
                <c:pt idx="1196">
                  <c:v>5.1305000015418045E-3</c:v>
                </c:pt>
                <c:pt idx="1202">
                  <c:v>-2.2400000307243317E-4</c:v>
                </c:pt>
                <c:pt idx="1204">
                  <c:v>-6.520000024465844E-4</c:v>
                </c:pt>
                <c:pt idx="1205">
                  <c:v>2.5634999983594753E-3</c:v>
                </c:pt>
                <c:pt idx="1206">
                  <c:v>-2.219000001787208E-3</c:v>
                </c:pt>
                <c:pt idx="1207">
                  <c:v>1.3995499997690786E-2</c:v>
                </c:pt>
                <c:pt idx="1208">
                  <c:v>-5.2885000040987507E-3</c:v>
                </c:pt>
                <c:pt idx="1209">
                  <c:v>6.2834999916958623E-3</c:v>
                </c:pt>
                <c:pt idx="1210">
                  <c:v>4.4979999947827309E-3</c:v>
                </c:pt>
                <c:pt idx="1211">
                  <c:v>9.4295000017154962E-3</c:v>
                </c:pt>
                <c:pt idx="1212">
                  <c:v>-2.4275000032503158E-3</c:v>
                </c:pt>
                <c:pt idx="1213">
                  <c:v>3.6900000122841448E-4</c:v>
                </c:pt>
                <c:pt idx="1214">
                  <c:v>-1.0839499998837709E-2</c:v>
                </c:pt>
                <c:pt idx="1215">
                  <c:v>-3.9394999985233881E-3</c:v>
                </c:pt>
                <c:pt idx="1216">
                  <c:v>-3.9394999985233881E-3</c:v>
                </c:pt>
                <c:pt idx="1217">
                  <c:v>-3.2395000016549602E-3</c:v>
                </c:pt>
                <c:pt idx="1218">
                  <c:v>4.160500000580214E-3</c:v>
                </c:pt>
                <c:pt idx="1219">
                  <c:v>2.879999992728699E-3</c:v>
                </c:pt>
                <c:pt idx="1220">
                  <c:v>9.5200000214390457E-4</c:v>
                </c:pt>
                <c:pt idx="1221">
                  <c:v>-1.7609999995329417E-3</c:v>
                </c:pt>
                <c:pt idx="1222">
                  <c:v>-1.8900000577559695E-4</c:v>
                </c:pt>
                <c:pt idx="1223">
                  <c:v>4.8545000026933849E-3</c:v>
                </c:pt>
                <c:pt idx="1231">
                  <c:v>-4.7550000017508864E-3</c:v>
                </c:pt>
                <c:pt idx="1232">
                  <c:v>1.0244999997667037E-2</c:v>
                </c:pt>
                <c:pt idx="1233">
                  <c:v>1.3105999998515472E-2</c:v>
                </c:pt>
                <c:pt idx="1234">
                  <c:v>3.6094999959459528E-3</c:v>
                </c:pt>
                <c:pt idx="1235">
                  <c:v>3.5439999992377125E-3</c:v>
                </c:pt>
                <c:pt idx="1236">
                  <c:v>2.4314999973285012E-3</c:v>
                </c:pt>
                <c:pt idx="1237">
                  <c:v>-3.9042500000505242E-2</c:v>
                </c:pt>
                <c:pt idx="1238">
                  <c:v>-3.3120000007329509E-3</c:v>
                </c:pt>
                <c:pt idx="1239">
                  <c:v>-1.9119999997201376E-3</c:v>
                </c:pt>
                <c:pt idx="1240">
                  <c:v>-2.9063000001769979E-2</c:v>
                </c:pt>
                <c:pt idx="1241">
                  <c:v>-5.4630000013276003E-3</c:v>
                </c:pt>
                <c:pt idx="1242">
                  <c:v>-2.6629999993019737E-3</c:v>
                </c:pt>
                <c:pt idx="1246">
                  <c:v>-6.6455000051064417E-3</c:v>
                </c:pt>
                <c:pt idx="1253">
                  <c:v>2.5570999998308253E-2</c:v>
                </c:pt>
                <c:pt idx="1254">
                  <c:v>-6.2860000034561381E-3</c:v>
                </c:pt>
                <c:pt idx="1255">
                  <c:v>4.7139999951468781E-3</c:v>
                </c:pt>
                <c:pt idx="1256">
                  <c:v>1.2154999931226484E-3</c:v>
                </c:pt>
                <c:pt idx="1257">
                  <c:v>6.1319999949773774E-3</c:v>
                </c:pt>
                <c:pt idx="1258">
                  <c:v>-5.7785000026342459E-3</c:v>
                </c:pt>
                <c:pt idx="1259">
                  <c:v>-1.0917500003415626E-2</c:v>
                </c:pt>
                <c:pt idx="1260">
                  <c:v>-5.5900000006658956E-4</c:v>
                </c:pt>
                <c:pt idx="1261">
                  <c:v>-9.6980000016628765E-3</c:v>
                </c:pt>
                <c:pt idx="1270">
                  <c:v>-1.1477000007289462E-2</c:v>
                </c:pt>
                <c:pt idx="1271">
                  <c:v>-3.1770000059623271E-3</c:v>
                </c:pt>
                <c:pt idx="1272">
                  <c:v>-6.60500000230968E-3</c:v>
                </c:pt>
                <c:pt idx="1273">
                  <c:v>-4.5049999971524812E-3</c:v>
                </c:pt>
                <c:pt idx="1274">
                  <c:v>-4.5049999971524812E-3</c:v>
                </c:pt>
                <c:pt idx="1275">
                  <c:v>-3.0500000138999894E-4</c:v>
                </c:pt>
                <c:pt idx="1276">
                  <c:v>9.9500000214902684E-4</c:v>
                </c:pt>
                <c:pt idx="1277">
                  <c:v>3.095000000030268E-3</c:v>
                </c:pt>
                <c:pt idx="1278">
                  <c:v>6.5949999989243224E-3</c:v>
                </c:pt>
                <c:pt idx="1279">
                  <c:v>6.1000000277999789E-4</c:v>
                </c:pt>
                <c:pt idx="1283">
                  <c:v>3.9685000010649674E-3</c:v>
                </c:pt>
                <c:pt idx="1285">
                  <c:v>-9.1599999723257497E-4</c:v>
                </c:pt>
                <c:pt idx="1286">
                  <c:v>-3.1010000020614825E-3</c:v>
                </c:pt>
                <c:pt idx="1287">
                  <c:v>-1.7050000315066427E-4</c:v>
                </c:pt>
                <c:pt idx="1289">
                  <c:v>1.2401500003761612E-2</c:v>
                </c:pt>
                <c:pt idx="1290">
                  <c:v>-1.4535000009345822E-3</c:v>
                </c:pt>
                <c:pt idx="1291">
                  <c:v>1.0575499996775761E-2</c:v>
                </c:pt>
                <c:pt idx="1292">
                  <c:v>-1.8815000003087334E-3</c:v>
                </c:pt>
                <c:pt idx="1293">
                  <c:v>-8.3095000009052455E-3</c:v>
                </c:pt>
                <c:pt idx="1294">
                  <c:v>-1.9520000059856102E-3</c:v>
                </c:pt>
                <c:pt idx="1299">
                  <c:v>2.8344999955152161E-3</c:v>
                </c:pt>
                <c:pt idx="1302">
                  <c:v>1.1929999964195304E-3</c:v>
                </c:pt>
                <c:pt idx="1305">
                  <c:v>2.5504999939585105E-3</c:v>
                </c:pt>
                <c:pt idx="1306">
                  <c:v>6.76499999826774E-3</c:v>
                </c:pt>
                <c:pt idx="1307">
                  <c:v>-1.448500006517861E-3</c:v>
                </c:pt>
                <c:pt idx="1308">
                  <c:v>5.5249999422812834E-4</c:v>
                </c:pt>
                <c:pt idx="1309">
                  <c:v>5.5249999422812834E-4</c:v>
                </c:pt>
                <c:pt idx="1312">
                  <c:v>8.0309999975725077E-3</c:v>
                </c:pt>
                <c:pt idx="1313">
                  <c:v>1.5630999994755257E-2</c:v>
                </c:pt>
                <c:pt idx="1314">
                  <c:v>2.1230999991530553E-2</c:v>
                </c:pt>
                <c:pt idx="1315">
                  <c:v>-2.5685000073281117E-3</c:v>
                </c:pt>
                <c:pt idx="1318">
                  <c:v>-3.5665000032167882E-3</c:v>
                </c:pt>
                <c:pt idx="1319">
                  <c:v>-3.1665000060456805E-3</c:v>
                </c:pt>
                <c:pt idx="1320">
                  <c:v>1.1484999995445833E-3</c:v>
                </c:pt>
                <c:pt idx="1321">
                  <c:v>5.0699999701464549E-4</c:v>
                </c:pt>
                <c:pt idx="1322">
                  <c:v>7.8999997640494257E-5</c:v>
                </c:pt>
                <c:pt idx="1323">
                  <c:v>-1.5625000014551915E-3</c:v>
                </c:pt>
                <c:pt idx="1324">
                  <c:v>-6.2049999978626147E-3</c:v>
                </c:pt>
                <c:pt idx="1325">
                  <c:v>2.3849999706726521E-4</c:v>
                </c:pt>
                <c:pt idx="1326">
                  <c:v>2.3384999949485064E-3</c:v>
                </c:pt>
                <c:pt idx="1327">
                  <c:v>3.7384999959613197E-3</c:v>
                </c:pt>
                <c:pt idx="1328">
                  <c:v>-7.4185000048601069E-3</c:v>
                </c:pt>
                <c:pt idx="1332">
                  <c:v>-1.1846500005049165E-2</c:v>
                </c:pt>
                <c:pt idx="1333">
                  <c:v>7.7264999999897555E-3</c:v>
                </c:pt>
                <c:pt idx="1334">
                  <c:v>-7.0150000101421028E-4</c:v>
                </c:pt>
                <c:pt idx="1338">
                  <c:v>-6.5575000044191256E-3</c:v>
                </c:pt>
                <c:pt idx="1339">
                  <c:v>7.6569999946514145E-3</c:v>
                </c:pt>
                <c:pt idx="1340">
                  <c:v>-5.5000004067551345E-5</c:v>
                </c:pt>
                <c:pt idx="1341">
                  <c:v>3.9449999967473559E-3</c:v>
                </c:pt>
                <c:pt idx="1342">
                  <c:v>7.3150000389432535E-4</c:v>
                </c:pt>
                <c:pt idx="1343">
                  <c:v>-1.2550000246847048E-4</c:v>
                </c:pt>
                <c:pt idx="1344">
                  <c:v>-5.0540000011096708E-3</c:v>
                </c:pt>
                <c:pt idx="1345">
                  <c:v>-1.0338000000047032E-2</c:v>
                </c:pt>
                <c:pt idx="1346">
                  <c:v>1.0204999998677522E-3</c:v>
                </c:pt>
                <c:pt idx="1347">
                  <c:v>-2.829500001098495E-3</c:v>
                </c:pt>
                <c:pt idx="1348">
                  <c:v>1.4030000020284206E-3</c:v>
                </c:pt>
                <c:pt idx="1354">
                  <c:v>2.3355000012088567E-3</c:v>
                </c:pt>
                <c:pt idx="1357">
                  <c:v>7.6749999425373971E-4</c:v>
                </c:pt>
                <c:pt idx="1359">
                  <c:v>2.3395000025629997E-3</c:v>
                </c:pt>
                <c:pt idx="1361">
                  <c:v>5.2699999941978604E-3</c:v>
                </c:pt>
                <c:pt idx="1366">
                  <c:v>5.2054999978281558E-3</c:v>
                </c:pt>
                <c:pt idx="1370">
                  <c:v>8.0664999986765906E-3</c:v>
                </c:pt>
                <c:pt idx="1371">
                  <c:v>-1.1280000035185367E-3</c:v>
                </c:pt>
                <c:pt idx="1372">
                  <c:v>1.587199999630684E-2</c:v>
                </c:pt>
                <c:pt idx="1373">
                  <c:v>1.2515499998698942E-2</c:v>
                </c:pt>
                <c:pt idx="1375">
                  <c:v>-1.8390000041108578E-3</c:v>
                </c:pt>
                <c:pt idx="1376">
                  <c:v>-5.4100000052130781E-3</c:v>
                </c:pt>
                <c:pt idx="1377">
                  <c:v>-1.9100000063190237E-3</c:v>
                </c:pt>
                <c:pt idx="1378">
                  <c:v>1.8999999883817509E-4</c:v>
                </c:pt>
                <c:pt idx="1379">
                  <c:v>5.6899999981396832E-3</c:v>
                </c:pt>
                <c:pt idx="1380">
                  <c:v>9.8899999939021654E-3</c:v>
                </c:pt>
                <c:pt idx="1381">
                  <c:v>1.3390000000072177E-2</c:v>
                </c:pt>
                <c:pt idx="1382">
                  <c:v>1.4089999996940605E-2</c:v>
                </c:pt>
                <c:pt idx="1383">
                  <c:v>1.6189999994821846E-2</c:v>
                </c:pt>
                <c:pt idx="1384">
                  <c:v>1.6889999998966232E-2</c:v>
                </c:pt>
                <c:pt idx="1385">
                  <c:v>3.0500000138999894E-4</c:v>
                </c:pt>
                <c:pt idx="1386">
                  <c:v>3.3804999984567985E-3</c:v>
                </c:pt>
                <c:pt idx="1388">
                  <c:v>1.5244999958667904E-3</c:v>
                </c:pt>
                <c:pt idx="1389">
                  <c:v>5.73900000017602E-3</c:v>
                </c:pt>
                <c:pt idx="1390">
                  <c:v>3.3110000003944151E-3</c:v>
                </c:pt>
                <c:pt idx="1391">
                  <c:v>8.1150000187335536E-4</c:v>
                </c:pt>
                <c:pt idx="1392">
                  <c:v>-1.1973000000580214E-2</c:v>
                </c:pt>
                <c:pt idx="1393">
                  <c:v>-4.6145000014803372E-3</c:v>
                </c:pt>
                <c:pt idx="1394">
                  <c:v>1.3854999997420236E-3</c:v>
                </c:pt>
                <c:pt idx="1395">
                  <c:v>1.1385499994503334E-2</c:v>
                </c:pt>
                <c:pt idx="1397">
                  <c:v>1.3171999991755001E-2</c:v>
                </c:pt>
                <c:pt idx="1398">
                  <c:v>-1.025600000139093E-2</c:v>
                </c:pt>
                <c:pt idx="1399">
                  <c:v>-1.1200000153621659E-4</c:v>
                </c:pt>
                <c:pt idx="1402">
                  <c:v>-6.3205000042216852E-3</c:v>
                </c:pt>
                <c:pt idx="1403">
                  <c:v>4.6109999966574833E-3</c:v>
                </c:pt>
                <c:pt idx="1404">
                  <c:v>7.7700000038021244E-3</c:v>
                </c:pt>
                <c:pt idx="1406">
                  <c:v>5.128500000864733E-3</c:v>
                </c:pt>
                <c:pt idx="1410">
                  <c:v>-2.4384999996982515E-3</c:v>
                </c:pt>
                <c:pt idx="1421">
                  <c:v>-2.0900000527035445E-4</c:v>
                </c:pt>
                <c:pt idx="1422">
                  <c:v>-1.9230000034440309E-3</c:v>
                </c:pt>
                <c:pt idx="1432">
                  <c:v>-6.6050000168615952E-4</c:v>
                </c:pt>
                <c:pt idx="1433">
                  <c:v>1.449999981559813E-4</c:v>
                </c:pt>
                <c:pt idx="1434">
                  <c:v>9.5779999974183738E-3</c:v>
                </c:pt>
                <c:pt idx="1437">
                  <c:v>7.7925000005052425E-3</c:v>
                </c:pt>
                <c:pt idx="1438">
                  <c:v>5.2930000019841827E-3</c:v>
                </c:pt>
                <c:pt idx="1439">
                  <c:v>5.8300000091549009E-4</c:v>
                </c:pt>
                <c:pt idx="1441">
                  <c:v>-6.9999999686842784E-4</c:v>
                </c:pt>
                <c:pt idx="1448">
                  <c:v>-2.8049999964423478E-3</c:v>
                </c:pt>
                <c:pt idx="1449">
                  <c:v>-1.3760000074398704E-3</c:v>
                </c:pt>
                <c:pt idx="1453">
                  <c:v>-5.7759999981499277E-3</c:v>
                </c:pt>
                <c:pt idx="1454">
                  <c:v>7.9700000060256571E-4</c:v>
                </c:pt>
                <c:pt idx="1464">
                  <c:v>7.8639999992446974E-3</c:v>
                </c:pt>
                <c:pt idx="1465">
                  <c:v>1.8263999998453073E-2</c:v>
                </c:pt>
                <c:pt idx="1468">
                  <c:v>-8.1500002124812454E-5</c:v>
                </c:pt>
                <c:pt idx="1480">
                  <c:v>-1.2439999991329387E-3</c:v>
                </c:pt>
                <c:pt idx="1492">
                  <c:v>3.4649999724933878E-4</c:v>
                </c:pt>
                <c:pt idx="1511">
                  <c:v>2.8394999972078949E-3</c:v>
                </c:pt>
                <c:pt idx="1513">
                  <c:v>6.4839999977266416E-3</c:v>
                </c:pt>
                <c:pt idx="1541">
                  <c:v>2.8279999969527125E-3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A4-44C7-ACDC-D87208E601B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1'!$J$21:$J$1927</c:f>
              <c:numCache>
                <c:formatCode>General</c:formatCode>
                <c:ptCount val="1907"/>
                <c:pt idx="61">
                  <c:v>-3.6326500005088747E-2</c:v>
                </c:pt>
                <c:pt idx="72">
                  <c:v>-2.8919000003952533E-2</c:v>
                </c:pt>
                <c:pt idx="156">
                  <c:v>-2.2206000008736737E-2</c:v>
                </c:pt>
                <c:pt idx="159">
                  <c:v>-1.9916999997803941E-2</c:v>
                </c:pt>
                <c:pt idx="160">
                  <c:v>-2.0458500002860092E-2</c:v>
                </c:pt>
                <c:pt idx="209">
                  <c:v>-1.7405750004400034E-2</c:v>
                </c:pt>
                <c:pt idx="277">
                  <c:v>-1.5672000001359265E-2</c:v>
                </c:pt>
                <c:pt idx="280">
                  <c:v>-1.8325500001083128E-2</c:v>
                </c:pt>
                <c:pt idx="281">
                  <c:v>-1.7938999997568317E-2</c:v>
                </c:pt>
                <c:pt idx="282">
                  <c:v>-1.6780500001914334E-2</c:v>
                </c:pt>
                <c:pt idx="310">
                  <c:v>-1.2833499997213949E-2</c:v>
                </c:pt>
                <c:pt idx="335">
                  <c:v>-1.5632499998901039E-2</c:v>
                </c:pt>
                <c:pt idx="350">
                  <c:v>-1.119200000539422E-2</c:v>
                </c:pt>
                <c:pt idx="358">
                  <c:v>-1.4309999998658895E-2</c:v>
                </c:pt>
                <c:pt idx="381">
                  <c:v>-9.7505000012461096E-3</c:v>
                </c:pt>
                <c:pt idx="404">
                  <c:v>-8.8805000050342642E-3</c:v>
                </c:pt>
                <c:pt idx="405">
                  <c:v>-1.3944500002253335E-2</c:v>
                </c:pt>
                <c:pt idx="406">
                  <c:v>-1.3930000000982545E-2</c:v>
                </c:pt>
                <c:pt idx="411">
                  <c:v>-1.5512999998463783E-2</c:v>
                </c:pt>
                <c:pt idx="415">
                  <c:v>-1.273850000143284E-2</c:v>
                </c:pt>
                <c:pt idx="416">
                  <c:v>-1.2081000000762288E-2</c:v>
                </c:pt>
                <c:pt idx="420">
                  <c:v>-1.362150000204565E-2</c:v>
                </c:pt>
                <c:pt idx="421">
                  <c:v>-1.4820500000496395E-2</c:v>
                </c:pt>
                <c:pt idx="422">
                  <c:v>-1.386300000740448E-2</c:v>
                </c:pt>
                <c:pt idx="424">
                  <c:v>-1.4548500003002118E-2</c:v>
                </c:pt>
                <c:pt idx="430">
                  <c:v>-1.135950000025332E-2</c:v>
                </c:pt>
                <c:pt idx="431">
                  <c:v>-1.2126500005251728E-2</c:v>
                </c:pt>
                <c:pt idx="434">
                  <c:v>-8.0390000002807938E-3</c:v>
                </c:pt>
                <c:pt idx="436">
                  <c:v>-1.1460000008810312E-2</c:v>
                </c:pt>
                <c:pt idx="452">
                  <c:v>-1.3435500004561618E-2</c:v>
                </c:pt>
                <c:pt idx="453">
                  <c:v>-1.333550000708783E-2</c:v>
                </c:pt>
                <c:pt idx="457">
                  <c:v>-1.3376000002608635E-2</c:v>
                </c:pt>
                <c:pt idx="460">
                  <c:v>-1.2546499994641636E-2</c:v>
                </c:pt>
                <c:pt idx="461">
                  <c:v>-1.2446499997167848E-2</c:v>
                </c:pt>
                <c:pt idx="465">
                  <c:v>-9.4975000029080547E-3</c:v>
                </c:pt>
                <c:pt idx="469">
                  <c:v>-1.1988500002189539E-2</c:v>
                </c:pt>
                <c:pt idx="472">
                  <c:v>-1.2443499996152241E-2</c:v>
                </c:pt>
                <c:pt idx="476">
                  <c:v>-9.9985000051674433E-3</c:v>
                </c:pt>
                <c:pt idx="477">
                  <c:v>-9.9985000051674433E-3</c:v>
                </c:pt>
                <c:pt idx="478">
                  <c:v>-1.106900000013411E-2</c:v>
                </c:pt>
                <c:pt idx="481">
                  <c:v>-1.0452999995322898E-2</c:v>
                </c:pt>
                <c:pt idx="482">
                  <c:v>-1.1580999998841435E-2</c:v>
                </c:pt>
                <c:pt idx="483">
                  <c:v>-1.075200000195764E-2</c:v>
                </c:pt>
                <c:pt idx="494">
                  <c:v>-1.089575000514742E-2</c:v>
                </c:pt>
                <c:pt idx="497">
                  <c:v>-6.9275000059860758E-3</c:v>
                </c:pt>
                <c:pt idx="511">
                  <c:v>-8.7110000022221357E-3</c:v>
                </c:pt>
                <c:pt idx="513">
                  <c:v>-1.0252499996568076E-2</c:v>
                </c:pt>
                <c:pt idx="514">
                  <c:v>-9.809500006667804E-3</c:v>
                </c:pt>
                <c:pt idx="516">
                  <c:v>-1.4915750005457085E-2</c:v>
                </c:pt>
                <c:pt idx="518">
                  <c:v>-1.1308500004815869E-2</c:v>
                </c:pt>
                <c:pt idx="522">
                  <c:v>-1.1026750005839858E-2</c:v>
                </c:pt>
                <c:pt idx="528">
                  <c:v>-1.0889000004681293E-2</c:v>
                </c:pt>
                <c:pt idx="536">
                  <c:v>-9.0860000054817647E-3</c:v>
                </c:pt>
                <c:pt idx="560">
                  <c:v>-9.7370000003138557E-3</c:v>
                </c:pt>
                <c:pt idx="564">
                  <c:v>-1.0944499998004176E-2</c:v>
                </c:pt>
                <c:pt idx="584">
                  <c:v>-1.1957000002439599E-2</c:v>
                </c:pt>
                <c:pt idx="599">
                  <c:v>-9.6029999986058101E-3</c:v>
                </c:pt>
                <c:pt idx="613">
                  <c:v>-1.0332999998354353E-2</c:v>
                </c:pt>
                <c:pt idx="629">
                  <c:v>-1.0032999998657033E-2</c:v>
                </c:pt>
                <c:pt idx="648">
                  <c:v>-1.0422500003187452E-2</c:v>
                </c:pt>
                <c:pt idx="655">
                  <c:v>-1.0436000004119705E-2</c:v>
                </c:pt>
                <c:pt idx="670">
                  <c:v>-1.1133500003779773E-2</c:v>
                </c:pt>
                <c:pt idx="674">
                  <c:v>-1.0504750003747176E-2</c:v>
                </c:pt>
                <c:pt idx="675">
                  <c:v>-1.0404749998997431E-2</c:v>
                </c:pt>
                <c:pt idx="676">
                  <c:v>-8.4255000037956052E-3</c:v>
                </c:pt>
                <c:pt idx="677">
                  <c:v>-8.2255000015720725E-3</c:v>
                </c:pt>
                <c:pt idx="749">
                  <c:v>-9.1374999974505045E-3</c:v>
                </c:pt>
                <c:pt idx="750">
                  <c:v>-8.1375000008847564E-3</c:v>
                </c:pt>
                <c:pt idx="785">
                  <c:v>-6.4490000004298054E-3</c:v>
                </c:pt>
                <c:pt idx="793">
                  <c:v>-6.6870000009657815E-3</c:v>
                </c:pt>
                <c:pt idx="794">
                  <c:v>-6.6870000009657815E-3</c:v>
                </c:pt>
                <c:pt idx="838">
                  <c:v>-6.5160000012838282E-3</c:v>
                </c:pt>
                <c:pt idx="839">
                  <c:v>-6.5160000012838282E-3</c:v>
                </c:pt>
                <c:pt idx="905">
                  <c:v>-4.7059999997145496E-3</c:v>
                </c:pt>
                <c:pt idx="910">
                  <c:v>-4.8170000009122305E-3</c:v>
                </c:pt>
                <c:pt idx="916">
                  <c:v>-4.1154999998980202E-3</c:v>
                </c:pt>
                <c:pt idx="932">
                  <c:v>-4.6930000025895424E-3</c:v>
                </c:pt>
                <c:pt idx="933">
                  <c:v>-3.2930000015767291E-3</c:v>
                </c:pt>
                <c:pt idx="934">
                  <c:v>-3.2930000015767291E-3</c:v>
                </c:pt>
                <c:pt idx="963">
                  <c:v>-4.9790000048233196E-3</c:v>
                </c:pt>
                <c:pt idx="964">
                  <c:v>-5.7287500021629967E-3</c:v>
                </c:pt>
                <c:pt idx="965">
                  <c:v>-4.9214999962714501E-3</c:v>
                </c:pt>
                <c:pt idx="966">
                  <c:v>-5.9142499958397821E-3</c:v>
                </c:pt>
                <c:pt idx="967">
                  <c:v>-5.0567500002216548E-3</c:v>
                </c:pt>
                <c:pt idx="974">
                  <c:v>-3.7165000030654483E-3</c:v>
                </c:pt>
                <c:pt idx="975">
                  <c:v>-4.3947500016656704E-3</c:v>
                </c:pt>
                <c:pt idx="976">
                  <c:v>-3.5947500073234551E-3</c:v>
                </c:pt>
                <c:pt idx="977">
                  <c:v>-2.8947500031790696E-3</c:v>
                </c:pt>
                <c:pt idx="980">
                  <c:v>-3.9434999998775311E-3</c:v>
                </c:pt>
                <c:pt idx="1006">
                  <c:v>-4.4084999972255901E-3</c:v>
                </c:pt>
                <c:pt idx="1007">
                  <c:v>-4.2084999950020574E-3</c:v>
                </c:pt>
                <c:pt idx="1008">
                  <c:v>-4.1084999975282699E-3</c:v>
                </c:pt>
                <c:pt idx="1009">
                  <c:v>-3.6012499986100011E-3</c:v>
                </c:pt>
                <c:pt idx="1010">
                  <c:v>-1.7012499956763349E-3</c:v>
                </c:pt>
                <c:pt idx="1011">
                  <c:v>-1.4012499959790148E-3</c:v>
                </c:pt>
                <c:pt idx="1018">
                  <c:v>-4.2365000044810586E-3</c:v>
                </c:pt>
                <c:pt idx="1019">
                  <c:v>-4.0365000022575259E-3</c:v>
                </c:pt>
                <c:pt idx="1020">
                  <c:v>-4.1219999984605238E-3</c:v>
                </c:pt>
                <c:pt idx="1021">
                  <c:v>-2.9147500026738271E-3</c:v>
                </c:pt>
                <c:pt idx="1022">
                  <c:v>-1.2147500019636936E-3</c:v>
                </c:pt>
                <c:pt idx="1023">
                  <c:v>-5.1474999781930819E-4</c:v>
                </c:pt>
                <c:pt idx="1024">
                  <c:v>-3.1474999559577554E-4</c:v>
                </c:pt>
                <c:pt idx="1050">
                  <c:v>-3.415250001125969E-3</c:v>
                </c:pt>
                <c:pt idx="1051">
                  <c:v>-3.0505000031553209E-3</c:v>
                </c:pt>
                <c:pt idx="1052">
                  <c:v>-2.5505000012344681E-3</c:v>
                </c:pt>
                <c:pt idx="1053">
                  <c:v>-3.343250005855225E-3</c:v>
                </c:pt>
                <c:pt idx="1054">
                  <c:v>-2.5432500042370521E-3</c:v>
                </c:pt>
                <c:pt idx="1055">
                  <c:v>-3.2360000041080639E-3</c:v>
                </c:pt>
                <c:pt idx="1056">
                  <c:v>-3.1359999993583187E-3</c:v>
                </c:pt>
                <c:pt idx="1057">
                  <c:v>-2.9360000044107437E-3</c:v>
                </c:pt>
                <c:pt idx="1058">
                  <c:v>-3.6857500090263784E-3</c:v>
                </c:pt>
                <c:pt idx="1059">
                  <c:v>-3.0857500096317381E-3</c:v>
                </c:pt>
                <c:pt idx="1060">
                  <c:v>-2.4857500029611401E-3</c:v>
                </c:pt>
                <c:pt idx="1077">
                  <c:v>-2.626000001328066E-3</c:v>
                </c:pt>
                <c:pt idx="1078">
                  <c:v>-1.626000004762318E-3</c:v>
                </c:pt>
                <c:pt idx="1079">
                  <c:v>-2.6000001525972039E-5</c:v>
                </c:pt>
                <c:pt idx="1085">
                  <c:v>-2.7065000031143427E-3</c:v>
                </c:pt>
                <c:pt idx="1086">
                  <c:v>-2.2065000011934899E-3</c:v>
                </c:pt>
                <c:pt idx="1087">
                  <c:v>-1.9065000014961697E-3</c:v>
                </c:pt>
                <c:pt idx="1109">
                  <c:v>-1.8752499963738956E-3</c:v>
                </c:pt>
                <c:pt idx="1110">
                  <c:v>-1.0752500020316802E-3</c:v>
                </c:pt>
                <c:pt idx="1111">
                  <c:v>-1.0752499947557226E-3</c:v>
                </c:pt>
                <c:pt idx="1112">
                  <c:v>1.2475000403355807E-4</c:v>
                </c:pt>
                <c:pt idx="1113">
                  <c:v>-2.4535000047762878E-3</c:v>
                </c:pt>
                <c:pt idx="1114">
                  <c:v>-2.2535000025527552E-3</c:v>
                </c:pt>
                <c:pt idx="1115">
                  <c:v>-2.1535000050789677E-3</c:v>
                </c:pt>
                <c:pt idx="1123">
                  <c:v>2.9704999979003333E-3</c:v>
                </c:pt>
                <c:pt idx="1125">
                  <c:v>3.0207500021788292E-3</c:v>
                </c:pt>
                <c:pt idx="1175">
                  <c:v>-4.1150000470224768E-4</c:v>
                </c:pt>
                <c:pt idx="1193">
                  <c:v>-4.8750000132713467E-5</c:v>
                </c:pt>
                <c:pt idx="1194">
                  <c:v>-4.8750000132713467E-5</c:v>
                </c:pt>
                <c:pt idx="1195">
                  <c:v>-2.0414999962667935E-3</c:v>
                </c:pt>
                <c:pt idx="1197">
                  <c:v>-9.1200000315438956E-4</c:v>
                </c:pt>
                <c:pt idx="1198">
                  <c:v>-1.1670000021695159E-3</c:v>
                </c:pt>
                <c:pt idx="1199">
                  <c:v>-1.1670000021695159E-3</c:v>
                </c:pt>
                <c:pt idx="1200">
                  <c:v>-3.6597500002244487E-3</c:v>
                </c:pt>
                <c:pt idx="1201">
                  <c:v>-3.6597500002244487E-3</c:v>
                </c:pt>
                <c:pt idx="1203">
                  <c:v>-3.7022500036982819E-3</c:v>
                </c:pt>
                <c:pt idx="1224">
                  <c:v>-4.6440000005532056E-3</c:v>
                </c:pt>
                <c:pt idx="1225">
                  <c:v>-4.6440000005532056E-3</c:v>
                </c:pt>
                <c:pt idx="1226">
                  <c:v>-4.6440000005532056E-3</c:v>
                </c:pt>
                <c:pt idx="1227">
                  <c:v>-4.2367499991087243E-3</c:v>
                </c:pt>
                <c:pt idx="1228">
                  <c:v>-4.2367499991087243E-3</c:v>
                </c:pt>
                <c:pt idx="1229">
                  <c:v>-3.7295000001904555E-3</c:v>
                </c:pt>
                <c:pt idx="1230">
                  <c:v>-3.7295000001904555E-3</c:v>
                </c:pt>
                <c:pt idx="1243">
                  <c:v>-1.625249999051448E-3</c:v>
                </c:pt>
                <c:pt idx="1244">
                  <c:v>-1.4252499968279153E-3</c:v>
                </c:pt>
                <c:pt idx="1245">
                  <c:v>-1.2252500018803403E-3</c:v>
                </c:pt>
                <c:pt idx="1247">
                  <c:v>-6.6800000058719888E-4</c:v>
                </c:pt>
                <c:pt idx="1248">
                  <c:v>-5.7799999922281131E-4</c:v>
                </c:pt>
                <c:pt idx="1249">
                  <c:v>-2.8800000291084871E-4</c:v>
                </c:pt>
                <c:pt idx="1250">
                  <c:v>-1.5507499992963858E-3</c:v>
                </c:pt>
                <c:pt idx="1251">
                  <c:v>6.6924999555340037E-4</c:v>
                </c:pt>
                <c:pt idx="1252">
                  <c:v>8.4924999828217551E-4</c:v>
                </c:pt>
                <c:pt idx="1262">
                  <c:v>-4.5750000572297722E-4</c:v>
                </c:pt>
                <c:pt idx="1263">
                  <c:v>-4.5750000572297722E-4</c:v>
                </c:pt>
                <c:pt idx="1264">
                  <c:v>4.7399999311892316E-4</c:v>
                </c:pt>
                <c:pt idx="1265">
                  <c:v>2.9012499944656156E-3</c:v>
                </c:pt>
                <c:pt idx="1267">
                  <c:v>-2.098749995639082E-3</c:v>
                </c:pt>
                <c:pt idx="1268">
                  <c:v>-1.9987499981652945E-3</c:v>
                </c:pt>
                <c:pt idx="1269">
                  <c:v>-1.5987500009941868E-3</c:v>
                </c:pt>
                <c:pt idx="1280">
                  <c:v>-6.745000064256601E-4</c:v>
                </c:pt>
                <c:pt idx="1281">
                  <c:v>1.2549999519251287E-4</c:v>
                </c:pt>
                <c:pt idx="1282">
                  <c:v>2.2549999266630039E-4</c:v>
                </c:pt>
                <c:pt idx="1284">
                  <c:v>-6.3049999880604446E-4</c:v>
                </c:pt>
                <c:pt idx="1288">
                  <c:v>-2.5600000662961975E-4</c:v>
                </c:pt>
                <c:pt idx="1295">
                  <c:v>-9.3300000298768282E-4</c:v>
                </c:pt>
                <c:pt idx="1296">
                  <c:v>-9.3300000298768282E-4</c:v>
                </c:pt>
                <c:pt idx="1297">
                  <c:v>-7.3300000076415017E-4</c:v>
                </c:pt>
                <c:pt idx="1298">
                  <c:v>-6.8299999838927761E-4</c:v>
                </c:pt>
                <c:pt idx="1300">
                  <c:v>-1.0292500010109507E-3</c:v>
                </c:pt>
                <c:pt idx="1301">
                  <c:v>-9.0925000404240564E-4</c:v>
                </c:pt>
                <c:pt idx="1303">
                  <c:v>-2.9852500010747463E-3</c:v>
                </c:pt>
                <c:pt idx="1304">
                  <c:v>-2.585249996627681E-3</c:v>
                </c:pt>
                <c:pt idx="1311">
                  <c:v>-1.1647500068647787E-3</c:v>
                </c:pt>
                <c:pt idx="1316">
                  <c:v>7.6824999996460974E-4</c:v>
                </c:pt>
                <c:pt idx="1317">
                  <c:v>7.6824999996460974E-4</c:v>
                </c:pt>
                <c:pt idx="1329">
                  <c:v>5.9049999981652945E-4</c:v>
                </c:pt>
                <c:pt idx="1330">
                  <c:v>-4.8224999773083255E-4</c:v>
                </c:pt>
                <c:pt idx="1331">
                  <c:v>-4.522500021266751E-4</c:v>
                </c:pt>
                <c:pt idx="1337">
                  <c:v>2.2799999715061858E-4</c:v>
                </c:pt>
                <c:pt idx="1349">
                  <c:v>3.0899999546818435E-4</c:v>
                </c:pt>
                <c:pt idx="1350">
                  <c:v>4.9899999430635944E-4</c:v>
                </c:pt>
                <c:pt idx="1351">
                  <c:v>-1.365000061923638E-4</c:v>
                </c:pt>
                <c:pt idx="1352">
                  <c:v>3.6349999572848901E-4</c:v>
                </c:pt>
                <c:pt idx="1353">
                  <c:v>4.6349999320227653E-4</c:v>
                </c:pt>
                <c:pt idx="1355">
                  <c:v>5.7224999909522012E-4</c:v>
                </c:pt>
                <c:pt idx="1356">
                  <c:v>3.8674999814247712E-4</c:v>
                </c:pt>
                <c:pt idx="1358">
                  <c:v>-8.1800000043585896E-4</c:v>
                </c:pt>
                <c:pt idx="1360">
                  <c:v>1.0980000006384216E-3</c:v>
                </c:pt>
                <c:pt idx="1362">
                  <c:v>-5.8400000125402585E-4</c:v>
                </c:pt>
                <c:pt idx="1364">
                  <c:v>5.1125000027241185E-4</c:v>
                </c:pt>
                <c:pt idx="1368">
                  <c:v>-2.0700000459328294E-4</c:v>
                </c:pt>
                <c:pt idx="1369">
                  <c:v>-9.4849999732105061E-4</c:v>
                </c:pt>
                <c:pt idx="1374">
                  <c:v>-9.4050000188872218E-4</c:v>
                </c:pt>
                <c:pt idx="1396">
                  <c:v>3.2900000223889947E-4</c:v>
                </c:pt>
                <c:pt idx="1400">
                  <c:v>-3.6849999742116779E-4</c:v>
                </c:pt>
                <c:pt idx="1407">
                  <c:v>5.0049999845214188E-4</c:v>
                </c:pt>
                <c:pt idx="1424">
                  <c:v>-5.6000004406087101E-5</c:v>
                </c:pt>
                <c:pt idx="1428">
                  <c:v>-9.6050000138347968E-4</c:v>
                </c:pt>
                <c:pt idx="1429">
                  <c:v>-2.2424999988288619E-3</c:v>
                </c:pt>
                <c:pt idx="1440">
                  <c:v>1.9544999959180132E-3</c:v>
                </c:pt>
                <c:pt idx="1445">
                  <c:v>-5.2400000276975334E-4</c:v>
                </c:pt>
                <c:pt idx="1447">
                  <c:v>-6.655000033788383E-4</c:v>
                </c:pt>
                <c:pt idx="1450">
                  <c:v>-1.509250003437046E-3</c:v>
                </c:pt>
                <c:pt idx="1451">
                  <c:v>5.6999999651452526E-4</c:v>
                </c:pt>
                <c:pt idx="1463">
                  <c:v>8.5849999595666304E-4</c:v>
                </c:pt>
                <c:pt idx="1467">
                  <c:v>-3.9649999962421134E-4</c:v>
                </c:pt>
                <c:pt idx="1470">
                  <c:v>-4.3850000656675547E-4</c:v>
                </c:pt>
                <c:pt idx="1473">
                  <c:v>4.2499999835854396E-4</c:v>
                </c:pt>
                <c:pt idx="1478">
                  <c:v>2.2249999892665073E-4</c:v>
                </c:pt>
                <c:pt idx="1479">
                  <c:v>2.2249999892665073E-4</c:v>
                </c:pt>
                <c:pt idx="1481">
                  <c:v>-6.925000052433461E-4</c:v>
                </c:pt>
                <c:pt idx="1484">
                  <c:v>-7.6700000499840826E-4</c:v>
                </c:pt>
                <c:pt idx="1485">
                  <c:v>-5.5124999926192686E-4</c:v>
                </c:pt>
                <c:pt idx="1488">
                  <c:v>-3.2130000035976991E-3</c:v>
                </c:pt>
                <c:pt idx="1496">
                  <c:v>-2.4049999774433672E-4</c:v>
                </c:pt>
                <c:pt idx="1498">
                  <c:v>2.512499995646067E-4</c:v>
                </c:pt>
                <c:pt idx="1505">
                  <c:v>8.259999958681874E-4</c:v>
                </c:pt>
                <c:pt idx="1518">
                  <c:v>1.0944999958155677E-3</c:v>
                </c:pt>
                <c:pt idx="1520">
                  <c:v>1.1307500026305206E-3</c:v>
                </c:pt>
                <c:pt idx="1524">
                  <c:v>9.1350000002421439E-4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A4-44C7-ACDC-D87208E601B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1'!$K$21:$K$1927</c:f>
              <c:numCache>
                <c:formatCode>General</c:formatCode>
                <c:ptCount val="1907"/>
                <c:pt idx="968">
                  <c:v>-3.4500000765547156E-5</c:v>
                </c:pt>
                <c:pt idx="1026">
                  <c:v>-6.1175000155344605E-4</c:v>
                </c:pt>
                <c:pt idx="1028">
                  <c:v>-2.4009999979170971E-3</c:v>
                </c:pt>
                <c:pt idx="1266">
                  <c:v>4.5132500017643906E-3</c:v>
                </c:pt>
                <c:pt idx="1335">
                  <c:v>-5.8000005083158612E-5</c:v>
                </c:pt>
                <c:pt idx="1336">
                  <c:v>8.7774999701650813E-4</c:v>
                </c:pt>
                <c:pt idx="1363">
                  <c:v>-1.3250000047264621E-3</c:v>
                </c:pt>
                <c:pt idx="1365">
                  <c:v>-3.0530000076396391E-3</c:v>
                </c:pt>
                <c:pt idx="1367">
                  <c:v>-3.2250000367639586E-4</c:v>
                </c:pt>
                <c:pt idx="1387">
                  <c:v>-4.3300000834278762E-4</c:v>
                </c:pt>
                <c:pt idx="1401">
                  <c:v>-3.5349999961908907E-4</c:v>
                </c:pt>
                <c:pt idx="1405">
                  <c:v>8.0700000034994446E-3</c:v>
                </c:pt>
                <c:pt idx="1408">
                  <c:v>4.4599999819183722E-4</c:v>
                </c:pt>
                <c:pt idx="1409">
                  <c:v>3.1325000018114224E-3</c:v>
                </c:pt>
                <c:pt idx="1411">
                  <c:v>-1.149499999883119E-3</c:v>
                </c:pt>
                <c:pt idx="1412">
                  <c:v>7.7999999484745786E-4</c:v>
                </c:pt>
                <c:pt idx="1413">
                  <c:v>-7.112500024959445E-4</c:v>
                </c:pt>
                <c:pt idx="1414">
                  <c:v>1.7105000006267801E-3</c:v>
                </c:pt>
                <c:pt idx="1415">
                  <c:v>4.2042499990202487E-3</c:v>
                </c:pt>
                <c:pt idx="1416">
                  <c:v>-4.600000029313378E-4</c:v>
                </c:pt>
                <c:pt idx="1417">
                  <c:v>-2.590000003692694E-4</c:v>
                </c:pt>
                <c:pt idx="1418">
                  <c:v>1.0641000000759959E-2</c:v>
                </c:pt>
                <c:pt idx="1419">
                  <c:v>3.8984999991953373E-3</c:v>
                </c:pt>
                <c:pt idx="1420">
                  <c:v>3.8649999623885378E-4</c:v>
                </c:pt>
                <c:pt idx="1423">
                  <c:v>-7.2075000207405537E-4</c:v>
                </c:pt>
                <c:pt idx="1425">
                  <c:v>-8.6700000247219577E-4</c:v>
                </c:pt>
                <c:pt idx="1426">
                  <c:v>-6.2050000269664451E-4</c:v>
                </c:pt>
                <c:pt idx="1427">
                  <c:v>9.4499991973862052E-5</c:v>
                </c:pt>
                <c:pt idx="1430">
                  <c:v>-9.5549999969080091E-4</c:v>
                </c:pt>
                <c:pt idx="1431">
                  <c:v>-5.4999982239678502E-6</c:v>
                </c:pt>
                <c:pt idx="1435">
                  <c:v>1.1852500028908253E-3</c:v>
                </c:pt>
                <c:pt idx="1436">
                  <c:v>-2.0750000112457201E-4</c:v>
                </c:pt>
                <c:pt idx="1442">
                  <c:v>5.9100000362377614E-4</c:v>
                </c:pt>
                <c:pt idx="1443">
                  <c:v>-4.9199999921256676E-4</c:v>
                </c:pt>
                <c:pt idx="1444">
                  <c:v>8.0524999793851748E-4</c:v>
                </c:pt>
                <c:pt idx="1446">
                  <c:v>-4.8400000378023833E-4</c:v>
                </c:pt>
                <c:pt idx="1452">
                  <c:v>-8.2349999865982682E-4</c:v>
                </c:pt>
                <c:pt idx="1455">
                  <c:v>3.4049999521812424E-4</c:v>
                </c:pt>
                <c:pt idx="1456">
                  <c:v>1.0424999927636236E-3</c:v>
                </c:pt>
                <c:pt idx="1457">
                  <c:v>6.294999984675087E-4</c:v>
                </c:pt>
                <c:pt idx="1458">
                  <c:v>4.9625000247033313E-4</c:v>
                </c:pt>
                <c:pt idx="1459">
                  <c:v>2.6292500042472966E-3</c:v>
                </c:pt>
                <c:pt idx="1460">
                  <c:v>1.8199999612988904E-4</c:v>
                </c:pt>
                <c:pt idx="1461">
                  <c:v>2.8200000087963417E-4</c:v>
                </c:pt>
                <c:pt idx="1462">
                  <c:v>-7.3999995947815478E-5</c:v>
                </c:pt>
                <c:pt idx="1466">
                  <c:v>3.9432499979739077E-3</c:v>
                </c:pt>
                <c:pt idx="1469">
                  <c:v>6.0300000041024759E-4</c:v>
                </c:pt>
                <c:pt idx="1471">
                  <c:v>8.0430000016349368E-3</c:v>
                </c:pt>
                <c:pt idx="1472">
                  <c:v>7.0499999856110662E-4</c:v>
                </c:pt>
                <c:pt idx="1474">
                  <c:v>4.2549999998300336E-3</c:v>
                </c:pt>
                <c:pt idx="1475">
                  <c:v>7.8249999205581844E-5</c:v>
                </c:pt>
                <c:pt idx="1476">
                  <c:v>4.3782499924418516E-3</c:v>
                </c:pt>
                <c:pt idx="1477">
                  <c:v>1.1064999998779967E-3</c:v>
                </c:pt>
                <c:pt idx="1482">
                  <c:v>4.6550000115530565E-4</c:v>
                </c:pt>
                <c:pt idx="1483">
                  <c:v>-3.9525000465800986E-4</c:v>
                </c:pt>
                <c:pt idx="1486">
                  <c:v>1.3052499925834127E-3</c:v>
                </c:pt>
                <c:pt idx="1487">
                  <c:v>-5.850000015925616E-4</c:v>
                </c:pt>
                <c:pt idx="1489">
                  <c:v>-3.1130000061239116E-3</c:v>
                </c:pt>
                <c:pt idx="1490">
                  <c:v>-1.9410000022617169E-3</c:v>
                </c:pt>
                <c:pt idx="1491">
                  <c:v>-1.9410000022617169E-3</c:v>
                </c:pt>
                <c:pt idx="1493">
                  <c:v>-2.149999636458233E-5</c:v>
                </c:pt>
                <c:pt idx="1494">
                  <c:v>4.2599999869707972E-4</c:v>
                </c:pt>
                <c:pt idx="1495">
                  <c:v>-1.0200000542681664E-4</c:v>
                </c:pt>
                <c:pt idx="1497">
                  <c:v>-1.6535000031581149E-3</c:v>
                </c:pt>
                <c:pt idx="1499">
                  <c:v>2.164999968954362E-4</c:v>
                </c:pt>
                <c:pt idx="1500">
                  <c:v>2.164999968954362E-4</c:v>
                </c:pt>
                <c:pt idx="1501">
                  <c:v>2.164999968954362E-4</c:v>
                </c:pt>
                <c:pt idx="1502">
                  <c:v>2.164999968954362E-4</c:v>
                </c:pt>
                <c:pt idx="1503">
                  <c:v>2.8649999876506627E-4</c:v>
                </c:pt>
                <c:pt idx="1504">
                  <c:v>-7.479999985662289E-4</c:v>
                </c:pt>
                <c:pt idx="1506">
                  <c:v>8.259999958681874E-4</c:v>
                </c:pt>
                <c:pt idx="1507">
                  <c:v>-3.4099999902537093E-4</c:v>
                </c:pt>
                <c:pt idx="1508">
                  <c:v>-4.7737500062794425E-3</c:v>
                </c:pt>
                <c:pt idx="1509">
                  <c:v>7.2774999716784805E-4</c:v>
                </c:pt>
                <c:pt idx="1512">
                  <c:v>-7.1700000262353569E-4</c:v>
                </c:pt>
                <c:pt idx="1514">
                  <c:v>8.4000000060768798E-4</c:v>
                </c:pt>
                <c:pt idx="1515">
                  <c:v>3.0149999656714499E-4</c:v>
                </c:pt>
                <c:pt idx="1516">
                  <c:v>1.3334999966900796E-3</c:v>
                </c:pt>
                <c:pt idx="1517">
                  <c:v>6.0300000041024759E-4</c:v>
                </c:pt>
                <c:pt idx="1519">
                  <c:v>1.0944999958155677E-3</c:v>
                </c:pt>
                <c:pt idx="1521">
                  <c:v>1.8450000061420724E-4</c:v>
                </c:pt>
                <c:pt idx="1522">
                  <c:v>2.1815000000060536E-3</c:v>
                </c:pt>
                <c:pt idx="1523">
                  <c:v>1.1704999997164123E-3</c:v>
                </c:pt>
                <c:pt idx="1525">
                  <c:v>9.1350000002421439E-4</c:v>
                </c:pt>
                <c:pt idx="1526">
                  <c:v>-4.3400019785622135E-4</c:v>
                </c:pt>
                <c:pt idx="1527">
                  <c:v>4.7577499935869128E-3</c:v>
                </c:pt>
                <c:pt idx="1528">
                  <c:v>1.74200000037672E-3</c:v>
                </c:pt>
                <c:pt idx="1529">
                  <c:v>8.1449999561300501E-4</c:v>
                </c:pt>
                <c:pt idx="1530">
                  <c:v>1.2595000007422641E-3</c:v>
                </c:pt>
                <c:pt idx="1531">
                  <c:v>1.335000000835862E-3</c:v>
                </c:pt>
                <c:pt idx="1532">
                  <c:v>9.0799999452428892E-4</c:v>
                </c:pt>
                <c:pt idx="1533">
                  <c:v>2.0375000021886081E-3</c:v>
                </c:pt>
                <c:pt idx="1534">
                  <c:v>1.680499997746665E-3</c:v>
                </c:pt>
                <c:pt idx="1535">
                  <c:v>9.8874999821418896E-4</c:v>
                </c:pt>
                <c:pt idx="1536">
                  <c:v>3.9699999615550041E-4</c:v>
                </c:pt>
                <c:pt idx="1537">
                  <c:v>1.919999995152466E-3</c:v>
                </c:pt>
                <c:pt idx="1538">
                  <c:v>1.5659999990020879E-3</c:v>
                </c:pt>
                <c:pt idx="1539">
                  <c:v>1.2375000005704351E-3</c:v>
                </c:pt>
                <c:pt idx="1540">
                  <c:v>2.0607499973266385E-3</c:v>
                </c:pt>
                <c:pt idx="1542">
                  <c:v>1.9899999970220961E-3</c:v>
                </c:pt>
                <c:pt idx="1543">
                  <c:v>2.0899999944958836E-3</c:v>
                </c:pt>
                <c:pt idx="1544">
                  <c:v>2.661999998963438E-3</c:v>
                </c:pt>
                <c:pt idx="1545">
                  <c:v>1.6644999996060506E-3</c:v>
                </c:pt>
                <c:pt idx="1546">
                  <c:v>1.6790000008768402E-3</c:v>
                </c:pt>
                <c:pt idx="1547">
                  <c:v>2.0244999977876432E-3</c:v>
                </c:pt>
                <c:pt idx="1548">
                  <c:v>2.3195000030682422E-3</c:v>
                </c:pt>
                <c:pt idx="1549">
                  <c:v>2.3684999978286214E-3</c:v>
                </c:pt>
                <c:pt idx="1550">
                  <c:v>4.240999995090533E-3</c:v>
                </c:pt>
                <c:pt idx="1551">
                  <c:v>3.1139999919105321E-3</c:v>
                </c:pt>
                <c:pt idx="1552">
                  <c:v>1.887500002339948E-3</c:v>
                </c:pt>
                <c:pt idx="1553">
                  <c:v>1.3249999756226316E-4</c:v>
                </c:pt>
                <c:pt idx="1554">
                  <c:v>1.3249999756226316E-4</c:v>
                </c:pt>
                <c:pt idx="1555">
                  <c:v>3.2489999939571135E-3</c:v>
                </c:pt>
                <c:pt idx="1556">
                  <c:v>2.6135000007343479E-3</c:v>
                </c:pt>
                <c:pt idx="1557">
                  <c:v>2.6135000007343479E-3</c:v>
                </c:pt>
                <c:pt idx="1558">
                  <c:v>3.0219999971450306E-3</c:v>
                </c:pt>
                <c:pt idx="1559">
                  <c:v>3.0479999986710027E-3</c:v>
                </c:pt>
                <c:pt idx="1560">
                  <c:v>3.1159999998635612E-3</c:v>
                </c:pt>
                <c:pt idx="1561">
                  <c:v>3.1479999961447902E-3</c:v>
                </c:pt>
                <c:pt idx="1562">
                  <c:v>3.8659999991068617E-3</c:v>
                </c:pt>
                <c:pt idx="1563">
                  <c:v>3.8659999991068617E-3</c:v>
                </c:pt>
                <c:pt idx="1564">
                  <c:v>3.737999992154073E-3</c:v>
                </c:pt>
                <c:pt idx="1565">
                  <c:v>3.737999992154073E-3</c:v>
                </c:pt>
                <c:pt idx="1566">
                  <c:v>2.789999998640269E-3</c:v>
                </c:pt>
                <c:pt idx="1567">
                  <c:v>2.789999998640269E-3</c:v>
                </c:pt>
                <c:pt idx="1568">
                  <c:v>3.3619999958318658E-3</c:v>
                </c:pt>
                <c:pt idx="1569">
                  <c:v>3.3619999958318658E-3</c:v>
                </c:pt>
                <c:pt idx="1570">
                  <c:v>2.4960000009741634E-3</c:v>
                </c:pt>
                <c:pt idx="1571">
                  <c:v>3.4399999931338243E-3</c:v>
                </c:pt>
                <c:pt idx="1572">
                  <c:v>3.4399999931338243E-3</c:v>
                </c:pt>
                <c:pt idx="1573">
                  <c:v>3.5399999978835694E-3</c:v>
                </c:pt>
                <c:pt idx="1574">
                  <c:v>3.5399999978835694E-3</c:v>
                </c:pt>
                <c:pt idx="1575">
                  <c:v>2.5729999979375862E-3</c:v>
                </c:pt>
                <c:pt idx="1576">
                  <c:v>2.5729999979375862E-3</c:v>
                </c:pt>
                <c:pt idx="1577">
                  <c:v>1.2739999947370961E-3</c:v>
                </c:pt>
                <c:pt idx="1578">
                  <c:v>2.3459999938495457E-3</c:v>
                </c:pt>
                <c:pt idx="1579">
                  <c:v>3.5490000882418826E-3</c:v>
                </c:pt>
                <c:pt idx="1580">
                  <c:v>2.8554999953485094E-3</c:v>
                </c:pt>
                <c:pt idx="1581">
                  <c:v>2.8554999953485094E-3</c:v>
                </c:pt>
                <c:pt idx="1583">
                  <c:v>6.525500000861939E-3</c:v>
                </c:pt>
                <c:pt idx="1584">
                  <c:v>2.7174999995622784E-3</c:v>
                </c:pt>
                <c:pt idx="1585">
                  <c:v>3.877499999362044E-3</c:v>
                </c:pt>
                <c:pt idx="1586">
                  <c:v>3.1939999971655197E-3</c:v>
                </c:pt>
                <c:pt idx="1587">
                  <c:v>3.1269999963114969E-3</c:v>
                </c:pt>
                <c:pt idx="1588">
                  <c:v>2.8585000036400743E-3</c:v>
                </c:pt>
                <c:pt idx="1589">
                  <c:v>3.0879999976605177E-3</c:v>
                </c:pt>
                <c:pt idx="1590">
                  <c:v>3.1194999974104576E-3</c:v>
                </c:pt>
                <c:pt idx="1591">
                  <c:v>2.4740000008023344E-3</c:v>
                </c:pt>
                <c:pt idx="1592">
                  <c:v>2.9984999928274192E-3</c:v>
                </c:pt>
                <c:pt idx="1593">
                  <c:v>2.7994999982183799E-3</c:v>
                </c:pt>
                <c:pt idx="1594">
                  <c:v>2.4179999963962473E-3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A4-44C7-ACDC-D87208E601B2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1'!$N$21:$N$1927</c:f>
              <c:numCache>
                <c:formatCode>General</c:formatCode>
                <c:ptCount val="19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A4-44C7-ACDC-D87208E601B2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1'!$O$21:$O$1927</c:f>
              <c:numCache>
                <c:formatCode>General</c:formatCode>
                <c:ptCount val="1907"/>
                <c:pt idx="533">
                  <c:v>-5.0951345087110883E-3</c:v>
                </c:pt>
                <c:pt idx="1290">
                  <c:v>3.8759834838885364E-4</c:v>
                </c:pt>
                <c:pt idx="1291">
                  <c:v>3.8997011458514813E-4</c:v>
                </c:pt>
                <c:pt idx="1292">
                  <c:v>3.90760703317246E-4</c:v>
                </c:pt>
                <c:pt idx="1293">
                  <c:v>3.9392305824563836E-4</c:v>
                </c:pt>
                <c:pt idx="1294">
                  <c:v>3.9589953007588326E-4</c:v>
                </c:pt>
                <c:pt idx="1295">
                  <c:v>3.9827129627217732E-4</c:v>
                </c:pt>
                <c:pt idx="1296">
                  <c:v>3.9827129627217732E-4</c:v>
                </c:pt>
                <c:pt idx="1297">
                  <c:v>3.9827129627217732E-4</c:v>
                </c:pt>
                <c:pt idx="1298">
                  <c:v>3.9827129627217732E-4</c:v>
                </c:pt>
                <c:pt idx="1299">
                  <c:v>4.0024776810242265E-4</c:v>
                </c:pt>
                <c:pt idx="1300">
                  <c:v>4.0321247584779001E-4</c:v>
                </c:pt>
                <c:pt idx="1301">
                  <c:v>4.0321247584779001E-4</c:v>
                </c:pt>
                <c:pt idx="1302">
                  <c:v>4.0775836105735397E-4</c:v>
                </c:pt>
                <c:pt idx="1303">
                  <c:v>4.0953718570457473E-4</c:v>
                </c:pt>
                <c:pt idx="1304">
                  <c:v>4.0953718570457473E-4</c:v>
                </c:pt>
                <c:pt idx="1305">
                  <c:v>4.0973483288759887E-4</c:v>
                </c:pt>
                <c:pt idx="1306">
                  <c:v>4.1092071598574633E-4</c:v>
                </c:pt>
                <c:pt idx="1307">
                  <c:v>4.1526895401228529E-4</c:v>
                </c:pt>
                <c:pt idx="1308">
                  <c:v>4.2080307513697171E-4</c:v>
                </c:pt>
                <c:pt idx="1309">
                  <c:v>4.2080307513697171E-4</c:v>
                </c:pt>
                <c:pt idx="1310">
                  <c:v>4.2139601668604544E-4</c:v>
                </c:pt>
                <c:pt idx="1311">
                  <c:v>5.2298666876064411E-4</c:v>
                </c:pt>
                <c:pt idx="1312">
                  <c:v>5.3899609058562963E-4</c:v>
                </c:pt>
                <c:pt idx="1313">
                  <c:v>5.3899609058562963E-4</c:v>
                </c:pt>
                <c:pt idx="1314">
                  <c:v>5.3899609058562963E-4</c:v>
                </c:pt>
                <c:pt idx="1315">
                  <c:v>5.417631511479724E-4</c:v>
                </c:pt>
                <c:pt idx="1316">
                  <c:v>5.474949194556834E-4</c:v>
                </c:pt>
                <c:pt idx="1317">
                  <c:v>5.474949194556834E-4</c:v>
                </c:pt>
                <c:pt idx="1318">
                  <c:v>5.5283139339734524E-4</c:v>
                </c:pt>
                <c:pt idx="1319">
                  <c:v>5.5283139339734524E-4</c:v>
                </c:pt>
                <c:pt idx="1320">
                  <c:v>5.5678433705783547E-4</c:v>
                </c:pt>
                <c:pt idx="1321">
                  <c:v>5.6429493001276679E-4</c:v>
                </c:pt>
                <c:pt idx="1322">
                  <c:v>5.6745728494115915E-4</c:v>
                </c:pt>
                <c:pt idx="1323">
                  <c:v>5.7496787789609047E-4</c:v>
                </c:pt>
                <c:pt idx="1324">
                  <c:v>5.7694434972633559E-4</c:v>
                </c:pt>
                <c:pt idx="1325">
                  <c:v>5.8050199902077689E-4</c:v>
                </c:pt>
                <c:pt idx="1326">
                  <c:v>5.8050199902077689E-4</c:v>
                </c:pt>
                <c:pt idx="1327">
                  <c:v>5.8050199902077689E-4</c:v>
                </c:pt>
                <c:pt idx="1328">
                  <c:v>5.8129258775287476E-4</c:v>
                </c:pt>
                <c:pt idx="1329">
                  <c:v>5.8366435394916903E-4</c:v>
                </c:pt>
                <c:pt idx="1330">
                  <c:v>5.8425729549824255E-4</c:v>
                </c:pt>
                <c:pt idx="1331">
                  <c:v>5.8425729549824255E-4</c:v>
                </c:pt>
                <c:pt idx="1332">
                  <c:v>5.8445494268126712E-4</c:v>
                </c:pt>
                <c:pt idx="1333">
                  <c:v>5.9315141873434547E-4</c:v>
                </c:pt>
                <c:pt idx="1334">
                  <c:v>5.9631377366273761E-4</c:v>
                </c:pt>
                <c:pt idx="1335">
                  <c:v>5.9987142295717891E-4</c:v>
                </c:pt>
                <c:pt idx="1336">
                  <c:v>6.0006907014020349E-4</c:v>
                </c:pt>
                <c:pt idx="1337">
                  <c:v>6.0145260042137509E-4</c:v>
                </c:pt>
                <c:pt idx="1338">
                  <c:v>6.0263848351952212E-4</c:v>
                </c:pt>
                <c:pt idx="1339">
                  <c:v>6.0382436661766915E-4</c:v>
                </c:pt>
                <c:pt idx="1340">
                  <c:v>6.1647378633123795E-4</c:v>
                </c:pt>
                <c:pt idx="1341">
                  <c:v>6.1647378633123795E-4</c:v>
                </c:pt>
                <c:pt idx="1342">
                  <c:v>6.2082202435777712E-4</c:v>
                </c:pt>
                <c:pt idx="1343">
                  <c:v>6.2161261308987521E-4</c:v>
                </c:pt>
                <c:pt idx="1344">
                  <c:v>6.2200790745592415E-4</c:v>
                </c:pt>
                <c:pt idx="1345">
                  <c:v>6.314949722411008E-4</c:v>
                </c:pt>
                <c:pt idx="1346">
                  <c:v>6.3900556519603212E-4</c:v>
                </c:pt>
                <c:pt idx="1347">
                  <c:v>6.7853500180093448E-4</c:v>
                </c:pt>
                <c:pt idx="1348">
                  <c:v>7.7933506514343506E-4</c:v>
                </c:pt>
                <c:pt idx="1349">
                  <c:v>7.9672801724959218E-4</c:v>
                </c:pt>
                <c:pt idx="1350">
                  <c:v>7.9672801724959218E-4</c:v>
                </c:pt>
                <c:pt idx="1351">
                  <c:v>7.9791390034773921E-4</c:v>
                </c:pt>
                <c:pt idx="1352">
                  <c:v>7.9791390034773921E-4</c:v>
                </c:pt>
                <c:pt idx="1353">
                  <c:v>7.9791390034773921E-4</c:v>
                </c:pt>
                <c:pt idx="1354">
                  <c:v>8.0107625527613135E-4</c:v>
                </c:pt>
                <c:pt idx="1355">
                  <c:v>8.0680802358384213E-4</c:v>
                </c:pt>
                <c:pt idx="1356">
                  <c:v>8.0799390668198938E-4</c:v>
                </c:pt>
                <c:pt idx="1357">
                  <c:v>8.2005038484648444E-4</c:v>
                </c:pt>
                <c:pt idx="1358">
                  <c:v>8.2123626794463147E-4</c:v>
                </c:pt>
                <c:pt idx="1359">
                  <c:v>8.2321273977487659E-4</c:v>
                </c:pt>
                <c:pt idx="1360">
                  <c:v>8.3072333272980812E-4</c:v>
                </c:pt>
                <c:pt idx="1361">
                  <c:v>8.3388568765820027E-4</c:v>
                </c:pt>
                <c:pt idx="1362">
                  <c:v>8.5127863976435718E-4</c:v>
                </c:pt>
                <c:pt idx="1363">
                  <c:v>8.6155629328163192E-4</c:v>
                </c:pt>
                <c:pt idx="1364">
                  <c:v>8.6452100102699949E-4</c:v>
                </c:pt>
                <c:pt idx="1365">
                  <c:v>8.6471864821002407E-4</c:v>
                </c:pt>
                <c:pt idx="1366">
                  <c:v>8.7222924116495538E-4</c:v>
                </c:pt>
                <c:pt idx="1367">
                  <c:v>8.7539159609334753E-4</c:v>
                </c:pt>
                <c:pt idx="1368">
                  <c:v>8.8211160031618097E-4</c:v>
                </c:pt>
                <c:pt idx="1369">
                  <c:v>8.8962219327111251E-4</c:v>
                </c:pt>
                <c:pt idx="1370">
                  <c:v>8.9357513693160274E-4</c:v>
                </c:pt>
                <c:pt idx="1371">
                  <c:v>1.0030716763271819E-3</c:v>
                </c:pt>
                <c:pt idx="1372">
                  <c:v>1.0030716763271819E-3</c:v>
                </c:pt>
                <c:pt idx="1373">
                  <c:v>1.0066293256216232E-3</c:v>
                </c:pt>
                <c:pt idx="1374">
                  <c:v>1.0129540354784075E-3</c:v>
                </c:pt>
                <c:pt idx="1375">
                  <c:v>1.0212552171654369E-3</c:v>
                </c:pt>
                <c:pt idx="1376">
                  <c:v>1.0236269833617312E-3</c:v>
                </c:pt>
                <c:pt idx="1377">
                  <c:v>1.0236269833617312E-3</c:v>
                </c:pt>
                <c:pt idx="1378">
                  <c:v>1.0236269833617312E-3</c:v>
                </c:pt>
                <c:pt idx="1379">
                  <c:v>1.0236269833617312E-3</c:v>
                </c:pt>
                <c:pt idx="1380">
                  <c:v>1.0236269833617312E-3</c:v>
                </c:pt>
                <c:pt idx="1381">
                  <c:v>1.0236269833617312E-3</c:v>
                </c:pt>
                <c:pt idx="1382">
                  <c:v>1.0236269833617312E-3</c:v>
                </c:pt>
                <c:pt idx="1383">
                  <c:v>1.0236269833617312E-3</c:v>
                </c:pt>
                <c:pt idx="1384">
                  <c:v>1.0236269833617312E-3</c:v>
                </c:pt>
                <c:pt idx="1385">
                  <c:v>1.0275799270222214E-3</c:v>
                </c:pt>
                <c:pt idx="1386">
                  <c:v>1.0501117058870156E-3</c:v>
                </c:pt>
                <c:pt idx="1387">
                  <c:v>1.054459943913555E-3</c:v>
                </c:pt>
                <c:pt idx="1388">
                  <c:v>1.0564364157438001E-3</c:v>
                </c:pt>
                <c:pt idx="1389">
                  <c:v>1.0576222988419471E-3</c:v>
                </c:pt>
                <c:pt idx="1390">
                  <c:v>1.0607846537703392E-3</c:v>
                </c:pt>
                <c:pt idx="1391">
                  <c:v>1.0635517143326825E-3</c:v>
                </c:pt>
                <c:pt idx="1392">
                  <c:v>1.0702717185555157E-3</c:v>
                </c:pt>
                <c:pt idx="1393">
                  <c:v>1.0777823115104472E-3</c:v>
                </c:pt>
                <c:pt idx="1394">
                  <c:v>1.0777823115104472E-3</c:v>
                </c:pt>
                <c:pt idx="1395">
                  <c:v>1.0777823115104472E-3</c:v>
                </c:pt>
                <c:pt idx="1396">
                  <c:v>1.0813399608048883E-3</c:v>
                </c:pt>
                <c:pt idx="1397">
                  <c:v>1.0821305495369864E-3</c:v>
                </c:pt>
                <c:pt idx="1398">
                  <c:v>1.0852929044653785E-3</c:v>
                </c:pt>
                <c:pt idx="1399">
                  <c:v>1.091617614322163E-3</c:v>
                </c:pt>
                <c:pt idx="1400">
                  <c:v>1.0951752636166041E-3</c:v>
                </c:pt>
                <c:pt idx="1401">
                  <c:v>1.0991282072770944E-3</c:v>
                </c:pt>
                <c:pt idx="1402">
                  <c:v>1.1236364579721339E-3</c:v>
                </c:pt>
                <c:pt idx="1403">
                  <c:v>1.1398435269801437E-3</c:v>
                </c:pt>
                <c:pt idx="1404">
                  <c:v>1.2291800537072228E-3</c:v>
                </c:pt>
                <c:pt idx="1405">
                  <c:v>1.2291800537072228E-3</c:v>
                </c:pt>
                <c:pt idx="1406">
                  <c:v>1.2366906466621543E-3</c:v>
                </c:pt>
                <c:pt idx="1407">
                  <c:v>1.2398530015905464E-3</c:v>
                </c:pt>
                <c:pt idx="1408">
                  <c:v>1.2544788931343604E-3</c:v>
                </c:pt>
                <c:pt idx="1409">
                  <c:v>1.2588271311608995E-3</c:v>
                </c:pt>
                <c:pt idx="1410">
                  <c:v>1.2611988973571936E-3</c:v>
                </c:pt>
                <c:pt idx="1411">
                  <c:v>1.2793824381954486E-3</c:v>
                </c:pt>
                <c:pt idx="1412">
                  <c:v>1.2845212649540861E-3</c:v>
                </c:pt>
                <c:pt idx="1413">
                  <c:v>1.293415388190189E-3</c:v>
                </c:pt>
                <c:pt idx="1414">
                  <c:v>1.2951942128374095E-3</c:v>
                </c:pt>
                <c:pt idx="1415">
                  <c:v>1.3001353924130224E-3</c:v>
                </c:pt>
                <c:pt idx="1416">
                  <c:v>1.3003330395960468E-3</c:v>
                </c:pt>
                <c:pt idx="1417">
                  <c:v>1.3058671607207332E-3</c:v>
                </c:pt>
                <c:pt idx="1418">
                  <c:v>1.3058671607207332E-3</c:v>
                </c:pt>
                <c:pt idx="1419">
                  <c:v>1.3078436325509783E-3</c:v>
                </c:pt>
                <c:pt idx="1420">
                  <c:v>1.3204930522645471E-3</c:v>
                </c:pt>
                <c:pt idx="1421">
                  <c:v>1.3453965973256354E-3</c:v>
                </c:pt>
                <c:pt idx="1422">
                  <c:v>1.3469777747898315E-3</c:v>
                </c:pt>
                <c:pt idx="1423">
                  <c:v>1.4780178571350826E-3</c:v>
                </c:pt>
                <c:pt idx="1424">
                  <c:v>1.4805872705144012E-3</c:v>
                </c:pt>
                <c:pt idx="1425">
                  <c:v>1.4987708113526562E-3</c:v>
                </c:pt>
                <c:pt idx="1426">
                  <c:v>1.5031190493791954E-3</c:v>
                </c:pt>
                <c:pt idx="1427">
                  <c:v>1.5228837676816466E-3</c:v>
                </c:pt>
                <c:pt idx="1428">
                  <c:v>1.5347425986631173E-3</c:v>
                </c:pt>
                <c:pt idx="1429">
                  <c:v>1.5552979056976664E-3</c:v>
                </c:pt>
                <c:pt idx="1430">
                  <c:v>1.562413204286549E-3</c:v>
                </c:pt>
                <c:pt idx="1431">
                  <c:v>1.6019426408914511E-3</c:v>
                </c:pt>
                <c:pt idx="1432">
                  <c:v>1.6928603450827263E-3</c:v>
                </c:pt>
                <c:pt idx="1433">
                  <c:v>1.7232980112685012E-3</c:v>
                </c:pt>
                <c:pt idx="1434">
                  <c:v>1.7478062619635405E-3</c:v>
                </c:pt>
                <c:pt idx="1435">
                  <c:v>1.748399203512614E-3</c:v>
                </c:pt>
                <c:pt idx="1436">
                  <c:v>1.7489921450616875E-3</c:v>
                </c:pt>
                <c:pt idx="1437">
                  <c:v>1.7489921450616875E-3</c:v>
                </c:pt>
                <c:pt idx="1438">
                  <c:v>1.7517592056240307E-3</c:v>
                </c:pt>
                <c:pt idx="1439">
                  <c:v>1.7754768675869721E-3</c:v>
                </c:pt>
                <c:pt idx="1440">
                  <c:v>1.775872161953021E-3</c:v>
                </c:pt>
                <c:pt idx="1441">
                  <c:v>1.7904980534968347E-3</c:v>
                </c:pt>
                <c:pt idx="1442">
                  <c:v>1.8988087097942671E-3</c:v>
                </c:pt>
                <c:pt idx="1443">
                  <c:v>1.9138298957041299E-3</c:v>
                </c:pt>
                <c:pt idx="1444">
                  <c:v>1.9381404992161446E-3</c:v>
                </c:pt>
                <c:pt idx="1445">
                  <c:v>1.9739146393435813E-3</c:v>
                </c:pt>
                <c:pt idx="1446">
                  <c:v>1.9739146393435813E-3</c:v>
                </c:pt>
                <c:pt idx="1447">
                  <c:v>1.9814252322985127E-3</c:v>
                </c:pt>
                <c:pt idx="1448">
                  <c:v>2.0000040675028168E-3</c:v>
                </c:pt>
                <c:pt idx="1449">
                  <c:v>2.0023758336991109E-3</c:v>
                </c:pt>
                <c:pt idx="1450">
                  <c:v>2.0160134893278023E-3</c:v>
                </c:pt>
                <c:pt idx="1451">
                  <c:v>2.019768785805268E-3</c:v>
                </c:pt>
                <c:pt idx="1452">
                  <c:v>2.0557405731157288E-3</c:v>
                </c:pt>
                <c:pt idx="1453">
                  <c:v>2.1604935801187199E-3</c:v>
                </c:pt>
                <c:pt idx="1454">
                  <c:v>2.1691900561717986E-3</c:v>
                </c:pt>
                <c:pt idx="1455">
                  <c:v>2.1727477054662397E-3</c:v>
                </c:pt>
                <c:pt idx="1456">
                  <c:v>2.1838159477156121E-3</c:v>
                </c:pt>
                <c:pt idx="1457">
                  <c:v>2.1909312463044947E-3</c:v>
                </c:pt>
                <c:pt idx="1458">
                  <c:v>2.2045689019331858E-3</c:v>
                </c:pt>
                <c:pt idx="1459">
                  <c:v>2.2290771526282255E-3</c:v>
                </c:pt>
                <c:pt idx="1460">
                  <c:v>2.2442959857211127E-3</c:v>
                </c:pt>
                <c:pt idx="1461">
                  <c:v>2.2442959857211127E-3</c:v>
                </c:pt>
                <c:pt idx="1462">
                  <c:v>2.250620695577897E-3</c:v>
                </c:pt>
                <c:pt idx="1463">
                  <c:v>2.2723618857105935E-3</c:v>
                </c:pt>
                <c:pt idx="1464">
                  <c:v>2.3818584251061726E-3</c:v>
                </c:pt>
                <c:pt idx="1465">
                  <c:v>2.3818584251061726E-3</c:v>
                </c:pt>
                <c:pt idx="1466">
                  <c:v>2.3856137215836383E-3</c:v>
                </c:pt>
                <c:pt idx="1467">
                  <c:v>2.4423384631116732E-3</c:v>
                </c:pt>
                <c:pt idx="1468">
                  <c:v>2.4462914067721634E-3</c:v>
                </c:pt>
                <c:pt idx="1469">
                  <c:v>2.597689148968939E-3</c:v>
                </c:pt>
                <c:pt idx="1470">
                  <c:v>2.6051997419238703E-3</c:v>
                </c:pt>
                <c:pt idx="1471">
                  <c:v>2.6055950362899195E-3</c:v>
                </c:pt>
                <c:pt idx="1472">
                  <c:v>2.6087573912183114E-3</c:v>
                </c:pt>
                <c:pt idx="1473">
                  <c:v>2.6403809405022333E-3</c:v>
                </c:pt>
                <c:pt idx="1474">
                  <c:v>2.6482868278232138E-3</c:v>
                </c:pt>
                <c:pt idx="1475">
                  <c:v>2.6583668341574637E-3</c:v>
                </c:pt>
                <c:pt idx="1476">
                  <c:v>2.6583668341574637E-3</c:v>
                </c:pt>
                <c:pt idx="1477">
                  <c:v>2.6961174461151457E-3</c:v>
                </c:pt>
                <c:pt idx="1478">
                  <c:v>2.705604510900322E-3</c:v>
                </c:pt>
                <c:pt idx="1479">
                  <c:v>2.705604510900322E-3</c:v>
                </c:pt>
                <c:pt idx="1480">
                  <c:v>2.7328798221577045E-3</c:v>
                </c:pt>
                <c:pt idx="1481">
                  <c:v>2.8597693136594407E-3</c:v>
                </c:pt>
                <c:pt idx="1482">
                  <c:v>2.8645128460520293E-3</c:v>
                </c:pt>
                <c:pt idx="1483">
                  <c:v>2.8840799171714559E-3</c:v>
                </c:pt>
                <c:pt idx="1484">
                  <c:v>2.9218305291291375E-3</c:v>
                </c:pt>
                <c:pt idx="1485">
                  <c:v>2.9694635002380449E-3</c:v>
                </c:pt>
                <c:pt idx="1486">
                  <c:v>3.0449647241534081E-3</c:v>
                </c:pt>
                <c:pt idx="1487">
                  <c:v>3.0593929685141974E-3</c:v>
                </c:pt>
                <c:pt idx="1488">
                  <c:v>3.0625553234425893E-3</c:v>
                </c:pt>
                <c:pt idx="1489">
                  <c:v>3.0625553234425893E-3</c:v>
                </c:pt>
                <c:pt idx="1490">
                  <c:v>3.0657176783709817E-3</c:v>
                </c:pt>
                <c:pt idx="1491">
                  <c:v>3.0657176783709817E-3</c:v>
                </c:pt>
                <c:pt idx="1492">
                  <c:v>3.0756000375222071E-3</c:v>
                </c:pt>
                <c:pt idx="1493">
                  <c:v>3.0945741670925604E-3</c:v>
                </c:pt>
                <c:pt idx="1494">
                  <c:v>3.1202683008857467E-3</c:v>
                </c:pt>
                <c:pt idx="1495">
                  <c:v>3.1234306558141391E-3</c:v>
                </c:pt>
                <c:pt idx="1496">
                  <c:v>3.1475436121431292E-3</c:v>
                </c:pt>
                <c:pt idx="1497">
                  <c:v>3.1546589107320118E-3</c:v>
                </c:pt>
                <c:pt idx="1498">
                  <c:v>3.2995342958889785E-3</c:v>
                </c:pt>
                <c:pt idx="1499">
                  <c:v>3.3364943191145622E-3</c:v>
                </c:pt>
                <c:pt idx="1500">
                  <c:v>3.3364943191145622E-3</c:v>
                </c:pt>
                <c:pt idx="1501">
                  <c:v>3.3364943191145622E-3</c:v>
                </c:pt>
                <c:pt idx="1502">
                  <c:v>3.3364943191145622E-3</c:v>
                </c:pt>
                <c:pt idx="1503">
                  <c:v>3.3364943191145622E-3</c:v>
                </c:pt>
                <c:pt idx="1504">
                  <c:v>3.3432143233373957E-3</c:v>
                </c:pt>
                <c:pt idx="1505">
                  <c:v>3.3574449205151604E-3</c:v>
                </c:pt>
                <c:pt idx="1506">
                  <c:v>3.3574449205151604E-3</c:v>
                </c:pt>
                <c:pt idx="1507">
                  <c:v>3.3819531712101997E-3</c:v>
                </c:pt>
                <c:pt idx="1508">
                  <c:v>3.5564756338208429E-3</c:v>
                </c:pt>
                <c:pt idx="1509">
                  <c:v>3.5647768155078726E-3</c:v>
                </c:pt>
                <c:pt idx="1510">
                  <c:v>3.5697179950834853E-3</c:v>
                </c:pt>
                <c:pt idx="1511">
                  <c:v>3.5902733021180343E-3</c:v>
                </c:pt>
                <c:pt idx="1512">
                  <c:v>3.5938309514124758E-3</c:v>
                </c:pt>
                <c:pt idx="1513">
                  <c:v>3.5993650725371622E-3</c:v>
                </c:pt>
                <c:pt idx="1514">
                  <c:v>3.7432522217790065E-3</c:v>
                </c:pt>
                <c:pt idx="1515">
                  <c:v>3.7752710654289771E-3</c:v>
                </c:pt>
                <c:pt idx="1516">
                  <c:v>3.778433420357369E-3</c:v>
                </c:pt>
                <c:pt idx="1517">
                  <c:v>3.7835722471160063E-3</c:v>
                </c:pt>
                <c:pt idx="1518">
                  <c:v>3.8155910907659773E-3</c:v>
                </c:pt>
                <c:pt idx="1519">
                  <c:v>3.8155910907659773E-3</c:v>
                </c:pt>
                <c:pt idx="1520">
                  <c:v>3.8185557985113451E-3</c:v>
                </c:pt>
                <c:pt idx="1521">
                  <c:v>3.8393087527289187E-3</c:v>
                </c:pt>
                <c:pt idx="1522">
                  <c:v>3.9808241357744689E-3</c:v>
                </c:pt>
                <c:pt idx="1523">
                  <c:v>3.9990076766127239E-3</c:v>
                </c:pt>
                <c:pt idx="1524">
                  <c:v>3.9997982653448222E-3</c:v>
                </c:pt>
                <c:pt idx="1525">
                  <c:v>3.9997982653448222E-3</c:v>
                </c:pt>
                <c:pt idx="1526">
                  <c:v>4.0531630047614398E-3</c:v>
                </c:pt>
                <c:pt idx="1527">
                  <c:v>4.205153688507289E-3</c:v>
                </c:pt>
                <c:pt idx="1528">
                  <c:v>4.2365795906081864E-3</c:v>
                </c:pt>
                <c:pt idx="1529">
                  <c:v>4.2425090060989219E-3</c:v>
                </c:pt>
                <c:pt idx="1530">
                  <c:v>4.2543678370803922E-3</c:v>
                </c:pt>
                <c:pt idx="1531">
                  <c:v>4.276899615945187E-3</c:v>
                </c:pt>
                <c:pt idx="1532">
                  <c:v>4.2855960919982649E-3</c:v>
                </c:pt>
                <c:pt idx="1533">
                  <c:v>4.2907349187569031E-3</c:v>
                </c:pt>
                <c:pt idx="1534">
                  <c:v>4.4496432539086091E-3</c:v>
                </c:pt>
                <c:pt idx="1535">
                  <c:v>4.4557703165823692E-3</c:v>
                </c:pt>
                <c:pt idx="1536">
                  <c:v>4.4618973792561294E-3</c:v>
                </c:pt>
                <c:pt idx="1537">
                  <c:v>4.5101232919141105E-3</c:v>
                </c:pt>
                <c:pt idx="1538">
                  <c:v>4.6856339904398758E-3</c:v>
                </c:pt>
                <c:pt idx="1539">
                  <c:v>4.6860292848059249E-3</c:v>
                </c:pt>
                <c:pt idx="1540">
                  <c:v>4.6961092911401749E-3</c:v>
                </c:pt>
                <c:pt idx="1541">
                  <c:v>4.7125140073312095E-3</c:v>
                </c:pt>
                <c:pt idx="1542">
                  <c:v>4.7393940242225433E-3</c:v>
                </c:pt>
                <c:pt idx="1543">
                  <c:v>4.7393940242225433E-3</c:v>
                </c:pt>
                <c:pt idx="1544">
                  <c:v>4.7425563791509348E-3</c:v>
                </c:pt>
                <c:pt idx="1545">
                  <c:v>4.7563916819626517E-3</c:v>
                </c:pt>
                <c:pt idx="1546">
                  <c:v>4.7575775650607983E-3</c:v>
                </c:pt>
                <c:pt idx="1547">
                  <c:v>4.7722034566046118E-3</c:v>
                </c:pt>
                <c:pt idx="1548">
                  <c:v>4.7785281664613965E-3</c:v>
                </c:pt>
                <c:pt idx="1549">
                  <c:v>4.7785281664613965E-3</c:v>
                </c:pt>
                <c:pt idx="1550">
                  <c:v>4.9425753283717407E-3</c:v>
                </c:pt>
                <c:pt idx="1551">
                  <c:v>4.9512718044248194E-3</c:v>
                </c:pt>
                <c:pt idx="1552">
                  <c:v>4.9627353410402406E-3</c:v>
                </c:pt>
                <c:pt idx="1553">
                  <c:v>4.9745941720217117E-3</c:v>
                </c:pt>
                <c:pt idx="1554">
                  <c:v>4.9745941720217117E-3</c:v>
                </c:pt>
                <c:pt idx="1555">
                  <c:v>5.1449660437888397E-3</c:v>
                </c:pt>
                <c:pt idx="1556">
                  <c:v>5.1856813634918895E-3</c:v>
                </c:pt>
                <c:pt idx="1557">
                  <c:v>5.1856813634918895E-3</c:v>
                </c:pt>
                <c:pt idx="1558">
                  <c:v>5.218490795873958E-3</c:v>
                </c:pt>
                <c:pt idx="1559">
                  <c:v>5.218490795873958E-3</c:v>
                </c:pt>
                <c:pt idx="1560">
                  <c:v>5.218490795873958E-3</c:v>
                </c:pt>
                <c:pt idx="1561">
                  <c:v>5.218490795873958E-3</c:v>
                </c:pt>
                <c:pt idx="1562">
                  <c:v>5.239046102908507E-3</c:v>
                </c:pt>
                <c:pt idx="1563">
                  <c:v>5.239046102908507E-3</c:v>
                </c:pt>
                <c:pt idx="1564">
                  <c:v>5.2422084578369003E-3</c:v>
                </c:pt>
                <c:pt idx="1565">
                  <c:v>5.2422084578369003E-3</c:v>
                </c:pt>
                <c:pt idx="1566">
                  <c:v>5.3718650099009793E-3</c:v>
                </c:pt>
                <c:pt idx="1567">
                  <c:v>5.3718650099009793E-3</c:v>
                </c:pt>
                <c:pt idx="1568">
                  <c:v>5.3750273648293708E-3</c:v>
                </c:pt>
                <c:pt idx="1569">
                  <c:v>5.3750273648293708E-3</c:v>
                </c:pt>
                <c:pt idx="1570">
                  <c:v>5.4050697366490969E-3</c:v>
                </c:pt>
                <c:pt idx="1571">
                  <c:v>5.4113944465058817E-3</c:v>
                </c:pt>
                <c:pt idx="1572">
                  <c:v>5.4113944465058817E-3</c:v>
                </c:pt>
                <c:pt idx="1573">
                  <c:v>5.4113944465058817E-3</c:v>
                </c:pt>
                <c:pt idx="1574">
                  <c:v>5.4113944465058817E-3</c:v>
                </c:pt>
                <c:pt idx="1575">
                  <c:v>5.4359026972009214E-3</c:v>
                </c:pt>
                <c:pt idx="1576">
                  <c:v>5.4359026972009214E-3</c:v>
                </c:pt>
                <c:pt idx="1577">
                  <c:v>5.4414368183256078E-3</c:v>
                </c:pt>
                <c:pt idx="1578">
                  <c:v>5.4445991732539993E-3</c:v>
                </c:pt>
                <c:pt idx="1579">
                  <c:v>5.5402604098378633E-3</c:v>
                </c:pt>
                <c:pt idx="1580">
                  <c:v>5.5762321971483241E-3</c:v>
                </c:pt>
                <c:pt idx="1581">
                  <c:v>5.5762321971483241E-3</c:v>
                </c:pt>
                <c:pt idx="1582">
                  <c:v>5.6414557675464128E-3</c:v>
                </c:pt>
                <c:pt idx="1583">
                  <c:v>5.6473851830371475E-3</c:v>
                </c:pt>
                <c:pt idx="1584">
                  <c:v>5.6821710872494617E-3</c:v>
                </c:pt>
                <c:pt idx="1585">
                  <c:v>5.6979828618914227E-3</c:v>
                </c:pt>
                <c:pt idx="1586">
                  <c:v>5.8683547336585516E-3</c:v>
                </c:pt>
                <c:pt idx="1587">
                  <c:v>5.8928629843535904E-3</c:v>
                </c:pt>
                <c:pt idx="1588">
                  <c:v>5.9090700533616005E-3</c:v>
                </c:pt>
                <c:pt idx="1589">
                  <c:v>5.9142088801202378E-3</c:v>
                </c:pt>
                <c:pt idx="1590">
                  <c:v>5.9304159491282479E-3</c:v>
                </c:pt>
                <c:pt idx="1591">
                  <c:v>6.0739078040040438E-3</c:v>
                </c:pt>
                <c:pt idx="1592">
                  <c:v>6.1304348983490537E-3</c:v>
                </c:pt>
                <c:pt idx="1593">
                  <c:v>6.1359690194737401E-3</c:v>
                </c:pt>
                <c:pt idx="1594">
                  <c:v>6.1592913870706315E-3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A4-44C7-ACDC-D87208E60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32680"/>
        <c:axId val="1"/>
      </c:scatterChart>
      <c:valAx>
        <c:axId val="544032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40930770750437"/>
              <c:y val="0.8518544441204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225806451612902E-2"/>
              <c:y val="0.36419850296490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3268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7284988569977137"/>
          <c:y val="0.91666958296879553"/>
          <c:w val="0.42338766121976684"/>
          <c:h val="6.17287190952983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38177687466485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49475950147995"/>
          <c:y val="0.14551083591331268"/>
          <c:w val="0.84946348058357557"/>
          <c:h val="0.62229102167182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1'!$H$21:$H$1927</c:f>
              <c:numCache>
                <c:formatCode>General</c:formatCode>
                <c:ptCount val="1907"/>
                <c:pt idx="36">
                  <c:v>-7.948200000464567E-2</c:v>
                </c:pt>
                <c:pt idx="45">
                  <c:v>-7.3200000002543675E-2</c:v>
                </c:pt>
                <c:pt idx="46">
                  <c:v>-2.7702750001481036E-2</c:v>
                </c:pt>
                <c:pt idx="47">
                  <c:v>-4.3677500005287584E-2</c:v>
                </c:pt>
                <c:pt idx="106">
                  <c:v>-2.0266999999876134E-2</c:v>
                </c:pt>
                <c:pt idx="233">
                  <c:v>-7.7529999980470166E-3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0D-49A8-966C-39AADB476EC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1'!$I$21:$I$1927</c:f>
              <c:numCache>
                <c:formatCode>General</c:formatCode>
                <c:ptCount val="1907"/>
                <c:pt idx="0">
                  <c:v>-8.5344999999506399E-2</c:v>
                </c:pt>
                <c:pt idx="1">
                  <c:v>-0.11697650000496651</c:v>
                </c:pt>
                <c:pt idx="2">
                  <c:v>-0.1200460000000021</c:v>
                </c:pt>
                <c:pt idx="3">
                  <c:v>-0.11554350000005797</c:v>
                </c:pt>
                <c:pt idx="4">
                  <c:v>-0.12382649999926798</c:v>
                </c:pt>
                <c:pt idx="5">
                  <c:v>-0.12325450000207638</c:v>
                </c:pt>
                <c:pt idx="6">
                  <c:v>-0.12504000000262749</c:v>
                </c:pt>
                <c:pt idx="7">
                  <c:v>-9.9590499998157611E-2</c:v>
                </c:pt>
                <c:pt idx="8">
                  <c:v>-9.6655500001361361E-2</c:v>
                </c:pt>
                <c:pt idx="9">
                  <c:v>-9.6226500001648674E-2</c:v>
                </c:pt>
                <c:pt idx="10">
                  <c:v>-9.6654500001022825E-2</c:v>
                </c:pt>
                <c:pt idx="11">
                  <c:v>-9.9511500004155096E-2</c:v>
                </c:pt>
                <c:pt idx="12">
                  <c:v>-9.6649500002968125E-2</c:v>
                </c:pt>
                <c:pt idx="13">
                  <c:v>-8.4535500001948094E-2</c:v>
                </c:pt>
                <c:pt idx="14">
                  <c:v>-8.4385500002099434E-2</c:v>
                </c:pt>
                <c:pt idx="15">
                  <c:v>-8.4663500001624925E-2</c:v>
                </c:pt>
                <c:pt idx="16">
                  <c:v>-8.4644500002468703E-2</c:v>
                </c:pt>
                <c:pt idx="17">
                  <c:v>-8.3355500002653571E-2</c:v>
                </c:pt>
                <c:pt idx="18">
                  <c:v>-9.1842000001634005E-2</c:v>
                </c:pt>
                <c:pt idx="19">
                  <c:v>-7.6842000002216082E-2</c:v>
                </c:pt>
                <c:pt idx="20">
                  <c:v>-8.4484500002872664E-2</c:v>
                </c:pt>
                <c:pt idx="21">
                  <c:v>-8.2483500002126675E-2</c:v>
                </c:pt>
                <c:pt idx="22">
                  <c:v>-7.8478500003257068E-2</c:v>
                </c:pt>
                <c:pt idx="23">
                  <c:v>-8.2170500001666369E-2</c:v>
                </c:pt>
                <c:pt idx="24">
                  <c:v>-8.095099999991362E-2</c:v>
                </c:pt>
                <c:pt idx="25">
                  <c:v>-7.4806000000535278E-2</c:v>
                </c:pt>
                <c:pt idx="26">
                  <c:v>-8.2234000001335517E-2</c:v>
                </c:pt>
                <c:pt idx="27">
                  <c:v>-7.6661999999487307E-2</c:v>
                </c:pt>
                <c:pt idx="28">
                  <c:v>-8.0732500002341112E-2</c:v>
                </c:pt>
                <c:pt idx="29">
                  <c:v>-8.1731500002206303E-2</c:v>
                </c:pt>
                <c:pt idx="30">
                  <c:v>-8.080100000006496E-2</c:v>
                </c:pt>
                <c:pt idx="31">
                  <c:v>-7.9725500003405614E-2</c:v>
                </c:pt>
                <c:pt idx="32">
                  <c:v>-8.4582500003307359E-2</c:v>
                </c:pt>
                <c:pt idx="33">
                  <c:v>-8.6438500002259389E-2</c:v>
                </c:pt>
                <c:pt idx="34">
                  <c:v>-8.4283500003948575E-2</c:v>
                </c:pt>
                <c:pt idx="35">
                  <c:v>-8.7203999999474036E-2</c:v>
                </c:pt>
                <c:pt idx="37">
                  <c:v>-8.4883999999874504E-2</c:v>
                </c:pt>
                <c:pt idx="38">
                  <c:v>-7.6933500000450294E-2</c:v>
                </c:pt>
                <c:pt idx="39">
                  <c:v>-7.7639500002987916E-2</c:v>
                </c:pt>
                <c:pt idx="40">
                  <c:v>-7.7127000000473345E-2</c:v>
                </c:pt>
                <c:pt idx="41">
                  <c:v>-7.576350000090315E-2</c:v>
                </c:pt>
                <c:pt idx="42">
                  <c:v>-7.4817000000621192E-2</c:v>
                </c:pt>
                <c:pt idx="43">
                  <c:v>-7.280700000046636E-2</c:v>
                </c:pt>
                <c:pt idx="44">
                  <c:v>-7.5787000001582783E-2</c:v>
                </c:pt>
                <c:pt idx="48">
                  <c:v>-4.5433500003127847E-2</c:v>
                </c:pt>
                <c:pt idx="49">
                  <c:v>-4.0904000001319218E-2</c:v>
                </c:pt>
                <c:pt idx="50">
                  <c:v>-3.928950000408804E-2</c:v>
                </c:pt>
                <c:pt idx="51">
                  <c:v>-3.8468000002467306E-2</c:v>
                </c:pt>
                <c:pt idx="52">
                  <c:v>-3.7896000001637731E-2</c:v>
                </c:pt>
                <c:pt idx="53">
                  <c:v>-3.7537500000325963E-2</c:v>
                </c:pt>
                <c:pt idx="54">
                  <c:v>-3.8179000002855901E-2</c:v>
                </c:pt>
                <c:pt idx="55">
                  <c:v>-3.924850000475999E-2</c:v>
                </c:pt>
                <c:pt idx="56">
                  <c:v>-3.8318000006256625E-2</c:v>
                </c:pt>
                <c:pt idx="57">
                  <c:v>-3.9313000008405652E-2</c:v>
                </c:pt>
                <c:pt idx="58">
                  <c:v>-3.4843000001274049E-2</c:v>
                </c:pt>
                <c:pt idx="59">
                  <c:v>-3.0743499999516644E-2</c:v>
                </c:pt>
                <c:pt idx="60">
                  <c:v>-3.7231000002066139E-2</c:v>
                </c:pt>
                <c:pt idx="62">
                  <c:v>-3.2845500005350914E-2</c:v>
                </c:pt>
                <c:pt idx="63">
                  <c:v>-3.4626000000571366E-2</c:v>
                </c:pt>
                <c:pt idx="64">
                  <c:v>-3.405400000337977E-2</c:v>
                </c:pt>
                <c:pt idx="65">
                  <c:v>-3.4621999999217223E-2</c:v>
                </c:pt>
                <c:pt idx="66">
                  <c:v>-3.4407500002998859E-2</c:v>
                </c:pt>
                <c:pt idx="67">
                  <c:v>-3.6978500000259373E-2</c:v>
                </c:pt>
                <c:pt idx="68">
                  <c:v>-3.0333000002428889E-2</c:v>
                </c:pt>
                <c:pt idx="69">
                  <c:v>-1.6001500007405411E-2</c:v>
                </c:pt>
                <c:pt idx="70">
                  <c:v>-3.1134500000916887E-2</c:v>
                </c:pt>
                <c:pt idx="71">
                  <c:v>-2.9093500001181383E-2</c:v>
                </c:pt>
                <c:pt idx="73">
                  <c:v>-2.5604500006011222E-2</c:v>
                </c:pt>
                <c:pt idx="74">
                  <c:v>-2.260450000903802E-2</c:v>
                </c:pt>
                <c:pt idx="75">
                  <c:v>-2.0315499998105224E-2</c:v>
                </c:pt>
                <c:pt idx="76">
                  <c:v>-1.9315500001539476E-2</c:v>
                </c:pt>
                <c:pt idx="77">
                  <c:v>-1.8315499997697771E-2</c:v>
                </c:pt>
                <c:pt idx="78">
                  <c:v>-2.9161500002373941E-2</c:v>
                </c:pt>
                <c:pt idx="79">
                  <c:v>-2.9161500002373941E-2</c:v>
                </c:pt>
                <c:pt idx="80">
                  <c:v>-2.616150000540074E-2</c:v>
                </c:pt>
                <c:pt idx="81">
                  <c:v>-2.5947000001906417E-2</c:v>
                </c:pt>
                <c:pt idx="82">
                  <c:v>-2.8588500004843809E-2</c:v>
                </c:pt>
                <c:pt idx="83">
                  <c:v>-2.7588500008278061E-2</c:v>
                </c:pt>
                <c:pt idx="84">
                  <c:v>-2.6588500004436355E-2</c:v>
                </c:pt>
                <c:pt idx="85">
                  <c:v>-3.0942000004870351E-2</c:v>
                </c:pt>
                <c:pt idx="86">
                  <c:v>-2.7942000000621192E-2</c:v>
                </c:pt>
                <c:pt idx="87">
                  <c:v>-2.4942000003647991E-2</c:v>
                </c:pt>
                <c:pt idx="88">
                  <c:v>-2.8080999996745959E-2</c:v>
                </c:pt>
                <c:pt idx="89">
                  <c:v>-2.8080999996745959E-2</c:v>
                </c:pt>
                <c:pt idx="90">
                  <c:v>-2.6080999996338505E-2</c:v>
                </c:pt>
                <c:pt idx="91">
                  <c:v>-2.6294499999494292E-2</c:v>
                </c:pt>
                <c:pt idx="92">
                  <c:v>-2.6294499999494292E-2</c:v>
                </c:pt>
                <c:pt idx="93">
                  <c:v>-2.5294500002928544E-2</c:v>
                </c:pt>
                <c:pt idx="94">
                  <c:v>-2.4294499999086838E-2</c:v>
                </c:pt>
                <c:pt idx="95">
                  <c:v>-3.0339000004460104E-2</c:v>
                </c:pt>
                <c:pt idx="96">
                  <c:v>-2.833900000405265E-2</c:v>
                </c:pt>
                <c:pt idx="97">
                  <c:v>-2.1906000001763459E-2</c:v>
                </c:pt>
                <c:pt idx="98">
                  <c:v>-1.8906000004790258E-2</c:v>
                </c:pt>
                <c:pt idx="99">
                  <c:v>-2.4762000008195173E-2</c:v>
                </c:pt>
                <c:pt idx="100">
                  <c:v>-2.4762000008195173E-2</c:v>
                </c:pt>
                <c:pt idx="101">
                  <c:v>-2.6045999999041669E-2</c:v>
                </c:pt>
                <c:pt idx="102">
                  <c:v>-2.2078499998315237E-2</c:v>
                </c:pt>
                <c:pt idx="103">
                  <c:v>-2.3217500005557667E-2</c:v>
                </c:pt>
                <c:pt idx="104">
                  <c:v>-1.728700000239769E-2</c:v>
                </c:pt>
                <c:pt idx="105">
                  <c:v>-1.3287000001582783E-2</c:v>
                </c:pt>
                <c:pt idx="107">
                  <c:v>-2.5807999998505693E-2</c:v>
                </c:pt>
                <c:pt idx="108">
                  <c:v>-2.080799999384908E-2</c:v>
                </c:pt>
                <c:pt idx="109">
                  <c:v>-2.0947000004525762E-2</c:v>
                </c:pt>
                <c:pt idx="110">
                  <c:v>-1.4589500002330169E-2</c:v>
                </c:pt>
                <c:pt idx="111">
                  <c:v>-2.2375000000465661E-2</c:v>
                </c:pt>
                <c:pt idx="112">
                  <c:v>-2.2215999997570179E-2</c:v>
                </c:pt>
                <c:pt idx="113">
                  <c:v>-2.1216000001004431E-2</c:v>
                </c:pt>
                <c:pt idx="114">
                  <c:v>-2.0215999997162726E-2</c:v>
                </c:pt>
                <c:pt idx="115">
                  <c:v>-1.9216000000596978E-2</c:v>
                </c:pt>
                <c:pt idx="116">
                  <c:v>-1.9216000000596978E-2</c:v>
                </c:pt>
                <c:pt idx="117">
                  <c:v>-5.2159999977448024E-3</c:v>
                </c:pt>
                <c:pt idx="118">
                  <c:v>-2.4141500005498528E-2</c:v>
                </c:pt>
                <c:pt idx="119">
                  <c:v>-2.3424499995599035E-2</c:v>
                </c:pt>
                <c:pt idx="120">
                  <c:v>-1.70670000006794E-2</c:v>
                </c:pt>
                <c:pt idx="121">
                  <c:v>-1.4067000003706198E-2</c:v>
                </c:pt>
                <c:pt idx="122">
                  <c:v>-1.3066999999864493E-2</c:v>
                </c:pt>
                <c:pt idx="123">
                  <c:v>-2.270850000786595E-2</c:v>
                </c:pt>
                <c:pt idx="124">
                  <c:v>-1.8708500007051043E-2</c:v>
                </c:pt>
                <c:pt idx="125">
                  <c:v>-1.5708500002801884E-2</c:v>
                </c:pt>
                <c:pt idx="126">
                  <c:v>-1.5708500002801884E-2</c:v>
                </c:pt>
                <c:pt idx="127">
                  <c:v>-2.2494000004371628E-2</c:v>
                </c:pt>
                <c:pt idx="128">
                  <c:v>-2.1494000000529923E-2</c:v>
                </c:pt>
                <c:pt idx="129">
                  <c:v>-2.1494000000529923E-2</c:v>
                </c:pt>
                <c:pt idx="130">
                  <c:v>-2.7922000008402392E-2</c:v>
                </c:pt>
                <c:pt idx="131">
                  <c:v>-2.6922000004560687E-2</c:v>
                </c:pt>
                <c:pt idx="132">
                  <c:v>-1.5922000005957671E-2</c:v>
                </c:pt>
                <c:pt idx="133">
                  <c:v>-1.9886000001861248E-2</c:v>
                </c:pt>
                <c:pt idx="134">
                  <c:v>-1.7886000001453795E-2</c:v>
                </c:pt>
                <c:pt idx="135">
                  <c:v>-1.4886000004480593E-2</c:v>
                </c:pt>
                <c:pt idx="136">
                  <c:v>-1.2886000004073139E-2</c:v>
                </c:pt>
                <c:pt idx="137">
                  <c:v>-1.2886000004073139E-2</c:v>
                </c:pt>
                <c:pt idx="138">
                  <c:v>-1.1886000007507391E-2</c:v>
                </c:pt>
                <c:pt idx="139">
                  <c:v>-1.1886000007507391E-2</c:v>
                </c:pt>
                <c:pt idx="140">
                  <c:v>-8.886000003258232E-3</c:v>
                </c:pt>
                <c:pt idx="141">
                  <c:v>-7.886000006692484E-3</c:v>
                </c:pt>
                <c:pt idx="142">
                  <c:v>-6.8860000028507784E-3</c:v>
                </c:pt>
                <c:pt idx="143">
                  <c:v>-2.8860000020358711E-3</c:v>
                </c:pt>
                <c:pt idx="144">
                  <c:v>-1.8860000054701231E-3</c:v>
                </c:pt>
                <c:pt idx="145">
                  <c:v>-2.438350000011269E-2</c:v>
                </c:pt>
                <c:pt idx="146">
                  <c:v>-2.3383499996270984E-2</c:v>
                </c:pt>
                <c:pt idx="147">
                  <c:v>-1.8383499998890329E-2</c:v>
                </c:pt>
                <c:pt idx="148">
                  <c:v>-1.5309000009438023E-2</c:v>
                </c:pt>
                <c:pt idx="149">
                  <c:v>-2.3094500007573515E-2</c:v>
                </c:pt>
                <c:pt idx="150">
                  <c:v>-2.0094500003324356E-2</c:v>
                </c:pt>
                <c:pt idx="151">
                  <c:v>-1.3094500005536247E-2</c:v>
                </c:pt>
                <c:pt idx="152">
                  <c:v>-1.1094500005128793E-2</c:v>
                </c:pt>
                <c:pt idx="153">
                  <c:v>-2.0950500002072658E-2</c:v>
                </c:pt>
                <c:pt idx="154">
                  <c:v>-1.8735999998170882E-2</c:v>
                </c:pt>
                <c:pt idx="155">
                  <c:v>-1.5592999996442813E-2</c:v>
                </c:pt>
                <c:pt idx="157">
                  <c:v>-1.0020000001532026E-2</c:v>
                </c:pt>
                <c:pt idx="158">
                  <c:v>-8.020000001124572E-3</c:v>
                </c:pt>
                <c:pt idx="161">
                  <c:v>-9.5870000004651956E-3</c:v>
                </c:pt>
                <c:pt idx="162">
                  <c:v>-5.869999949936755E-4</c:v>
                </c:pt>
                <c:pt idx="163">
                  <c:v>-1.7372500005876645E-2</c:v>
                </c:pt>
                <c:pt idx="164">
                  <c:v>-1.5372500005469192E-2</c:v>
                </c:pt>
                <c:pt idx="165">
                  <c:v>-1.8775500007905066E-2</c:v>
                </c:pt>
                <c:pt idx="166">
                  <c:v>-1.4775500007090159E-2</c:v>
                </c:pt>
                <c:pt idx="167">
                  <c:v>-1.3775500003248453E-2</c:v>
                </c:pt>
                <c:pt idx="168">
                  <c:v>-2.4203499997383915E-2</c:v>
                </c:pt>
                <c:pt idx="169">
                  <c:v>-1.3203499998780899E-2</c:v>
                </c:pt>
                <c:pt idx="170">
                  <c:v>-1.2203500002215151E-2</c:v>
                </c:pt>
                <c:pt idx="171">
                  <c:v>-6.2035000009927899E-3</c:v>
                </c:pt>
                <c:pt idx="172">
                  <c:v>-2.0845999999437481E-2</c:v>
                </c:pt>
                <c:pt idx="173">
                  <c:v>-1.8487500004994217E-2</c:v>
                </c:pt>
                <c:pt idx="174">
                  <c:v>-2.0273000001907349E-2</c:v>
                </c:pt>
                <c:pt idx="175">
                  <c:v>-2.0915499997499865E-2</c:v>
                </c:pt>
                <c:pt idx="176">
                  <c:v>-2.1840000001247972E-2</c:v>
                </c:pt>
                <c:pt idx="177">
                  <c:v>-1.2765500003297348E-2</c:v>
                </c:pt>
                <c:pt idx="178">
                  <c:v>-3.0978999995568302E-2</c:v>
                </c:pt>
                <c:pt idx="179">
                  <c:v>-2.79789999985951E-2</c:v>
                </c:pt>
                <c:pt idx="180">
                  <c:v>-1.9790000005741604E-3</c:v>
                </c:pt>
                <c:pt idx="181">
                  <c:v>8.0210000014631078E-3</c:v>
                </c:pt>
                <c:pt idx="182">
                  <c:v>-4.0199999784817919E-4</c:v>
                </c:pt>
                <c:pt idx="183">
                  <c:v>-9.8845000029541552E-3</c:v>
                </c:pt>
                <c:pt idx="184">
                  <c:v>-1.6098000000056345E-2</c:v>
                </c:pt>
                <c:pt idx="185">
                  <c:v>-1.5377999996417202E-2</c:v>
                </c:pt>
                <c:pt idx="186">
                  <c:v>-8.7344999992637895E-3</c:v>
                </c:pt>
                <c:pt idx="187">
                  <c:v>-5.7345000022905879E-3</c:v>
                </c:pt>
                <c:pt idx="188">
                  <c:v>-5.7345000022905879E-3</c:v>
                </c:pt>
                <c:pt idx="189">
                  <c:v>-1.2447500004782341E-2</c:v>
                </c:pt>
                <c:pt idx="190">
                  <c:v>-2.4660000002768356E-2</c:v>
                </c:pt>
                <c:pt idx="191">
                  <c:v>-1.6660000001138542E-2</c:v>
                </c:pt>
                <c:pt idx="192">
                  <c:v>-1.2660000007599592E-2</c:v>
                </c:pt>
                <c:pt idx="193">
                  <c:v>-1.1660000003757887E-2</c:v>
                </c:pt>
                <c:pt idx="194">
                  <c:v>-4.5854999989387579E-3</c:v>
                </c:pt>
                <c:pt idx="195">
                  <c:v>-4.5854999989387579E-3</c:v>
                </c:pt>
                <c:pt idx="196">
                  <c:v>-5.8549999812385067E-4</c:v>
                </c:pt>
                <c:pt idx="197">
                  <c:v>-2.0370999998704065E-2</c:v>
                </c:pt>
                <c:pt idx="198">
                  <c:v>-6.3709999958518893E-3</c:v>
                </c:pt>
                <c:pt idx="199">
                  <c:v>-5.3709999992861412E-3</c:v>
                </c:pt>
                <c:pt idx="200">
                  <c:v>-4.3709999954444356E-3</c:v>
                </c:pt>
                <c:pt idx="201">
                  <c:v>-3.3709999988786876E-3</c:v>
                </c:pt>
                <c:pt idx="202">
                  <c:v>-1.7584499997610692E-2</c:v>
                </c:pt>
                <c:pt idx="203">
                  <c:v>-2.0506000000750646E-2</c:v>
                </c:pt>
                <c:pt idx="204">
                  <c:v>-1.9934000003559049E-2</c:v>
                </c:pt>
                <c:pt idx="205">
                  <c:v>-1.8790000001899898E-2</c:v>
                </c:pt>
                <c:pt idx="206">
                  <c:v>-5.0015000015264377E-3</c:v>
                </c:pt>
                <c:pt idx="207">
                  <c:v>-5.0015000015264377E-3</c:v>
                </c:pt>
                <c:pt idx="208">
                  <c:v>-1.6570499996305443E-2</c:v>
                </c:pt>
                <c:pt idx="210">
                  <c:v>-9.7085000015795231E-3</c:v>
                </c:pt>
                <c:pt idx="211">
                  <c:v>-1.3695499997993466E-2</c:v>
                </c:pt>
                <c:pt idx="212">
                  <c:v>-8.8345000040135346E-3</c:v>
                </c:pt>
                <c:pt idx="213">
                  <c:v>1.237000004039146E-3</c:v>
                </c:pt>
                <c:pt idx="214">
                  <c:v>-1.1048000007576775E-2</c:v>
                </c:pt>
                <c:pt idx="215">
                  <c:v>-1.5832500001124572E-2</c:v>
                </c:pt>
                <c:pt idx="216">
                  <c:v>-1.7689499996777158E-2</c:v>
                </c:pt>
                <c:pt idx="217">
                  <c:v>-1.9117499999993015E-2</c:v>
                </c:pt>
                <c:pt idx="218">
                  <c:v>-1.6973500001768116E-2</c:v>
                </c:pt>
                <c:pt idx="219">
                  <c:v>-1.1401499999919906E-2</c:v>
                </c:pt>
                <c:pt idx="220">
                  <c:v>-1.56150000038906E-2</c:v>
                </c:pt>
                <c:pt idx="221">
                  <c:v>-1.454350000130944E-2</c:v>
                </c:pt>
                <c:pt idx="222">
                  <c:v>-1.5043000006699003E-2</c:v>
                </c:pt>
                <c:pt idx="223">
                  <c:v>-1.2827500002458692E-2</c:v>
                </c:pt>
                <c:pt idx="224">
                  <c:v>-1.5684500001952983E-2</c:v>
                </c:pt>
                <c:pt idx="225">
                  <c:v>-1.3613000002806075E-2</c:v>
                </c:pt>
                <c:pt idx="226">
                  <c:v>-2.0112500002142042E-2</c:v>
                </c:pt>
                <c:pt idx="227">
                  <c:v>-2.1754000001237728E-2</c:v>
                </c:pt>
                <c:pt idx="228">
                  <c:v>-2.0753999997396022E-2</c:v>
                </c:pt>
                <c:pt idx="229">
                  <c:v>-1.9682500002090819E-2</c:v>
                </c:pt>
                <c:pt idx="230">
                  <c:v>-1.918199999636272E-2</c:v>
                </c:pt>
                <c:pt idx="231">
                  <c:v>-2.011050000146497E-2</c:v>
                </c:pt>
                <c:pt idx="232">
                  <c:v>-1.5967499995895196E-2</c:v>
                </c:pt>
                <c:pt idx="234">
                  <c:v>-7.7529999980470166E-3</c:v>
                </c:pt>
                <c:pt idx="235">
                  <c:v>-1.1538500002643559E-2</c:v>
                </c:pt>
                <c:pt idx="236">
                  <c:v>-3.9665000003878959E-3</c:v>
                </c:pt>
                <c:pt idx="237">
                  <c:v>-1.5823500005353708E-2</c:v>
                </c:pt>
                <c:pt idx="238">
                  <c:v>-1.6608999998425134E-2</c:v>
                </c:pt>
                <c:pt idx="239">
                  <c:v>-1.6037000001233537E-2</c:v>
                </c:pt>
                <c:pt idx="240">
                  <c:v>-1.6037000001233537E-2</c:v>
                </c:pt>
                <c:pt idx="241">
                  <c:v>-1.4465000007476192E-2</c:v>
                </c:pt>
                <c:pt idx="242">
                  <c:v>-1.4107499999227002E-2</c:v>
                </c:pt>
                <c:pt idx="243">
                  <c:v>-1.3893000003008638E-2</c:v>
                </c:pt>
                <c:pt idx="244">
                  <c:v>-1.0321000001567882E-2</c:v>
                </c:pt>
                <c:pt idx="245">
                  <c:v>-9.3210000050021335E-3</c:v>
                </c:pt>
                <c:pt idx="246">
                  <c:v>-1.5892000003077555E-2</c:v>
                </c:pt>
                <c:pt idx="247">
                  <c:v>-1.489199999923585E-2</c:v>
                </c:pt>
                <c:pt idx="248">
                  <c:v>-1.3748999997915234E-2</c:v>
                </c:pt>
                <c:pt idx="249">
                  <c:v>-1.1032000002160203E-2</c:v>
                </c:pt>
                <c:pt idx="250">
                  <c:v>-1.7101500001444947E-2</c:v>
                </c:pt>
                <c:pt idx="251">
                  <c:v>-2.4529500005883165E-2</c:v>
                </c:pt>
                <c:pt idx="252">
                  <c:v>-1.8528500004322268E-2</c:v>
                </c:pt>
                <c:pt idx="253">
                  <c:v>-1.4528500003507361E-2</c:v>
                </c:pt>
                <c:pt idx="254">
                  <c:v>-2.8314000002865214E-2</c:v>
                </c:pt>
                <c:pt idx="255">
                  <c:v>-1.7314000004262198E-2</c:v>
                </c:pt>
                <c:pt idx="256">
                  <c:v>-1.3314000003447291E-2</c:v>
                </c:pt>
                <c:pt idx="257">
                  <c:v>-5.7230000020354055E-3</c:v>
                </c:pt>
                <c:pt idx="258">
                  <c:v>-1.6294000000925735E-2</c:v>
                </c:pt>
                <c:pt idx="259">
                  <c:v>-1.4294000000518281E-2</c:v>
                </c:pt>
                <c:pt idx="260">
                  <c:v>-9.2940000031376258E-3</c:v>
                </c:pt>
                <c:pt idx="261">
                  <c:v>-8.2939999992959201E-3</c:v>
                </c:pt>
                <c:pt idx="262">
                  <c:v>-8.2939999992959201E-3</c:v>
                </c:pt>
                <c:pt idx="263">
                  <c:v>-1.2940000015078112E-3</c:v>
                </c:pt>
                <c:pt idx="264">
                  <c:v>-6.1510000014095567E-3</c:v>
                </c:pt>
                <c:pt idx="265">
                  <c:v>-6.1509999941335991E-3</c:v>
                </c:pt>
                <c:pt idx="266">
                  <c:v>-2.2722000001522247E-2</c:v>
                </c:pt>
                <c:pt idx="267">
                  <c:v>-2.0722000001114793E-2</c:v>
                </c:pt>
                <c:pt idx="268">
                  <c:v>-1.8722000000707339E-2</c:v>
                </c:pt>
                <c:pt idx="269">
                  <c:v>-1.7722000004141591E-2</c:v>
                </c:pt>
                <c:pt idx="270">
                  <c:v>-1.6722000000299886E-2</c:v>
                </c:pt>
                <c:pt idx="271">
                  <c:v>-1.6722000000299886E-2</c:v>
                </c:pt>
                <c:pt idx="272">
                  <c:v>-8.2205000071553513E-3</c:v>
                </c:pt>
                <c:pt idx="273">
                  <c:v>-2.0765000008395873E-3</c:v>
                </c:pt>
                <c:pt idx="274">
                  <c:v>-5.5045000044628978E-3</c:v>
                </c:pt>
                <c:pt idx="275">
                  <c:v>-2.657300000282703E-2</c:v>
                </c:pt>
                <c:pt idx="276">
                  <c:v>-1.5786500000103842E-2</c:v>
                </c:pt>
                <c:pt idx="278">
                  <c:v>-6.4150000252993777E-4</c:v>
                </c:pt>
                <c:pt idx="279">
                  <c:v>3.5849999403581023E-4</c:v>
                </c:pt>
                <c:pt idx="283">
                  <c:v>-1.4280000003054738E-2</c:v>
                </c:pt>
                <c:pt idx="284">
                  <c:v>8.6500000179512426E-4</c:v>
                </c:pt>
                <c:pt idx="285">
                  <c:v>-1.5991000000212807E-2</c:v>
                </c:pt>
                <c:pt idx="286">
                  <c:v>-1.0771499997645151E-2</c:v>
                </c:pt>
                <c:pt idx="287">
                  <c:v>3.7450000017997809E-3</c:v>
                </c:pt>
                <c:pt idx="288">
                  <c:v>-1.3468500001181383E-2</c:v>
                </c:pt>
                <c:pt idx="289">
                  <c:v>-1.189650000014808E-2</c:v>
                </c:pt>
                <c:pt idx="290">
                  <c:v>-1.2966000002052169E-2</c:v>
                </c:pt>
                <c:pt idx="291">
                  <c:v>-2.3940000028233044E-3</c:v>
                </c:pt>
                <c:pt idx="292">
                  <c:v>-2.3940000028233044E-3</c:v>
                </c:pt>
                <c:pt idx="293">
                  <c:v>-1.6179500002181157E-2</c:v>
                </c:pt>
                <c:pt idx="294">
                  <c:v>-1.7889499999000691E-2</c:v>
                </c:pt>
                <c:pt idx="295">
                  <c:v>-6.7465000029187649E-3</c:v>
                </c:pt>
                <c:pt idx="296">
                  <c:v>-1.9100000004982576E-2</c:v>
                </c:pt>
                <c:pt idx="297">
                  <c:v>-1.5100000004167669E-2</c:v>
                </c:pt>
                <c:pt idx="298">
                  <c:v>-1.8811000001733191E-2</c:v>
                </c:pt>
                <c:pt idx="299">
                  <c:v>-1.581100000475999E-2</c:v>
                </c:pt>
                <c:pt idx="300">
                  <c:v>-9.452500002225861E-3</c:v>
                </c:pt>
                <c:pt idx="301">
                  <c:v>-2.4524999971617945E-3</c:v>
                </c:pt>
                <c:pt idx="302">
                  <c:v>-1.5522999994573183E-2</c:v>
                </c:pt>
                <c:pt idx="303">
                  <c:v>-2.0308500003011432E-2</c:v>
                </c:pt>
                <c:pt idx="304">
                  <c:v>-1.3951000000815839E-2</c:v>
                </c:pt>
                <c:pt idx="305">
                  <c:v>-8.736499999940861E-3</c:v>
                </c:pt>
                <c:pt idx="306">
                  <c:v>-2.5219999952241778E-3</c:v>
                </c:pt>
                <c:pt idx="307">
                  <c:v>-1.5164500000537373E-2</c:v>
                </c:pt>
                <c:pt idx="308">
                  <c:v>-1.4164500003971625E-2</c:v>
                </c:pt>
                <c:pt idx="309">
                  <c:v>-9.5915000056265853E-3</c:v>
                </c:pt>
                <c:pt idx="311">
                  <c:v>-7.3045000026468188E-3</c:v>
                </c:pt>
                <c:pt idx="312">
                  <c:v>-2.2875499998917803E-2</c:v>
                </c:pt>
                <c:pt idx="313">
                  <c:v>-1.0375000005296897E-2</c:v>
                </c:pt>
                <c:pt idx="314">
                  <c:v>-1.8658000000868924E-2</c:v>
                </c:pt>
                <c:pt idx="315">
                  <c:v>-1.0586500000499655E-2</c:v>
                </c:pt>
                <c:pt idx="316">
                  <c:v>-1.3299500002176501E-2</c:v>
                </c:pt>
                <c:pt idx="317">
                  <c:v>-1.1727500001143198E-2</c:v>
                </c:pt>
                <c:pt idx="318">
                  <c:v>-1.8656000000191852E-2</c:v>
                </c:pt>
                <c:pt idx="319">
                  <c:v>-1.6287500002363231E-2</c:v>
                </c:pt>
                <c:pt idx="320">
                  <c:v>7.6429999971878715E-3</c:v>
                </c:pt>
                <c:pt idx="321">
                  <c:v>-4.7850000046310015E-3</c:v>
                </c:pt>
                <c:pt idx="322">
                  <c:v>-2.1391250003944151E-2</c:v>
                </c:pt>
                <c:pt idx="323">
                  <c:v>-2.1391250003944151E-2</c:v>
                </c:pt>
                <c:pt idx="324">
                  <c:v>-1.2496000003011432E-2</c:v>
                </c:pt>
                <c:pt idx="325">
                  <c:v>-1.2496000003011432E-2</c:v>
                </c:pt>
                <c:pt idx="326">
                  <c:v>-1.9207000004826114E-2</c:v>
                </c:pt>
                <c:pt idx="327">
                  <c:v>-8.6349999983212911E-3</c:v>
                </c:pt>
                <c:pt idx="328">
                  <c:v>-1.2492000001657289E-2</c:v>
                </c:pt>
                <c:pt idx="329">
                  <c:v>-1.1277500001597218E-2</c:v>
                </c:pt>
                <c:pt idx="330">
                  <c:v>-4.2775000038091093E-3</c:v>
                </c:pt>
                <c:pt idx="331">
                  <c:v>-1.4920000001438893E-2</c:v>
                </c:pt>
                <c:pt idx="332">
                  <c:v>-1.6919000001507811E-2</c:v>
                </c:pt>
                <c:pt idx="333">
                  <c:v>-1.0347000003093854E-2</c:v>
                </c:pt>
                <c:pt idx="334">
                  <c:v>-7.3469999988446943E-3</c:v>
                </c:pt>
                <c:pt idx="336">
                  <c:v>-1.5989500003342982E-2</c:v>
                </c:pt>
                <c:pt idx="337">
                  <c:v>-1.2989500006369781E-2</c:v>
                </c:pt>
                <c:pt idx="338">
                  <c:v>-1.0775000002468005E-2</c:v>
                </c:pt>
                <c:pt idx="339">
                  <c:v>-1.2630999997782055E-2</c:v>
                </c:pt>
                <c:pt idx="340">
                  <c:v>-6.844499999715481E-3</c:v>
                </c:pt>
                <c:pt idx="341">
                  <c:v>-1.1700500006554648E-2</c:v>
                </c:pt>
                <c:pt idx="342">
                  <c:v>-1.2769000000844244E-2</c:v>
                </c:pt>
                <c:pt idx="343">
                  <c:v>-1.3554500001191627E-2</c:v>
                </c:pt>
                <c:pt idx="344">
                  <c:v>-1.1339999997289851E-2</c:v>
                </c:pt>
                <c:pt idx="345">
                  <c:v>-1.2267500002053566E-2</c:v>
                </c:pt>
                <c:pt idx="346">
                  <c:v>-8.9089999964926392E-3</c:v>
                </c:pt>
                <c:pt idx="347">
                  <c:v>-1.8265500002598856E-2</c:v>
                </c:pt>
                <c:pt idx="348">
                  <c:v>-1.3550499999837484E-2</c:v>
                </c:pt>
                <c:pt idx="349">
                  <c:v>-1.319300000614021E-2</c:v>
                </c:pt>
                <c:pt idx="351">
                  <c:v>-1.3332000002264977E-2</c:v>
                </c:pt>
                <c:pt idx="352">
                  <c:v>-2.1164999998291023E-3</c:v>
                </c:pt>
                <c:pt idx="353">
                  <c:v>-1.0823500000697095E-2</c:v>
                </c:pt>
                <c:pt idx="354">
                  <c:v>-1.8456000005244277E-2</c:v>
                </c:pt>
                <c:pt idx="355">
                  <c:v>-7.2405000028084032E-3</c:v>
                </c:pt>
                <c:pt idx="356">
                  <c:v>-5.2405000024009496E-3</c:v>
                </c:pt>
                <c:pt idx="357">
                  <c:v>-8.5960000069462694E-3</c:v>
                </c:pt>
                <c:pt idx="359">
                  <c:v>-1.4809500004048459E-2</c:v>
                </c:pt>
                <c:pt idx="360">
                  <c:v>-1.7166000005090609E-2</c:v>
                </c:pt>
                <c:pt idx="361">
                  <c:v>-1.1166000003868248E-2</c:v>
                </c:pt>
                <c:pt idx="362">
                  <c:v>-9.1660000034607947E-3</c:v>
                </c:pt>
                <c:pt idx="363">
                  <c:v>-4.1660000060801394E-3</c:v>
                </c:pt>
                <c:pt idx="364">
                  <c:v>-1.4451000002736691E-2</c:v>
                </c:pt>
                <c:pt idx="365">
                  <c:v>-3.2365000006393529E-3</c:v>
                </c:pt>
                <c:pt idx="366">
                  <c:v>-1.9735000001674052E-2</c:v>
                </c:pt>
                <c:pt idx="367">
                  <c:v>-2.2304999998596031E-2</c:v>
                </c:pt>
                <c:pt idx="368">
                  <c:v>-4.3049999949289486E-3</c:v>
                </c:pt>
                <c:pt idx="369">
                  <c:v>4.0525000003981404E-3</c:v>
                </c:pt>
                <c:pt idx="370">
                  <c:v>-6.375500001013279E-3</c:v>
                </c:pt>
                <c:pt idx="371">
                  <c:v>-2.0169999988866039E-3</c:v>
                </c:pt>
                <c:pt idx="372">
                  <c:v>-1.1873000003106426E-2</c:v>
                </c:pt>
                <c:pt idx="373">
                  <c:v>9.1269999975338578E-3</c:v>
                </c:pt>
                <c:pt idx="374">
                  <c:v>-1.4157000005070586E-2</c:v>
                </c:pt>
                <c:pt idx="375">
                  <c:v>-1.1012000002665445E-2</c:v>
                </c:pt>
                <c:pt idx="376">
                  <c:v>-8.011999998416286E-3</c:v>
                </c:pt>
                <c:pt idx="377">
                  <c:v>-2.086799999960931E-2</c:v>
                </c:pt>
                <c:pt idx="378">
                  <c:v>-1.8868000006477814E-2</c:v>
                </c:pt>
                <c:pt idx="379">
                  <c:v>-9.868000001006294E-3</c:v>
                </c:pt>
                <c:pt idx="380">
                  <c:v>-1.6296000001602806E-2</c:v>
                </c:pt>
                <c:pt idx="382">
                  <c:v>-1.6146000001754146E-2</c:v>
                </c:pt>
                <c:pt idx="383">
                  <c:v>-4.9125000005005859E-3</c:v>
                </c:pt>
                <c:pt idx="384">
                  <c:v>-1.0696999997890089E-2</c:v>
                </c:pt>
                <c:pt idx="385">
                  <c:v>-1.0696999997890089E-2</c:v>
                </c:pt>
                <c:pt idx="386">
                  <c:v>-4.9104999998235144E-3</c:v>
                </c:pt>
                <c:pt idx="387">
                  <c:v>-2.0837000003666617E-2</c:v>
                </c:pt>
                <c:pt idx="388">
                  <c:v>-1.262249999854248E-2</c:v>
                </c:pt>
                <c:pt idx="389">
                  <c:v>-9.8360000047250651E-3</c:v>
                </c:pt>
                <c:pt idx="390">
                  <c:v>-1.8477499994332902E-2</c:v>
                </c:pt>
                <c:pt idx="391">
                  <c:v>-7.477499995729886E-3</c:v>
                </c:pt>
                <c:pt idx="392">
                  <c:v>-1.0905499999353196E-2</c:v>
                </c:pt>
                <c:pt idx="393">
                  <c:v>-3.5470000002533197E-3</c:v>
                </c:pt>
                <c:pt idx="394">
                  <c:v>-4.2600000015227124E-3</c:v>
                </c:pt>
                <c:pt idx="395">
                  <c:v>-1.2188500004413072E-2</c:v>
                </c:pt>
                <c:pt idx="396">
                  <c:v>-1.0259000002406538E-2</c:v>
                </c:pt>
                <c:pt idx="397">
                  <c:v>-9.0445000023464672E-3</c:v>
                </c:pt>
                <c:pt idx="398">
                  <c:v>-1.3970000007248018E-2</c:v>
                </c:pt>
                <c:pt idx="399">
                  <c:v>-4.0500002796761692E-5</c:v>
                </c:pt>
                <c:pt idx="400">
                  <c:v>-1.2254000001121312E-2</c:v>
                </c:pt>
                <c:pt idx="401">
                  <c:v>-1.0254000000713859E-2</c:v>
                </c:pt>
                <c:pt idx="402">
                  <c:v>-6.467500003054738E-3</c:v>
                </c:pt>
                <c:pt idx="403">
                  <c:v>-6.467500003054738E-3</c:v>
                </c:pt>
                <c:pt idx="407">
                  <c:v>-1.7014500001096167E-2</c:v>
                </c:pt>
                <c:pt idx="408">
                  <c:v>-1.0014500003308058E-2</c:v>
                </c:pt>
                <c:pt idx="409">
                  <c:v>-1.0014500003308058E-2</c:v>
                </c:pt>
                <c:pt idx="410">
                  <c:v>-1.1656000002403744E-2</c:v>
                </c:pt>
                <c:pt idx="412">
                  <c:v>-6.2974999964353628E-3</c:v>
                </c:pt>
                <c:pt idx="413">
                  <c:v>-6.2974999964353628E-3</c:v>
                </c:pt>
                <c:pt idx="414">
                  <c:v>-1.3725500000873581E-2</c:v>
                </c:pt>
                <c:pt idx="417">
                  <c:v>-9.4365000040852465E-3</c:v>
                </c:pt>
                <c:pt idx="418">
                  <c:v>-1.3293500000145286E-2</c:v>
                </c:pt>
                <c:pt idx="419">
                  <c:v>4.7065000035217963E-3</c:v>
                </c:pt>
                <c:pt idx="423">
                  <c:v>-6.3630000076955184E-3</c:v>
                </c:pt>
                <c:pt idx="425">
                  <c:v>-2.17899999988731E-2</c:v>
                </c:pt>
                <c:pt idx="426">
                  <c:v>-2.1575500002654735E-2</c:v>
                </c:pt>
                <c:pt idx="427">
                  <c:v>-2.1575500002654735E-2</c:v>
                </c:pt>
                <c:pt idx="428">
                  <c:v>-1.221800000348594E-2</c:v>
                </c:pt>
                <c:pt idx="429">
                  <c:v>-1.3859499995305669E-2</c:v>
                </c:pt>
                <c:pt idx="432">
                  <c:v>-7.4265000002924353E-3</c:v>
                </c:pt>
                <c:pt idx="433">
                  <c:v>3.5029999999096617E-3</c:v>
                </c:pt>
                <c:pt idx="435">
                  <c:v>-9.3530000012833625E-3</c:v>
                </c:pt>
                <c:pt idx="437">
                  <c:v>-7.9735000035725534E-3</c:v>
                </c:pt>
                <c:pt idx="438">
                  <c:v>-4.1869999986374751E-3</c:v>
                </c:pt>
                <c:pt idx="439">
                  <c:v>-5.8990000034100376E-3</c:v>
                </c:pt>
                <c:pt idx="440">
                  <c:v>-1.1754000006476417E-2</c:v>
                </c:pt>
                <c:pt idx="441">
                  <c:v>-1.2396500002068933E-2</c:v>
                </c:pt>
                <c:pt idx="442">
                  <c:v>-1.518200000282377E-2</c:v>
                </c:pt>
                <c:pt idx="443">
                  <c:v>-1.1182000002008863E-2</c:v>
                </c:pt>
                <c:pt idx="444">
                  <c:v>-3.8245000032475218E-3</c:v>
                </c:pt>
                <c:pt idx="445">
                  <c:v>-1.1395499997888692E-2</c:v>
                </c:pt>
                <c:pt idx="446">
                  <c:v>-1.6038000001572073E-2</c:v>
                </c:pt>
                <c:pt idx="447">
                  <c:v>-1.7251500001293607E-2</c:v>
                </c:pt>
                <c:pt idx="448">
                  <c:v>-7.2514999992563389E-3</c:v>
                </c:pt>
                <c:pt idx="449">
                  <c:v>-2.4893000001611654E-2</c:v>
                </c:pt>
                <c:pt idx="450">
                  <c:v>-1.1893000002601184E-2</c:v>
                </c:pt>
                <c:pt idx="451">
                  <c:v>-1.0892999998759478E-2</c:v>
                </c:pt>
                <c:pt idx="454">
                  <c:v>-9.5355000012204982E-3</c:v>
                </c:pt>
                <c:pt idx="455">
                  <c:v>-1.3106500002322719E-2</c:v>
                </c:pt>
                <c:pt idx="456">
                  <c:v>-1.074900000821799E-2</c:v>
                </c:pt>
                <c:pt idx="458">
                  <c:v>-1.1603999999351799E-2</c:v>
                </c:pt>
                <c:pt idx="459">
                  <c:v>-6.0400000074878335E-4</c:v>
                </c:pt>
                <c:pt idx="462">
                  <c:v>-1.0032000005594455E-2</c:v>
                </c:pt>
                <c:pt idx="463">
                  <c:v>-1.3598999998066574E-2</c:v>
                </c:pt>
                <c:pt idx="464">
                  <c:v>-7.0270000069285743E-3</c:v>
                </c:pt>
                <c:pt idx="466">
                  <c:v>-1.131100000202423E-2</c:v>
                </c:pt>
                <c:pt idx="467">
                  <c:v>-7.1660000030533411E-3</c:v>
                </c:pt>
                <c:pt idx="468">
                  <c:v>-2.2000000171829015E-5</c:v>
                </c:pt>
                <c:pt idx="470">
                  <c:v>-2.1550000383285806E-4</c:v>
                </c:pt>
                <c:pt idx="471">
                  <c:v>-2.1643499996571336E-2</c:v>
                </c:pt>
                <c:pt idx="473">
                  <c:v>7.1500000194646418E-4</c:v>
                </c:pt>
                <c:pt idx="474">
                  <c:v>-1.2713000003714114E-2</c:v>
                </c:pt>
                <c:pt idx="475">
                  <c:v>3.2869999995455146E-3</c:v>
                </c:pt>
                <c:pt idx="479">
                  <c:v>-9.3545000054291449E-3</c:v>
                </c:pt>
                <c:pt idx="480">
                  <c:v>-1.3545000037993304E-3</c:v>
                </c:pt>
                <c:pt idx="484">
                  <c:v>-1.4921500005584676E-2</c:v>
                </c:pt>
                <c:pt idx="485">
                  <c:v>-1.9777499997871928E-2</c:v>
                </c:pt>
                <c:pt idx="486">
                  <c:v>-1.4420000006793998E-2</c:v>
                </c:pt>
                <c:pt idx="487">
                  <c:v>-8.4200000055716373E-3</c:v>
                </c:pt>
                <c:pt idx="488">
                  <c:v>-1.0062499997729901E-2</c:v>
                </c:pt>
                <c:pt idx="489">
                  <c:v>-1.6847999999299645E-2</c:v>
                </c:pt>
                <c:pt idx="490">
                  <c:v>-1.184800000191899E-2</c:v>
                </c:pt>
                <c:pt idx="491">
                  <c:v>-1.6204500003368594E-2</c:v>
                </c:pt>
                <c:pt idx="492">
                  <c:v>-1.420450000296114E-2</c:v>
                </c:pt>
                <c:pt idx="493">
                  <c:v>-1.6917500004637986E-2</c:v>
                </c:pt>
                <c:pt idx="495">
                  <c:v>-1.5415000001667067E-2</c:v>
                </c:pt>
                <c:pt idx="496">
                  <c:v>7.2284999987459742E-3</c:v>
                </c:pt>
                <c:pt idx="498">
                  <c:v>-8.4845000019413419E-3</c:v>
                </c:pt>
                <c:pt idx="499">
                  <c:v>-1.6912500002945308E-2</c:v>
                </c:pt>
                <c:pt idx="500">
                  <c:v>-1.1622500001976732E-2</c:v>
                </c:pt>
                <c:pt idx="501">
                  <c:v>-8.6225000050035305E-3</c:v>
                </c:pt>
                <c:pt idx="502">
                  <c:v>-4.960999998729676E-3</c:v>
                </c:pt>
                <c:pt idx="503">
                  <c:v>-1.5602500003296882E-2</c:v>
                </c:pt>
                <c:pt idx="504">
                  <c:v>-1.3458499997796025E-2</c:v>
                </c:pt>
                <c:pt idx="505">
                  <c:v>-8.1000000063795596E-3</c:v>
                </c:pt>
                <c:pt idx="506">
                  <c:v>-1.0885499999858439E-2</c:v>
                </c:pt>
                <c:pt idx="507">
                  <c:v>-5.7415000046603382E-3</c:v>
                </c:pt>
                <c:pt idx="508">
                  <c:v>-2.7415000076871365E-3</c:v>
                </c:pt>
                <c:pt idx="509">
                  <c:v>1.0449999972479418E-3</c:v>
                </c:pt>
                <c:pt idx="510">
                  <c:v>-8.8120000073104165E-3</c:v>
                </c:pt>
                <c:pt idx="512">
                  <c:v>-7.5240000078338198E-3</c:v>
                </c:pt>
                <c:pt idx="515">
                  <c:v>1.690499993856065E-3</c:v>
                </c:pt>
                <c:pt idx="517">
                  <c:v>-1.5308500005630776E-2</c:v>
                </c:pt>
                <c:pt idx="519">
                  <c:v>-1.4877500005241018E-2</c:v>
                </c:pt>
                <c:pt idx="520">
                  <c:v>-1.6591500003414694E-2</c:v>
                </c:pt>
                <c:pt idx="521">
                  <c:v>-4.5915000009699725E-3</c:v>
                </c:pt>
                <c:pt idx="523">
                  <c:v>-1.4091000004555099E-2</c:v>
                </c:pt>
                <c:pt idx="524">
                  <c:v>-1.2019499998132233E-2</c:v>
                </c:pt>
                <c:pt idx="525">
                  <c:v>-9.0195000011590309E-3</c:v>
                </c:pt>
                <c:pt idx="526">
                  <c:v>-1.4304500000434928E-2</c:v>
                </c:pt>
                <c:pt idx="527">
                  <c:v>-1.3089000000036322E-2</c:v>
                </c:pt>
                <c:pt idx="529">
                  <c:v>-2.0890000014333054E-3</c:v>
                </c:pt>
                <c:pt idx="530">
                  <c:v>-1.7945999999938067E-2</c:v>
                </c:pt>
                <c:pt idx="531">
                  <c:v>-1.3374000001931563E-2</c:v>
                </c:pt>
                <c:pt idx="532">
                  <c:v>-1.7158499998913612E-2</c:v>
                </c:pt>
                <c:pt idx="533">
                  <c:v>-1.4158500001940411E-2</c:v>
                </c:pt>
                <c:pt idx="534">
                  <c:v>-1.0158500001125503E-2</c:v>
                </c:pt>
                <c:pt idx="535">
                  <c:v>-8.1585000007180497E-3</c:v>
                </c:pt>
                <c:pt idx="537">
                  <c:v>-1.5800000001036096E-2</c:v>
                </c:pt>
                <c:pt idx="538">
                  <c:v>-6.6559999977471307E-3</c:v>
                </c:pt>
                <c:pt idx="539">
                  <c:v>6.3440000012633391E-3</c:v>
                </c:pt>
                <c:pt idx="540">
                  <c:v>-1.0940000000118744E-2</c:v>
                </c:pt>
                <c:pt idx="541">
                  <c:v>-3.9400000023306347E-3</c:v>
                </c:pt>
                <c:pt idx="542">
                  <c:v>-7.9965000040829182E-3</c:v>
                </c:pt>
                <c:pt idx="543">
                  <c:v>-1.0782000004837755E-2</c:v>
                </c:pt>
                <c:pt idx="544">
                  <c:v>-7.2099999961210415E-3</c:v>
                </c:pt>
                <c:pt idx="545">
                  <c:v>-6.2795000048936345E-3</c:v>
                </c:pt>
                <c:pt idx="546">
                  <c:v>-1.9065000000409782E-2</c:v>
                </c:pt>
                <c:pt idx="547">
                  <c:v>-7.8504999983124435E-3</c:v>
                </c:pt>
                <c:pt idx="548">
                  <c:v>-1.7133499997726176E-2</c:v>
                </c:pt>
                <c:pt idx="549">
                  <c:v>-9.5615000027464703E-3</c:v>
                </c:pt>
                <c:pt idx="550">
                  <c:v>-1.1061000004701782E-2</c:v>
                </c:pt>
                <c:pt idx="551">
                  <c:v>-1.4846500002022367E-2</c:v>
                </c:pt>
                <c:pt idx="552">
                  <c:v>2.7254999949946068E-3</c:v>
                </c:pt>
                <c:pt idx="553">
                  <c:v>-1.1916000003111549E-2</c:v>
                </c:pt>
                <c:pt idx="554">
                  <c:v>-1.0557499997958075E-2</c:v>
                </c:pt>
                <c:pt idx="555">
                  <c:v>-8.2695000019157305E-3</c:v>
                </c:pt>
                <c:pt idx="556">
                  <c:v>-8.4830000050715171E-3</c:v>
                </c:pt>
                <c:pt idx="557">
                  <c:v>-1.390900000842521E-2</c:v>
                </c:pt>
                <c:pt idx="558">
                  <c:v>-7.9090000072028488E-3</c:v>
                </c:pt>
                <c:pt idx="559">
                  <c:v>-9.766000002855435E-3</c:v>
                </c:pt>
                <c:pt idx="561">
                  <c:v>-2.2978500004683156E-2</c:v>
                </c:pt>
                <c:pt idx="562">
                  <c:v>-1.1048000000300817E-2</c:v>
                </c:pt>
                <c:pt idx="563">
                  <c:v>-6.6895000054500997E-3</c:v>
                </c:pt>
                <c:pt idx="565">
                  <c:v>3.3850000036181882E-3</c:v>
                </c:pt>
                <c:pt idx="566">
                  <c:v>-8.1125000069732778E-3</c:v>
                </c:pt>
                <c:pt idx="567">
                  <c:v>-8.7399999974877574E-3</c:v>
                </c:pt>
                <c:pt idx="568">
                  <c:v>-1.1953500004892703E-2</c:v>
                </c:pt>
                <c:pt idx="569">
                  <c:v>-6.8094999951426871E-3</c:v>
                </c:pt>
                <c:pt idx="570">
                  <c:v>-8.6665000053471886E-3</c:v>
                </c:pt>
                <c:pt idx="571">
                  <c:v>-8.6665000053471886E-3</c:v>
                </c:pt>
                <c:pt idx="572">
                  <c:v>-5.6665000010980293E-3</c:v>
                </c:pt>
                <c:pt idx="573">
                  <c:v>-5.3775000051246025E-3</c:v>
                </c:pt>
                <c:pt idx="574">
                  <c:v>-1.6376500003389083E-2</c:v>
                </c:pt>
                <c:pt idx="575">
                  <c:v>-4.58999999682419E-3</c:v>
                </c:pt>
                <c:pt idx="576">
                  <c:v>-1.5446999997948296E-2</c:v>
                </c:pt>
                <c:pt idx="577">
                  <c:v>-6.8750000064028427E-3</c:v>
                </c:pt>
                <c:pt idx="578">
                  <c:v>-6.8035000003874302E-3</c:v>
                </c:pt>
                <c:pt idx="579">
                  <c:v>-8.4459999998216517E-3</c:v>
                </c:pt>
                <c:pt idx="580">
                  <c:v>-1.0231499996734783E-2</c:v>
                </c:pt>
                <c:pt idx="581">
                  <c:v>-1.4944499998819083E-2</c:v>
                </c:pt>
                <c:pt idx="582">
                  <c:v>-9.8730000026989728E-3</c:v>
                </c:pt>
                <c:pt idx="583">
                  <c:v>-6.3010000085341744E-3</c:v>
                </c:pt>
                <c:pt idx="585">
                  <c:v>-1.3226499999291264E-2</c:v>
                </c:pt>
                <c:pt idx="586">
                  <c:v>-8.2265000019106083E-3</c:v>
                </c:pt>
                <c:pt idx="587">
                  <c:v>-1.7868000002636109E-2</c:v>
                </c:pt>
                <c:pt idx="588">
                  <c:v>-1.7153000000689644E-2</c:v>
                </c:pt>
                <c:pt idx="589">
                  <c:v>-2.1222499999566935E-2</c:v>
                </c:pt>
                <c:pt idx="590">
                  <c:v>-1.1435000000346918E-2</c:v>
                </c:pt>
                <c:pt idx="591">
                  <c:v>-2.4350000021513551E-3</c:v>
                </c:pt>
                <c:pt idx="592">
                  <c:v>-7.8630000061821193E-3</c:v>
                </c:pt>
                <c:pt idx="593">
                  <c:v>-9.1480000046431087E-3</c:v>
                </c:pt>
                <c:pt idx="594">
                  <c:v>-1.0504500009119511E-2</c:v>
                </c:pt>
                <c:pt idx="595">
                  <c:v>-6.361500003549736E-3</c:v>
                </c:pt>
                <c:pt idx="596">
                  <c:v>-8.9325000008102506E-3</c:v>
                </c:pt>
                <c:pt idx="597">
                  <c:v>-1.0360500004026107E-2</c:v>
                </c:pt>
                <c:pt idx="598">
                  <c:v>-7.3604999997769482E-3</c:v>
                </c:pt>
                <c:pt idx="600">
                  <c:v>-1.1071500004618429E-2</c:v>
                </c:pt>
                <c:pt idx="601">
                  <c:v>-5.5600000050617382E-3</c:v>
                </c:pt>
                <c:pt idx="602">
                  <c:v>-1.1556000004929956E-2</c:v>
                </c:pt>
                <c:pt idx="603">
                  <c:v>-4.9819999985629693E-3</c:v>
                </c:pt>
                <c:pt idx="604">
                  <c:v>-1.4624499999627005E-2</c:v>
                </c:pt>
                <c:pt idx="605">
                  <c:v>-2.7052500001445878E-2</c:v>
                </c:pt>
                <c:pt idx="606">
                  <c:v>-1.6838000003190245E-2</c:v>
                </c:pt>
                <c:pt idx="607">
                  <c:v>-1.1051500005123671E-2</c:v>
                </c:pt>
                <c:pt idx="608">
                  <c:v>-2.051499999652151E-3</c:v>
                </c:pt>
                <c:pt idx="609">
                  <c:v>1.9484999938867986E-3</c:v>
                </c:pt>
                <c:pt idx="610">
                  <c:v>5.2049999794689938E-4</c:v>
                </c:pt>
                <c:pt idx="611">
                  <c:v>-5.1210000019636936E-3</c:v>
                </c:pt>
                <c:pt idx="612">
                  <c:v>-1.797699999588076E-2</c:v>
                </c:pt>
                <c:pt idx="614">
                  <c:v>-5.3305000037653372E-3</c:v>
                </c:pt>
                <c:pt idx="615">
                  <c:v>6.8840000021737069E-3</c:v>
                </c:pt>
                <c:pt idx="616">
                  <c:v>-1.0329500000807457E-2</c:v>
                </c:pt>
                <c:pt idx="617">
                  <c:v>-6.7575000066426583E-3</c:v>
                </c:pt>
                <c:pt idx="618">
                  <c:v>-1.0042500005511101E-2</c:v>
                </c:pt>
                <c:pt idx="619">
                  <c:v>-5.3990000014891848E-3</c:v>
                </c:pt>
                <c:pt idx="620">
                  <c:v>-1.4826999999058899E-2</c:v>
                </c:pt>
                <c:pt idx="621">
                  <c:v>-1.7040500002622139E-2</c:v>
                </c:pt>
                <c:pt idx="622">
                  <c:v>-1.3324500003363937E-2</c:v>
                </c:pt>
                <c:pt idx="623">
                  <c:v>-3.8239999994402751E-3</c:v>
                </c:pt>
                <c:pt idx="624">
                  <c:v>1.1247499998717103E-2</c:v>
                </c:pt>
                <c:pt idx="625">
                  <c:v>-7.966000004671514E-3</c:v>
                </c:pt>
                <c:pt idx="626">
                  <c:v>-1.6075000021373853E-3</c:v>
                </c:pt>
                <c:pt idx="627">
                  <c:v>-4.6780000047874637E-3</c:v>
                </c:pt>
                <c:pt idx="628">
                  <c:v>-1.5891500006546266E-2</c:v>
                </c:pt>
                <c:pt idx="630">
                  <c:v>-1.3602500002889428E-2</c:v>
                </c:pt>
                <c:pt idx="631">
                  <c:v>-5.5150000043795444E-3</c:v>
                </c:pt>
                <c:pt idx="632">
                  <c:v>-1.7284999994444661E-3</c:v>
                </c:pt>
                <c:pt idx="633">
                  <c:v>-8.4395000012591481E-3</c:v>
                </c:pt>
                <c:pt idx="634">
                  <c:v>-6.0105000011390075E-3</c:v>
                </c:pt>
                <c:pt idx="635">
                  <c:v>-4.8675000070943497E-3</c:v>
                </c:pt>
                <c:pt idx="636">
                  <c:v>-9.0810000037890859E-3</c:v>
                </c:pt>
                <c:pt idx="637">
                  <c:v>-1.3294500000483822E-2</c:v>
                </c:pt>
                <c:pt idx="638">
                  <c:v>-7.2944999992614612E-3</c:v>
                </c:pt>
                <c:pt idx="639">
                  <c:v>-3.2944999984465539E-3</c:v>
                </c:pt>
                <c:pt idx="640">
                  <c:v>-9.0800000034505501E-3</c:v>
                </c:pt>
                <c:pt idx="641">
                  <c:v>-2.0800000056624413E-3</c:v>
                </c:pt>
                <c:pt idx="642">
                  <c:v>-8.0000005254987627E-5</c:v>
                </c:pt>
                <c:pt idx="643">
                  <c:v>-8.0000005254987627E-5</c:v>
                </c:pt>
                <c:pt idx="644">
                  <c:v>4.9199999921256676E-3</c:v>
                </c:pt>
                <c:pt idx="645">
                  <c:v>4.9199999921256676E-3</c:v>
                </c:pt>
                <c:pt idx="646">
                  <c:v>6.9199999925331213E-3</c:v>
                </c:pt>
                <c:pt idx="647">
                  <c:v>7.9199999963748269E-3</c:v>
                </c:pt>
                <c:pt idx="649">
                  <c:v>-9.5080000028247014E-3</c:v>
                </c:pt>
                <c:pt idx="650">
                  <c:v>-8.5079999989829957E-3</c:v>
                </c:pt>
                <c:pt idx="651">
                  <c:v>-7.5080000024172477E-3</c:v>
                </c:pt>
                <c:pt idx="652">
                  <c:v>-5.5080000020097941E-3</c:v>
                </c:pt>
                <c:pt idx="653">
                  <c:v>-3.5080000016023405E-3</c:v>
                </c:pt>
                <c:pt idx="654">
                  <c:v>4.9199999921256676E-4</c:v>
                </c:pt>
                <c:pt idx="656">
                  <c:v>-9.1495000015129335E-3</c:v>
                </c:pt>
                <c:pt idx="657">
                  <c:v>-8.0054999998537824E-3</c:v>
                </c:pt>
                <c:pt idx="658">
                  <c:v>-9.2189999995753169E-3</c:v>
                </c:pt>
                <c:pt idx="659">
                  <c:v>3.9249999972525984E-3</c:v>
                </c:pt>
                <c:pt idx="660">
                  <c:v>-5.5734999987180345E-3</c:v>
                </c:pt>
                <c:pt idx="661">
                  <c:v>-1.4999968698248267E-6</c:v>
                </c:pt>
                <c:pt idx="662">
                  <c:v>-1.4358000007632654E-2</c:v>
                </c:pt>
                <c:pt idx="663">
                  <c:v>-2.3580000051879324E-3</c:v>
                </c:pt>
                <c:pt idx="664">
                  <c:v>-1.1786000002757646E-2</c:v>
                </c:pt>
                <c:pt idx="665">
                  <c:v>-3.7860000011278316E-3</c:v>
                </c:pt>
                <c:pt idx="666">
                  <c:v>-9.4969999991008081E-3</c:v>
                </c:pt>
                <c:pt idx="667">
                  <c:v>-9.9944999965373427E-3</c:v>
                </c:pt>
                <c:pt idx="668">
                  <c:v>-1.0064000001875684E-2</c:v>
                </c:pt>
                <c:pt idx="669">
                  <c:v>-1.0348000003432389E-2</c:v>
                </c:pt>
                <c:pt idx="671">
                  <c:v>-8.8465000008000061E-3</c:v>
                </c:pt>
                <c:pt idx="672">
                  <c:v>-1.1549999908311293E-4</c:v>
                </c:pt>
                <c:pt idx="673">
                  <c:v>-1.1549999908311293E-4</c:v>
                </c:pt>
                <c:pt idx="678">
                  <c:v>-1.8255000031786039E-3</c:v>
                </c:pt>
                <c:pt idx="679">
                  <c:v>-2.246700000250712E-2</c:v>
                </c:pt>
                <c:pt idx="680">
                  <c:v>-1.1180000001331791E-2</c:v>
                </c:pt>
                <c:pt idx="681">
                  <c:v>-1.5108500003407244E-2</c:v>
                </c:pt>
                <c:pt idx="682">
                  <c:v>-3.9655000000493601E-3</c:v>
                </c:pt>
                <c:pt idx="683">
                  <c:v>-5.1779999994323589E-3</c:v>
                </c:pt>
                <c:pt idx="684">
                  <c:v>-1.1606000000028871E-2</c:v>
                </c:pt>
                <c:pt idx="685">
                  <c:v>-3.6059999983990565E-3</c:v>
                </c:pt>
                <c:pt idx="686">
                  <c:v>8.001249996596016E-3</c:v>
                </c:pt>
                <c:pt idx="687">
                  <c:v>-5.8910000007017516E-3</c:v>
                </c:pt>
                <c:pt idx="688">
                  <c:v>-5.8195000019622967E-3</c:v>
                </c:pt>
                <c:pt idx="689">
                  <c:v>-1.3190000026952475E-3</c:v>
                </c:pt>
                <c:pt idx="690">
                  <c:v>-5.2475000047706999E-3</c:v>
                </c:pt>
                <c:pt idx="691">
                  <c:v>-4.5325000028242357E-3</c:v>
                </c:pt>
                <c:pt idx="692">
                  <c:v>-1.9604999979492277E-3</c:v>
                </c:pt>
                <c:pt idx="693">
                  <c:v>-1.8889999992097728E-3</c:v>
                </c:pt>
                <c:pt idx="694">
                  <c:v>4.1110000020125881E-3</c:v>
                </c:pt>
                <c:pt idx="695">
                  <c:v>-8.5315000033006072E-3</c:v>
                </c:pt>
                <c:pt idx="696">
                  <c:v>-2.1744999998190906E-2</c:v>
                </c:pt>
                <c:pt idx="697">
                  <c:v>-1.2445000029401854E-3</c:v>
                </c:pt>
                <c:pt idx="698">
                  <c:v>-1.5386500002932735E-2</c:v>
                </c:pt>
                <c:pt idx="699">
                  <c:v>-1.5814500002306886E-2</c:v>
                </c:pt>
                <c:pt idx="700">
                  <c:v>-2.9555000000982545E-3</c:v>
                </c:pt>
                <c:pt idx="701">
                  <c:v>-8.9535000006435439E-3</c:v>
                </c:pt>
                <c:pt idx="702">
                  <c:v>-1.3381500000832602E-2</c:v>
                </c:pt>
                <c:pt idx="703">
                  <c:v>-6.0945000004721805E-3</c:v>
                </c:pt>
                <c:pt idx="704">
                  <c:v>1.1200000008102506E-3</c:v>
                </c:pt>
                <c:pt idx="705">
                  <c:v>4.7749999794177711E-4</c:v>
                </c:pt>
                <c:pt idx="706">
                  <c:v>8.0515000008745119E-3</c:v>
                </c:pt>
                <c:pt idx="707">
                  <c:v>-5.1620000012917444E-3</c:v>
                </c:pt>
                <c:pt idx="708">
                  <c:v>-8.0180000004475005E-3</c:v>
                </c:pt>
                <c:pt idx="709">
                  <c:v>-4.7310000009019859E-3</c:v>
                </c:pt>
                <c:pt idx="710">
                  <c:v>-1.073500003258232E-3</c:v>
                </c:pt>
                <c:pt idx="711">
                  <c:v>8.1409999911556952E-3</c:v>
                </c:pt>
                <c:pt idx="712">
                  <c:v>7.9275000025518239E-3</c:v>
                </c:pt>
                <c:pt idx="713">
                  <c:v>4.2859999957727268E-3</c:v>
                </c:pt>
                <c:pt idx="714">
                  <c:v>1.8580000032670796E-3</c:v>
                </c:pt>
                <c:pt idx="715">
                  <c:v>-8.7845000016386621E-3</c:v>
                </c:pt>
                <c:pt idx="716">
                  <c:v>2.0000006770715117E-6</c:v>
                </c:pt>
                <c:pt idx="717">
                  <c:v>-5.8550000030663796E-3</c:v>
                </c:pt>
                <c:pt idx="718">
                  <c:v>-3.8540000095963478E-3</c:v>
                </c:pt>
                <c:pt idx="719">
                  <c:v>-9.2819999990751967E-3</c:v>
                </c:pt>
                <c:pt idx="720">
                  <c:v>-1.8495500000426546E-2</c:v>
                </c:pt>
                <c:pt idx="721">
                  <c:v>-1.7495500003860798E-2</c:v>
                </c:pt>
                <c:pt idx="722">
                  <c:v>4.5045000006211922E-3</c:v>
                </c:pt>
                <c:pt idx="723">
                  <c:v>5.5044999971869402E-3</c:v>
                </c:pt>
                <c:pt idx="724">
                  <c:v>-1.1923500002012588E-2</c:v>
                </c:pt>
                <c:pt idx="725">
                  <c:v>-5.7090000045718625E-3</c:v>
                </c:pt>
                <c:pt idx="726">
                  <c:v>-1.7795000021578744E-3</c:v>
                </c:pt>
                <c:pt idx="727">
                  <c:v>-2.1565000002738088E-2</c:v>
                </c:pt>
                <c:pt idx="728">
                  <c:v>-1.2564999997266568E-2</c:v>
                </c:pt>
                <c:pt idx="729">
                  <c:v>3.7924999996903352E-3</c:v>
                </c:pt>
                <c:pt idx="730">
                  <c:v>6.7924999966635369E-3</c:v>
                </c:pt>
                <c:pt idx="731">
                  <c:v>-6.9930000026943162E-3</c:v>
                </c:pt>
                <c:pt idx="732">
                  <c:v>-2.3778499999025371E-2</c:v>
                </c:pt>
                <c:pt idx="733">
                  <c:v>2.2214999989955686E-3</c:v>
                </c:pt>
                <c:pt idx="734">
                  <c:v>-1.6635500003758352E-2</c:v>
                </c:pt>
                <c:pt idx="735">
                  <c:v>-1.1276999997789972E-2</c:v>
                </c:pt>
                <c:pt idx="736">
                  <c:v>-4.8480000041308813E-3</c:v>
                </c:pt>
                <c:pt idx="737">
                  <c:v>-1.2276000001293141E-2</c:v>
                </c:pt>
                <c:pt idx="738">
                  <c:v>-4.5610000015585683E-3</c:v>
                </c:pt>
                <c:pt idx="739">
                  <c:v>-5.9870000040973537E-3</c:v>
                </c:pt>
                <c:pt idx="740">
                  <c:v>-2.4843000006512739E-2</c:v>
                </c:pt>
                <c:pt idx="741">
                  <c:v>-4.5559999998658895E-3</c:v>
                </c:pt>
                <c:pt idx="742">
                  <c:v>-1.21964999998454E-2</c:v>
                </c:pt>
                <c:pt idx="743">
                  <c:v>-5.9820000024046749E-3</c:v>
                </c:pt>
                <c:pt idx="744">
                  <c:v>-1.1051500005123671E-2</c:v>
                </c:pt>
                <c:pt idx="745">
                  <c:v>-2.2977000000537373E-2</c:v>
                </c:pt>
                <c:pt idx="746">
                  <c:v>-6.5309999990859069E-3</c:v>
                </c:pt>
                <c:pt idx="747">
                  <c:v>-6.4410000049974769E-3</c:v>
                </c:pt>
                <c:pt idx="748">
                  <c:v>-2.6500005333218724E-5</c:v>
                </c:pt>
                <c:pt idx="751">
                  <c:v>-1.2235000009241048E-2</c:v>
                </c:pt>
                <c:pt idx="752">
                  <c:v>-5.9479999981704168E-3</c:v>
                </c:pt>
                <c:pt idx="753">
                  <c:v>1.8395000006421469E-3</c:v>
                </c:pt>
                <c:pt idx="754">
                  <c:v>-3.7400000292109326E-4</c:v>
                </c:pt>
                <c:pt idx="755">
                  <c:v>3.1979999985196628E-3</c:v>
                </c:pt>
                <c:pt idx="756">
                  <c:v>-1.7871500000183005E-2</c:v>
                </c:pt>
                <c:pt idx="757">
                  <c:v>-1.1871499998960644E-2</c:v>
                </c:pt>
                <c:pt idx="758">
                  <c:v>6.9894999978714623E-3</c:v>
                </c:pt>
                <c:pt idx="759">
                  <c:v>-1.8508000001020264E-2</c:v>
                </c:pt>
                <c:pt idx="760">
                  <c:v>-8.484999998472631E-4</c:v>
                </c:pt>
                <c:pt idx="761">
                  <c:v>-9.8550000257091597E-4</c:v>
                </c:pt>
                <c:pt idx="762">
                  <c:v>-8.0549999984214082E-3</c:v>
                </c:pt>
                <c:pt idx="763">
                  <c:v>-6.0549999980139546E-3</c:v>
                </c:pt>
                <c:pt idx="764">
                  <c:v>-5.0550000014482066E-3</c:v>
                </c:pt>
                <c:pt idx="765">
                  <c:v>-5.5000004067551345E-5</c:v>
                </c:pt>
                <c:pt idx="766">
                  <c:v>5.1700000040000305E-4</c:v>
                </c:pt>
                <c:pt idx="767">
                  <c:v>-1.408500007528346E-3</c:v>
                </c:pt>
                <c:pt idx="768">
                  <c:v>9.490000011282973E-4</c:v>
                </c:pt>
                <c:pt idx="769">
                  <c:v>-8.8364999974146485E-3</c:v>
                </c:pt>
                <c:pt idx="770">
                  <c:v>-1.2233499997819308E-2</c:v>
                </c:pt>
                <c:pt idx="771">
                  <c:v>-1.123350000125356E-2</c:v>
                </c:pt>
                <c:pt idx="772">
                  <c:v>-6.5164999978151172E-3</c:v>
                </c:pt>
                <c:pt idx="773">
                  <c:v>-8.5860000035609119E-3</c:v>
                </c:pt>
                <c:pt idx="774">
                  <c:v>-1.0014000006776769E-2</c:v>
                </c:pt>
                <c:pt idx="775">
                  <c:v>6.9859999930486083E-3</c:v>
                </c:pt>
                <c:pt idx="776">
                  <c:v>3.4349999623373151E-4</c:v>
                </c:pt>
                <c:pt idx="777">
                  <c:v>-4.4419999976526015E-3</c:v>
                </c:pt>
                <c:pt idx="778">
                  <c:v>-9.2979999972158112E-3</c:v>
                </c:pt>
                <c:pt idx="779">
                  <c:v>-2.0835000032093376E-3</c:v>
                </c:pt>
                <c:pt idx="780">
                  <c:v>3.9164999980130233E-3</c:v>
                </c:pt>
                <c:pt idx="781">
                  <c:v>-4.9405000027036294E-3</c:v>
                </c:pt>
                <c:pt idx="782">
                  <c:v>-4.5114999957149848E-3</c:v>
                </c:pt>
                <c:pt idx="783">
                  <c:v>4.6314999999594875E-3</c:v>
                </c:pt>
                <c:pt idx="784">
                  <c:v>-1.5810000040801242E-3</c:v>
                </c:pt>
                <c:pt idx="786">
                  <c:v>-2.5770000065676868E-3</c:v>
                </c:pt>
                <c:pt idx="787">
                  <c:v>6.3849999423837289E-4</c:v>
                </c:pt>
                <c:pt idx="788">
                  <c:v>2.6384999946458265E-3</c:v>
                </c:pt>
                <c:pt idx="789">
                  <c:v>4.6384999950532801E-3</c:v>
                </c:pt>
                <c:pt idx="790">
                  <c:v>-4.4310000012046658E-3</c:v>
                </c:pt>
                <c:pt idx="791">
                  <c:v>2.5689999965834431E-3</c:v>
                </c:pt>
                <c:pt idx="792">
                  <c:v>-5.0149999879067764E-4</c:v>
                </c:pt>
                <c:pt idx="795">
                  <c:v>1.4713000004121568E-2</c:v>
                </c:pt>
                <c:pt idx="796">
                  <c:v>-5.928500002482906E-3</c:v>
                </c:pt>
                <c:pt idx="797">
                  <c:v>-4.9284999986412004E-3</c:v>
                </c:pt>
                <c:pt idx="798">
                  <c:v>-2.9284999982337467E-3</c:v>
                </c:pt>
                <c:pt idx="799">
                  <c:v>-1.1264000000664964E-2</c:v>
                </c:pt>
                <c:pt idx="800">
                  <c:v>-1.1264000000664964E-2</c:v>
                </c:pt>
                <c:pt idx="801">
                  <c:v>-8.3315000010770746E-3</c:v>
                </c:pt>
                <c:pt idx="802">
                  <c:v>-6.3315000006696209E-3</c:v>
                </c:pt>
                <c:pt idx="803">
                  <c:v>-1.3315000032889657E-3</c:v>
                </c:pt>
                <c:pt idx="804">
                  <c:v>4.6684999979333952E-3</c:v>
                </c:pt>
                <c:pt idx="805">
                  <c:v>-1.1759500004700385E-2</c:v>
                </c:pt>
                <c:pt idx="806">
                  <c:v>-8.7595000004512258E-3</c:v>
                </c:pt>
                <c:pt idx="807">
                  <c:v>-6.7595000000437722E-3</c:v>
                </c:pt>
                <c:pt idx="808">
                  <c:v>-4.7595000069122761E-3</c:v>
                </c:pt>
                <c:pt idx="809">
                  <c:v>-2.7595000065048225E-3</c:v>
                </c:pt>
                <c:pt idx="810">
                  <c:v>-7.595000060973689E-4</c:v>
                </c:pt>
                <c:pt idx="811">
                  <c:v>-7.595000060973689E-4</c:v>
                </c:pt>
                <c:pt idx="812">
                  <c:v>1.2404999943100847E-3</c:v>
                </c:pt>
                <c:pt idx="813">
                  <c:v>1.3385500002186745E-2</c:v>
                </c:pt>
                <c:pt idx="814">
                  <c:v>-3.2749999809311703E-4</c:v>
                </c:pt>
                <c:pt idx="815">
                  <c:v>-1.1397000009310432E-2</c:v>
                </c:pt>
                <c:pt idx="816">
                  <c:v>-1.0108000002219342E-2</c:v>
                </c:pt>
                <c:pt idx="817">
                  <c:v>-3.1079999971552752E-3</c:v>
                </c:pt>
                <c:pt idx="818">
                  <c:v>-4.7505000038654543E-3</c:v>
                </c:pt>
                <c:pt idx="819">
                  <c:v>-7.0334999982151203E-3</c:v>
                </c:pt>
                <c:pt idx="820">
                  <c:v>-7.2470000013709068E-3</c:v>
                </c:pt>
                <c:pt idx="821">
                  <c:v>-6.8895000003976747E-3</c:v>
                </c:pt>
                <c:pt idx="822">
                  <c:v>-3.8624999942840077E-3</c:v>
                </c:pt>
                <c:pt idx="823">
                  <c:v>1.3749999925494194E-4</c:v>
                </c:pt>
                <c:pt idx="824">
                  <c:v>-4.2905000009341165E-3</c:v>
                </c:pt>
                <c:pt idx="825">
                  <c:v>-6.7879999987781048E-3</c:v>
                </c:pt>
                <c:pt idx="826">
                  <c:v>-6.7879999987781048E-3</c:v>
                </c:pt>
                <c:pt idx="827">
                  <c:v>-6.7879999987781048E-3</c:v>
                </c:pt>
                <c:pt idx="828">
                  <c:v>-5.7880000022123568E-3</c:v>
                </c:pt>
                <c:pt idx="829">
                  <c:v>-4.7879999983706512E-3</c:v>
                </c:pt>
                <c:pt idx="830">
                  <c:v>-2.7879999979631975E-3</c:v>
                </c:pt>
                <c:pt idx="831">
                  <c:v>2.119999990100041E-4</c:v>
                </c:pt>
                <c:pt idx="832">
                  <c:v>2.119999990100041E-4</c:v>
                </c:pt>
                <c:pt idx="833">
                  <c:v>1.2120000028517097E-3</c:v>
                </c:pt>
                <c:pt idx="834">
                  <c:v>2.2119999994174577E-3</c:v>
                </c:pt>
                <c:pt idx="835">
                  <c:v>4.2119999998249114E-3</c:v>
                </c:pt>
                <c:pt idx="836">
                  <c:v>4.2119999998249114E-3</c:v>
                </c:pt>
                <c:pt idx="837">
                  <c:v>8.2120000006398186E-3</c:v>
                </c:pt>
                <c:pt idx="840">
                  <c:v>-4.0014999976847321E-3</c:v>
                </c:pt>
                <c:pt idx="841">
                  <c:v>-4.0014999976847321E-3</c:v>
                </c:pt>
                <c:pt idx="842">
                  <c:v>-1.0015000007115304E-3</c:v>
                </c:pt>
                <c:pt idx="843">
                  <c:v>-1.0015000007115304E-3</c:v>
                </c:pt>
                <c:pt idx="844">
                  <c:v>-1.4999968698248267E-6</c:v>
                </c:pt>
                <c:pt idx="845">
                  <c:v>-1.4999968698248267E-6</c:v>
                </c:pt>
                <c:pt idx="846">
                  <c:v>-1.4999968698248267E-6</c:v>
                </c:pt>
                <c:pt idx="847">
                  <c:v>9.9849999969592318E-4</c:v>
                </c:pt>
                <c:pt idx="848">
                  <c:v>1.9984999962616712E-3</c:v>
                </c:pt>
                <c:pt idx="849">
                  <c:v>2.9985000001033768E-3</c:v>
                </c:pt>
                <c:pt idx="850">
                  <c:v>2.9985000001033768E-3</c:v>
                </c:pt>
                <c:pt idx="851">
                  <c:v>3.9984999966691248E-3</c:v>
                </c:pt>
                <c:pt idx="852">
                  <c:v>3.9984999966691248E-3</c:v>
                </c:pt>
                <c:pt idx="853">
                  <c:v>4.9985000005108304E-3</c:v>
                </c:pt>
                <c:pt idx="854">
                  <c:v>6.9985000009182841E-3</c:v>
                </c:pt>
                <c:pt idx="855">
                  <c:v>7.9984999974840321E-3</c:v>
                </c:pt>
                <c:pt idx="856">
                  <c:v>7.9984999974840321E-3</c:v>
                </c:pt>
                <c:pt idx="857">
                  <c:v>2.5705000007292256E-3</c:v>
                </c:pt>
                <c:pt idx="858">
                  <c:v>-1.1499000000185333E-2</c:v>
                </c:pt>
                <c:pt idx="859">
                  <c:v>-7.8399999620160088E-4</c:v>
                </c:pt>
                <c:pt idx="860">
                  <c:v>-5.2100000029895455E-3</c:v>
                </c:pt>
                <c:pt idx="861">
                  <c:v>-8.7094999980763532E-3</c:v>
                </c:pt>
                <c:pt idx="862">
                  <c:v>1.8634999942150898E-3</c:v>
                </c:pt>
                <c:pt idx="863">
                  <c:v>-5.778999999165535E-3</c:v>
                </c:pt>
                <c:pt idx="864">
                  <c:v>-5.6289999993168749E-3</c:v>
                </c:pt>
                <c:pt idx="865">
                  <c:v>-1.8365000069024973E-3</c:v>
                </c:pt>
                <c:pt idx="866">
                  <c:v>-1.0179999997490086E-2</c:v>
                </c:pt>
                <c:pt idx="867">
                  <c:v>-1.0179999997490086E-2</c:v>
                </c:pt>
                <c:pt idx="868">
                  <c:v>-5.1800000001094304E-3</c:v>
                </c:pt>
                <c:pt idx="869">
                  <c:v>-4.1799999962677248E-3</c:v>
                </c:pt>
                <c:pt idx="870">
                  <c:v>-1.8000000272877514E-4</c:v>
                </c:pt>
                <c:pt idx="871">
                  <c:v>9.819999999308493E-3</c:v>
                </c:pt>
                <c:pt idx="872">
                  <c:v>-5.4630000013276003E-3</c:v>
                </c:pt>
                <c:pt idx="873">
                  <c:v>-7.3190000039176084E-3</c:v>
                </c:pt>
                <c:pt idx="874">
                  <c:v>1.6809999942779541E-3</c:v>
                </c:pt>
                <c:pt idx="875">
                  <c:v>2.6809999981196597E-3</c:v>
                </c:pt>
                <c:pt idx="876">
                  <c:v>6.680999998934567E-3</c:v>
                </c:pt>
                <c:pt idx="877">
                  <c:v>3.3265000020037405E-3</c:v>
                </c:pt>
                <c:pt idx="878">
                  <c:v>6.5410000024712645E-3</c:v>
                </c:pt>
                <c:pt idx="879">
                  <c:v>-1.1030000001483131E-2</c:v>
                </c:pt>
                <c:pt idx="880">
                  <c:v>6.9699999949079938E-3</c:v>
                </c:pt>
                <c:pt idx="881">
                  <c:v>3.2749999809311703E-4</c:v>
                </c:pt>
                <c:pt idx="882">
                  <c:v>-2.3845000032451935E-3</c:v>
                </c:pt>
                <c:pt idx="883">
                  <c:v>4.9739999958546832E-3</c:v>
                </c:pt>
                <c:pt idx="884">
                  <c:v>-2.8820000006817281E-3</c:v>
                </c:pt>
                <c:pt idx="885">
                  <c:v>-4.5234999997774139E-3</c:v>
                </c:pt>
                <c:pt idx="886">
                  <c:v>1.262249999854248E-2</c:v>
                </c:pt>
                <c:pt idx="887">
                  <c:v>1.3622500002384186E-2</c:v>
                </c:pt>
                <c:pt idx="888">
                  <c:v>8.1944999983534217E-3</c:v>
                </c:pt>
                <c:pt idx="889">
                  <c:v>4.3375000022933818E-3</c:v>
                </c:pt>
                <c:pt idx="890">
                  <c:v>-3.0905000021448359E-3</c:v>
                </c:pt>
                <c:pt idx="891">
                  <c:v>-1.7310000039287843E-3</c:v>
                </c:pt>
                <c:pt idx="892">
                  <c:v>-6.2295000025187619E-3</c:v>
                </c:pt>
                <c:pt idx="893">
                  <c:v>-1.4155000004393514E-2</c:v>
                </c:pt>
                <c:pt idx="894">
                  <c:v>-1.1367500002961606E-2</c:v>
                </c:pt>
                <c:pt idx="895">
                  <c:v>-4.3674999978975393E-3</c:v>
                </c:pt>
                <c:pt idx="896">
                  <c:v>-6.9499998062383384E-5</c:v>
                </c:pt>
                <c:pt idx="897">
                  <c:v>-6.9499998062383384E-5</c:v>
                </c:pt>
                <c:pt idx="898">
                  <c:v>-1.3900000340072438E-4</c:v>
                </c:pt>
                <c:pt idx="899">
                  <c:v>-3.1805000035092235E-3</c:v>
                </c:pt>
                <c:pt idx="900">
                  <c:v>-1.7805000024964102E-3</c:v>
                </c:pt>
                <c:pt idx="901">
                  <c:v>-1.6365000046789646E-3</c:v>
                </c:pt>
                <c:pt idx="902">
                  <c:v>7.9354999979841523E-3</c:v>
                </c:pt>
                <c:pt idx="903">
                  <c:v>8.1500000014784746E-3</c:v>
                </c:pt>
                <c:pt idx="904">
                  <c:v>-1.2780000033671968E-3</c:v>
                </c:pt>
                <c:pt idx="906">
                  <c:v>-4.4915000034961849E-3</c:v>
                </c:pt>
                <c:pt idx="907">
                  <c:v>5.2234999966458417E-3</c:v>
                </c:pt>
                <c:pt idx="908">
                  <c:v>2.2449999960372224E-4</c:v>
                </c:pt>
                <c:pt idx="909">
                  <c:v>-4.8459999961778522E-3</c:v>
                </c:pt>
                <c:pt idx="911">
                  <c:v>-1.6305000026477501E-3</c:v>
                </c:pt>
                <c:pt idx="912">
                  <c:v>-4.0585000024293549E-3</c:v>
                </c:pt>
                <c:pt idx="913">
                  <c:v>-3.4864999979618005E-3</c:v>
                </c:pt>
                <c:pt idx="914">
                  <c:v>-1.1343500002112705E-2</c:v>
                </c:pt>
                <c:pt idx="915">
                  <c:v>-3.3435000077588484E-3</c:v>
                </c:pt>
                <c:pt idx="917">
                  <c:v>-7.9840000034892E-3</c:v>
                </c:pt>
                <c:pt idx="918">
                  <c:v>1.3734999956795946E-3</c:v>
                </c:pt>
                <c:pt idx="919">
                  <c:v>-1.076650000322843E-2</c:v>
                </c:pt>
                <c:pt idx="920">
                  <c:v>-1.5834999998332933E-2</c:v>
                </c:pt>
                <c:pt idx="921">
                  <c:v>-1.8349999954807572E-3</c:v>
                </c:pt>
                <c:pt idx="922">
                  <c:v>-8.5459999972954392E-3</c:v>
                </c:pt>
                <c:pt idx="924">
                  <c:v>-5.3265000024111941E-3</c:v>
                </c:pt>
                <c:pt idx="925">
                  <c:v>-6.247999997867737E-3</c:v>
                </c:pt>
                <c:pt idx="926">
                  <c:v>-4.4574999992619269E-3</c:v>
                </c:pt>
                <c:pt idx="927">
                  <c:v>-4.2419999954290688E-3</c:v>
                </c:pt>
                <c:pt idx="928">
                  <c:v>-2.3819999987608753E-3</c:v>
                </c:pt>
                <c:pt idx="929">
                  <c:v>-4.1675000029499643E-3</c:v>
                </c:pt>
                <c:pt idx="930">
                  <c:v>8.8324999960605055E-3</c:v>
                </c:pt>
                <c:pt idx="931">
                  <c:v>1.1909999957424589E-3</c:v>
                </c:pt>
                <c:pt idx="935">
                  <c:v>-1.5306500004953705E-2</c:v>
                </c:pt>
                <c:pt idx="936">
                  <c:v>-7.3065000033238903E-3</c:v>
                </c:pt>
                <c:pt idx="937">
                  <c:v>-3.306500002508983E-3</c:v>
                </c:pt>
                <c:pt idx="938">
                  <c:v>-1.3065000021015294E-3</c:v>
                </c:pt>
                <c:pt idx="939">
                  <c:v>6.9349999830592424E-4</c:v>
                </c:pt>
                <c:pt idx="940">
                  <c:v>6.6934999995282851E-3</c:v>
                </c:pt>
                <c:pt idx="941">
                  <c:v>6.6934999995282851E-3</c:v>
                </c:pt>
                <c:pt idx="942">
                  <c:v>-2.3760000040056184E-3</c:v>
                </c:pt>
                <c:pt idx="943">
                  <c:v>-5.2329999962239526E-3</c:v>
                </c:pt>
                <c:pt idx="944">
                  <c:v>-3.6610000024666078E-3</c:v>
                </c:pt>
                <c:pt idx="945">
                  <c:v>-4.5150000078137964E-3</c:v>
                </c:pt>
                <c:pt idx="946">
                  <c:v>-1.5299500002583954E-2</c:v>
                </c:pt>
                <c:pt idx="947">
                  <c:v>1.0135500000615139E-2</c:v>
                </c:pt>
                <c:pt idx="948">
                  <c:v>-9.2905000055907294E-3</c:v>
                </c:pt>
                <c:pt idx="950">
                  <c:v>-8.0035000064526685E-3</c:v>
                </c:pt>
                <c:pt idx="951">
                  <c:v>-2.0569999978761189E-3</c:v>
                </c:pt>
                <c:pt idx="952">
                  <c:v>-6.485000005341135E-3</c:v>
                </c:pt>
                <c:pt idx="953">
                  <c:v>-1.3126500001817476E-2</c:v>
                </c:pt>
                <c:pt idx="954">
                  <c:v>-1.0126499997568317E-2</c:v>
                </c:pt>
                <c:pt idx="955">
                  <c:v>3.873499998007901E-3</c:v>
                </c:pt>
                <c:pt idx="956">
                  <c:v>-1.5239999993355013E-3</c:v>
                </c:pt>
                <c:pt idx="957">
                  <c:v>3.7600000359816477E-4</c:v>
                </c:pt>
                <c:pt idx="958">
                  <c:v>1.3760000001639128E-3</c:v>
                </c:pt>
                <c:pt idx="959">
                  <c:v>1.0375999998359475E-2</c:v>
                </c:pt>
                <c:pt idx="960">
                  <c:v>-9.2655000044032931E-3</c:v>
                </c:pt>
                <c:pt idx="961">
                  <c:v>7.34499997633975E-4</c:v>
                </c:pt>
                <c:pt idx="962">
                  <c:v>2.7344999980414286E-3</c:v>
                </c:pt>
                <c:pt idx="969">
                  <c:v>2.3700000019744039E-4</c:v>
                </c:pt>
                <c:pt idx="970">
                  <c:v>3.236999997170642E-3</c:v>
                </c:pt>
                <c:pt idx="971">
                  <c:v>-1.7976499999349471E-2</c:v>
                </c:pt>
                <c:pt idx="972">
                  <c:v>-1.011750000907341E-2</c:v>
                </c:pt>
                <c:pt idx="973">
                  <c:v>-9.0300000738352537E-4</c:v>
                </c:pt>
                <c:pt idx="978">
                  <c:v>-4.7580000027664937E-3</c:v>
                </c:pt>
                <c:pt idx="979">
                  <c:v>-6.543499999679625E-3</c:v>
                </c:pt>
                <c:pt idx="981">
                  <c:v>-6.9714999990537763E-3</c:v>
                </c:pt>
                <c:pt idx="982">
                  <c:v>-1.0612999998556916E-2</c:v>
                </c:pt>
                <c:pt idx="983">
                  <c:v>-3.8970000023255125E-3</c:v>
                </c:pt>
                <c:pt idx="984">
                  <c:v>-6.1105000058887526E-3</c:v>
                </c:pt>
                <c:pt idx="985">
                  <c:v>8.8949999189935625E-4</c:v>
                </c:pt>
                <c:pt idx="986">
                  <c:v>-4.0319999970961362E-3</c:v>
                </c:pt>
                <c:pt idx="987">
                  <c:v>-2.0309999963501468E-3</c:v>
                </c:pt>
                <c:pt idx="988">
                  <c:v>-4.673499999626074E-3</c:v>
                </c:pt>
                <c:pt idx="989">
                  <c:v>-7.2699999873293564E-4</c:v>
                </c:pt>
                <c:pt idx="990">
                  <c:v>2.7299999783281237E-4</c:v>
                </c:pt>
                <c:pt idx="991">
                  <c:v>1.273000001674518E-3</c:v>
                </c:pt>
                <c:pt idx="992">
                  <c:v>2.272999998240266E-3</c:v>
                </c:pt>
                <c:pt idx="993">
                  <c:v>4.2729999986477196E-3</c:v>
                </c:pt>
                <c:pt idx="994">
                  <c:v>5.844999999681022E-3</c:v>
                </c:pt>
                <c:pt idx="995">
                  <c:v>5.7745000012801029E-3</c:v>
                </c:pt>
                <c:pt idx="996">
                  <c:v>-5.0805000064428896E-3</c:v>
                </c:pt>
                <c:pt idx="997">
                  <c:v>9.1949999477947131E-4</c:v>
                </c:pt>
                <c:pt idx="998">
                  <c:v>8.9194999964092858E-3</c:v>
                </c:pt>
                <c:pt idx="999">
                  <c:v>-6.8660000033560209E-3</c:v>
                </c:pt>
                <c:pt idx="1000">
                  <c:v>-2.8660000025411136E-3</c:v>
                </c:pt>
                <c:pt idx="1001">
                  <c:v>-8.6600000213366002E-4</c:v>
                </c:pt>
                <c:pt idx="1002">
                  <c:v>1.1339999982737936E-3</c:v>
                </c:pt>
                <c:pt idx="1003">
                  <c:v>1.1339999982737936E-3</c:v>
                </c:pt>
                <c:pt idx="1004">
                  <c:v>5.1339999990887009E-3</c:v>
                </c:pt>
                <c:pt idx="1005">
                  <c:v>8.1339999960619025E-3</c:v>
                </c:pt>
                <c:pt idx="1012">
                  <c:v>-1.2940000015078112E-3</c:v>
                </c:pt>
                <c:pt idx="1013">
                  <c:v>-2.9400000494206324E-4</c:v>
                </c:pt>
                <c:pt idx="1014">
                  <c:v>3.705999995872844E-3</c:v>
                </c:pt>
                <c:pt idx="1015">
                  <c:v>7.7059999966877513E-3</c:v>
                </c:pt>
                <c:pt idx="1016">
                  <c:v>7.7059999966877513E-3</c:v>
                </c:pt>
                <c:pt idx="1017">
                  <c:v>1.8705999995290767E-2</c:v>
                </c:pt>
                <c:pt idx="1025">
                  <c:v>-1.7915000062203035E-3</c:v>
                </c:pt>
                <c:pt idx="1027">
                  <c:v>-5.0250000640517101E-4</c:v>
                </c:pt>
                <c:pt idx="1029">
                  <c:v>-1.0009999969042838E-3</c:v>
                </c:pt>
                <c:pt idx="1030">
                  <c:v>5.7099999685306102E-4</c:v>
                </c:pt>
                <c:pt idx="1031">
                  <c:v>1.1572000003070571E-2</c:v>
                </c:pt>
                <c:pt idx="1032">
                  <c:v>-3.0705000026500784E-3</c:v>
                </c:pt>
                <c:pt idx="1033">
                  <c:v>2.9345000002649613E-3</c:v>
                </c:pt>
                <c:pt idx="1034">
                  <c:v>-7.7755000020260923E-3</c:v>
                </c:pt>
                <c:pt idx="1035">
                  <c:v>-6.8600000668084249E-4</c:v>
                </c:pt>
                <c:pt idx="1036">
                  <c:v>-6.114000003435649E-3</c:v>
                </c:pt>
                <c:pt idx="1037">
                  <c:v>-5.1139999995939434E-3</c:v>
                </c:pt>
                <c:pt idx="1038">
                  <c:v>-2.1140000026207417E-3</c:v>
                </c:pt>
                <c:pt idx="1039">
                  <c:v>-8.6115000012796372E-3</c:v>
                </c:pt>
                <c:pt idx="1040">
                  <c:v>-3.6114999966230243E-3</c:v>
                </c:pt>
                <c:pt idx="1041">
                  <c:v>-1.6115000034915283E-3</c:v>
                </c:pt>
                <c:pt idx="1042">
                  <c:v>-8.8250000044354238E-3</c:v>
                </c:pt>
                <c:pt idx="1043">
                  <c:v>-4.8250000036205165E-3</c:v>
                </c:pt>
                <c:pt idx="1044">
                  <c:v>-3.2530000025872141E-3</c:v>
                </c:pt>
                <c:pt idx="1045">
                  <c:v>7.4699999822769314E-4</c:v>
                </c:pt>
                <c:pt idx="1046">
                  <c:v>7.4699999822769314E-4</c:v>
                </c:pt>
                <c:pt idx="1047">
                  <c:v>-4.1090000013355166E-3</c:v>
                </c:pt>
                <c:pt idx="1048">
                  <c:v>-1.0900000052060932E-4</c:v>
                </c:pt>
                <c:pt idx="1049">
                  <c:v>-6.5370000011171214E-3</c:v>
                </c:pt>
                <c:pt idx="1061">
                  <c:v>-6.0335000016493723E-3</c:v>
                </c:pt>
                <c:pt idx="1062">
                  <c:v>-5.0335000050836243E-3</c:v>
                </c:pt>
                <c:pt idx="1063">
                  <c:v>3.9665000003878959E-3</c:v>
                </c:pt>
                <c:pt idx="1064">
                  <c:v>1.1966499994741753E-2</c:v>
                </c:pt>
                <c:pt idx="1065">
                  <c:v>-3.8905000037630089E-3</c:v>
                </c:pt>
                <c:pt idx="1066">
                  <c:v>-6.5329999997629784E-3</c:v>
                </c:pt>
                <c:pt idx="1067">
                  <c:v>-6.5329999997629784E-3</c:v>
                </c:pt>
                <c:pt idx="1068">
                  <c:v>-1.0530999999900814E-2</c:v>
                </c:pt>
                <c:pt idx="1069">
                  <c:v>-5.5310000025201589E-3</c:v>
                </c:pt>
                <c:pt idx="1070">
                  <c:v>-5.5310000025201589E-3</c:v>
                </c:pt>
                <c:pt idx="1071">
                  <c:v>-2.5309999982709996E-3</c:v>
                </c:pt>
                <c:pt idx="1072">
                  <c:v>-5.3100000513950363E-4</c:v>
                </c:pt>
                <c:pt idx="1073">
                  <c:v>-6.3880000016069971E-3</c:v>
                </c:pt>
                <c:pt idx="1074">
                  <c:v>6.120000034570694E-4</c:v>
                </c:pt>
                <c:pt idx="1075">
                  <c:v>3.612000000430271E-3</c:v>
                </c:pt>
                <c:pt idx="1076">
                  <c:v>7.6120000012451783E-3</c:v>
                </c:pt>
                <c:pt idx="1080">
                  <c:v>6.1700000514974818E-4</c:v>
                </c:pt>
                <c:pt idx="1081">
                  <c:v>6.1700000514974818E-4</c:v>
                </c:pt>
                <c:pt idx="1082">
                  <c:v>3.0459999979939312E-3</c:v>
                </c:pt>
                <c:pt idx="1083">
                  <c:v>3.0459999979939312E-3</c:v>
                </c:pt>
                <c:pt idx="1084">
                  <c:v>7.0459999988088384E-3</c:v>
                </c:pt>
                <c:pt idx="1088">
                  <c:v>-5.8645000026444905E-3</c:v>
                </c:pt>
                <c:pt idx="1089">
                  <c:v>-2.8645000056712888E-3</c:v>
                </c:pt>
                <c:pt idx="1090">
                  <c:v>-6.078000005800277E-3</c:v>
                </c:pt>
                <c:pt idx="1091">
                  <c:v>4.9219999928027391E-3</c:v>
                </c:pt>
                <c:pt idx="1092">
                  <c:v>-6.2170000019250438E-3</c:v>
                </c:pt>
                <c:pt idx="1093">
                  <c:v>-5.2169999980833381E-3</c:v>
                </c:pt>
                <c:pt idx="1094">
                  <c:v>-4.2170000015175901E-3</c:v>
                </c:pt>
                <c:pt idx="1095">
                  <c:v>-4.2170000015175901E-3</c:v>
                </c:pt>
                <c:pt idx="1096">
                  <c:v>-1.5714500004833099E-2</c:v>
                </c:pt>
                <c:pt idx="1097">
                  <c:v>-7.144999981392175E-4</c:v>
                </c:pt>
                <c:pt idx="1098">
                  <c:v>-1.8142500004614703E-2</c:v>
                </c:pt>
                <c:pt idx="1099">
                  <c:v>-8.1425000025774352E-3</c:v>
                </c:pt>
                <c:pt idx="1100">
                  <c:v>-5.1425000056042336E-3</c:v>
                </c:pt>
                <c:pt idx="1101">
                  <c:v>-4.142500001762528E-3</c:v>
                </c:pt>
                <c:pt idx="1102">
                  <c:v>-3.14250000519678E-3</c:v>
                </c:pt>
                <c:pt idx="1103">
                  <c:v>-1.1425000047893263E-3</c:v>
                </c:pt>
                <c:pt idx="1104">
                  <c:v>1.8574999994598329E-3</c:v>
                </c:pt>
                <c:pt idx="1105">
                  <c:v>-6.4000000566011295E-4</c:v>
                </c:pt>
                <c:pt idx="1106">
                  <c:v>3.3599999951547943E-3</c:v>
                </c:pt>
                <c:pt idx="1107">
                  <c:v>1.0360000000218861E-2</c:v>
                </c:pt>
                <c:pt idx="1108">
                  <c:v>1.435999999375781E-2</c:v>
                </c:pt>
                <c:pt idx="1116">
                  <c:v>-3.5100000241072848E-4</c:v>
                </c:pt>
                <c:pt idx="1117">
                  <c:v>-1.8495000040275045E-3</c:v>
                </c:pt>
                <c:pt idx="1118">
                  <c:v>3.440499996941071E-3</c:v>
                </c:pt>
                <c:pt idx="1119">
                  <c:v>-1.768000001902692E-3</c:v>
                </c:pt>
                <c:pt idx="1120">
                  <c:v>2.3199999850476161E-4</c:v>
                </c:pt>
                <c:pt idx="1121">
                  <c:v>-4.7540000014123507E-3</c:v>
                </c:pt>
                <c:pt idx="1122">
                  <c:v>-1.0150000161956996E-4</c:v>
                </c:pt>
                <c:pt idx="1124">
                  <c:v>1.0470499997609295E-2</c:v>
                </c:pt>
                <c:pt idx="1126">
                  <c:v>5.9719999990193173E-3</c:v>
                </c:pt>
                <c:pt idx="1127">
                  <c:v>1.3330499998119194E-2</c:v>
                </c:pt>
                <c:pt idx="1128">
                  <c:v>1.2609999976120889E-3</c:v>
                </c:pt>
                <c:pt idx="1129">
                  <c:v>7.6929999995627441E-3</c:v>
                </c:pt>
                <c:pt idx="1130">
                  <c:v>6.6244999979971908E-3</c:v>
                </c:pt>
                <c:pt idx="1131">
                  <c:v>2.8430000020307489E-3</c:v>
                </c:pt>
                <c:pt idx="1132">
                  <c:v>2.4160000029951334E-3</c:v>
                </c:pt>
                <c:pt idx="1133">
                  <c:v>2.0089999961783178E-3</c:v>
                </c:pt>
                <c:pt idx="1134">
                  <c:v>2.0089999961783178E-3</c:v>
                </c:pt>
                <c:pt idx="1135">
                  <c:v>4.0089999965857714E-3</c:v>
                </c:pt>
                <c:pt idx="1136">
                  <c:v>5.0090000004274771E-3</c:v>
                </c:pt>
                <c:pt idx="1137">
                  <c:v>6.0089999969932251E-3</c:v>
                </c:pt>
                <c:pt idx="1138">
                  <c:v>-2.4190000040107407E-3</c:v>
                </c:pt>
                <c:pt idx="1139">
                  <c:v>3.152999997837469E-3</c:v>
                </c:pt>
                <c:pt idx="1140">
                  <c:v>-1.0604999988572672E-3</c:v>
                </c:pt>
                <c:pt idx="1141">
                  <c:v>2.9395000019576401E-3</c:v>
                </c:pt>
                <c:pt idx="1142">
                  <c:v>-2.4885000020731241E-3</c:v>
                </c:pt>
                <c:pt idx="1143">
                  <c:v>-9.1650000103982165E-4</c:v>
                </c:pt>
                <c:pt idx="1144">
                  <c:v>-5.3445000012288801E-3</c:v>
                </c:pt>
                <c:pt idx="1145">
                  <c:v>2.2750000061932951E-4</c:v>
                </c:pt>
                <c:pt idx="1146">
                  <c:v>-5.9860000037588179E-3</c:v>
                </c:pt>
                <c:pt idx="1147">
                  <c:v>2.1579999956884421E-3</c:v>
                </c:pt>
                <c:pt idx="1148">
                  <c:v>-2.841000008629635E-3</c:v>
                </c:pt>
                <c:pt idx="1149">
                  <c:v>9.7589999932097271E-3</c:v>
                </c:pt>
                <c:pt idx="1150">
                  <c:v>-2.268999996886123E-3</c:v>
                </c:pt>
                <c:pt idx="1151">
                  <c:v>-5.4825000042910688E-3</c:v>
                </c:pt>
                <c:pt idx="1152">
                  <c:v>-1.2500000593718141E-4</c:v>
                </c:pt>
                <c:pt idx="1153">
                  <c:v>-1.7674999980954453E-3</c:v>
                </c:pt>
                <c:pt idx="1154">
                  <c:v>1.4470000023720786E-3</c:v>
                </c:pt>
                <c:pt idx="1155">
                  <c:v>2.8044999999110587E-3</c:v>
                </c:pt>
                <c:pt idx="1156">
                  <c:v>-1.2400000559864566E-4</c:v>
                </c:pt>
                <c:pt idx="1157">
                  <c:v>-1.9810000012512319E-3</c:v>
                </c:pt>
                <c:pt idx="1158">
                  <c:v>5.9099999634781852E-4</c:v>
                </c:pt>
                <c:pt idx="1159">
                  <c:v>3.8054999968153425E-3</c:v>
                </c:pt>
                <c:pt idx="1160">
                  <c:v>1.1629999935394153E-3</c:v>
                </c:pt>
                <c:pt idx="1161">
                  <c:v>-2.4080000002868474E-3</c:v>
                </c:pt>
                <c:pt idx="1162">
                  <c:v>-7.8360000043176115E-3</c:v>
                </c:pt>
                <c:pt idx="1163">
                  <c:v>-6.2150000303518027E-4</c:v>
                </c:pt>
                <c:pt idx="1164">
                  <c:v>-3.9065000019036233E-3</c:v>
                </c:pt>
                <c:pt idx="1165">
                  <c:v>-1.905500001157634E-3</c:v>
                </c:pt>
                <c:pt idx="1166">
                  <c:v>-1.905500001157634E-3</c:v>
                </c:pt>
                <c:pt idx="1167">
                  <c:v>4.0945000000647269E-3</c:v>
                </c:pt>
                <c:pt idx="1168">
                  <c:v>5.0944999966304749E-3</c:v>
                </c:pt>
                <c:pt idx="1169">
                  <c:v>-3.9759999999660067E-3</c:v>
                </c:pt>
                <c:pt idx="1170">
                  <c:v>-3.5470000002533197E-3</c:v>
                </c:pt>
                <c:pt idx="1171">
                  <c:v>-1.8320000017411076E-3</c:v>
                </c:pt>
                <c:pt idx="1172">
                  <c:v>8.8299999333685264E-4</c:v>
                </c:pt>
                <c:pt idx="1173">
                  <c:v>1.6899999172892421E-4</c:v>
                </c:pt>
                <c:pt idx="1174">
                  <c:v>9.7420000020065345E-3</c:v>
                </c:pt>
                <c:pt idx="1176">
                  <c:v>-3.6719999989145435E-3</c:v>
                </c:pt>
                <c:pt idx="1177">
                  <c:v>2.3280000023078173E-3</c:v>
                </c:pt>
                <c:pt idx="1178">
                  <c:v>2.5454999995417893E-3</c:v>
                </c:pt>
                <c:pt idx="1179">
                  <c:v>1.0499999989406206E-3</c:v>
                </c:pt>
                <c:pt idx="1180">
                  <c:v>8.8049999612849206E-4</c:v>
                </c:pt>
                <c:pt idx="1181">
                  <c:v>5.5250000150408596E-4</c:v>
                </c:pt>
                <c:pt idx="1182">
                  <c:v>4.2450000182725489E-4</c:v>
                </c:pt>
                <c:pt idx="1183">
                  <c:v>2.1244999952614307E-3</c:v>
                </c:pt>
                <c:pt idx="1184">
                  <c:v>2.6749999960884452E-4</c:v>
                </c:pt>
                <c:pt idx="1185">
                  <c:v>-5.689000005077105E-3</c:v>
                </c:pt>
                <c:pt idx="1186">
                  <c:v>-4.2890000040642917E-3</c:v>
                </c:pt>
                <c:pt idx="1187">
                  <c:v>-1.0890000048675574E-3</c:v>
                </c:pt>
                <c:pt idx="1188">
                  <c:v>-1.7315000004600734E-3</c:v>
                </c:pt>
                <c:pt idx="1189">
                  <c:v>-2.302500004589092E-3</c:v>
                </c:pt>
                <c:pt idx="1190">
                  <c:v>-2.9450000001816079E-3</c:v>
                </c:pt>
                <c:pt idx="1191">
                  <c:v>2.1989999950164929E-3</c:v>
                </c:pt>
                <c:pt idx="1192">
                  <c:v>1.556499999423977E-3</c:v>
                </c:pt>
                <c:pt idx="1196">
                  <c:v>5.1305000015418045E-3</c:v>
                </c:pt>
                <c:pt idx="1202">
                  <c:v>-2.2400000307243317E-4</c:v>
                </c:pt>
                <c:pt idx="1204">
                  <c:v>-6.520000024465844E-4</c:v>
                </c:pt>
                <c:pt idx="1205">
                  <c:v>2.5634999983594753E-3</c:v>
                </c:pt>
                <c:pt idx="1206">
                  <c:v>-2.219000001787208E-3</c:v>
                </c:pt>
                <c:pt idx="1207">
                  <c:v>1.3995499997690786E-2</c:v>
                </c:pt>
                <c:pt idx="1208">
                  <c:v>-5.2885000040987507E-3</c:v>
                </c:pt>
                <c:pt idx="1209">
                  <c:v>6.2834999916958623E-3</c:v>
                </c:pt>
                <c:pt idx="1210">
                  <c:v>4.4979999947827309E-3</c:v>
                </c:pt>
                <c:pt idx="1211">
                  <c:v>9.4295000017154962E-3</c:v>
                </c:pt>
                <c:pt idx="1212">
                  <c:v>-2.4275000032503158E-3</c:v>
                </c:pt>
                <c:pt idx="1213">
                  <c:v>3.6900000122841448E-4</c:v>
                </c:pt>
                <c:pt idx="1214">
                  <c:v>-1.0839499998837709E-2</c:v>
                </c:pt>
                <c:pt idx="1215">
                  <c:v>-3.9394999985233881E-3</c:v>
                </c:pt>
                <c:pt idx="1216">
                  <c:v>-3.9394999985233881E-3</c:v>
                </c:pt>
                <c:pt idx="1217">
                  <c:v>-3.2395000016549602E-3</c:v>
                </c:pt>
                <c:pt idx="1218">
                  <c:v>4.160500000580214E-3</c:v>
                </c:pt>
                <c:pt idx="1219">
                  <c:v>2.879999992728699E-3</c:v>
                </c:pt>
                <c:pt idx="1220">
                  <c:v>9.5200000214390457E-4</c:v>
                </c:pt>
                <c:pt idx="1221">
                  <c:v>-1.7609999995329417E-3</c:v>
                </c:pt>
                <c:pt idx="1222">
                  <c:v>-1.8900000577559695E-4</c:v>
                </c:pt>
                <c:pt idx="1223">
                  <c:v>4.8545000026933849E-3</c:v>
                </c:pt>
                <c:pt idx="1231">
                  <c:v>-4.7550000017508864E-3</c:v>
                </c:pt>
                <c:pt idx="1232">
                  <c:v>1.0244999997667037E-2</c:v>
                </c:pt>
                <c:pt idx="1233">
                  <c:v>1.3105999998515472E-2</c:v>
                </c:pt>
                <c:pt idx="1234">
                  <c:v>3.6094999959459528E-3</c:v>
                </c:pt>
                <c:pt idx="1235">
                  <c:v>3.5439999992377125E-3</c:v>
                </c:pt>
                <c:pt idx="1236">
                  <c:v>2.4314999973285012E-3</c:v>
                </c:pt>
                <c:pt idx="1237">
                  <c:v>-3.9042500000505242E-2</c:v>
                </c:pt>
                <c:pt idx="1238">
                  <c:v>-3.3120000007329509E-3</c:v>
                </c:pt>
                <c:pt idx="1239">
                  <c:v>-1.9119999997201376E-3</c:v>
                </c:pt>
                <c:pt idx="1240">
                  <c:v>-2.9063000001769979E-2</c:v>
                </c:pt>
                <c:pt idx="1241">
                  <c:v>-5.4630000013276003E-3</c:v>
                </c:pt>
                <c:pt idx="1242">
                  <c:v>-2.6629999993019737E-3</c:v>
                </c:pt>
                <c:pt idx="1246">
                  <c:v>-6.6455000051064417E-3</c:v>
                </c:pt>
                <c:pt idx="1253">
                  <c:v>2.5570999998308253E-2</c:v>
                </c:pt>
                <c:pt idx="1254">
                  <c:v>-6.2860000034561381E-3</c:v>
                </c:pt>
                <c:pt idx="1255">
                  <c:v>4.7139999951468781E-3</c:v>
                </c:pt>
                <c:pt idx="1256">
                  <c:v>1.2154999931226484E-3</c:v>
                </c:pt>
                <c:pt idx="1257">
                  <c:v>6.1319999949773774E-3</c:v>
                </c:pt>
                <c:pt idx="1258">
                  <c:v>-5.7785000026342459E-3</c:v>
                </c:pt>
                <c:pt idx="1259">
                  <c:v>-1.0917500003415626E-2</c:v>
                </c:pt>
                <c:pt idx="1260">
                  <c:v>-5.5900000006658956E-4</c:v>
                </c:pt>
                <c:pt idx="1261">
                  <c:v>-9.6980000016628765E-3</c:v>
                </c:pt>
                <c:pt idx="1270">
                  <c:v>-1.1477000007289462E-2</c:v>
                </c:pt>
                <c:pt idx="1271">
                  <c:v>-3.1770000059623271E-3</c:v>
                </c:pt>
                <c:pt idx="1272">
                  <c:v>-6.60500000230968E-3</c:v>
                </c:pt>
                <c:pt idx="1273">
                  <c:v>-4.5049999971524812E-3</c:v>
                </c:pt>
                <c:pt idx="1274">
                  <c:v>-4.5049999971524812E-3</c:v>
                </c:pt>
                <c:pt idx="1275">
                  <c:v>-3.0500000138999894E-4</c:v>
                </c:pt>
                <c:pt idx="1276">
                  <c:v>9.9500000214902684E-4</c:v>
                </c:pt>
                <c:pt idx="1277">
                  <c:v>3.095000000030268E-3</c:v>
                </c:pt>
                <c:pt idx="1278">
                  <c:v>6.5949999989243224E-3</c:v>
                </c:pt>
                <c:pt idx="1279">
                  <c:v>6.1000000277999789E-4</c:v>
                </c:pt>
                <c:pt idx="1283">
                  <c:v>3.9685000010649674E-3</c:v>
                </c:pt>
                <c:pt idx="1285">
                  <c:v>-9.1599999723257497E-4</c:v>
                </c:pt>
                <c:pt idx="1286">
                  <c:v>-3.1010000020614825E-3</c:v>
                </c:pt>
                <c:pt idx="1287">
                  <c:v>-1.7050000315066427E-4</c:v>
                </c:pt>
                <c:pt idx="1289">
                  <c:v>1.2401500003761612E-2</c:v>
                </c:pt>
                <c:pt idx="1290">
                  <c:v>-1.4535000009345822E-3</c:v>
                </c:pt>
                <c:pt idx="1291">
                  <c:v>1.0575499996775761E-2</c:v>
                </c:pt>
                <c:pt idx="1292">
                  <c:v>-1.8815000003087334E-3</c:v>
                </c:pt>
                <c:pt idx="1293">
                  <c:v>-8.3095000009052455E-3</c:v>
                </c:pt>
                <c:pt idx="1294">
                  <c:v>-1.9520000059856102E-3</c:v>
                </c:pt>
                <c:pt idx="1299">
                  <c:v>2.8344999955152161E-3</c:v>
                </c:pt>
                <c:pt idx="1302">
                  <c:v>1.1929999964195304E-3</c:v>
                </c:pt>
                <c:pt idx="1305">
                  <c:v>2.5504999939585105E-3</c:v>
                </c:pt>
                <c:pt idx="1306">
                  <c:v>6.76499999826774E-3</c:v>
                </c:pt>
                <c:pt idx="1307">
                  <c:v>-1.448500006517861E-3</c:v>
                </c:pt>
                <c:pt idx="1308">
                  <c:v>5.5249999422812834E-4</c:v>
                </c:pt>
                <c:pt idx="1309">
                  <c:v>5.5249999422812834E-4</c:v>
                </c:pt>
                <c:pt idx="1312">
                  <c:v>8.0309999975725077E-3</c:v>
                </c:pt>
                <c:pt idx="1313">
                  <c:v>1.5630999994755257E-2</c:v>
                </c:pt>
                <c:pt idx="1314">
                  <c:v>2.1230999991530553E-2</c:v>
                </c:pt>
                <c:pt idx="1315">
                  <c:v>-2.5685000073281117E-3</c:v>
                </c:pt>
                <c:pt idx="1318">
                  <c:v>-3.5665000032167882E-3</c:v>
                </c:pt>
                <c:pt idx="1319">
                  <c:v>-3.1665000060456805E-3</c:v>
                </c:pt>
                <c:pt idx="1320">
                  <c:v>1.1484999995445833E-3</c:v>
                </c:pt>
                <c:pt idx="1321">
                  <c:v>5.0699999701464549E-4</c:v>
                </c:pt>
                <c:pt idx="1322">
                  <c:v>7.8999997640494257E-5</c:v>
                </c:pt>
                <c:pt idx="1323">
                  <c:v>-1.5625000014551915E-3</c:v>
                </c:pt>
                <c:pt idx="1324">
                  <c:v>-6.2049999978626147E-3</c:v>
                </c:pt>
                <c:pt idx="1325">
                  <c:v>2.3849999706726521E-4</c:v>
                </c:pt>
                <c:pt idx="1326">
                  <c:v>2.3384999949485064E-3</c:v>
                </c:pt>
                <c:pt idx="1327">
                  <c:v>3.7384999959613197E-3</c:v>
                </c:pt>
                <c:pt idx="1328">
                  <c:v>-7.4185000048601069E-3</c:v>
                </c:pt>
                <c:pt idx="1332">
                  <c:v>-1.1846500005049165E-2</c:v>
                </c:pt>
                <c:pt idx="1333">
                  <c:v>7.7264999999897555E-3</c:v>
                </c:pt>
                <c:pt idx="1334">
                  <c:v>-7.0150000101421028E-4</c:v>
                </c:pt>
                <c:pt idx="1338">
                  <c:v>-6.5575000044191256E-3</c:v>
                </c:pt>
                <c:pt idx="1339">
                  <c:v>7.6569999946514145E-3</c:v>
                </c:pt>
                <c:pt idx="1340">
                  <c:v>-5.5000004067551345E-5</c:v>
                </c:pt>
                <c:pt idx="1341">
                  <c:v>3.9449999967473559E-3</c:v>
                </c:pt>
                <c:pt idx="1342">
                  <c:v>7.3150000389432535E-4</c:v>
                </c:pt>
                <c:pt idx="1343">
                  <c:v>-1.2550000246847048E-4</c:v>
                </c:pt>
                <c:pt idx="1344">
                  <c:v>-5.0540000011096708E-3</c:v>
                </c:pt>
                <c:pt idx="1345">
                  <c:v>-1.0338000000047032E-2</c:v>
                </c:pt>
                <c:pt idx="1346">
                  <c:v>1.0204999998677522E-3</c:v>
                </c:pt>
                <c:pt idx="1347">
                  <c:v>-2.829500001098495E-3</c:v>
                </c:pt>
                <c:pt idx="1348">
                  <c:v>1.4030000020284206E-3</c:v>
                </c:pt>
                <c:pt idx="1354">
                  <c:v>2.3355000012088567E-3</c:v>
                </c:pt>
                <c:pt idx="1357">
                  <c:v>7.6749999425373971E-4</c:v>
                </c:pt>
                <c:pt idx="1359">
                  <c:v>2.3395000025629997E-3</c:v>
                </c:pt>
                <c:pt idx="1361">
                  <c:v>5.2699999941978604E-3</c:v>
                </c:pt>
                <c:pt idx="1366">
                  <c:v>5.2054999978281558E-3</c:v>
                </c:pt>
                <c:pt idx="1370">
                  <c:v>8.0664999986765906E-3</c:v>
                </c:pt>
                <c:pt idx="1371">
                  <c:v>-1.1280000035185367E-3</c:v>
                </c:pt>
                <c:pt idx="1372">
                  <c:v>1.587199999630684E-2</c:v>
                </c:pt>
                <c:pt idx="1373">
                  <c:v>1.2515499998698942E-2</c:v>
                </c:pt>
                <c:pt idx="1375">
                  <c:v>-1.8390000041108578E-3</c:v>
                </c:pt>
                <c:pt idx="1376">
                  <c:v>-5.4100000052130781E-3</c:v>
                </c:pt>
                <c:pt idx="1377">
                  <c:v>-1.9100000063190237E-3</c:v>
                </c:pt>
                <c:pt idx="1378">
                  <c:v>1.8999999883817509E-4</c:v>
                </c:pt>
                <c:pt idx="1379">
                  <c:v>5.6899999981396832E-3</c:v>
                </c:pt>
                <c:pt idx="1380">
                  <c:v>9.8899999939021654E-3</c:v>
                </c:pt>
                <c:pt idx="1381">
                  <c:v>1.3390000000072177E-2</c:v>
                </c:pt>
                <c:pt idx="1382">
                  <c:v>1.4089999996940605E-2</c:v>
                </c:pt>
                <c:pt idx="1383">
                  <c:v>1.6189999994821846E-2</c:v>
                </c:pt>
                <c:pt idx="1384">
                  <c:v>1.6889999998966232E-2</c:v>
                </c:pt>
                <c:pt idx="1385">
                  <c:v>3.0500000138999894E-4</c:v>
                </c:pt>
                <c:pt idx="1386">
                  <c:v>3.3804999984567985E-3</c:v>
                </c:pt>
                <c:pt idx="1388">
                  <c:v>1.5244999958667904E-3</c:v>
                </c:pt>
                <c:pt idx="1389">
                  <c:v>5.73900000017602E-3</c:v>
                </c:pt>
                <c:pt idx="1390">
                  <c:v>3.3110000003944151E-3</c:v>
                </c:pt>
                <c:pt idx="1391">
                  <c:v>8.1150000187335536E-4</c:v>
                </c:pt>
                <c:pt idx="1392">
                  <c:v>-1.1973000000580214E-2</c:v>
                </c:pt>
                <c:pt idx="1393">
                  <c:v>-4.6145000014803372E-3</c:v>
                </c:pt>
                <c:pt idx="1394">
                  <c:v>1.3854999997420236E-3</c:v>
                </c:pt>
                <c:pt idx="1395">
                  <c:v>1.1385499994503334E-2</c:v>
                </c:pt>
                <c:pt idx="1397">
                  <c:v>1.3171999991755001E-2</c:v>
                </c:pt>
                <c:pt idx="1398">
                  <c:v>-1.025600000139093E-2</c:v>
                </c:pt>
                <c:pt idx="1399">
                  <c:v>-1.1200000153621659E-4</c:v>
                </c:pt>
                <c:pt idx="1402">
                  <c:v>-6.3205000042216852E-3</c:v>
                </c:pt>
                <c:pt idx="1403">
                  <c:v>4.6109999966574833E-3</c:v>
                </c:pt>
                <c:pt idx="1404">
                  <c:v>7.7700000038021244E-3</c:v>
                </c:pt>
                <c:pt idx="1406">
                  <c:v>5.128500000864733E-3</c:v>
                </c:pt>
                <c:pt idx="1410">
                  <c:v>-2.4384999996982515E-3</c:v>
                </c:pt>
                <c:pt idx="1421">
                  <c:v>-2.0900000527035445E-4</c:v>
                </c:pt>
                <c:pt idx="1422">
                  <c:v>-1.9230000034440309E-3</c:v>
                </c:pt>
                <c:pt idx="1432">
                  <c:v>-6.6050000168615952E-4</c:v>
                </c:pt>
                <c:pt idx="1433">
                  <c:v>1.449999981559813E-4</c:v>
                </c:pt>
                <c:pt idx="1434">
                  <c:v>9.5779999974183738E-3</c:v>
                </c:pt>
                <c:pt idx="1437">
                  <c:v>7.7925000005052425E-3</c:v>
                </c:pt>
                <c:pt idx="1438">
                  <c:v>5.2930000019841827E-3</c:v>
                </c:pt>
                <c:pt idx="1439">
                  <c:v>5.8300000091549009E-4</c:v>
                </c:pt>
                <c:pt idx="1441">
                  <c:v>-6.9999999686842784E-4</c:v>
                </c:pt>
                <c:pt idx="1448">
                  <c:v>-2.8049999964423478E-3</c:v>
                </c:pt>
                <c:pt idx="1449">
                  <c:v>-1.3760000074398704E-3</c:v>
                </c:pt>
                <c:pt idx="1453">
                  <c:v>-5.7759999981499277E-3</c:v>
                </c:pt>
                <c:pt idx="1454">
                  <c:v>7.9700000060256571E-4</c:v>
                </c:pt>
                <c:pt idx="1464">
                  <c:v>7.8639999992446974E-3</c:v>
                </c:pt>
                <c:pt idx="1465">
                  <c:v>1.8263999998453073E-2</c:v>
                </c:pt>
                <c:pt idx="1468">
                  <c:v>-8.1500002124812454E-5</c:v>
                </c:pt>
                <c:pt idx="1480">
                  <c:v>-1.2439999991329387E-3</c:v>
                </c:pt>
                <c:pt idx="1492">
                  <c:v>3.4649999724933878E-4</c:v>
                </c:pt>
                <c:pt idx="1511">
                  <c:v>2.8394999972078949E-3</c:v>
                </c:pt>
                <c:pt idx="1513">
                  <c:v>6.4839999977266416E-3</c:v>
                </c:pt>
                <c:pt idx="1541">
                  <c:v>2.8279999969527125E-3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0D-49A8-966C-39AADB476ECB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1'!$J$21:$J$1927</c:f>
              <c:numCache>
                <c:formatCode>General</c:formatCode>
                <c:ptCount val="1907"/>
                <c:pt idx="61">
                  <c:v>-3.6326500005088747E-2</c:v>
                </c:pt>
                <c:pt idx="72">
                  <c:v>-2.8919000003952533E-2</c:v>
                </c:pt>
                <c:pt idx="156">
                  <c:v>-2.2206000008736737E-2</c:v>
                </c:pt>
                <c:pt idx="159">
                  <c:v>-1.9916999997803941E-2</c:v>
                </c:pt>
                <c:pt idx="160">
                  <c:v>-2.0458500002860092E-2</c:v>
                </c:pt>
                <c:pt idx="209">
                  <c:v>-1.7405750004400034E-2</c:v>
                </c:pt>
                <c:pt idx="277">
                  <c:v>-1.5672000001359265E-2</c:v>
                </c:pt>
                <c:pt idx="280">
                  <c:v>-1.8325500001083128E-2</c:v>
                </c:pt>
                <c:pt idx="281">
                  <c:v>-1.7938999997568317E-2</c:v>
                </c:pt>
                <c:pt idx="282">
                  <c:v>-1.6780500001914334E-2</c:v>
                </c:pt>
                <c:pt idx="310">
                  <c:v>-1.2833499997213949E-2</c:v>
                </c:pt>
                <c:pt idx="335">
                  <c:v>-1.5632499998901039E-2</c:v>
                </c:pt>
                <c:pt idx="350">
                  <c:v>-1.119200000539422E-2</c:v>
                </c:pt>
                <c:pt idx="358">
                  <c:v>-1.4309999998658895E-2</c:v>
                </c:pt>
                <c:pt idx="381">
                  <c:v>-9.7505000012461096E-3</c:v>
                </c:pt>
                <c:pt idx="404">
                  <c:v>-8.8805000050342642E-3</c:v>
                </c:pt>
                <c:pt idx="405">
                  <c:v>-1.3944500002253335E-2</c:v>
                </c:pt>
                <c:pt idx="406">
                  <c:v>-1.3930000000982545E-2</c:v>
                </c:pt>
                <c:pt idx="411">
                  <c:v>-1.5512999998463783E-2</c:v>
                </c:pt>
                <c:pt idx="415">
                  <c:v>-1.273850000143284E-2</c:v>
                </c:pt>
                <c:pt idx="416">
                  <c:v>-1.2081000000762288E-2</c:v>
                </c:pt>
                <c:pt idx="420">
                  <c:v>-1.362150000204565E-2</c:v>
                </c:pt>
                <c:pt idx="421">
                  <c:v>-1.4820500000496395E-2</c:v>
                </c:pt>
                <c:pt idx="422">
                  <c:v>-1.386300000740448E-2</c:v>
                </c:pt>
                <c:pt idx="424">
                  <c:v>-1.4548500003002118E-2</c:v>
                </c:pt>
                <c:pt idx="430">
                  <c:v>-1.135950000025332E-2</c:v>
                </c:pt>
                <c:pt idx="431">
                  <c:v>-1.2126500005251728E-2</c:v>
                </c:pt>
                <c:pt idx="434">
                  <c:v>-8.0390000002807938E-3</c:v>
                </c:pt>
                <c:pt idx="436">
                  <c:v>-1.1460000008810312E-2</c:v>
                </c:pt>
                <c:pt idx="452">
                  <c:v>-1.3435500004561618E-2</c:v>
                </c:pt>
                <c:pt idx="453">
                  <c:v>-1.333550000708783E-2</c:v>
                </c:pt>
                <c:pt idx="457">
                  <c:v>-1.3376000002608635E-2</c:v>
                </c:pt>
                <c:pt idx="460">
                  <c:v>-1.2546499994641636E-2</c:v>
                </c:pt>
                <c:pt idx="461">
                  <c:v>-1.2446499997167848E-2</c:v>
                </c:pt>
                <c:pt idx="465">
                  <c:v>-9.4975000029080547E-3</c:v>
                </c:pt>
                <c:pt idx="469">
                  <c:v>-1.1988500002189539E-2</c:v>
                </c:pt>
                <c:pt idx="472">
                  <c:v>-1.2443499996152241E-2</c:v>
                </c:pt>
                <c:pt idx="476">
                  <c:v>-9.9985000051674433E-3</c:v>
                </c:pt>
                <c:pt idx="477">
                  <c:v>-9.9985000051674433E-3</c:v>
                </c:pt>
                <c:pt idx="478">
                  <c:v>-1.106900000013411E-2</c:v>
                </c:pt>
                <c:pt idx="481">
                  <c:v>-1.0452999995322898E-2</c:v>
                </c:pt>
                <c:pt idx="482">
                  <c:v>-1.1580999998841435E-2</c:v>
                </c:pt>
                <c:pt idx="483">
                  <c:v>-1.075200000195764E-2</c:v>
                </c:pt>
                <c:pt idx="494">
                  <c:v>-1.089575000514742E-2</c:v>
                </c:pt>
                <c:pt idx="497">
                  <c:v>-6.9275000059860758E-3</c:v>
                </c:pt>
                <c:pt idx="511">
                  <c:v>-8.7110000022221357E-3</c:v>
                </c:pt>
                <c:pt idx="513">
                  <c:v>-1.0252499996568076E-2</c:v>
                </c:pt>
                <c:pt idx="514">
                  <c:v>-9.809500006667804E-3</c:v>
                </c:pt>
                <c:pt idx="516">
                  <c:v>-1.4915750005457085E-2</c:v>
                </c:pt>
                <c:pt idx="518">
                  <c:v>-1.1308500004815869E-2</c:v>
                </c:pt>
                <c:pt idx="522">
                  <c:v>-1.1026750005839858E-2</c:v>
                </c:pt>
                <c:pt idx="528">
                  <c:v>-1.0889000004681293E-2</c:v>
                </c:pt>
                <c:pt idx="536">
                  <c:v>-9.0860000054817647E-3</c:v>
                </c:pt>
                <c:pt idx="560">
                  <c:v>-9.7370000003138557E-3</c:v>
                </c:pt>
                <c:pt idx="564">
                  <c:v>-1.0944499998004176E-2</c:v>
                </c:pt>
                <c:pt idx="584">
                  <c:v>-1.1957000002439599E-2</c:v>
                </c:pt>
                <c:pt idx="599">
                  <c:v>-9.6029999986058101E-3</c:v>
                </c:pt>
                <c:pt idx="613">
                  <c:v>-1.0332999998354353E-2</c:v>
                </c:pt>
                <c:pt idx="629">
                  <c:v>-1.0032999998657033E-2</c:v>
                </c:pt>
                <c:pt idx="648">
                  <c:v>-1.0422500003187452E-2</c:v>
                </c:pt>
                <c:pt idx="655">
                  <c:v>-1.0436000004119705E-2</c:v>
                </c:pt>
                <c:pt idx="670">
                  <c:v>-1.1133500003779773E-2</c:v>
                </c:pt>
                <c:pt idx="674">
                  <c:v>-1.0504750003747176E-2</c:v>
                </c:pt>
                <c:pt idx="675">
                  <c:v>-1.0404749998997431E-2</c:v>
                </c:pt>
                <c:pt idx="676">
                  <c:v>-8.4255000037956052E-3</c:v>
                </c:pt>
                <c:pt idx="677">
                  <c:v>-8.2255000015720725E-3</c:v>
                </c:pt>
                <c:pt idx="749">
                  <c:v>-9.1374999974505045E-3</c:v>
                </c:pt>
                <c:pt idx="750">
                  <c:v>-8.1375000008847564E-3</c:v>
                </c:pt>
                <c:pt idx="785">
                  <c:v>-6.4490000004298054E-3</c:v>
                </c:pt>
                <c:pt idx="793">
                  <c:v>-6.6870000009657815E-3</c:v>
                </c:pt>
                <c:pt idx="794">
                  <c:v>-6.6870000009657815E-3</c:v>
                </c:pt>
                <c:pt idx="838">
                  <c:v>-6.5160000012838282E-3</c:v>
                </c:pt>
                <c:pt idx="839">
                  <c:v>-6.5160000012838282E-3</c:v>
                </c:pt>
                <c:pt idx="905">
                  <c:v>-4.7059999997145496E-3</c:v>
                </c:pt>
                <c:pt idx="910">
                  <c:v>-4.8170000009122305E-3</c:v>
                </c:pt>
                <c:pt idx="916">
                  <c:v>-4.1154999998980202E-3</c:v>
                </c:pt>
                <c:pt idx="932">
                  <c:v>-4.6930000025895424E-3</c:v>
                </c:pt>
                <c:pt idx="933">
                  <c:v>-3.2930000015767291E-3</c:v>
                </c:pt>
                <c:pt idx="934">
                  <c:v>-3.2930000015767291E-3</c:v>
                </c:pt>
                <c:pt idx="963">
                  <c:v>-4.9790000048233196E-3</c:v>
                </c:pt>
                <c:pt idx="964">
                  <c:v>-5.7287500021629967E-3</c:v>
                </c:pt>
                <c:pt idx="965">
                  <c:v>-4.9214999962714501E-3</c:v>
                </c:pt>
                <c:pt idx="966">
                  <c:v>-5.9142499958397821E-3</c:v>
                </c:pt>
                <c:pt idx="967">
                  <c:v>-5.0567500002216548E-3</c:v>
                </c:pt>
                <c:pt idx="974">
                  <c:v>-3.7165000030654483E-3</c:v>
                </c:pt>
                <c:pt idx="975">
                  <c:v>-4.3947500016656704E-3</c:v>
                </c:pt>
                <c:pt idx="976">
                  <c:v>-3.5947500073234551E-3</c:v>
                </c:pt>
                <c:pt idx="977">
                  <c:v>-2.8947500031790696E-3</c:v>
                </c:pt>
                <c:pt idx="980">
                  <c:v>-3.9434999998775311E-3</c:v>
                </c:pt>
                <c:pt idx="1006">
                  <c:v>-4.4084999972255901E-3</c:v>
                </c:pt>
                <c:pt idx="1007">
                  <c:v>-4.2084999950020574E-3</c:v>
                </c:pt>
                <c:pt idx="1008">
                  <c:v>-4.1084999975282699E-3</c:v>
                </c:pt>
                <c:pt idx="1009">
                  <c:v>-3.6012499986100011E-3</c:v>
                </c:pt>
                <c:pt idx="1010">
                  <c:v>-1.7012499956763349E-3</c:v>
                </c:pt>
                <c:pt idx="1011">
                  <c:v>-1.4012499959790148E-3</c:v>
                </c:pt>
                <c:pt idx="1018">
                  <c:v>-4.2365000044810586E-3</c:v>
                </c:pt>
                <c:pt idx="1019">
                  <c:v>-4.0365000022575259E-3</c:v>
                </c:pt>
                <c:pt idx="1020">
                  <c:v>-4.1219999984605238E-3</c:v>
                </c:pt>
                <c:pt idx="1021">
                  <c:v>-2.9147500026738271E-3</c:v>
                </c:pt>
                <c:pt idx="1022">
                  <c:v>-1.2147500019636936E-3</c:v>
                </c:pt>
                <c:pt idx="1023">
                  <c:v>-5.1474999781930819E-4</c:v>
                </c:pt>
                <c:pt idx="1024">
                  <c:v>-3.1474999559577554E-4</c:v>
                </c:pt>
                <c:pt idx="1050">
                  <c:v>-3.415250001125969E-3</c:v>
                </c:pt>
                <c:pt idx="1051">
                  <c:v>-3.0505000031553209E-3</c:v>
                </c:pt>
                <c:pt idx="1052">
                  <c:v>-2.5505000012344681E-3</c:v>
                </c:pt>
                <c:pt idx="1053">
                  <c:v>-3.343250005855225E-3</c:v>
                </c:pt>
                <c:pt idx="1054">
                  <c:v>-2.5432500042370521E-3</c:v>
                </c:pt>
                <c:pt idx="1055">
                  <c:v>-3.2360000041080639E-3</c:v>
                </c:pt>
                <c:pt idx="1056">
                  <c:v>-3.1359999993583187E-3</c:v>
                </c:pt>
                <c:pt idx="1057">
                  <c:v>-2.9360000044107437E-3</c:v>
                </c:pt>
                <c:pt idx="1058">
                  <c:v>-3.6857500090263784E-3</c:v>
                </c:pt>
                <c:pt idx="1059">
                  <c:v>-3.0857500096317381E-3</c:v>
                </c:pt>
                <c:pt idx="1060">
                  <c:v>-2.4857500029611401E-3</c:v>
                </c:pt>
                <c:pt idx="1077">
                  <c:v>-2.626000001328066E-3</c:v>
                </c:pt>
                <c:pt idx="1078">
                  <c:v>-1.626000004762318E-3</c:v>
                </c:pt>
                <c:pt idx="1079">
                  <c:v>-2.6000001525972039E-5</c:v>
                </c:pt>
                <c:pt idx="1085">
                  <c:v>-2.7065000031143427E-3</c:v>
                </c:pt>
                <c:pt idx="1086">
                  <c:v>-2.2065000011934899E-3</c:v>
                </c:pt>
                <c:pt idx="1087">
                  <c:v>-1.9065000014961697E-3</c:v>
                </c:pt>
                <c:pt idx="1109">
                  <c:v>-1.8752499963738956E-3</c:v>
                </c:pt>
                <c:pt idx="1110">
                  <c:v>-1.0752500020316802E-3</c:v>
                </c:pt>
                <c:pt idx="1111">
                  <c:v>-1.0752499947557226E-3</c:v>
                </c:pt>
                <c:pt idx="1112">
                  <c:v>1.2475000403355807E-4</c:v>
                </c:pt>
                <c:pt idx="1113">
                  <c:v>-2.4535000047762878E-3</c:v>
                </c:pt>
                <c:pt idx="1114">
                  <c:v>-2.2535000025527552E-3</c:v>
                </c:pt>
                <c:pt idx="1115">
                  <c:v>-2.1535000050789677E-3</c:v>
                </c:pt>
                <c:pt idx="1123">
                  <c:v>2.9704999979003333E-3</c:v>
                </c:pt>
                <c:pt idx="1125">
                  <c:v>3.0207500021788292E-3</c:v>
                </c:pt>
                <c:pt idx="1175">
                  <c:v>-4.1150000470224768E-4</c:v>
                </c:pt>
                <c:pt idx="1193">
                  <c:v>-4.8750000132713467E-5</c:v>
                </c:pt>
                <c:pt idx="1194">
                  <c:v>-4.8750000132713467E-5</c:v>
                </c:pt>
                <c:pt idx="1195">
                  <c:v>-2.0414999962667935E-3</c:v>
                </c:pt>
                <c:pt idx="1197">
                  <c:v>-9.1200000315438956E-4</c:v>
                </c:pt>
                <c:pt idx="1198">
                  <c:v>-1.1670000021695159E-3</c:v>
                </c:pt>
                <c:pt idx="1199">
                  <c:v>-1.1670000021695159E-3</c:v>
                </c:pt>
                <c:pt idx="1200">
                  <c:v>-3.6597500002244487E-3</c:v>
                </c:pt>
                <c:pt idx="1201">
                  <c:v>-3.6597500002244487E-3</c:v>
                </c:pt>
                <c:pt idx="1203">
                  <c:v>-3.7022500036982819E-3</c:v>
                </c:pt>
                <c:pt idx="1224">
                  <c:v>-4.6440000005532056E-3</c:v>
                </c:pt>
                <c:pt idx="1225">
                  <c:v>-4.6440000005532056E-3</c:v>
                </c:pt>
                <c:pt idx="1226">
                  <c:v>-4.6440000005532056E-3</c:v>
                </c:pt>
                <c:pt idx="1227">
                  <c:v>-4.2367499991087243E-3</c:v>
                </c:pt>
                <c:pt idx="1228">
                  <c:v>-4.2367499991087243E-3</c:v>
                </c:pt>
                <c:pt idx="1229">
                  <c:v>-3.7295000001904555E-3</c:v>
                </c:pt>
                <c:pt idx="1230">
                  <c:v>-3.7295000001904555E-3</c:v>
                </c:pt>
                <c:pt idx="1243">
                  <c:v>-1.625249999051448E-3</c:v>
                </c:pt>
                <c:pt idx="1244">
                  <c:v>-1.4252499968279153E-3</c:v>
                </c:pt>
                <c:pt idx="1245">
                  <c:v>-1.2252500018803403E-3</c:v>
                </c:pt>
                <c:pt idx="1247">
                  <c:v>-6.6800000058719888E-4</c:v>
                </c:pt>
                <c:pt idx="1248">
                  <c:v>-5.7799999922281131E-4</c:v>
                </c:pt>
                <c:pt idx="1249">
                  <c:v>-2.8800000291084871E-4</c:v>
                </c:pt>
                <c:pt idx="1250">
                  <c:v>-1.5507499992963858E-3</c:v>
                </c:pt>
                <c:pt idx="1251">
                  <c:v>6.6924999555340037E-4</c:v>
                </c:pt>
                <c:pt idx="1252">
                  <c:v>8.4924999828217551E-4</c:v>
                </c:pt>
                <c:pt idx="1262">
                  <c:v>-4.5750000572297722E-4</c:v>
                </c:pt>
                <c:pt idx="1263">
                  <c:v>-4.5750000572297722E-4</c:v>
                </c:pt>
                <c:pt idx="1264">
                  <c:v>4.7399999311892316E-4</c:v>
                </c:pt>
                <c:pt idx="1265">
                  <c:v>2.9012499944656156E-3</c:v>
                </c:pt>
                <c:pt idx="1267">
                  <c:v>-2.098749995639082E-3</c:v>
                </c:pt>
                <c:pt idx="1268">
                  <c:v>-1.9987499981652945E-3</c:v>
                </c:pt>
                <c:pt idx="1269">
                  <c:v>-1.5987500009941868E-3</c:v>
                </c:pt>
                <c:pt idx="1280">
                  <c:v>-6.745000064256601E-4</c:v>
                </c:pt>
                <c:pt idx="1281">
                  <c:v>1.2549999519251287E-4</c:v>
                </c:pt>
                <c:pt idx="1282">
                  <c:v>2.2549999266630039E-4</c:v>
                </c:pt>
                <c:pt idx="1284">
                  <c:v>-6.3049999880604446E-4</c:v>
                </c:pt>
                <c:pt idx="1288">
                  <c:v>-2.5600000662961975E-4</c:v>
                </c:pt>
                <c:pt idx="1295">
                  <c:v>-9.3300000298768282E-4</c:v>
                </c:pt>
                <c:pt idx="1296">
                  <c:v>-9.3300000298768282E-4</c:v>
                </c:pt>
                <c:pt idx="1297">
                  <c:v>-7.3300000076415017E-4</c:v>
                </c:pt>
                <c:pt idx="1298">
                  <c:v>-6.8299999838927761E-4</c:v>
                </c:pt>
                <c:pt idx="1300">
                  <c:v>-1.0292500010109507E-3</c:v>
                </c:pt>
                <c:pt idx="1301">
                  <c:v>-9.0925000404240564E-4</c:v>
                </c:pt>
                <c:pt idx="1303">
                  <c:v>-2.9852500010747463E-3</c:v>
                </c:pt>
                <c:pt idx="1304">
                  <c:v>-2.585249996627681E-3</c:v>
                </c:pt>
                <c:pt idx="1311">
                  <c:v>-1.1647500068647787E-3</c:v>
                </c:pt>
                <c:pt idx="1316">
                  <c:v>7.6824999996460974E-4</c:v>
                </c:pt>
                <c:pt idx="1317">
                  <c:v>7.6824999996460974E-4</c:v>
                </c:pt>
                <c:pt idx="1329">
                  <c:v>5.9049999981652945E-4</c:v>
                </c:pt>
                <c:pt idx="1330">
                  <c:v>-4.8224999773083255E-4</c:v>
                </c:pt>
                <c:pt idx="1331">
                  <c:v>-4.522500021266751E-4</c:v>
                </c:pt>
                <c:pt idx="1337">
                  <c:v>2.2799999715061858E-4</c:v>
                </c:pt>
                <c:pt idx="1349">
                  <c:v>3.0899999546818435E-4</c:v>
                </c:pt>
                <c:pt idx="1350">
                  <c:v>4.9899999430635944E-4</c:v>
                </c:pt>
                <c:pt idx="1351">
                  <c:v>-1.365000061923638E-4</c:v>
                </c:pt>
                <c:pt idx="1352">
                  <c:v>3.6349999572848901E-4</c:v>
                </c:pt>
                <c:pt idx="1353">
                  <c:v>4.6349999320227653E-4</c:v>
                </c:pt>
                <c:pt idx="1355">
                  <c:v>5.7224999909522012E-4</c:v>
                </c:pt>
                <c:pt idx="1356">
                  <c:v>3.8674999814247712E-4</c:v>
                </c:pt>
                <c:pt idx="1358">
                  <c:v>-8.1800000043585896E-4</c:v>
                </c:pt>
                <c:pt idx="1360">
                  <c:v>1.0980000006384216E-3</c:v>
                </c:pt>
                <c:pt idx="1362">
                  <c:v>-5.8400000125402585E-4</c:v>
                </c:pt>
                <c:pt idx="1364">
                  <c:v>5.1125000027241185E-4</c:v>
                </c:pt>
                <c:pt idx="1368">
                  <c:v>-2.0700000459328294E-4</c:v>
                </c:pt>
                <c:pt idx="1369">
                  <c:v>-9.4849999732105061E-4</c:v>
                </c:pt>
                <c:pt idx="1374">
                  <c:v>-9.4050000188872218E-4</c:v>
                </c:pt>
                <c:pt idx="1396">
                  <c:v>3.2900000223889947E-4</c:v>
                </c:pt>
                <c:pt idx="1400">
                  <c:v>-3.6849999742116779E-4</c:v>
                </c:pt>
                <c:pt idx="1407">
                  <c:v>5.0049999845214188E-4</c:v>
                </c:pt>
                <c:pt idx="1424">
                  <c:v>-5.6000004406087101E-5</c:v>
                </c:pt>
                <c:pt idx="1428">
                  <c:v>-9.6050000138347968E-4</c:v>
                </c:pt>
                <c:pt idx="1429">
                  <c:v>-2.2424999988288619E-3</c:v>
                </c:pt>
                <c:pt idx="1440">
                  <c:v>1.9544999959180132E-3</c:v>
                </c:pt>
                <c:pt idx="1445">
                  <c:v>-5.2400000276975334E-4</c:v>
                </c:pt>
                <c:pt idx="1447">
                  <c:v>-6.655000033788383E-4</c:v>
                </c:pt>
                <c:pt idx="1450">
                  <c:v>-1.509250003437046E-3</c:v>
                </c:pt>
                <c:pt idx="1451">
                  <c:v>5.6999999651452526E-4</c:v>
                </c:pt>
                <c:pt idx="1463">
                  <c:v>8.5849999595666304E-4</c:v>
                </c:pt>
                <c:pt idx="1467">
                  <c:v>-3.9649999962421134E-4</c:v>
                </c:pt>
                <c:pt idx="1470">
                  <c:v>-4.3850000656675547E-4</c:v>
                </c:pt>
                <c:pt idx="1473">
                  <c:v>4.2499999835854396E-4</c:v>
                </c:pt>
                <c:pt idx="1478">
                  <c:v>2.2249999892665073E-4</c:v>
                </c:pt>
                <c:pt idx="1479">
                  <c:v>2.2249999892665073E-4</c:v>
                </c:pt>
                <c:pt idx="1481">
                  <c:v>-6.925000052433461E-4</c:v>
                </c:pt>
                <c:pt idx="1484">
                  <c:v>-7.6700000499840826E-4</c:v>
                </c:pt>
                <c:pt idx="1485">
                  <c:v>-5.5124999926192686E-4</c:v>
                </c:pt>
                <c:pt idx="1488">
                  <c:v>-3.2130000035976991E-3</c:v>
                </c:pt>
                <c:pt idx="1496">
                  <c:v>-2.4049999774433672E-4</c:v>
                </c:pt>
                <c:pt idx="1498">
                  <c:v>2.512499995646067E-4</c:v>
                </c:pt>
                <c:pt idx="1505">
                  <c:v>8.259999958681874E-4</c:v>
                </c:pt>
                <c:pt idx="1518">
                  <c:v>1.0944999958155677E-3</c:v>
                </c:pt>
                <c:pt idx="1520">
                  <c:v>1.1307500026305206E-3</c:v>
                </c:pt>
                <c:pt idx="1524">
                  <c:v>9.1350000002421439E-4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0D-49A8-966C-39AADB476ECB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1'!$K$21:$K$1927</c:f>
              <c:numCache>
                <c:formatCode>General</c:formatCode>
                <c:ptCount val="1907"/>
                <c:pt idx="968">
                  <c:v>-3.4500000765547156E-5</c:v>
                </c:pt>
                <c:pt idx="1026">
                  <c:v>-6.1175000155344605E-4</c:v>
                </c:pt>
                <c:pt idx="1028">
                  <c:v>-2.4009999979170971E-3</c:v>
                </c:pt>
                <c:pt idx="1266">
                  <c:v>4.5132500017643906E-3</c:v>
                </c:pt>
                <c:pt idx="1335">
                  <c:v>-5.8000005083158612E-5</c:v>
                </c:pt>
                <c:pt idx="1336">
                  <c:v>8.7774999701650813E-4</c:v>
                </c:pt>
                <c:pt idx="1363">
                  <c:v>-1.3250000047264621E-3</c:v>
                </c:pt>
                <c:pt idx="1365">
                  <c:v>-3.0530000076396391E-3</c:v>
                </c:pt>
                <c:pt idx="1367">
                  <c:v>-3.2250000367639586E-4</c:v>
                </c:pt>
                <c:pt idx="1387">
                  <c:v>-4.3300000834278762E-4</c:v>
                </c:pt>
                <c:pt idx="1401">
                  <c:v>-3.5349999961908907E-4</c:v>
                </c:pt>
                <c:pt idx="1405">
                  <c:v>8.0700000034994446E-3</c:v>
                </c:pt>
                <c:pt idx="1408">
                  <c:v>4.4599999819183722E-4</c:v>
                </c:pt>
                <c:pt idx="1409">
                  <c:v>3.1325000018114224E-3</c:v>
                </c:pt>
                <c:pt idx="1411">
                  <c:v>-1.149499999883119E-3</c:v>
                </c:pt>
                <c:pt idx="1412">
                  <c:v>7.7999999484745786E-4</c:v>
                </c:pt>
                <c:pt idx="1413">
                  <c:v>-7.112500024959445E-4</c:v>
                </c:pt>
                <c:pt idx="1414">
                  <c:v>1.7105000006267801E-3</c:v>
                </c:pt>
                <c:pt idx="1415">
                  <c:v>4.2042499990202487E-3</c:v>
                </c:pt>
                <c:pt idx="1416">
                  <c:v>-4.600000029313378E-4</c:v>
                </c:pt>
                <c:pt idx="1417">
                  <c:v>-2.590000003692694E-4</c:v>
                </c:pt>
                <c:pt idx="1418">
                  <c:v>1.0641000000759959E-2</c:v>
                </c:pt>
                <c:pt idx="1419">
                  <c:v>3.8984999991953373E-3</c:v>
                </c:pt>
                <c:pt idx="1420">
                  <c:v>3.8649999623885378E-4</c:v>
                </c:pt>
                <c:pt idx="1423">
                  <c:v>-7.2075000207405537E-4</c:v>
                </c:pt>
                <c:pt idx="1425">
                  <c:v>-8.6700000247219577E-4</c:v>
                </c:pt>
                <c:pt idx="1426">
                  <c:v>-6.2050000269664451E-4</c:v>
                </c:pt>
                <c:pt idx="1427">
                  <c:v>9.4499991973862052E-5</c:v>
                </c:pt>
                <c:pt idx="1430">
                  <c:v>-9.5549999969080091E-4</c:v>
                </c:pt>
                <c:pt idx="1431">
                  <c:v>-5.4999982239678502E-6</c:v>
                </c:pt>
                <c:pt idx="1435">
                  <c:v>1.1852500028908253E-3</c:v>
                </c:pt>
                <c:pt idx="1436">
                  <c:v>-2.0750000112457201E-4</c:v>
                </c:pt>
                <c:pt idx="1442">
                  <c:v>5.9100000362377614E-4</c:v>
                </c:pt>
                <c:pt idx="1443">
                  <c:v>-4.9199999921256676E-4</c:v>
                </c:pt>
                <c:pt idx="1444">
                  <c:v>8.0524999793851748E-4</c:v>
                </c:pt>
                <c:pt idx="1446">
                  <c:v>-4.8400000378023833E-4</c:v>
                </c:pt>
                <c:pt idx="1452">
                  <c:v>-8.2349999865982682E-4</c:v>
                </c:pt>
                <c:pt idx="1455">
                  <c:v>3.4049999521812424E-4</c:v>
                </c:pt>
                <c:pt idx="1456">
                  <c:v>1.0424999927636236E-3</c:v>
                </c:pt>
                <c:pt idx="1457">
                  <c:v>6.294999984675087E-4</c:v>
                </c:pt>
                <c:pt idx="1458">
                  <c:v>4.9625000247033313E-4</c:v>
                </c:pt>
                <c:pt idx="1459">
                  <c:v>2.6292500042472966E-3</c:v>
                </c:pt>
                <c:pt idx="1460">
                  <c:v>1.8199999612988904E-4</c:v>
                </c:pt>
                <c:pt idx="1461">
                  <c:v>2.8200000087963417E-4</c:v>
                </c:pt>
                <c:pt idx="1462">
                  <c:v>-7.3999995947815478E-5</c:v>
                </c:pt>
                <c:pt idx="1466">
                  <c:v>3.9432499979739077E-3</c:v>
                </c:pt>
                <c:pt idx="1469">
                  <c:v>6.0300000041024759E-4</c:v>
                </c:pt>
                <c:pt idx="1471">
                  <c:v>8.0430000016349368E-3</c:v>
                </c:pt>
                <c:pt idx="1472">
                  <c:v>7.0499999856110662E-4</c:v>
                </c:pt>
                <c:pt idx="1474">
                  <c:v>4.2549999998300336E-3</c:v>
                </c:pt>
                <c:pt idx="1475">
                  <c:v>7.8249999205581844E-5</c:v>
                </c:pt>
                <c:pt idx="1476">
                  <c:v>4.3782499924418516E-3</c:v>
                </c:pt>
                <c:pt idx="1477">
                  <c:v>1.1064999998779967E-3</c:v>
                </c:pt>
                <c:pt idx="1482">
                  <c:v>4.6550000115530565E-4</c:v>
                </c:pt>
                <c:pt idx="1483">
                  <c:v>-3.9525000465800986E-4</c:v>
                </c:pt>
                <c:pt idx="1486">
                  <c:v>1.3052499925834127E-3</c:v>
                </c:pt>
                <c:pt idx="1487">
                  <c:v>-5.850000015925616E-4</c:v>
                </c:pt>
                <c:pt idx="1489">
                  <c:v>-3.1130000061239116E-3</c:v>
                </c:pt>
                <c:pt idx="1490">
                  <c:v>-1.9410000022617169E-3</c:v>
                </c:pt>
                <c:pt idx="1491">
                  <c:v>-1.9410000022617169E-3</c:v>
                </c:pt>
                <c:pt idx="1493">
                  <c:v>-2.149999636458233E-5</c:v>
                </c:pt>
                <c:pt idx="1494">
                  <c:v>4.2599999869707972E-4</c:v>
                </c:pt>
                <c:pt idx="1495">
                  <c:v>-1.0200000542681664E-4</c:v>
                </c:pt>
                <c:pt idx="1497">
                  <c:v>-1.6535000031581149E-3</c:v>
                </c:pt>
                <c:pt idx="1499">
                  <c:v>2.164999968954362E-4</c:v>
                </c:pt>
                <c:pt idx="1500">
                  <c:v>2.164999968954362E-4</c:v>
                </c:pt>
                <c:pt idx="1501">
                  <c:v>2.164999968954362E-4</c:v>
                </c:pt>
                <c:pt idx="1502">
                  <c:v>2.164999968954362E-4</c:v>
                </c:pt>
                <c:pt idx="1503">
                  <c:v>2.8649999876506627E-4</c:v>
                </c:pt>
                <c:pt idx="1504">
                  <c:v>-7.479999985662289E-4</c:v>
                </c:pt>
                <c:pt idx="1506">
                  <c:v>8.259999958681874E-4</c:v>
                </c:pt>
                <c:pt idx="1507">
                  <c:v>-3.4099999902537093E-4</c:v>
                </c:pt>
                <c:pt idx="1508">
                  <c:v>-4.7737500062794425E-3</c:v>
                </c:pt>
                <c:pt idx="1509">
                  <c:v>7.2774999716784805E-4</c:v>
                </c:pt>
                <c:pt idx="1512">
                  <c:v>-7.1700000262353569E-4</c:v>
                </c:pt>
                <c:pt idx="1514">
                  <c:v>8.4000000060768798E-4</c:v>
                </c:pt>
                <c:pt idx="1515">
                  <c:v>3.0149999656714499E-4</c:v>
                </c:pt>
                <c:pt idx="1516">
                  <c:v>1.3334999966900796E-3</c:v>
                </c:pt>
                <c:pt idx="1517">
                  <c:v>6.0300000041024759E-4</c:v>
                </c:pt>
                <c:pt idx="1519">
                  <c:v>1.0944999958155677E-3</c:v>
                </c:pt>
                <c:pt idx="1521">
                  <c:v>1.8450000061420724E-4</c:v>
                </c:pt>
                <c:pt idx="1522">
                  <c:v>2.1815000000060536E-3</c:v>
                </c:pt>
                <c:pt idx="1523">
                  <c:v>1.1704999997164123E-3</c:v>
                </c:pt>
                <c:pt idx="1525">
                  <c:v>9.1350000002421439E-4</c:v>
                </c:pt>
                <c:pt idx="1526">
                  <c:v>-4.3400019785622135E-4</c:v>
                </c:pt>
                <c:pt idx="1527">
                  <c:v>4.7577499935869128E-3</c:v>
                </c:pt>
                <c:pt idx="1528">
                  <c:v>1.74200000037672E-3</c:v>
                </c:pt>
                <c:pt idx="1529">
                  <c:v>8.1449999561300501E-4</c:v>
                </c:pt>
                <c:pt idx="1530">
                  <c:v>1.2595000007422641E-3</c:v>
                </c:pt>
                <c:pt idx="1531">
                  <c:v>1.335000000835862E-3</c:v>
                </c:pt>
                <c:pt idx="1532">
                  <c:v>9.0799999452428892E-4</c:v>
                </c:pt>
                <c:pt idx="1533">
                  <c:v>2.0375000021886081E-3</c:v>
                </c:pt>
                <c:pt idx="1534">
                  <c:v>1.680499997746665E-3</c:v>
                </c:pt>
                <c:pt idx="1535">
                  <c:v>9.8874999821418896E-4</c:v>
                </c:pt>
                <c:pt idx="1536">
                  <c:v>3.9699999615550041E-4</c:v>
                </c:pt>
                <c:pt idx="1537">
                  <c:v>1.919999995152466E-3</c:v>
                </c:pt>
                <c:pt idx="1538">
                  <c:v>1.5659999990020879E-3</c:v>
                </c:pt>
                <c:pt idx="1539">
                  <c:v>1.2375000005704351E-3</c:v>
                </c:pt>
                <c:pt idx="1540">
                  <c:v>2.0607499973266385E-3</c:v>
                </c:pt>
                <c:pt idx="1542">
                  <c:v>1.9899999970220961E-3</c:v>
                </c:pt>
                <c:pt idx="1543">
                  <c:v>2.0899999944958836E-3</c:v>
                </c:pt>
                <c:pt idx="1544">
                  <c:v>2.661999998963438E-3</c:v>
                </c:pt>
                <c:pt idx="1545">
                  <c:v>1.6644999996060506E-3</c:v>
                </c:pt>
                <c:pt idx="1546">
                  <c:v>1.6790000008768402E-3</c:v>
                </c:pt>
                <c:pt idx="1547">
                  <c:v>2.0244999977876432E-3</c:v>
                </c:pt>
                <c:pt idx="1548">
                  <c:v>2.3195000030682422E-3</c:v>
                </c:pt>
                <c:pt idx="1549">
                  <c:v>2.3684999978286214E-3</c:v>
                </c:pt>
                <c:pt idx="1550">
                  <c:v>4.240999995090533E-3</c:v>
                </c:pt>
                <c:pt idx="1551">
                  <c:v>3.1139999919105321E-3</c:v>
                </c:pt>
                <c:pt idx="1552">
                  <c:v>1.887500002339948E-3</c:v>
                </c:pt>
                <c:pt idx="1553">
                  <c:v>1.3249999756226316E-4</c:v>
                </c:pt>
                <c:pt idx="1554">
                  <c:v>1.3249999756226316E-4</c:v>
                </c:pt>
                <c:pt idx="1555">
                  <c:v>3.2489999939571135E-3</c:v>
                </c:pt>
                <c:pt idx="1556">
                  <c:v>2.6135000007343479E-3</c:v>
                </c:pt>
                <c:pt idx="1557">
                  <c:v>2.6135000007343479E-3</c:v>
                </c:pt>
                <c:pt idx="1558">
                  <c:v>3.0219999971450306E-3</c:v>
                </c:pt>
                <c:pt idx="1559">
                  <c:v>3.0479999986710027E-3</c:v>
                </c:pt>
                <c:pt idx="1560">
                  <c:v>3.1159999998635612E-3</c:v>
                </c:pt>
                <c:pt idx="1561">
                  <c:v>3.1479999961447902E-3</c:v>
                </c:pt>
                <c:pt idx="1562">
                  <c:v>3.8659999991068617E-3</c:v>
                </c:pt>
                <c:pt idx="1563">
                  <c:v>3.8659999991068617E-3</c:v>
                </c:pt>
                <c:pt idx="1564">
                  <c:v>3.737999992154073E-3</c:v>
                </c:pt>
                <c:pt idx="1565">
                  <c:v>3.737999992154073E-3</c:v>
                </c:pt>
                <c:pt idx="1566">
                  <c:v>2.789999998640269E-3</c:v>
                </c:pt>
                <c:pt idx="1567">
                  <c:v>2.789999998640269E-3</c:v>
                </c:pt>
                <c:pt idx="1568">
                  <c:v>3.3619999958318658E-3</c:v>
                </c:pt>
                <c:pt idx="1569">
                  <c:v>3.3619999958318658E-3</c:v>
                </c:pt>
                <c:pt idx="1570">
                  <c:v>2.4960000009741634E-3</c:v>
                </c:pt>
                <c:pt idx="1571">
                  <c:v>3.4399999931338243E-3</c:v>
                </c:pt>
                <c:pt idx="1572">
                  <c:v>3.4399999931338243E-3</c:v>
                </c:pt>
                <c:pt idx="1573">
                  <c:v>3.5399999978835694E-3</c:v>
                </c:pt>
                <c:pt idx="1574">
                  <c:v>3.5399999978835694E-3</c:v>
                </c:pt>
                <c:pt idx="1575">
                  <c:v>2.5729999979375862E-3</c:v>
                </c:pt>
                <c:pt idx="1576">
                  <c:v>2.5729999979375862E-3</c:v>
                </c:pt>
                <c:pt idx="1577">
                  <c:v>1.2739999947370961E-3</c:v>
                </c:pt>
                <c:pt idx="1578">
                  <c:v>2.3459999938495457E-3</c:v>
                </c:pt>
                <c:pt idx="1579">
                  <c:v>3.5490000882418826E-3</c:v>
                </c:pt>
                <c:pt idx="1580">
                  <c:v>2.8554999953485094E-3</c:v>
                </c:pt>
                <c:pt idx="1581">
                  <c:v>2.8554999953485094E-3</c:v>
                </c:pt>
                <c:pt idx="1583">
                  <c:v>6.525500000861939E-3</c:v>
                </c:pt>
                <c:pt idx="1584">
                  <c:v>2.7174999995622784E-3</c:v>
                </c:pt>
                <c:pt idx="1585">
                  <c:v>3.877499999362044E-3</c:v>
                </c:pt>
                <c:pt idx="1586">
                  <c:v>3.1939999971655197E-3</c:v>
                </c:pt>
                <c:pt idx="1587">
                  <c:v>3.1269999963114969E-3</c:v>
                </c:pt>
                <c:pt idx="1588">
                  <c:v>2.8585000036400743E-3</c:v>
                </c:pt>
                <c:pt idx="1589">
                  <c:v>3.0879999976605177E-3</c:v>
                </c:pt>
                <c:pt idx="1590">
                  <c:v>3.1194999974104576E-3</c:v>
                </c:pt>
                <c:pt idx="1591">
                  <c:v>2.4740000008023344E-3</c:v>
                </c:pt>
                <c:pt idx="1592">
                  <c:v>2.9984999928274192E-3</c:v>
                </c:pt>
                <c:pt idx="1593">
                  <c:v>2.7994999982183799E-3</c:v>
                </c:pt>
                <c:pt idx="1594">
                  <c:v>2.4179999963962473E-3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0D-49A8-966C-39AADB476ECB}"/>
            </c:ext>
          </c:extLst>
        </c:ser>
        <c:ser>
          <c:idx val="6"/>
          <c:order val="4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2"/>
            <c:spPr>
              <a:solidFill>
                <a:srgbClr val="FF99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1'!$U$21:$U$1927</c:f>
              <c:numCache>
                <c:formatCode>General</c:formatCode>
                <c:ptCount val="1907"/>
                <c:pt idx="923">
                  <c:v>3.0384500001673587E-2</c:v>
                </c:pt>
                <c:pt idx="949">
                  <c:v>0.12228149999282323</c:v>
                </c:pt>
                <c:pt idx="1310">
                  <c:v>5.7159749994752929E-2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0D-49A8-966C-39AADB476ECB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1'!$O$21:$O$1927</c:f>
              <c:numCache>
                <c:formatCode>General</c:formatCode>
                <c:ptCount val="1907"/>
                <c:pt idx="533">
                  <c:v>-5.0951345087110883E-3</c:v>
                </c:pt>
                <c:pt idx="1290">
                  <c:v>3.8759834838885364E-4</c:v>
                </c:pt>
                <c:pt idx="1291">
                  <c:v>3.8997011458514813E-4</c:v>
                </c:pt>
                <c:pt idx="1292">
                  <c:v>3.90760703317246E-4</c:v>
                </c:pt>
                <c:pt idx="1293">
                  <c:v>3.9392305824563836E-4</c:v>
                </c:pt>
                <c:pt idx="1294">
                  <c:v>3.9589953007588326E-4</c:v>
                </c:pt>
                <c:pt idx="1295">
                  <c:v>3.9827129627217732E-4</c:v>
                </c:pt>
                <c:pt idx="1296">
                  <c:v>3.9827129627217732E-4</c:v>
                </c:pt>
                <c:pt idx="1297">
                  <c:v>3.9827129627217732E-4</c:v>
                </c:pt>
                <c:pt idx="1298">
                  <c:v>3.9827129627217732E-4</c:v>
                </c:pt>
                <c:pt idx="1299">
                  <c:v>4.0024776810242265E-4</c:v>
                </c:pt>
                <c:pt idx="1300">
                  <c:v>4.0321247584779001E-4</c:v>
                </c:pt>
                <c:pt idx="1301">
                  <c:v>4.0321247584779001E-4</c:v>
                </c:pt>
                <c:pt idx="1302">
                  <c:v>4.0775836105735397E-4</c:v>
                </c:pt>
                <c:pt idx="1303">
                  <c:v>4.0953718570457473E-4</c:v>
                </c:pt>
                <c:pt idx="1304">
                  <c:v>4.0953718570457473E-4</c:v>
                </c:pt>
                <c:pt idx="1305">
                  <c:v>4.0973483288759887E-4</c:v>
                </c:pt>
                <c:pt idx="1306">
                  <c:v>4.1092071598574633E-4</c:v>
                </c:pt>
                <c:pt idx="1307">
                  <c:v>4.1526895401228529E-4</c:v>
                </c:pt>
                <c:pt idx="1308">
                  <c:v>4.2080307513697171E-4</c:v>
                </c:pt>
                <c:pt idx="1309">
                  <c:v>4.2080307513697171E-4</c:v>
                </c:pt>
                <c:pt idx="1310">
                  <c:v>4.2139601668604544E-4</c:v>
                </c:pt>
                <c:pt idx="1311">
                  <c:v>5.2298666876064411E-4</c:v>
                </c:pt>
                <c:pt idx="1312">
                  <c:v>5.3899609058562963E-4</c:v>
                </c:pt>
                <c:pt idx="1313">
                  <c:v>5.3899609058562963E-4</c:v>
                </c:pt>
                <c:pt idx="1314">
                  <c:v>5.3899609058562963E-4</c:v>
                </c:pt>
                <c:pt idx="1315">
                  <c:v>5.417631511479724E-4</c:v>
                </c:pt>
                <c:pt idx="1316">
                  <c:v>5.474949194556834E-4</c:v>
                </c:pt>
                <c:pt idx="1317">
                  <c:v>5.474949194556834E-4</c:v>
                </c:pt>
                <c:pt idx="1318">
                  <c:v>5.5283139339734524E-4</c:v>
                </c:pt>
                <c:pt idx="1319">
                  <c:v>5.5283139339734524E-4</c:v>
                </c:pt>
                <c:pt idx="1320">
                  <c:v>5.5678433705783547E-4</c:v>
                </c:pt>
                <c:pt idx="1321">
                  <c:v>5.6429493001276679E-4</c:v>
                </c:pt>
                <c:pt idx="1322">
                  <c:v>5.6745728494115915E-4</c:v>
                </c:pt>
                <c:pt idx="1323">
                  <c:v>5.7496787789609047E-4</c:v>
                </c:pt>
                <c:pt idx="1324">
                  <c:v>5.7694434972633559E-4</c:v>
                </c:pt>
                <c:pt idx="1325">
                  <c:v>5.8050199902077689E-4</c:v>
                </c:pt>
                <c:pt idx="1326">
                  <c:v>5.8050199902077689E-4</c:v>
                </c:pt>
                <c:pt idx="1327">
                  <c:v>5.8050199902077689E-4</c:v>
                </c:pt>
                <c:pt idx="1328">
                  <c:v>5.8129258775287476E-4</c:v>
                </c:pt>
                <c:pt idx="1329">
                  <c:v>5.8366435394916903E-4</c:v>
                </c:pt>
                <c:pt idx="1330">
                  <c:v>5.8425729549824255E-4</c:v>
                </c:pt>
                <c:pt idx="1331">
                  <c:v>5.8425729549824255E-4</c:v>
                </c:pt>
                <c:pt idx="1332">
                  <c:v>5.8445494268126712E-4</c:v>
                </c:pt>
                <c:pt idx="1333">
                  <c:v>5.9315141873434547E-4</c:v>
                </c:pt>
                <c:pt idx="1334">
                  <c:v>5.9631377366273761E-4</c:v>
                </c:pt>
                <c:pt idx="1335">
                  <c:v>5.9987142295717891E-4</c:v>
                </c:pt>
                <c:pt idx="1336">
                  <c:v>6.0006907014020349E-4</c:v>
                </c:pt>
                <c:pt idx="1337">
                  <c:v>6.0145260042137509E-4</c:v>
                </c:pt>
                <c:pt idx="1338">
                  <c:v>6.0263848351952212E-4</c:v>
                </c:pt>
                <c:pt idx="1339">
                  <c:v>6.0382436661766915E-4</c:v>
                </c:pt>
                <c:pt idx="1340">
                  <c:v>6.1647378633123795E-4</c:v>
                </c:pt>
                <c:pt idx="1341">
                  <c:v>6.1647378633123795E-4</c:v>
                </c:pt>
                <c:pt idx="1342">
                  <c:v>6.2082202435777712E-4</c:v>
                </c:pt>
                <c:pt idx="1343">
                  <c:v>6.2161261308987521E-4</c:v>
                </c:pt>
                <c:pt idx="1344">
                  <c:v>6.2200790745592415E-4</c:v>
                </c:pt>
                <c:pt idx="1345">
                  <c:v>6.314949722411008E-4</c:v>
                </c:pt>
                <c:pt idx="1346">
                  <c:v>6.3900556519603212E-4</c:v>
                </c:pt>
                <c:pt idx="1347">
                  <c:v>6.7853500180093448E-4</c:v>
                </c:pt>
                <c:pt idx="1348">
                  <c:v>7.7933506514343506E-4</c:v>
                </c:pt>
                <c:pt idx="1349">
                  <c:v>7.9672801724959218E-4</c:v>
                </c:pt>
                <c:pt idx="1350">
                  <c:v>7.9672801724959218E-4</c:v>
                </c:pt>
                <c:pt idx="1351">
                  <c:v>7.9791390034773921E-4</c:v>
                </c:pt>
                <c:pt idx="1352">
                  <c:v>7.9791390034773921E-4</c:v>
                </c:pt>
                <c:pt idx="1353">
                  <c:v>7.9791390034773921E-4</c:v>
                </c:pt>
                <c:pt idx="1354">
                  <c:v>8.0107625527613135E-4</c:v>
                </c:pt>
                <c:pt idx="1355">
                  <c:v>8.0680802358384213E-4</c:v>
                </c:pt>
                <c:pt idx="1356">
                  <c:v>8.0799390668198938E-4</c:v>
                </c:pt>
                <c:pt idx="1357">
                  <c:v>8.2005038484648444E-4</c:v>
                </c:pt>
                <c:pt idx="1358">
                  <c:v>8.2123626794463147E-4</c:v>
                </c:pt>
                <c:pt idx="1359">
                  <c:v>8.2321273977487659E-4</c:v>
                </c:pt>
                <c:pt idx="1360">
                  <c:v>8.3072333272980812E-4</c:v>
                </c:pt>
                <c:pt idx="1361">
                  <c:v>8.3388568765820027E-4</c:v>
                </c:pt>
                <c:pt idx="1362">
                  <c:v>8.5127863976435718E-4</c:v>
                </c:pt>
                <c:pt idx="1363">
                  <c:v>8.6155629328163192E-4</c:v>
                </c:pt>
                <c:pt idx="1364">
                  <c:v>8.6452100102699949E-4</c:v>
                </c:pt>
                <c:pt idx="1365">
                  <c:v>8.6471864821002407E-4</c:v>
                </c:pt>
                <c:pt idx="1366">
                  <c:v>8.7222924116495538E-4</c:v>
                </c:pt>
                <c:pt idx="1367">
                  <c:v>8.7539159609334753E-4</c:v>
                </c:pt>
                <c:pt idx="1368">
                  <c:v>8.8211160031618097E-4</c:v>
                </c:pt>
                <c:pt idx="1369">
                  <c:v>8.8962219327111251E-4</c:v>
                </c:pt>
                <c:pt idx="1370">
                  <c:v>8.9357513693160274E-4</c:v>
                </c:pt>
                <c:pt idx="1371">
                  <c:v>1.0030716763271819E-3</c:v>
                </c:pt>
                <c:pt idx="1372">
                  <c:v>1.0030716763271819E-3</c:v>
                </c:pt>
                <c:pt idx="1373">
                  <c:v>1.0066293256216232E-3</c:v>
                </c:pt>
                <c:pt idx="1374">
                  <c:v>1.0129540354784075E-3</c:v>
                </c:pt>
                <c:pt idx="1375">
                  <c:v>1.0212552171654369E-3</c:v>
                </c:pt>
                <c:pt idx="1376">
                  <c:v>1.0236269833617312E-3</c:v>
                </c:pt>
                <c:pt idx="1377">
                  <c:v>1.0236269833617312E-3</c:v>
                </c:pt>
                <c:pt idx="1378">
                  <c:v>1.0236269833617312E-3</c:v>
                </c:pt>
                <c:pt idx="1379">
                  <c:v>1.0236269833617312E-3</c:v>
                </c:pt>
                <c:pt idx="1380">
                  <c:v>1.0236269833617312E-3</c:v>
                </c:pt>
                <c:pt idx="1381">
                  <c:v>1.0236269833617312E-3</c:v>
                </c:pt>
                <c:pt idx="1382">
                  <c:v>1.0236269833617312E-3</c:v>
                </c:pt>
                <c:pt idx="1383">
                  <c:v>1.0236269833617312E-3</c:v>
                </c:pt>
                <c:pt idx="1384">
                  <c:v>1.0236269833617312E-3</c:v>
                </c:pt>
                <c:pt idx="1385">
                  <c:v>1.0275799270222214E-3</c:v>
                </c:pt>
                <c:pt idx="1386">
                  <c:v>1.0501117058870156E-3</c:v>
                </c:pt>
                <c:pt idx="1387">
                  <c:v>1.054459943913555E-3</c:v>
                </c:pt>
                <c:pt idx="1388">
                  <c:v>1.0564364157438001E-3</c:v>
                </c:pt>
                <c:pt idx="1389">
                  <c:v>1.0576222988419471E-3</c:v>
                </c:pt>
                <c:pt idx="1390">
                  <c:v>1.0607846537703392E-3</c:v>
                </c:pt>
                <c:pt idx="1391">
                  <c:v>1.0635517143326825E-3</c:v>
                </c:pt>
                <c:pt idx="1392">
                  <c:v>1.0702717185555157E-3</c:v>
                </c:pt>
                <c:pt idx="1393">
                  <c:v>1.0777823115104472E-3</c:v>
                </c:pt>
                <c:pt idx="1394">
                  <c:v>1.0777823115104472E-3</c:v>
                </c:pt>
                <c:pt idx="1395">
                  <c:v>1.0777823115104472E-3</c:v>
                </c:pt>
                <c:pt idx="1396">
                  <c:v>1.0813399608048883E-3</c:v>
                </c:pt>
                <c:pt idx="1397">
                  <c:v>1.0821305495369864E-3</c:v>
                </c:pt>
                <c:pt idx="1398">
                  <c:v>1.0852929044653785E-3</c:v>
                </c:pt>
                <c:pt idx="1399">
                  <c:v>1.091617614322163E-3</c:v>
                </c:pt>
                <c:pt idx="1400">
                  <c:v>1.0951752636166041E-3</c:v>
                </c:pt>
                <c:pt idx="1401">
                  <c:v>1.0991282072770944E-3</c:v>
                </c:pt>
                <c:pt idx="1402">
                  <c:v>1.1236364579721339E-3</c:v>
                </c:pt>
                <c:pt idx="1403">
                  <c:v>1.1398435269801437E-3</c:v>
                </c:pt>
                <c:pt idx="1404">
                  <c:v>1.2291800537072228E-3</c:v>
                </c:pt>
                <c:pt idx="1405">
                  <c:v>1.2291800537072228E-3</c:v>
                </c:pt>
                <c:pt idx="1406">
                  <c:v>1.2366906466621543E-3</c:v>
                </c:pt>
                <c:pt idx="1407">
                  <c:v>1.2398530015905464E-3</c:v>
                </c:pt>
                <c:pt idx="1408">
                  <c:v>1.2544788931343604E-3</c:v>
                </c:pt>
                <c:pt idx="1409">
                  <c:v>1.2588271311608995E-3</c:v>
                </c:pt>
                <c:pt idx="1410">
                  <c:v>1.2611988973571936E-3</c:v>
                </c:pt>
                <c:pt idx="1411">
                  <c:v>1.2793824381954486E-3</c:v>
                </c:pt>
                <c:pt idx="1412">
                  <c:v>1.2845212649540861E-3</c:v>
                </c:pt>
                <c:pt idx="1413">
                  <c:v>1.293415388190189E-3</c:v>
                </c:pt>
                <c:pt idx="1414">
                  <c:v>1.2951942128374095E-3</c:v>
                </c:pt>
                <c:pt idx="1415">
                  <c:v>1.3001353924130224E-3</c:v>
                </c:pt>
                <c:pt idx="1416">
                  <c:v>1.3003330395960468E-3</c:v>
                </c:pt>
                <c:pt idx="1417">
                  <c:v>1.3058671607207332E-3</c:v>
                </c:pt>
                <c:pt idx="1418">
                  <c:v>1.3058671607207332E-3</c:v>
                </c:pt>
                <c:pt idx="1419">
                  <c:v>1.3078436325509783E-3</c:v>
                </c:pt>
                <c:pt idx="1420">
                  <c:v>1.3204930522645471E-3</c:v>
                </c:pt>
                <c:pt idx="1421">
                  <c:v>1.3453965973256354E-3</c:v>
                </c:pt>
                <c:pt idx="1422">
                  <c:v>1.3469777747898315E-3</c:v>
                </c:pt>
                <c:pt idx="1423">
                  <c:v>1.4780178571350826E-3</c:v>
                </c:pt>
                <c:pt idx="1424">
                  <c:v>1.4805872705144012E-3</c:v>
                </c:pt>
                <c:pt idx="1425">
                  <c:v>1.4987708113526562E-3</c:v>
                </c:pt>
                <c:pt idx="1426">
                  <c:v>1.5031190493791954E-3</c:v>
                </c:pt>
                <c:pt idx="1427">
                  <c:v>1.5228837676816466E-3</c:v>
                </c:pt>
                <c:pt idx="1428">
                  <c:v>1.5347425986631173E-3</c:v>
                </c:pt>
                <c:pt idx="1429">
                  <c:v>1.5552979056976664E-3</c:v>
                </c:pt>
                <c:pt idx="1430">
                  <c:v>1.562413204286549E-3</c:v>
                </c:pt>
                <c:pt idx="1431">
                  <c:v>1.6019426408914511E-3</c:v>
                </c:pt>
                <c:pt idx="1432">
                  <c:v>1.6928603450827263E-3</c:v>
                </c:pt>
                <c:pt idx="1433">
                  <c:v>1.7232980112685012E-3</c:v>
                </c:pt>
                <c:pt idx="1434">
                  <c:v>1.7478062619635405E-3</c:v>
                </c:pt>
                <c:pt idx="1435">
                  <c:v>1.748399203512614E-3</c:v>
                </c:pt>
                <c:pt idx="1436">
                  <c:v>1.7489921450616875E-3</c:v>
                </c:pt>
                <c:pt idx="1437">
                  <c:v>1.7489921450616875E-3</c:v>
                </c:pt>
                <c:pt idx="1438">
                  <c:v>1.7517592056240307E-3</c:v>
                </c:pt>
                <c:pt idx="1439">
                  <c:v>1.7754768675869721E-3</c:v>
                </c:pt>
                <c:pt idx="1440">
                  <c:v>1.775872161953021E-3</c:v>
                </c:pt>
                <c:pt idx="1441">
                  <c:v>1.7904980534968347E-3</c:v>
                </c:pt>
                <c:pt idx="1442">
                  <c:v>1.8988087097942671E-3</c:v>
                </c:pt>
                <c:pt idx="1443">
                  <c:v>1.9138298957041299E-3</c:v>
                </c:pt>
                <c:pt idx="1444">
                  <c:v>1.9381404992161446E-3</c:v>
                </c:pt>
                <c:pt idx="1445">
                  <c:v>1.9739146393435813E-3</c:v>
                </c:pt>
                <c:pt idx="1446">
                  <c:v>1.9739146393435813E-3</c:v>
                </c:pt>
                <c:pt idx="1447">
                  <c:v>1.9814252322985127E-3</c:v>
                </c:pt>
                <c:pt idx="1448">
                  <c:v>2.0000040675028168E-3</c:v>
                </c:pt>
                <c:pt idx="1449">
                  <c:v>2.0023758336991109E-3</c:v>
                </c:pt>
                <c:pt idx="1450">
                  <c:v>2.0160134893278023E-3</c:v>
                </c:pt>
                <c:pt idx="1451">
                  <c:v>2.019768785805268E-3</c:v>
                </c:pt>
                <c:pt idx="1452">
                  <c:v>2.0557405731157288E-3</c:v>
                </c:pt>
                <c:pt idx="1453">
                  <c:v>2.1604935801187199E-3</c:v>
                </c:pt>
                <c:pt idx="1454">
                  <c:v>2.1691900561717986E-3</c:v>
                </c:pt>
                <c:pt idx="1455">
                  <c:v>2.1727477054662397E-3</c:v>
                </c:pt>
                <c:pt idx="1456">
                  <c:v>2.1838159477156121E-3</c:v>
                </c:pt>
                <c:pt idx="1457">
                  <c:v>2.1909312463044947E-3</c:v>
                </c:pt>
                <c:pt idx="1458">
                  <c:v>2.2045689019331858E-3</c:v>
                </c:pt>
                <c:pt idx="1459">
                  <c:v>2.2290771526282255E-3</c:v>
                </c:pt>
                <c:pt idx="1460">
                  <c:v>2.2442959857211127E-3</c:v>
                </c:pt>
                <c:pt idx="1461">
                  <c:v>2.2442959857211127E-3</c:v>
                </c:pt>
                <c:pt idx="1462">
                  <c:v>2.250620695577897E-3</c:v>
                </c:pt>
                <c:pt idx="1463">
                  <c:v>2.2723618857105935E-3</c:v>
                </c:pt>
                <c:pt idx="1464">
                  <c:v>2.3818584251061726E-3</c:v>
                </c:pt>
                <c:pt idx="1465">
                  <c:v>2.3818584251061726E-3</c:v>
                </c:pt>
                <c:pt idx="1466">
                  <c:v>2.3856137215836383E-3</c:v>
                </c:pt>
                <c:pt idx="1467">
                  <c:v>2.4423384631116732E-3</c:v>
                </c:pt>
                <c:pt idx="1468">
                  <c:v>2.4462914067721634E-3</c:v>
                </c:pt>
                <c:pt idx="1469">
                  <c:v>2.597689148968939E-3</c:v>
                </c:pt>
                <c:pt idx="1470">
                  <c:v>2.6051997419238703E-3</c:v>
                </c:pt>
                <c:pt idx="1471">
                  <c:v>2.6055950362899195E-3</c:v>
                </c:pt>
                <c:pt idx="1472">
                  <c:v>2.6087573912183114E-3</c:v>
                </c:pt>
                <c:pt idx="1473">
                  <c:v>2.6403809405022333E-3</c:v>
                </c:pt>
                <c:pt idx="1474">
                  <c:v>2.6482868278232138E-3</c:v>
                </c:pt>
                <c:pt idx="1475">
                  <c:v>2.6583668341574637E-3</c:v>
                </c:pt>
                <c:pt idx="1476">
                  <c:v>2.6583668341574637E-3</c:v>
                </c:pt>
                <c:pt idx="1477">
                  <c:v>2.6961174461151457E-3</c:v>
                </c:pt>
                <c:pt idx="1478">
                  <c:v>2.705604510900322E-3</c:v>
                </c:pt>
                <c:pt idx="1479">
                  <c:v>2.705604510900322E-3</c:v>
                </c:pt>
                <c:pt idx="1480">
                  <c:v>2.7328798221577045E-3</c:v>
                </c:pt>
                <c:pt idx="1481">
                  <c:v>2.8597693136594407E-3</c:v>
                </c:pt>
                <c:pt idx="1482">
                  <c:v>2.8645128460520293E-3</c:v>
                </c:pt>
                <c:pt idx="1483">
                  <c:v>2.8840799171714559E-3</c:v>
                </c:pt>
                <c:pt idx="1484">
                  <c:v>2.9218305291291375E-3</c:v>
                </c:pt>
                <c:pt idx="1485">
                  <c:v>2.9694635002380449E-3</c:v>
                </c:pt>
                <c:pt idx="1486">
                  <c:v>3.0449647241534081E-3</c:v>
                </c:pt>
                <c:pt idx="1487">
                  <c:v>3.0593929685141974E-3</c:v>
                </c:pt>
                <c:pt idx="1488">
                  <c:v>3.0625553234425893E-3</c:v>
                </c:pt>
                <c:pt idx="1489">
                  <c:v>3.0625553234425893E-3</c:v>
                </c:pt>
                <c:pt idx="1490">
                  <c:v>3.0657176783709817E-3</c:v>
                </c:pt>
                <c:pt idx="1491">
                  <c:v>3.0657176783709817E-3</c:v>
                </c:pt>
                <c:pt idx="1492">
                  <c:v>3.0756000375222071E-3</c:v>
                </c:pt>
                <c:pt idx="1493">
                  <c:v>3.0945741670925604E-3</c:v>
                </c:pt>
                <c:pt idx="1494">
                  <c:v>3.1202683008857467E-3</c:v>
                </c:pt>
                <c:pt idx="1495">
                  <c:v>3.1234306558141391E-3</c:v>
                </c:pt>
                <c:pt idx="1496">
                  <c:v>3.1475436121431292E-3</c:v>
                </c:pt>
                <c:pt idx="1497">
                  <c:v>3.1546589107320118E-3</c:v>
                </c:pt>
                <c:pt idx="1498">
                  <c:v>3.2995342958889785E-3</c:v>
                </c:pt>
                <c:pt idx="1499">
                  <c:v>3.3364943191145622E-3</c:v>
                </c:pt>
                <c:pt idx="1500">
                  <c:v>3.3364943191145622E-3</c:v>
                </c:pt>
                <c:pt idx="1501">
                  <c:v>3.3364943191145622E-3</c:v>
                </c:pt>
                <c:pt idx="1502">
                  <c:v>3.3364943191145622E-3</c:v>
                </c:pt>
                <c:pt idx="1503">
                  <c:v>3.3364943191145622E-3</c:v>
                </c:pt>
                <c:pt idx="1504">
                  <c:v>3.3432143233373957E-3</c:v>
                </c:pt>
                <c:pt idx="1505">
                  <c:v>3.3574449205151604E-3</c:v>
                </c:pt>
                <c:pt idx="1506">
                  <c:v>3.3574449205151604E-3</c:v>
                </c:pt>
                <c:pt idx="1507">
                  <c:v>3.3819531712101997E-3</c:v>
                </c:pt>
                <c:pt idx="1508">
                  <c:v>3.5564756338208429E-3</c:v>
                </c:pt>
                <c:pt idx="1509">
                  <c:v>3.5647768155078726E-3</c:v>
                </c:pt>
                <c:pt idx="1510">
                  <c:v>3.5697179950834853E-3</c:v>
                </c:pt>
                <c:pt idx="1511">
                  <c:v>3.5902733021180343E-3</c:v>
                </c:pt>
                <c:pt idx="1512">
                  <c:v>3.5938309514124758E-3</c:v>
                </c:pt>
                <c:pt idx="1513">
                  <c:v>3.5993650725371622E-3</c:v>
                </c:pt>
                <c:pt idx="1514">
                  <c:v>3.7432522217790065E-3</c:v>
                </c:pt>
                <c:pt idx="1515">
                  <c:v>3.7752710654289771E-3</c:v>
                </c:pt>
                <c:pt idx="1516">
                  <c:v>3.778433420357369E-3</c:v>
                </c:pt>
                <c:pt idx="1517">
                  <c:v>3.7835722471160063E-3</c:v>
                </c:pt>
                <c:pt idx="1518">
                  <c:v>3.8155910907659773E-3</c:v>
                </c:pt>
                <c:pt idx="1519">
                  <c:v>3.8155910907659773E-3</c:v>
                </c:pt>
                <c:pt idx="1520">
                  <c:v>3.8185557985113451E-3</c:v>
                </c:pt>
                <c:pt idx="1521">
                  <c:v>3.8393087527289187E-3</c:v>
                </c:pt>
                <c:pt idx="1522">
                  <c:v>3.9808241357744689E-3</c:v>
                </c:pt>
                <c:pt idx="1523">
                  <c:v>3.9990076766127239E-3</c:v>
                </c:pt>
                <c:pt idx="1524">
                  <c:v>3.9997982653448222E-3</c:v>
                </c:pt>
                <c:pt idx="1525">
                  <c:v>3.9997982653448222E-3</c:v>
                </c:pt>
                <c:pt idx="1526">
                  <c:v>4.0531630047614398E-3</c:v>
                </c:pt>
                <c:pt idx="1527">
                  <c:v>4.205153688507289E-3</c:v>
                </c:pt>
                <c:pt idx="1528">
                  <c:v>4.2365795906081864E-3</c:v>
                </c:pt>
                <c:pt idx="1529">
                  <c:v>4.2425090060989219E-3</c:v>
                </c:pt>
                <c:pt idx="1530">
                  <c:v>4.2543678370803922E-3</c:v>
                </c:pt>
                <c:pt idx="1531">
                  <c:v>4.276899615945187E-3</c:v>
                </c:pt>
                <c:pt idx="1532">
                  <c:v>4.2855960919982649E-3</c:v>
                </c:pt>
                <c:pt idx="1533">
                  <c:v>4.2907349187569031E-3</c:v>
                </c:pt>
                <c:pt idx="1534">
                  <c:v>4.4496432539086091E-3</c:v>
                </c:pt>
                <c:pt idx="1535">
                  <c:v>4.4557703165823692E-3</c:v>
                </c:pt>
                <c:pt idx="1536">
                  <c:v>4.4618973792561294E-3</c:v>
                </c:pt>
                <c:pt idx="1537">
                  <c:v>4.5101232919141105E-3</c:v>
                </c:pt>
                <c:pt idx="1538">
                  <c:v>4.6856339904398758E-3</c:v>
                </c:pt>
                <c:pt idx="1539">
                  <c:v>4.6860292848059249E-3</c:v>
                </c:pt>
                <c:pt idx="1540">
                  <c:v>4.6961092911401749E-3</c:v>
                </c:pt>
                <c:pt idx="1541">
                  <c:v>4.7125140073312095E-3</c:v>
                </c:pt>
                <c:pt idx="1542">
                  <c:v>4.7393940242225433E-3</c:v>
                </c:pt>
                <c:pt idx="1543">
                  <c:v>4.7393940242225433E-3</c:v>
                </c:pt>
                <c:pt idx="1544">
                  <c:v>4.7425563791509348E-3</c:v>
                </c:pt>
                <c:pt idx="1545">
                  <c:v>4.7563916819626517E-3</c:v>
                </c:pt>
                <c:pt idx="1546">
                  <c:v>4.7575775650607983E-3</c:v>
                </c:pt>
                <c:pt idx="1547">
                  <c:v>4.7722034566046118E-3</c:v>
                </c:pt>
                <c:pt idx="1548">
                  <c:v>4.7785281664613965E-3</c:v>
                </c:pt>
                <c:pt idx="1549">
                  <c:v>4.7785281664613965E-3</c:v>
                </c:pt>
                <c:pt idx="1550">
                  <c:v>4.9425753283717407E-3</c:v>
                </c:pt>
                <c:pt idx="1551">
                  <c:v>4.9512718044248194E-3</c:v>
                </c:pt>
                <c:pt idx="1552">
                  <c:v>4.9627353410402406E-3</c:v>
                </c:pt>
                <c:pt idx="1553">
                  <c:v>4.9745941720217117E-3</c:v>
                </c:pt>
                <c:pt idx="1554">
                  <c:v>4.9745941720217117E-3</c:v>
                </c:pt>
                <c:pt idx="1555">
                  <c:v>5.1449660437888397E-3</c:v>
                </c:pt>
                <c:pt idx="1556">
                  <c:v>5.1856813634918895E-3</c:v>
                </c:pt>
                <c:pt idx="1557">
                  <c:v>5.1856813634918895E-3</c:v>
                </c:pt>
                <c:pt idx="1558">
                  <c:v>5.218490795873958E-3</c:v>
                </c:pt>
                <c:pt idx="1559">
                  <c:v>5.218490795873958E-3</c:v>
                </c:pt>
                <c:pt idx="1560">
                  <c:v>5.218490795873958E-3</c:v>
                </c:pt>
                <c:pt idx="1561">
                  <c:v>5.218490795873958E-3</c:v>
                </c:pt>
                <c:pt idx="1562">
                  <c:v>5.239046102908507E-3</c:v>
                </c:pt>
                <c:pt idx="1563">
                  <c:v>5.239046102908507E-3</c:v>
                </c:pt>
                <c:pt idx="1564">
                  <c:v>5.2422084578369003E-3</c:v>
                </c:pt>
                <c:pt idx="1565">
                  <c:v>5.2422084578369003E-3</c:v>
                </c:pt>
                <c:pt idx="1566">
                  <c:v>5.3718650099009793E-3</c:v>
                </c:pt>
                <c:pt idx="1567">
                  <c:v>5.3718650099009793E-3</c:v>
                </c:pt>
                <c:pt idx="1568">
                  <c:v>5.3750273648293708E-3</c:v>
                </c:pt>
                <c:pt idx="1569">
                  <c:v>5.3750273648293708E-3</c:v>
                </c:pt>
                <c:pt idx="1570">
                  <c:v>5.4050697366490969E-3</c:v>
                </c:pt>
                <c:pt idx="1571">
                  <c:v>5.4113944465058817E-3</c:v>
                </c:pt>
                <c:pt idx="1572">
                  <c:v>5.4113944465058817E-3</c:v>
                </c:pt>
                <c:pt idx="1573">
                  <c:v>5.4113944465058817E-3</c:v>
                </c:pt>
                <c:pt idx="1574">
                  <c:v>5.4113944465058817E-3</c:v>
                </c:pt>
                <c:pt idx="1575">
                  <c:v>5.4359026972009214E-3</c:v>
                </c:pt>
                <c:pt idx="1576">
                  <c:v>5.4359026972009214E-3</c:v>
                </c:pt>
                <c:pt idx="1577">
                  <c:v>5.4414368183256078E-3</c:v>
                </c:pt>
                <c:pt idx="1578">
                  <c:v>5.4445991732539993E-3</c:v>
                </c:pt>
                <c:pt idx="1579">
                  <c:v>5.5402604098378633E-3</c:v>
                </c:pt>
                <c:pt idx="1580">
                  <c:v>5.5762321971483241E-3</c:v>
                </c:pt>
                <c:pt idx="1581">
                  <c:v>5.5762321971483241E-3</c:v>
                </c:pt>
                <c:pt idx="1582">
                  <c:v>5.6414557675464128E-3</c:v>
                </c:pt>
                <c:pt idx="1583">
                  <c:v>5.6473851830371475E-3</c:v>
                </c:pt>
                <c:pt idx="1584">
                  <c:v>5.6821710872494617E-3</c:v>
                </c:pt>
                <c:pt idx="1585">
                  <c:v>5.6979828618914227E-3</c:v>
                </c:pt>
                <c:pt idx="1586">
                  <c:v>5.8683547336585516E-3</c:v>
                </c:pt>
                <c:pt idx="1587">
                  <c:v>5.8928629843535904E-3</c:v>
                </c:pt>
                <c:pt idx="1588">
                  <c:v>5.9090700533616005E-3</c:v>
                </c:pt>
                <c:pt idx="1589">
                  <c:v>5.9142088801202378E-3</c:v>
                </c:pt>
                <c:pt idx="1590">
                  <c:v>5.9304159491282479E-3</c:v>
                </c:pt>
                <c:pt idx="1591">
                  <c:v>6.0739078040040438E-3</c:v>
                </c:pt>
                <c:pt idx="1592">
                  <c:v>6.1304348983490537E-3</c:v>
                </c:pt>
                <c:pt idx="1593">
                  <c:v>6.1359690194737401E-3</c:v>
                </c:pt>
                <c:pt idx="1594">
                  <c:v>6.1592913870706315E-3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0D-49A8-966C-39AADB476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31368"/>
        <c:axId val="1"/>
      </c:scatterChart>
      <c:valAx>
        <c:axId val="5440313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06522168599899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225806451612902E-2"/>
              <c:y val="0.362229102167182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3136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075297039482964"/>
          <c:y val="0.91640866873065019"/>
          <c:w val="0.44489303756385296"/>
          <c:h val="6.19195046439628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46311543271856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9805519744599"/>
          <c:y val="0.14506216562429358"/>
          <c:w val="0.84832270365110085"/>
          <c:h val="0.623458669278878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1'!$H$21:$H$1927</c:f>
              <c:numCache>
                <c:formatCode>General</c:formatCode>
                <c:ptCount val="1907"/>
                <c:pt idx="36">
                  <c:v>-7.948200000464567E-2</c:v>
                </c:pt>
                <c:pt idx="45">
                  <c:v>-7.3200000002543675E-2</c:v>
                </c:pt>
                <c:pt idx="46">
                  <c:v>-2.7702750001481036E-2</c:v>
                </c:pt>
                <c:pt idx="47">
                  <c:v>-4.3677500005287584E-2</c:v>
                </c:pt>
                <c:pt idx="106">
                  <c:v>-2.0266999999876134E-2</c:v>
                </c:pt>
                <c:pt idx="233">
                  <c:v>-7.7529999980470166E-3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6F-4F3E-ACC1-BB8FDD1E1CB9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1'!$I$21:$I$1927</c:f>
              <c:numCache>
                <c:formatCode>General</c:formatCode>
                <c:ptCount val="1907"/>
                <c:pt idx="0">
                  <c:v>-8.5344999999506399E-2</c:v>
                </c:pt>
                <c:pt idx="1">
                  <c:v>-0.11697650000496651</c:v>
                </c:pt>
                <c:pt idx="2">
                  <c:v>-0.1200460000000021</c:v>
                </c:pt>
                <c:pt idx="3">
                  <c:v>-0.11554350000005797</c:v>
                </c:pt>
                <c:pt idx="4">
                  <c:v>-0.12382649999926798</c:v>
                </c:pt>
                <c:pt idx="5">
                  <c:v>-0.12325450000207638</c:v>
                </c:pt>
                <c:pt idx="6">
                  <c:v>-0.12504000000262749</c:v>
                </c:pt>
                <c:pt idx="7">
                  <c:v>-9.9590499998157611E-2</c:v>
                </c:pt>
                <c:pt idx="8">
                  <c:v>-9.6655500001361361E-2</c:v>
                </c:pt>
                <c:pt idx="9">
                  <c:v>-9.6226500001648674E-2</c:v>
                </c:pt>
                <c:pt idx="10">
                  <c:v>-9.6654500001022825E-2</c:v>
                </c:pt>
                <c:pt idx="11">
                  <c:v>-9.9511500004155096E-2</c:v>
                </c:pt>
                <c:pt idx="12">
                  <c:v>-9.6649500002968125E-2</c:v>
                </c:pt>
                <c:pt idx="13">
                  <c:v>-8.4535500001948094E-2</c:v>
                </c:pt>
                <c:pt idx="14">
                  <c:v>-8.4385500002099434E-2</c:v>
                </c:pt>
                <c:pt idx="15">
                  <c:v>-8.4663500001624925E-2</c:v>
                </c:pt>
                <c:pt idx="16">
                  <c:v>-8.4644500002468703E-2</c:v>
                </c:pt>
                <c:pt idx="17">
                  <c:v>-8.3355500002653571E-2</c:v>
                </c:pt>
                <c:pt idx="18">
                  <c:v>-9.1842000001634005E-2</c:v>
                </c:pt>
                <c:pt idx="19">
                  <c:v>-7.6842000002216082E-2</c:v>
                </c:pt>
                <c:pt idx="20">
                  <c:v>-8.4484500002872664E-2</c:v>
                </c:pt>
                <c:pt idx="21">
                  <c:v>-8.2483500002126675E-2</c:v>
                </c:pt>
                <c:pt idx="22">
                  <c:v>-7.8478500003257068E-2</c:v>
                </c:pt>
                <c:pt idx="23">
                  <c:v>-8.2170500001666369E-2</c:v>
                </c:pt>
                <c:pt idx="24">
                  <c:v>-8.095099999991362E-2</c:v>
                </c:pt>
                <c:pt idx="25">
                  <c:v>-7.4806000000535278E-2</c:v>
                </c:pt>
                <c:pt idx="26">
                  <c:v>-8.2234000001335517E-2</c:v>
                </c:pt>
                <c:pt idx="27">
                  <c:v>-7.6661999999487307E-2</c:v>
                </c:pt>
                <c:pt idx="28">
                  <c:v>-8.0732500002341112E-2</c:v>
                </c:pt>
                <c:pt idx="29">
                  <c:v>-8.1731500002206303E-2</c:v>
                </c:pt>
                <c:pt idx="30">
                  <c:v>-8.080100000006496E-2</c:v>
                </c:pt>
                <c:pt idx="31">
                  <c:v>-7.9725500003405614E-2</c:v>
                </c:pt>
                <c:pt idx="32">
                  <c:v>-8.4582500003307359E-2</c:v>
                </c:pt>
                <c:pt idx="33">
                  <c:v>-8.6438500002259389E-2</c:v>
                </c:pt>
                <c:pt idx="34">
                  <c:v>-8.4283500003948575E-2</c:v>
                </c:pt>
                <c:pt idx="35">
                  <c:v>-8.7203999999474036E-2</c:v>
                </c:pt>
                <c:pt idx="37">
                  <c:v>-8.4883999999874504E-2</c:v>
                </c:pt>
                <c:pt idx="38">
                  <c:v>-7.6933500000450294E-2</c:v>
                </c:pt>
                <c:pt idx="39">
                  <c:v>-7.7639500002987916E-2</c:v>
                </c:pt>
                <c:pt idx="40">
                  <c:v>-7.7127000000473345E-2</c:v>
                </c:pt>
                <c:pt idx="41">
                  <c:v>-7.576350000090315E-2</c:v>
                </c:pt>
                <c:pt idx="42">
                  <c:v>-7.4817000000621192E-2</c:v>
                </c:pt>
                <c:pt idx="43">
                  <c:v>-7.280700000046636E-2</c:v>
                </c:pt>
                <c:pt idx="44">
                  <c:v>-7.5787000001582783E-2</c:v>
                </c:pt>
                <c:pt idx="48">
                  <c:v>-4.5433500003127847E-2</c:v>
                </c:pt>
                <c:pt idx="49">
                  <c:v>-4.0904000001319218E-2</c:v>
                </c:pt>
                <c:pt idx="50">
                  <c:v>-3.928950000408804E-2</c:v>
                </c:pt>
                <c:pt idx="51">
                  <c:v>-3.8468000002467306E-2</c:v>
                </c:pt>
                <c:pt idx="52">
                  <c:v>-3.7896000001637731E-2</c:v>
                </c:pt>
                <c:pt idx="53">
                  <c:v>-3.7537500000325963E-2</c:v>
                </c:pt>
                <c:pt idx="54">
                  <c:v>-3.8179000002855901E-2</c:v>
                </c:pt>
                <c:pt idx="55">
                  <c:v>-3.924850000475999E-2</c:v>
                </c:pt>
                <c:pt idx="56">
                  <c:v>-3.8318000006256625E-2</c:v>
                </c:pt>
                <c:pt idx="57">
                  <c:v>-3.9313000008405652E-2</c:v>
                </c:pt>
                <c:pt idx="58">
                  <c:v>-3.4843000001274049E-2</c:v>
                </c:pt>
                <c:pt idx="59">
                  <c:v>-3.0743499999516644E-2</c:v>
                </c:pt>
                <c:pt idx="60">
                  <c:v>-3.7231000002066139E-2</c:v>
                </c:pt>
                <c:pt idx="62">
                  <c:v>-3.2845500005350914E-2</c:v>
                </c:pt>
                <c:pt idx="63">
                  <c:v>-3.4626000000571366E-2</c:v>
                </c:pt>
                <c:pt idx="64">
                  <c:v>-3.405400000337977E-2</c:v>
                </c:pt>
                <c:pt idx="65">
                  <c:v>-3.4621999999217223E-2</c:v>
                </c:pt>
                <c:pt idx="66">
                  <c:v>-3.4407500002998859E-2</c:v>
                </c:pt>
                <c:pt idx="67">
                  <c:v>-3.6978500000259373E-2</c:v>
                </c:pt>
                <c:pt idx="68">
                  <c:v>-3.0333000002428889E-2</c:v>
                </c:pt>
                <c:pt idx="69">
                  <c:v>-1.6001500007405411E-2</c:v>
                </c:pt>
                <c:pt idx="70">
                  <c:v>-3.1134500000916887E-2</c:v>
                </c:pt>
                <c:pt idx="71">
                  <c:v>-2.9093500001181383E-2</c:v>
                </c:pt>
                <c:pt idx="73">
                  <c:v>-2.5604500006011222E-2</c:v>
                </c:pt>
                <c:pt idx="74">
                  <c:v>-2.260450000903802E-2</c:v>
                </c:pt>
                <c:pt idx="75">
                  <c:v>-2.0315499998105224E-2</c:v>
                </c:pt>
                <c:pt idx="76">
                  <c:v>-1.9315500001539476E-2</c:v>
                </c:pt>
                <c:pt idx="77">
                  <c:v>-1.8315499997697771E-2</c:v>
                </c:pt>
                <c:pt idx="78">
                  <c:v>-2.9161500002373941E-2</c:v>
                </c:pt>
                <c:pt idx="79">
                  <c:v>-2.9161500002373941E-2</c:v>
                </c:pt>
                <c:pt idx="80">
                  <c:v>-2.616150000540074E-2</c:v>
                </c:pt>
                <c:pt idx="81">
                  <c:v>-2.5947000001906417E-2</c:v>
                </c:pt>
                <c:pt idx="82">
                  <c:v>-2.8588500004843809E-2</c:v>
                </c:pt>
                <c:pt idx="83">
                  <c:v>-2.7588500008278061E-2</c:v>
                </c:pt>
                <c:pt idx="84">
                  <c:v>-2.6588500004436355E-2</c:v>
                </c:pt>
                <c:pt idx="85">
                  <c:v>-3.0942000004870351E-2</c:v>
                </c:pt>
                <c:pt idx="86">
                  <c:v>-2.7942000000621192E-2</c:v>
                </c:pt>
                <c:pt idx="87">
                  <c:v>-2.4942000003647991E-2</c:v>
                </c:pt>
                <c:pt idx="88">
                  <c:v>-2.8080999996745959E-2</c:v>
                </c:pt>
                <c:pt idx="89">
                  <c:v>-2.8080999996745959E-2</c:v>
                </c:pt>
                <c:pt idx="90">
                  <c:v>-2.6080999996338505E-2</c:v>
                </c:pt>
                <c:pt idx="91">
                  <c:v>-2.6294499999494292E-2</c:v>
                </c:pt>
                <c:pt idx="92">
                  <c:v>-2.6294499999494292E-2</c:v>
                </c:pt>
                <c:pt idx="93">
                  <c:v>-2.5294500002928544E-2</c:v>
                </c:pt>
                <c:pt idx="94">
                  <c:v>-2.4294499999086838E-2</c:v>
                </c:pt>
                <c:pt idx="95">
                  <c:v>-3.0339000004460104E-2</c:v>
                </c:pt>
                <c:pt idx="96">
                  <c:v>-2.833900000405265E-2</c:v>
                </c:pt>
                <c:pt idx="97">
                  <c:v>-2.1906000001763459E-2</c:v>
                </c:pt>
                <c:pt idx="98">
                  <c:v>-1.8906000004790258E-2</c:v>
                </c:pt>
                <c:pt idx="99">
                  <c:v>-2.4762000008195173E-2</c:v>
                </c:pt>
                <c:pt idx="100">
                  <c:v>-2.4762000008195173E-2</c:v>
                </c:pt>
                <c:pt idx="101">
                  <c:v>-2.6045999999041669E-2</c:v>
                </c:pt>
                <c:pt idx="102">
                  <c:v>-2.2078499998315237E-2</c:v>
                </c:pt>
                <c:pt idx="103">
                  <c:v>-2.3217500005557667E-2</c:v>
                </c:pt>
                <c:pt idx="104">
                  <c:v>-1.728700000239769E-2</c:v>
                </c:pt>
                <c:pt idx="105">
                  <c:v>-1.3287000001582783E-2</c:v>
                </c:pt>
                <c:pt idx="107">
                  <c:v>-2.5807999998505693E-2</c:v>
                </c:pt>
                <c:pt idx="108">
                  <c:v>-2.080799999384908E-2</c:v>
                </c:pt>
                <c:pt idx="109">
                  <c:v>-2.0947000004525762E-2</c:v>
                </c:pt>
                <c:pt idx="110">
                  <c:v>-1.4589500002330169E-2</c:v>
                </c:pt>
                <c:pt idx="111">
                  <c:v>-2.2375000000465661E-2</c:v>
                </c:pt>
                <c:pt idx="112">
                  <c:v>-2.2215999997570179E-2</c:v>
                </c:pt>
                <c:pt idx="113">
                  <c:v>-2.1216000001004431E-2</c:v>
                </c:pt>
                <c:pt idx="114">
                  <c:v>-2.0215999997162726E-2</c:v>
                </c:pt>
                <c:pt idx="115">
                  <c:v>-1.9216000000596978E-2</c:v>
                </c:pt>
                <c:pt idx="116">
                  <c:v>-1.9216000000596978E-2</c:v>
                </c:pt>
                <c:pt idx="117">
                  <c:v>-5.2159999977448024E-3</c:v>
                </c:pt>
                <c:pt idx="118">
                  <c:v>-2.4141500005498528E-2</c:v>
                </c:pt>
                <c:pt idx="119">
                  <c:v>-2.3424499995599035E-2</c:v>
                </c:pt>
                <c:pt idx="120">
                  <c:v>-1.70670000006794E-2</c:v>
                </c:pt>
                <c:pt idx="121">
                  <c:v>-1.4067000003706198E-2</c:v>
                </c:pt>
                <c:pt idx="122">
                  <c:v>-1.3066999999864493E-2</c:v>
                </c:pt>
                <c:pt idx="123">
                  <c:v>-2.270850000786595E-2</c:v>
                </c:pt>
                <c:pt idx="124">
                  <c:v>-1.8708500007051043E-2</c:v>
                </c:pt>
                <c:pt idx="125">
                  <c:v>-1.5708500002801884E-2</c:v>
                </c:pt>
                <c:pt idx="126">
                  <c:v>-1.5708500002801884E-2</c:v>
                </c:pt>
                <c:pt idx="127">
                  <c:v>-2.2494000004371628E-2</c:v>
                </c:pt>
                <c:pt idx="128">
                  <c:v>-2.1494000000529923E-2</c:v>
                </c:pt>
                <c:pt idx="129">
                  <c:v>-2.1494000000529923E-2</c:v>
                </c:pt>
                <c:pt idx="130">
                  <c:v>-2.7922000008402392E-2</c:v>
                </c:pt>
                <c:pt idx="131">
                  <c:v>-2.6922000004560687E-2</c:v>
                </c:pt>
                <c:pt idx="132">
                  <c:v>-1.5922000005957671E-2</c:v>
                </c:pt>
                <c:pt idx="133">
                  <c:v>-1.9886000001861248E-2</c:v>
                </c:pt>
                <c:pt idx="134">
                  <c:v>-1.7886000001453795E-2</c:v>
                </c:pt>
                <c:pt idx="135">
                  <c:v>-1.4886000004480593E-2</c:v>
                </c:pt>
                <c:pt idx="136">
                  <c:v>-1.2886000004073139E-2</c:v>
                </c:pt>
                <c:pt idx="137">
                  <c:v>-1.2886000004073139E-2</c:v>
                </c:pt>
                <c:pt idx="138">
                  <c:v>-1.1886000007507391E-2</c:v>
                </c:pt>
                <c:pt idx="139">
                  <c:v>-1.1886000007507391E-2</c:v>
                </c:pt>
                <c:pt idx="140">
                  <c:v>-8.886000003258232E-3</c:v>
                </c:pt>
                <c:pt idx="141">
                  <c:v>-7.886000006692484E-3</c:v>
                </c:pt>
                <c:pt idx="142">
                  <c:v>-6.8860000028507784E-3</c:v>
                </c:pt>
                <c:pt idx="143">
                  <c:v>-2.8860000020358711E-3</c:v>
                </c:pt>
                <c:pt idx="144">
                  <c:v>-1.8860000054701231E-3</c:v>
                </c:pt>
                <c:pt idx="145">
                  <c:v>-2.438350000011269E-2</c:v>
                </c:pt>
                <c:pt idx="146">
                  <c:v>-2.3383499996270984E-2</c:v>
                </c:pt>
                <c:pt idx="147">
                  <c:v>-1.8383499998890329E-2</c:v>
                </c:pt>
                <c:pt idx="148">
                  <c:v>-1.5309000009438023E-2</c:v>
                </c:pt>
                <c:pt idx="149">
                  <c:v>-2.3094500007573515E-2</c:v>
                </c:pt>
                <c:pt idx="150">
                  <c:v>-2.0094500003324356E-2</c:v>
                </c:pt>
                <c:pt idx="151">
                  <c:v>-1.3094500005536247E-2</c:v>
                </c:pt>
                <c:pt idx="152">
                  <c:v>-1.1094500005128793E-2</c:v>
                </c:pt>
                <c:pt idx="153">
                  <c:v>-2.0950500002072658E-2</c:v>
                </c:pt>
                <c:pt idx="154">
                  <c:v>-1.8735999998170882E-2</c:v>
                </c:pt>
                <c:pt idx="155">
                  <c:v>-1.5592999996442813E-2</c:v>
                </c:pt>
                <c:pt idx="157">
                  <c:v>-1.0020000001532026E-2</c:v>
                </c:pt>
                <c:pt idx="158">
                  <c:v>-8.020000001124572E-3</c:v>
                </c:pt>
                <c:pt idx="161">
                  <c:v>-9.5870000004651956E-3</c:v>
                </c:pt>
                <c:pt idx="162">
                  <c:v>-5.869999949936755E-4</c:v>
                </c:pt>
                <c:pt idx="163">
                  <c:v>-1.7372500005876645E-2</c:v>
                </c:pt>
                <c:pt idx="164">
                  <c:v>-1.5372500005469192E-2</c:v>
                </c:pt>
                <c:pt idx="165">
                  <c:v>-1.8775500007905066E-2</c:v>
                </c:pt>
                <c:pt idx="166">
                  <c:v>-1.4775500007090159E-2</c:v>
                </c:pt>
                <c:pt idx="167">
                  <c:v>-1.3775500003248453E-2</c:v>
                </c:pt>
                <c:pt idx="168">
                  <c:v>-2.4203499997383915E-2</c:v>
                </c:pt>
                <c:pt idx="169">
                  <c:v>-1.3203499998780899E-2</c:v>
                </c:pt>
                <c:pt idx="170">
                  <c:v>-1.2203500002215151E-2</c:v>
                </c:pt>
                <c:pt idx="171">
                  <c:v>-6.2035000009927899E-3</c:v>
                </c:pt>
                <c:pt idx="172">
                  <c:v>-2.0845999999437481E-2</c:v>
                </c:pt>
                <c:pt idx="173">
                  <c:v>-1.8487500004994217E-2</c:v>
                </c:pt>
                <c:pt idx="174">
                  <c:v>-2.0273000001907349E-2</c:v>
                </c:pt>
                <c:pt idx="175">
                  <c:v>-2.0915499997499865E-2</c:v>
                </c:pt>
                <c:pt idx="176">
                  <c:v>-2.1840000001247972E-2</c:v>
                </c:pt>
                <c:pt idx="177">
                  <c:v>-1.2765500003297348E-2</c:v>
                </c:pt>
                <c:pt idx="178">
                  <c:v>-3.0978999995568302E-2</c:v>
                </c:pt>
                <c:pt idx="179">
                  <c:v>-2.79789999985951E-2</c:v>
                </c:pt>
                <c:pt idx="180">
                  <c:v>-1.9790000005741604E-3</c:v>
                </c:pt>
                <c:pt idx="181">
                  <c:v>8.0210000014631078E-3</c:v>
                </c:pt>
                <c:pt idx="182">
                  <c:v>-4.0199999784817919E-4</c:v>
                </c:pt>
                <c:pt idx="183">
                  <c:v>-9.8845000029541552E-3</c:v>
                </c:pt>
                <c:pt idx="184">
                  <c:v>-1.6098000000056345E-2</c:v>
                </c:pt>
                <c:pt idx="185">
                  <c:v>-1.5377999996417202E-2</c:v>
                </c:pt>
                <c:pt idx="186">
                  <c:v>-8.7344999992637895E-3</c:v>
                </c:pt>
                <c:pt idx="187">
                  <c:v>-5.7345000022905879E-3</c:v>
                </c:pt>
                <c:pt idx="188">
                  <c:v>-5.7345000022905879E-3</c:v>
                </c:pt>
                <c:pt idx="189">
                  <c:v>-1.2447500004782341E-2</c:v>
                </c:pt>
                <c:pt idx="190">
                  <c:v>-2.4660000002768356E-2</c:v>
                </c:pt>
                <c:pt idx="191">
                  <c:v>-1.6660000001138542E-2</c:v>
                </c:pt>
                <c:pt idx="192">
                  <c:v>-1.2660000007599592E-2</c:v>
                </c:pt>
                <c:pt idx="193">
                  <c:v>-1.1660000003757887E-2</c:v>
                </c:pt>
                <c:pt idx="194">
                  <c:v>-4.5854999989387579E-3</c:v>
                </c:pt>
                <c:pt idx="195">
                  <c:v>-4.5854999989387579E-3</c:v>
                </c:pt>
                <c:pt idx="196">
                  <c:v>-5.8549999812385067E-4</c:v>
                </c:pt>
                <c:pt idx="197">
                  <c:v>-2.0370999998704065E-2</c:v>
                </c:pt>
                <c:pt idx="198">
                  <c:v>-6.3709999958518893E-3</c:v>
                </c:pt>
                <c:pt idx="199">
                  <c:v>-5.3709999992861412E-3</c:v>
                </c:pt>
                <c:pt idx="200">
                  <c:v>-4.3709999954444356E-3</c:v>
                </c:pt>
                <c:pt idx="201">
                  <c:v>-3.3709999988786876E-3</c:v>
                </c:pt>
                <c:pt idx="202">
                  <c:v>-1.7584499997610692E-2</c:v>
                </c:pt>
                <c:pt idx="203">
                  <c:v>-2.0506000000750646E-2</c:v>
                </c:pt>
                <c:pt idx="204">
                  <c:v>-1.9934000003559049E-2</c:v>
                </c:pt>
                <c:pt idx="205">
                  <c:v>-1.8790000001899898E-2</c:v>
                </c:pt>
                <c:pt idx="206">
                  <c:v>-5.0015000015264377E-3</c:v>
                </c:pt>
                <c:pt idx="207">
                  <c:v>-5.0015000015264377E-3</c:v>
                </c:pt>
                <c:pt idx="208">
                  <c:v>-1.6570499996305443E-2</c:v>
                </c:pt>
                <c:pt idx="210">
                  <c:v>-9.7085000015795231E-3</c:v>
                </c:pt>
                <c:pt idx="211">
                  <c:v>-1.3695499997993466E-2</c:v>
                </c:pt>
                <c:pt idx="212">
                  <c:v>-8.8345000040135346E-3</c:v>
                </c:pt>
                <c:pt idx="213">
                  <c:v>1.237000004039146E-3</c:v>
                </c:pt>
                <c:pt idx="214">
                  <c:v>-1.1048000007576775E-2</c:v>
                </c:pt>
                <c:pt idx="215">
                  <c:v>-1.5832500001124572E-2</c:v>
                </c:pt>
                <c:pt idx="216">
                  <c:v>-1.7689499996777158E-2</c:v>
                </c:pt>
                <c:pt idx="217">
                  <c:v>-1.9117499999993015E-2</c:v>
                </c:pt>
                <c:pt idx="218">
                  <c:v>-1.6973500001768116E-2</c:v>
                </c:pt>
                <c:pt idx="219">
                  <c:v>-1.1401499999919906E-2</c:v>
                </c:pt>
                <c:pt idx="220">
                  <c:v>-1.56150000038906E-2</c:v>
                </c:pt>
                <c:pt idx="221">
                  <c:v>-1.454350000130944E-2</c:v>
                </c:pt>
                <c:pt idx="222">
                  <c:v>-1.5043000006699003E-2</c:v>
                </c:pt>
                <c:pt idx="223">
                  <c:v>-1.2827500002458692E-2</c:v>
                </c:pt>
                <c:pt idx="224">
                  <c:v>-1.5684500001952983E-2</c:v>
                </c:pt>
                <c:pt idx="225">
                  <c:v>-1.3613000002806075E-2</c:v>
                </c:pt>
                <c:pt idx="226">
                  <c:v>-2.0112500002142042E-2</c:v>
                </c:pt>
                <c:pt idx="227">
                  <c:v>-2.1754000001237728E-2</c:v>
                </c:pt>
                <c:pt idx="228">
                  <c:v>-2.0753999997396022E-2</c:v>
                </c:pt>
                <c:pt idx="229">
                  <c:v>-1.9682500002090819E-2</c:v>
                </c:pt>
                <c:pt idx="230">
                  <c:v>-1.918199999636272E-2</c:v>
                </c:pt>
                <c:pt idx="231">
                  <c:v>-2.011050000146497E-2</c:v>
                </c:pt>
                <c:pt idx="232">
                  <c:v>-1.5967499995895196E-2</c:v>
                </c:pt>
                <c:pt idx="234">
                  <c:v>-7.7529999980470166E-3</c:v>
                </c:pt>
                <c:pt idx="235">
                  <c:v>-1.1538500002643559E-2</c:v>
                </c:pt>
                <c:pt idx="236">
                  <c:v>-3.9665000003878959E-3</c:v>
                </c:pt>
                <c:pt idx="237">
                  <c:v>-1.5823500005353708E-2</c:v>
                </c:pt>
                <c:pt idx="238">
                  <c:v>-1.6608999998425134E-2</c:v>
                </c:pt>
                <c:pt idx="239">
                  <c:v>-1.6037000001233537E-2</c:v>
                </c:pt>
                <c:pt idx="240">
                  <c:v>-1.6037000001233537E-2</c:v>
                </c:pt>
                <c:pt idx="241">
                  <c:v>-1.4465000007476192E-2</c:v>
                </c:pt>
                <c:pt idx="242">
                  <c:v>-1.4107499999227002E-2</c:v>
                </c:pt>
                <c:pt idx="243">
                  <c:v>-1.3893000003008638E-2</c:v>
                </c:pt>
                <c:pt idx="244">
                  <c:v>-1.0321000001567882E-2</c:v>
                </c:pt>
                <c:pt idx="245">
                  <c:v>-9.3210000050021335E-3</c:v>
                </c:pt>
                <c:pt idx="246">
                  <c:v>-1.5892000003077555E-2</c:v>
                </c:pt>
                <c:pt idx="247">
                  <c:v>-1.489199999923585E-2</c:v>
                </c:pt>
                <c:pt idx="248">
                  <c:v>-1.3748999997915234E-2</c:v>
                </c:pt>
                <c:pt idx="249">
                  <c:v>-1.1032000002160203E-2</c:v>
                </c:pt>
                <c:pt idx="250">
                  <c:v>-1.7101500001444947E-2</c:v>
                </c:pt>
                <c:pt idx="251">
                  <c:v>-2.4529500005883165E-2</c:v>
                </c:pt>
                <c:pt idx="252">
                  <c:v>-1.8528500004322268E-2</c:v>
                </c:pt>
                <c:pt idx="253">
                  <c:v>-1.4528500003507361E-2</c:v>
                </c:pt>
                <c:pt idx="254">
                  <c:v>-2.8314000002865214E-2</c:v>
                </c:pt>
                <c:pt idx="255">
                  <c:v>-1.7314000004262198E-2</c:v>
                </c:pt>
                <c:pt idx="256">
                  <c:v>-1.3314000003447291E-2</c:v>
                </c:pt>
                <c:pt idx="257">
                  <c:v>-5.7230000020354055E-3</c:v>
                </c:pt>
                <c:pt idx="258">
                  <c:v>-1.6294000000925735E-2</c:v>
                </c:pt>
                <c:pt idx="259">
                  <c:v>-1.4294000000518281E-2</c:v>
                </c:pt>
                <c:pt idx="260">
                  <c:v>-9.2940000031376258E-3</c:v>
                </c:pt>
                <c:pt idx="261">
                  <c:v>-8.2939999992959201E-3</c:v>
                </c:pt>
                <c:pt idx="262">
                  <c:v>-8.2939999992959201E-3</c:v>
                </c:pt>
                <c:pt idx="263">
                  <c:v>-1.2940000015078112E-3</c:v>
                </c:pt>
                <c:pt idx="264">
                  <c:v>-6.1510000014095567E-3</c:v>
                </c:pt>
                <c:pt idx="265">
                  <c:v>-6.1509999941335991E-3</c:v>
                </c:pt>
                <c:pt idx="266">
                  <c:v>-2.2722000001522247E-2</c:v>
                </c:pt>
                <c:pt idx="267">
                  <c:v>-2.0722000001114793E-2</c:v>
                </c:pt>
                <c:pt idx="268">
                  <c:v>-1.8722000000707339E-2</c:v>
                </c:pt>
                <c:pt idx="269">
                  <c:v>-1.7722000004141591E-2</c:v>
                </c:pt>
                <c:pt idx="270">
                  <c:v>-1.6722000000299886E-2</c:v>
                </c:pt>
                <c:pt idx="271">
                  <c:v>-1.6722000000299886E-2</c:v>
                </c:pt>
                <c:pt idx="272">
                  <c:v>-8.2205000071553513E-3</c:v>
                </c:pt>
                <c:pt idx="273">
                  <c:v>-2.0765000008395873E-3</c:v>
                </c:pt>
                <c:pt idx="274">
                  <c:v>-5.5045000044628978E-3</c:v>
                </c:pt>
                <c:pt idx="275">
                  <c:v>-2.657300000282703E-2</c:v>
                </c:pt>
                <c:pt idx="276">
                  <c:v>-1.5786500000103842E-2</c:v>
                </c:pt>
                <c:pt idx="278">
                  <c:v>-6.4150000252993777E-4</c:v>
                </c:pt>
                <c:pt idx="279">
                  <c:v>3.5849999403581023E-4</c:v>
                </c:pt>
                <c:pt idx="283">
                  <c:v>-1.4280000003054738E-2</c:v>
                </c:pt>
                <c:pt idx="284">
                  <c:v>8.6500000179512426E-4</c:v>
                </c:pt>
                <c:pt idx="285">
                  <c:v>-1.5991000000212807E-2</c:v>
                </c:pt>
                <c:pt idx="286">
                  <c:v>-1.0771499997645151E-2</c:v>
                </c:pt>
                <c:pt idx="287">
                  <c:v>3.7450000017997809E-3</c:v>
                </c:pt>
                <c:pt idx="288">
                  <c:v>-1.3468500001181383E-2</c:v>
                </c:pt>
                <c:pt idx="289">
                  <c:v>-1.189650000014808E-2</c:v>
                </c:pt>
                <c:pt idx="290">
                  <c:v>-1.2966000002052169E-2</c:v>
                </c:pt>
                <c:pt idx="291">
                  <c:v>-2.3940000028233044E-3</c:v>
                </c:pt>
                <c:pt idx="292">
                  <c:v>-2.3940000028233044E-3</c:v>
                </c:pt>
                <c:pt idx="293">
                  <c:v>-1.6179500002181157E-2</c:v>
                </c:pt>
                <c:pt idx="294">
                  <c:v>-1.7889499999000691E-2</c:v>
                </c:pt>
                <c:pt idx="295">
                  <c:v>-6.7465000029187649E-3</c:v>
                </c:pt>
                <c:pt idx="296">
                  <c:v>-1.9100000004982576E-2</c:v>
                </c:pt>
                <c:pt idx="297">
                  <c:v>-1.5100000004167669E-2</c:v>
                </c:pt>
                <c:pt idx="298">
                  <c:v>-1.8811000001733191E-2</c:v>
                </c:pt>
                <c:pt idx="299">
                  <c:v>-1.581100000475999E-2</c:v>
                </c:pt>
                <c:pt idx="300">
                  <c:v>-9.452500002225861E-3</c:v>
                </c:pt>
                <c:pt idx="301">
                  <c:v>-2.4524999971617945E-3</c:v>
                </c:pt>
                <c:pt idx="302">
                  <c:v>-1.5522999994573183E-2</c:v>
                </c:pt>
                <c:pt idx="303">
                  <c:v>-2.0308500003011432E-2</c:v>
                </c:pt>
                <c:pt idx="304">
                  <c:v>-1.3951000000815839E-2</c:v>
                </c:pt>
                <c:pt idx="305">
                  <c:v>-8.736499999940861E-3</c:v>
                </c:pt>
                <c:pt idx="306">
                  <c:v>-2.5219999952241778E-3</c:v>
                </c:pt>
                <c:pt idx="307">
                  <c:v>-1.5164500000537373E-2</c:v>
                </c:pt>
                <c:pt idx="308">
                  <c:v>-1.4164500003971625E-2</c:v>
                </c:pt>
                <c:pt idx="309">
                  <c:v>-9.5915000056265853E-3</c:v>
                </c:pt>
                <c:pt idx="311">
                  <c:v>-7.3045000026468188E-3</c:v>
                </c:pt>
                <c:pt idx="312">
                  <c:v>-2.2875499998917803E-2</c:v>
                </c:pt>
                <c:pt idx="313">
                  <c:v>-1.0375000005296897E-2</c:v>
                </c:pt>
                <c:pt idx="314">
                  <c:v>-1.8658000000868924E-2</c:v>
                </c:pt>
                <c:pt idx="315">
                  <c:v>-1.0586500000499655E-2</c:v>
                </c:pt>
                <c:pt idx="316">
                  <c:v>-1.3299500002176501E-2</c:v>
                </c:pt>
                <c:pt idx="317">
                  <c:v>-1.1727500001143198E-2</c:v>
                </c:pt>
                <c:pt idx="318">
                  <c:v>-1.8656000000191852E-2</c:v>
                </c:pt>
                <c:pt idx="319">
                  <c:v>-1.6287500002363231E-2</c:v>
                </c:pt>
                <c:pt idx="320">
                  <c:v>7.6429999971878715E-3</c:v>
                </c:pt>
                <c:pt idx="321">
                  <c:v>-4.7850000046310015E-3</c:v>
                </c:pt>
                <c:pt idx="322">
                  <c:v>-2.1391250003944151E-2</c:v>
                </c:pt>
                <c:pt idx="323">
                  <c:v>-2.1391250003944151E-2</c:v>
                </c:pt>
                <c:pt idx="324">
                  <c:v>-1.2496000003011432E-2</c:v>
                </c:pt>
                <c:pt idx="325">
                  <c:v>-1.2496000003011432E-2</c:v>
                </c:pt>
                <c:pt idx="326">
                  <c:v>-1.9207000004826114E-2</c:v>
                </c:pt>
                <c:pt idx="327">
                  <c:v>-8.6349999983212911E-3</c:v>
                </c:pt>
                <c:pt idx="328">
                  <c:v>-1.2492000001657289E-2</c:v>
                </c:pt>
                <c:pt idx="329">
                  <c:v>-1.1277500001597218E-2</c:v>
                </c:pt>
                <c:pt idx="330">
                  <c:v>-4.2775000038091093E-3</c:v>
                </c:pt>
                <c:pt idx="331">
                  <c:v>-1.4920000001438893E-2</c:v>
                </c:pt>
                <c:pt idx="332">
                  <c:v>-1.6919000001507811E-2</c:v>
                </c:pt>
                <c:pt idx="333">
                  <c:v>-1.0347000003093854E-2</c:v>
                </c:pt>
                <c:pt idx="334">
                  <c:v>-7.3469999988446943E-3</c:v>
                </c:pt>
                <c:pt idx="336">
                  <c:v>-1.5989500003342982E-2</c:v>
                </c:pt>
                <c:pt idx="337">
                  <c:v>-1.2989500006369781E-2</c:v>
                </c:pt>
                <c:pt idx="338">
                  <c:v>-1.0775000002468005E-2</c:v>
                </c:pt>
                <c:pt idx="339">
                  <c:v>-1.2630999997782055E-2</c:v>
                </c:pt>
                <c:pt idx="340">
                  <c:v>-6.844499999715481E-3</c:v>
                </c:pt>
                <c:pt idx="341">
                  <c:v>-1.1700500006554648E-2</c:v>
                </c:pt>
                <c:pt idx="342">
                  <c:v>-1.2769000000844244E-2</c:v>
                </c:pt>
                <c:pt idx="343">
                  <c:v>-1.3554500001191627E-2</c:v>
                </c:pt>
                <c:pt idx="344">
                  <c:v>-1.1339999997289851E-2</c:v>
                </c:pt>
                <c:pt idx="345">
                  <c:v>-1.2267500002053566E-2</c:v>
                </c:pt>
                <c:pt idx="346">
                  <c:v>-8.9089999964926392E-3</c:v>
                </c:pt>
                <c:pt idx="347">
                  <c:v>-1.8265500002598856E-2</c:v>
                </c:pt>
                <c:pt idx="348">
                  <c:v>-1.3550499999837484E-2</c:v>
                </c:pt>
                <c:pt idx="349">
                  <c:v>-1.319300000614021E-2</c:v>
                </c:pt>
                <c:pt idx="351">
                  <c:v>-1.3332000002264977E-2</c:v>
                </c:pt>
                <c:pt idx="352">
                  <c:v>-2.1164999998291023E-3</c:v>
                </c:pt>
                <c:pt idx="353">
                  <c:v>-1.0823500000697095E-2</c:v>
                </c:pt>
                <c:pt idx="354">
                  <c:v>-1.8456000005244277E-2</c:v>
                </c:pt>
                <c:pt idx="355">
                  <c:v>-7.2405000028084032E-3</c:v>
                </c:pt>
                <c:pt idx="356">
                  <c:v>-5.2405000024009496E-3</c:v>
                </c:pt>
                <c:pt idx="357">
                  <c:v>-8.5960000069462694E-3</c:v>
                </c:pt>
                <c:pt idx="359">
                  <c:v>-1.4809500004048459E-2</c:v>
                </c:pt>
                <c:pt idx="360">
                  <c:v>-1.7166000005090609E-2</c:v>
                </c:pt>
                <c:pt idx="361">
                  <c:v>-1.1166000003868248E-2</c:v>
                </c:pt>
                <c:pt idx="362">
                  <c:v>-9.1660000034607947E-3</c:v>
                </c:pt>
                <c:pt idx="363">
                  <c:v>-4.1660000060801394E-3</c:v>
                </c:pt>
                <c:pt idx="364">
                  <c:v>-1.4451000002736691E-2</c:v>
                </c:pt>
                <c:pt idx="365">
                  <c:v>-3.2365000006393529E-3</c:v>
                </c:pt>
                <c:pt idx="366">
                  <c:v>-1.9735000001674052E-2</c:v>
                </c:pt>
                <c:pt idx="367">
                  <c:v>-2.2304999998596031E-2</c:v>
                </c:pt>
                <c:pt idx="368">
                  <c:v>-4.3049999949289486E-3</c:v>
                </c:pt>
                <c:pt idx="369">
                  <c:v>4.0525000003981404E-3</c:v>
                </c:pt>
                <c:pt idx="370">
                  <c:v>-6.375500001013279E-3</c:v>
                </c:pt>
                <c:pt idx="371">
                  <c:v>-2.0169999988866039E-3</c:v>
                </c:pt>
                <c:pt idx="372">
                  <c:v>-1.1873000003106426E-2</c:v>
                </c:pt>
                <c:pt idx="373">
                  <c:v>9.1269999975338578E-3</c:v>
                </c:pt>
                <c:pt idx="374">
                  <c:v>-1.4157000005070586E-2</c:v>
                </c:pt>
                <c:pt idx="375">
                  <c:v>-1.1012000002665445E-2</c:v>
                </c:pt>
                <c:pt idx="376">
                  <c:v>-8.011999998416286E-3</c:v>
                </c:pt>
                <c:pt idx="377">
                  <c:v>-2.086799999960931E-2</c:v>
                </c:pt>
                <c:pt idx="378">
                  <c:v>-1.8868000006477814E-2</c:v>
                </c:pt>
                <c:pt idx="379">
                  <c:v>-9.868000001006294E-3</c:v>
                </c:pt>
                <c:pt idx="380">
                  <c:v>-1.6296000001602806E-2</c:v>
                </c:pt>
                <c:pt idx="382">
                  <c:v>-1.6146000001754146E-2</c:v>
                </c:pt>
                <c:pt idx="383">
                  <c:v>-4.9125000005005859E-3</c:v>
                </c:pt>
                <c:pt idx="384">
                  <c:v>-1.0696999997890089E-2</c:v>
                </c:pt>
                <c:pt idx="385">
                  <c:v>-1.0696999997890089E-2</c:v>
                </c:pt>
                <c:pt idx="386">
                  <c:v>-4.9104999998235144E-3</c:v>
                </c:pt>
                <c:pt idx="387">
                  <c:v>-2.0837000003666617E-2</c:v>
                </c:pt>
                <c:pt idx="388">
                  <c:v>-1.262249999854248E-2</c:v>
                </c:pt>
                <c:pt idx="389">
                  <c:v>-9.8360000047250651E-3</c:v>
                </c:pt>
                <c:pt idx="390">
                  <c:v>-1.8477499994332902E-2</c:v>
                </c:pt>
                <c:pt idx="391">
                  <c:v>-7.477499995729886E-3</c:v>
                </c:pt>
                <c:pt idx="392">
                  <c:v>-1.0905499999353196E-2</c:v>
                </c:pt>
                <c:pt idx="393">
                  <c:v>-3.5470000002533197E-3</c:v>
                </c:pt>
                <c:pt idx="394">
                  <c:v>-4.2600000015227124E-3</c:v>
                </c:pt>
                <c:pt idx="395">
                  <c:v>-1.2188500004413072E-2</c:v>
                </c:pt>
                <c:pt idx="396">
                  <c:v>-1.0259000002406538E-2</c:v>
                </c:pt>
                <c:pt idx="397">
                  <c:v>-9.0445000023464672E-3</c:v>
                </c:pt>
                <c:pt idx="398">
                  <c:v>-1.3970000007248018E-2</c:v>
                </c:pt>
                <c:pt idx="399">
                  <c:v>-4.0500002796761692E-5</c:v>
                </c:pt>
                <c:pt idx="400">
                  <c:v>-1.2254000001121312E-2</c:v>
                </c:pt>
                <c:pt idx="401">
                  <c:v>-1.0254000000713859E-2</c:v>
                </c:pt>
                <c:pt idx="402">
                  <c:v>-6.467500003054738E-3</c:v>
                </c:pt>
                <c:pt idx="403">
                  <c:v>-6.467500003054738E-3</c:v>
                </c:pt>
                <c:pt idx="407">
                  <c:v>-1.7014500001096167E-2</c:v>
                </c:pt>
                <c:pt idx="408">
                  <c:v>-1.0014500003308058E-2</c:v>
                </c:pt>
                <c:pt idx="409">
                  <c:v>-1.0014500003308058E-2</c:v>
                </c:pt>
                <c:pt idx="410">
                  <c:v>-1.1656000002403744E-2</c:v>
                </c:pt>
                <c:pt idx="412">
                  <c:v>-6.2974999964353628E-3</c:v>
                </c:pt>
                <c:pt idx="413">
                  <c:v>-6.2974999964353628E-3</c:v>
                </c:pt>
                <c:pt idx="414">
                  <c:v>-1.3725500000873581E-2</c:v>
                </c:pt>
                <c:pt idx="417">
                  <c:v>-9.4365000040852465E-3</c:v>
                </c:pt>
                <c:pt idx="418">
                  <c:v>-1.3293500000145286E-2</c:v>
                </c:pt>
                <c:pt idx="419">
                  <c:v>4.7065000035217963E-3</c:v>
                </c:pt>
                <c:pt idx="423">
                  <c:v>-6.3630000076955184E-3</c:v>
                </c:pt>
                <c:pt idx="425">
                  <c:v>-2.17899999988731E-2</c:v>
                </c:pt>
                <c:pt idx="426">
                  <c:v>-2.1575500002654735E-2</c:v>
                </c:pt>
                <c:pt idx="427">
                  <c:v>-2.1575500002654735E-2</c:v>
                </c:pt>
                <c:pt idx="428">
                  <c:v>-1.221800000348594E-2</c:v>
                </c:pt>
                <c:pt idx="429">
                  <c:v>-1.3859499995305669E-2</c:v>
                </c:pt>
                <c:pt idx="432">
                  <c:v>-7.4265000002924353E-3</c:v>
                </c:pt>
                <c:pt idx="433">
                  <c:v>3.5029999999096617E-3</c:v>
                </c:pt>
                <c:pt idx="435">
                  <c:v>-9.3530000012833625E-3</c:v>
                </c:pt>
                <c:pt idx="437">
                  <c:v>-7.9735000035725534E-3</c:v>
                </c:pt>
                <c:pt idx="438">
                  <c:v>-4.1869999986374751E-3</c:v>
                </c:pt>
                <c:pt idx="439">
                  <c:v>-5.8990000034100376E-3</c:v>
                </c:pt>
                <c:pt idx="440">
                  <c:v>-1.1754000006476417E-2</c:v>
                </c:pt>
                <c:pt idx="441">
                  <c:v>-1.2396500002068933E-2</c:v>
                </c:pt>
                <c:pt idx="442">
                  <c:v>-1.518200000282377E-2</c:v>
                </c:pt>
                <c:pt idx="443">
                  <c:v>-1.1182000002008863E-2</c:v>
                </c:pt>
                <c:pt idx="444">
                  <c:v>-3.8245000032475218E-3</c:v>
                </c:pt>
                <c:pt idx="445">
                  <c:v>-1.1395499997888692E-2</c:v>
                </c:pt>
                <c:pt idx="446">
                  <c:v>-1.6038000001572073E-2</c:v>
                </c:pt>
                <c:pt idx="447">
                  <c:v>-1.7251500001293607E-2</c:v>
                </c:pt>
                <c:pt idx="448">
                  <c:v>-7.2514999992563389E-3</c:v>
                </c:pt>
                <c:pt idx="449">
                  <c:v>-2.4893000001611654E-2</c:v>
                </c:pt>
                <c:pt idx="450">
                  <c:v>-1.1893000002601184E-2</c:v>
                </c:pt>
                <c:pt idx="451">
                  <c:v>-1.0892999998759478E-2</c:v>
                </c:pt>
                <c:pt idx="454">
                  <c:v>-9.5355000012204982E-3</c:v>
                </c:pt>
                <c:pt idx="455">
                  <c:v>-1.3106500002322719E-2</c:v>
                </c:pt>
                <c:pt idx="456">
                  <c:v>-1.074900000821799E-2</c:v>
                </c:pt>
                <c:pt idx="458">
                  <c:v>-1.1603999999351799E-2</c:v>
                </c:pt>
                <c:pt idx="459">
                  <c:v>-6.0400000074878335E-4</c:v>
                </c:pt>
                <c:pt idx="462">
                  <c:v>-1.0032000005594455E-2</c:v>
                </c:pt>
                <c:pt idx="463">
                  <c:v>-1.3598999998066574E-2</c:v>
                </c:pt>
                <c:pt idx="464">
                  <c:v>-7.0270000069285743E-3</c:v>
                </c:pt>
                <c:pt idx="466">
                  <c:v>-1.131100000202423E-2</c:v>
                </c:pt>
                <c:pt idx="467">
                  <c:v>-7.1660000030533411E-3</c:v>
                </c:pt>
                <c:pt idx="468">
                  <c:v>-2.2000000171829015E-5</c:v>
                </c:pt>
                <c:pt idx="470">
                  <c:v>-2.1550000383285806E-4</c:v>
                </c:pt>
                <c:pt idx="471">
                  <c:v>-2.1643499996571336E-2</c:v>
                </c:pt>
                <c:pt idx="473">
                  <c:v>7.1500000194646418E-4</c:v>
                </c:pt>
                <c:pt idx="474">
                  <c:v>-1.2713000003714114E-2</c:v>
                </c:pt>
                <c:pt idx="475">
                  <c:v>3.2869999995455146E-3</c:v>
                </c:pt>
                <c:pt idx="479">
                  <c:v>-9.3545000054291449E-3</c:v>
                </c:pt>
                <c:pt idx="480">
                  <c:v>-1.3545000037993304E-3</c:v>
                </c:pt>
                <c:pt idx="484">
                  <c:v>-1.4921500005584676E-2</c:v>
                </c:pt>
                <c:pt idx="485">
                  <c:v>-1.9777499997871928E-2</c:v>
                </c:pt>
                <c:pt idx="486">
                  <c:v>-1.4420000006793998E-2</c:v>
                </c:pt>
                <c:pt idx="487">
                  <c:v>-8.4200000055716373E-3</c:v>
                </c:pt>
                <c:pt idx="488">
                  <c:v>-1.0062499997729901E-2</c:v>
                </c:pt>
                <c:pt idx="489">
                  <c:v>-1.6847999999299645E-2</c:v>
                </c:pt>
                <c:pt idx="490">
                  <c:v>-1.184800000191899E-2</c:v>
                </c:pt>
                <c:pt idx="491">
                  <c:v>-1.6204500003368594E-2</c:v>
                </c:pt>
                <c:pt idx="492">
                  <c:v>-1.420450000296114E-2</c:v>
                </c:pt>
                <c:pt idx="493">
                  <c:v>-1.6917500004637986E-2</c:v>
                </c:pt>
                <c:pt idx="495">
                  <c:v>-1.5415000001667067E-2</c:v>
                </c:pt>
                <c:pt idx="496">
                  <c:v>7.2284999987459742E-3</c:v>
                </c:pt>
                <c:pt idx="498">
                  <c:v>-8.4845000019413419E-3</c:v>
                </c:pt>
                <c:pt idx="499">
                  <c:v>-1.6912500002945308E-2</c:v>
                </c:pt>
                <c:pt idx="500">
                  <c:v>-1.1622500001976732E-2</c:v>
                </c:pt>
                <c:pt idx="501">
                  <c:v>-8.6225000050035305E-3</c:v>
                </c:pt>
                <c:pt idx="502">
                  <c:v>-4.960999998729676E-3</c:v>
                </c:pt>
                <c:pt idx="503">
                  <c:v>-1.5602500003296882E-2</c:v>
                </c:pt>
                <c:pt idx="504">
                  <c:v>-1.3458499997796025E-2</c:v>
                </c:pt>
                <c:pt idx="505">
                  <c:v>-8.1000000063795596E-3</c:v>
                </c:pt>
                <c:pt idx="506">
                  <c:v>-1.0885499999858439E-2</c:v>
                </c:pt>
                <c:pt idx="507">
                  <c:v>-5.7415000046603382E-3</c:v>
                </c:pt>
                <c:pt idx="508">
                  <c:v>-2.7415000076871365E-3</c:v>
                </c:pt>
                <c:pt idx="509">
                  <c:v>1.0449999972479418E-3</c:v>
                </c:pt>
                <c:pt idx="510">
                  <c:v>-8.8120000073104165E-3</c:v>
                </c:pt>
                <c:pt idx="512">
                  <c:v>-7.5240000078338198E-3</c:v>
                </c:pt>
                <c:pt idx="515">
                  <c:v>1.690499993856065E-3</c:v>
                </c:pt>
                <c:pt idx="517">
                  <c:v>-1.5308500005630776E-2</c:v>
                </c:pt>
                <c:pt idx="519">
                  <c:v>-1.4877500005241018E-2</c:v>
                </c:pt>
                <c:pt idx="520">
                  <c:v>-1.6591500003414694E-2</c:v>
                </c:pt>
                <c:pt idx="521">
                  <c:v>-4.5915000009699725E-3</c:v>
                </c:pt>
                <c:pt idx="523">
                  <c:v>-1.4091000004555099E-2</c:v>
                </c:pt>
                <c:pt idx="524">
                  <c:v>-1.2019499998132233E-2</c:v>
                </c:pt>
                <c:pt idx="525">
                  <c:v>-9.0195000011590309E-3</c:v>
                </c:pt>
                <c:pt idx="526">
                  <c:v>-1.4304500000434928E-2</c:v>
                </c:pt>
                <c:pt idx="527">
                  <c:v>-1.3089000000036322E-2</c:v>
                </c:pt>
                <c:pt idx="529">
                  <c:v>-2.0890000014333054E-3</c:v>
                </c:pt>
                <c:pt idx="530">
                  <c:v>-1.7945999999938067E-2</c:v>
                </c:pt>
                <c:pt idx="531">
                  <c:v>-1.3374000001931563E-2</c:v>
                </c:pt>
                <c:pt idx="532">
                  <c:v>-1.7158499998913612E-2</c:v>
                </c:pt>
                <c:pt idx="533">
                  <c:v>-1.4158500001940411E-2</c:v>
                </c:pt>
                <c:pt idx="534">
                  <c:v>-1.0158500001125503E-2</c:v>
                </c:pt>
                <c:pt idx="535">
                  <c:v>-8.1585000007180497E-3</c:v>
                </c:pt>
                <c:pt idx="537">
                  <c:v>-1.5800000001036096E-2</c:v>
                </c:pt>
                <c:pt idx="538">
                  <c:v>-6.6559999977471307E-3</c:v>
                </c:pt>
                <c:pt idx="539">
                  <c:v>6.3440000012633391E-3</c:v>
                </c:pt>
                <c:pt idx="540">
                  <c:v>-1.0940000000118744E-2</c:v>
                </c:pt>
                <c:pt idx="541">
                  <c:v>-3.9400000023306347E-3</c:v>
                </c:pt>
                <c:pt idx="542">
                  <c:v>-7.9965000040829182E-3</c:v>
                </c:pt>
                <c:pt idx="543">
                  <c:v>-1.0782000004837755E-2</c:v>
                </c:pt>
                <c:pt idx="544">
                  <c:v>-7.2099999961210415E-3</c:v>
                </c:pt>
                <c:pt idx="545">
                  <c:v>-6.2795000048936345E-3</c:v>
                </c:pt>
                <c:pt idx="546">
                  <c:v>-1.9065000000409782E-2</c:v>
                </c:pt>
                <c:pt idx="547">
                  <c:v>-7.8504999983124435E-3</c:v>
                </c:pt>
                <c:pt idx="548">
                  <c:v>-1.7133499997726176E-2</c:v>
                </c:pt>
                <c:pt idx="549">
                  <c:v>-9.5615000027464703E-3</c:v>
                </c:pt>
                <c:pt idx="550">
                  <c:v>-1.1061000004701782E-2</c:v>
                </c:pt>
                <c:pt idx="551">
                  <c:v>-1.4846500002022367E-2</c:v>
                </c:pt>
                <c:pt idx="552">
                  <c:v>2.7254999949946068E-3</c:v>
                </c:pt>
                <c:pt idx="553">
                  <c:v>-1.1916000003111549E-2</c:v>
                </c:pt>
                <c:pt idx="554">
                  <c:v>-1.0557499997958075E-2</c:v>
                </c:pt>
                <c:pt idx="555">
                  <c:v>-8.2695000019157305E-3</c:v>
                </c:pt>
                <c:pt idx="556">
                  <c:v>-8.4830000050715171E-3</c:v>
                </c:pt>
                <c:pt idx="557">
                  <c:v>-1.390900000842521E-2</c:v>
                </c:pt>
                <c:pt idx="558">
                  <c:v>-7.9090000072028488E-3</c:v>
                </c:pt>
                <c:pt idx="559">
                  <c:v>-9.766000002855435E-3</c:v>
                </c:pt>
                <c:pt idx="561">
                  <c:v>-2.2978500004683156E-2</c:v>
                </c:pt>
                <c:pt idx="562">
                  <c:v>-1.1048000000300817E-2</c:v>
                </c:pt>
                <c:pt idx="563">
                  <c:v>-6.6895000054500997E-3</c:v>
                </c:pt>
                <c:pt idx="565">
                  <c:v>3.3850000036181882E-3</c:v>
                </c:pt>
                <c:pt idx="566">
                  <c:v>-8.1125000069732778E-3</c:v>
                </c:pt>
                <c:pt idx="567">
                  <c:v>-8.7399999974877574E-3</c:v>
                </c:pt>
                <c:pt idx="568">
                  <c:v>-1.1953500004892703E-2</c:v>
                </c:pt>
                <c:pt idx="569">
                  <c:v>-6.8094999951426871E-3</c:v>
                </c:pt>
                <c:pt idx="570">
                  <c:v>-8.6665000053471886E-3</c:v>
                </c:pt>
                <c:pt idx="571">
                  <c:v>-8.6665000053471886E-3</c:v>
                </c:pt>
                <c:pt idx="572">
                  <c:v>-5.6665000010980293E-3</c:v>
                </c:pt>
                <c:pt idx="573">
                  <c:v>-5.3775000051246025E-3</c:v>
                </c:pt>
                <c:pt idx="574">
                  <c:v>-1.6376500003389083E-2</c:v>
                </c:pt>
                <c:pt idx="575">
                  <c:v>-4.58999999682419E-3</c:v>
                </c:pt>
                <c:pt idx="576">
                  <c:v>-1.5446999997948296E-2</c:v>
                </c:pt>
                <c:pt idx="577">
                  <c:v>-6.8750000064028427E-3</c:v>
                </c:pt>
                <c:pt idx="578">
                  <c:v>-6.8035000003874302E-3</c:v>
                </c:pt>
                <c:pt idx="579">
                  <c:v>-8.4459999998216517E-3</c:v>
                </c:pt>
                <c:pt idx="580">
                  <c:v>-1.0231499996734783E-2</c:v>
                </c:pt>
                <c:pt idx="581">
                  <c:v>-1.4944499998819083E-2</c:v>
                </c:pt>
                <c:pt idx="582">
                  <c:v>-9.8730000026989728E-3</c:v>
                </c:pt>
                <c:pt idx="583">
                  <c:v>-6.3010000085341744E-3</c:v>
                </c:pt>
                <c:pt idx="585">
                  <c:v>-1.3226499999291264E-2</c:v>
                </c:pt>
                <c:pt idx="586">
                  <c:v>-8.2265000019106083E-3</c:v>
                </c:pt>
                <c:pt idx="587">
                  <c:v>-1.7868000002636109E-2</c:v>
                </c:pt>
                <c:pt idx="588">
                  <c:v>-1.7153000000689644E-2</c:v>
                </c:pt>
                <c:pt idx="589">
                  <c:v>-2.1222499999566935E-2</c:v>
                </c:pt>
                <c:pt idx="590">
                  <c:v>-1.1435000000346918E-2</c:v>
                </c:pt>
                <c:pt idx="591">
                  <c:v>-2.4350000021513551E-3</c:v>
                </c:pt>
                <c:pt idx="592">
                  <c:v>-7.8630000061821193E-3</c:v>
                </c:pt>
                <c:pt idx="593">
                  <c:v>-9.1480000046431087E-3</c:v>
                </c:pt>
                <c:pt idx="594">
                  <c:v>-1.0504500009119511E-2</c:v>
                </c:pt>
                <c:pt idx="595">
                  <c:v>-6.361500003549736E-3</c:v>
                </c:pt>
                <c:pt idx="596">
                  <c:v>-8.9325000008102506E-3</c:v>
                </c:pt>
                <c:pt idx="597">
                  <c:v>-1.0360500004026107E-2</c:v>
                </c:pt>
                <c:pt idx="598">
                  <c:v>-7.3604999997769482E-3</c:v>
                </c:pt>
                <c:pt idx="600">
                  <c:v>-1.1071500004618429E-2</c:v>
                </c:pt>
                <c:pt idx="601">
                  <c:v>-5.5600000050617382E-3</c:v>
                </c:pt>
                <c:pt idx="602">
                  <c:v>-1.1556000004929956E-2</c:v>
                </c:pt>
                <c:pt idx="603">
                  <c:v>-4.9819999985629693E-3</c:v>
                </c:pt>
                <c:pt idx="604">
                  <c:v>-1.4624499999627005E-2</c:v>
                </c:pt>
                <c:pt idx="605">
                  <c:v>-2.7052500001445878E-2</c:v>
                </c:pt>
                <c:pt idx="606">
                  <c:v>-1.6838000003190245E-2</c:v>
                </c:pt>
                <c:pt idx="607">
                  <c:v>-1.1051500005123671E-2</c:v>
                </c:pt>
                <c:pt idx="608">
                  <c:v>-2.051499999652151E-3</c:v>
                </c:pt>
                <c:pt idx="609">
                  <c:v>1.9484999938867986E-3</c:v>
                </c:pt>
                <c:pt idx="610">
                  <c:v>5.2049999794689938E-4</c:v>
                </c:pt>
                <c:pt idx="611">
                  <c:v>-5.1210000019636936E-3</c:v>
                </c:pt>
                <c:pt idx="612">
                  <c:v>-1.797699999588076E-2</c:v>
                </c:pt>
                <c:pt idx="614">
                  <c:v>-5.3305000037653372E-3</c:v>
                </c:pt>
                <c:pt idx="615">
                  <c:v>6.8840000021737069E-3</c:v>
                </c:pt>
                <c:pt idx="616">
                  <c:v>-1.0329500000807457E-2</c:v>
                </c:pt>
                <c:pt idx="617">
                  <c:v>-6.7575000066426583E-3</c:v>
                </c:pt>
                <c:pt idx="618">
                  <c:v>-1.0042500005511101E-2</c:v>
                </c:pt>
                <c:pt idx="619">
                  <c:v>-5.3990000014891848E-3</c:v>
                </c:pt>
                <c:pt idx="620">
                  <c:v>-1.4826999999058899E-2</c:v>
                </c:pt>
                <c:pt idx="621">
                  <c:v>-1.7040500002622139E-2</c:v>
                </c:pt>
                <c:pt idx="622">
                  <c:v>-1.3324500003363937E-2</c:v>
                </c:pt>
                <c:pt idx="623">
                  <c:v>-3.8239999994402751E-3</c:v>
                </c:pt>
                <c:pt idx="624">
                  <c:v>1.1247499998717103E-2</c:v>
                </c:pt>
                <c:pt idx="625">
                  <c:v>-7.966000004671514E-3</c:v>
                </c:pt>
                <c:pt idx="626">
                  <c:v>-1.6075000021373853E-3</c:v>
                </c:pt>
                <c:pt idx="627">
                  <c:v>-4.6780000047874637E-3</c:v>
                </c:pt>
                <c:pt idx="628">
                  <c:v>-1.5891500006546266E-2</c:v>
                </c:pt>
                <c:pt idx="630">
                  <c:v>-1.3602500002889428E-2</c:v>
                </c:pt>
                <c:pt idx="631">
                  <c:v>-5.5150000043795444E-3</c:v>
                </c:pt>
                <c:pt idx="632">
                  <c:v>-1.7284999994444661E-3</c:v>
                </c:pt>
                <c:pt idx="633">
                  <c:v>-8.4395000012591481E-3</c:v>
                </c:pt>
                <c:pt idx="634">
                  <c:v>-6.0105000011390075E-3</c:v>
                </c:pt>
                <c:pt idx="635">
                  <c:v>-4.8675000070943497E-3</c:v>
                </c:pt>
                <c:pt idx="636">
                  <c:v>-9.0810000037890859E-3</c:v>
                </c:pt>
                <c:pt idx="637">
                  <c:v>-1.3294500000483822E-2</c:v>
                </c:pt>
                <c:pt idx="638">
                  <c:v>-7.2944999992614612E-3</c:v>
                </c:pt>
                <c:pt idx="639">
                  <c:v>-3.2944999984465539E-3</c:v>
                </c:pt>
                <c:pt idx="640">
                  <c:v>-9.0800000034505501E-3</c:v>
                </c:pt>
                <c:pt idx="641">
                  <c:v>-2.0800000056624413E-3</c:v>
                </c:pt>
                <c:pt idx="642">
                  <c:v>-8.0000005254987627E-5</c:v>
                </c:pt>
                <c:pt idx="643">
                  <c:v>-8.0000005254987627E-5</c:v>
                </c:pt>
                <c:pt idx="644">
                  <c:v>4.9199999921256676E-3</c:v>
                </c:pt>
                <c:pt idx="645">
                  <c:v>4.9199999921256676E-3</c:v>
                </c:pt>
                <c:pt idx="646">
                  <c:v>6.9199999925331213E-3</c:v>
                </c:pt>
                <c:pt idx="647">
                  <c:v>7.9199999963748269E-3</c:v>
                </c:pt>
                <c:pt idx="649">
                  <c:v>-9.5080000028247014E-3</c:v>
                </c:pt>
                <c:pt idx="650">
                  <c:v>-8.5079999989829957E-3</c:v>
                </c:pt>
                <c:pt idx="651">
                  <c:v>-7.5080000024172477E-3</c:v>
                </c:pt>
                <c:pt idx="652">
                  <c:v>-5.5080000020097941E-3</c:v>
                </c:pt>
                <c:pt idx="653">
                  <c:v>-3.5080000016023405E-3</c:v>
                </c:pt>
                <c:pt idx="654">
                  <c:v>4.9199999921256676E-4</c:v>
                </c:pt>
                <c:pt idx="656">
                  <c:v>-9.1495000015129335E-3</c:v>
                </c:pt>
                <c:pt idx="657">
                  <c:v>-8.0054999998537824E-3</c:v>
                </c:pt>
                <c:pt idx="658">
                  <c:v>-9.2189999995753169E-3</c:v>
                </c:pt>
                <c:pt idx="659">
                  <c:v>3.9249999972525984E-3</c:v>
                </c:pt>
                <c:pt idx="660">
                  <c:v>-5.5734999987180345E-3</c:v>
                </c:pt>
                <c:pt idx="661">
                  <c:v>-1.4999968698248267E-6</c:v>
                </c:pt>
                <c:pt idx="662">
                  <c:v>-1.4358000007632654E-2</c:v>
                </c:pt>
                <c:pt idx="663">
                  <c:v>-2.3580000051879324E-3</c:v>
                </c:pt>
                <c:pt idx="664">
                  <c:v>-1.1786000002757646E-2</c:v>
                </c:pt>
                <c:pt idx="665">
                  <c:v>-3.7860000011278316E-3</c:v>
                </c:pt>
                <c:pt idx="666">
                  <c:v>-9.4969999991008081E-3</c:v>
                </c:pt>
                <c:pt idx="667">
                  <c:v>-9.9944999965373427E-3</c:v>
                </c:pt>
                <c:pt idx="668">
                  <c:v>-1.0064000001875684E-2</c:v>
                </c:pt>
                <c:pt idx="669">
                  <c:v>-1.0348000003432389E-2</c:v>
                </c:pt>
                <c:pt idx="671">
                  <c:v>-8.8465000008000061E-3</c:v>
                </c:pt>
                <c:pt idx="672">
                  <c:v>-1.1549999908311293E-4</c:v>
                </c:pt>
                <c:pt idx="673">
                  <c:v>-1.1549999908311293E-4</c:v>
                </c:pt>
                <c:pt idx="678">
                  <c:v>-1.8255000031786039E-3</c:v>
                </c:pt>
                <c:pt idx="679">
                  <c:v>-2.246700000250712E-2</c:v>
                </c:pt>
                <c:pt idx="680">
                  <c:v>-1.1180000001331791E-2</c:v>
                </c:pt>
                <c:pt idx="681">
                  <c:v>-1.5108500003407244E-2</c:v>
                </c:pt>
                <c:pt idx="682">
                  <c:v>-3.9655000000493601E-3</c:v>
                </c:pt>
                <c:pt idx="683">
                  <c:v>-5.1779999994323589E-3</c:v>
                </c:pt>
                <c:pt idx="684">
                  <c:v>-1.1606000000028871E-2</c:v>
                </c:pt>
                <c:pt idx="685">
                  <c:v>-3.6059999983990565E-3</c:v>
                </c:pt>
                <c:pt idx="686">
                  <c:v>8.001249996596016E-3</c:v>
                </c:pt>
                <c:pt idx="687">
                  <c:v>-5.8910000007017516E-3</c:v>
                </c:pt>
                <c:pt idx="688">
                  <c:v>-5.8195000019622967E-3</c:v>
                </c:pt>
                <c:pt idx="689">
                  <c:v>-1.3190000026952475E-3</c:v>
                </c:pt>
                <c:pt idx="690">
                  <c:v>-5.2475000047706999E-3</c:v>
                </c:pt>
                <c:pt idx="691">
                  <c:v>-4.5325000028242357E-3</c:v>
                </c:pt>
                <c:pt idx="692">
                  <c:v>-1.9604999979492277E-3</c:v>
                </c:pt>
                <c:pt idx="693">
                  <c:v>-1.8889999992097728E-3</c:v>
                </c:pt>
                <c:pt idx="694">
                  <c:v>4.1110000020125881E-3</c:v>
                </c:pt>
                <c:pt idx="695">
                  <c:v>-8.5315000033006072E-3</c:v>
                </c:pt>
                <c:pt idx="696">
                  <c:v>-2.1744999998190906E-2</c:v>
                </c:pt>
                <c:pt idx="697">
                  <c:v>-1.2445000029401854E-3</c:v>
                </c:pt>
                <c:pt idx="698">
                  <c:v>-1.5386500002932735E-2</c:v>
                </c:pt>
                <c:pt idx="699">
                  <c:v>-1.5814500002306886E-2</c:v>
                </c:pt>
                <c:pt idx="700">
                  <c:v>-2.9555000000982545E-3</c:v>
                </c:pt>
                <c:pt idx="701">
                  <c:v>-8.9535000006435439E-3</c:v>
                </c:pt>
                <c:pt idx="702">
                  <c:v>-1.3381500000832602E-2</c:v>
                </c:pt>
                <c:pt idx="703">
                  <c:v>-6.0945000004721805E-3</c:v>
                </c:pt>
                <c:pt idx="704">
                  <c:v>1.1200000008102506E-3</c:v>
                </c:pt>
                <c:pt idx="705">
                  <c:v>4.7749999794177711E-4</c:v>
                </c:pt>
                <c:pt idx="706">
                  <c:v>8.0515000008745119E-3</c:v>
                </c:pt>
                <c:pt idx="707">
                  <c:v>-5.1620000012917444E-3</c:v>
                </c:pt>
                <c:pt idx="708">
                  <c:v>-8.0180000004475005E-3</c:v>
                </c:pt>
                <c:pt idx="709">
                  <c:v>-4.7310000009019859E-3</c:v>
                </c:pt>
                <c:pt idx="710">
                  <c:v>-1.073500003258232E-3</c:v>
                </c:pt>
                <c:pt idx="711">
                  <c:v>8.1409999911556952E-3</c:v>
                </c:pt>
                <c:pt idx="712">
                  <c:v>7.9275000025518239E-3</c:v>
                </c:pt>
                <c:pt idx="713">
                  <c:v>4.2859999957727268E-3</c:v>
                </c:pt>
                <c:pt idx="714">
                  <c:v>1.8580000032670796E-3</c:v>
                </c:pt>
                <c:pt idx="715">
                  <c:v>-8.7845000016386621E-3</c:v>
                </c:pt>
                <c:pt idx="716">
                  <c:v>2.0000006770715117E-6</c:v>
                </c:pt>
                <c:pt idx="717">
                  <c:v>-5.8550000030663796E-3</c:v>
                </c:pt>
                <c:pt idx="718">
                  <c:v>-3.8540000095963478E-3</c:v>
                </c:pt>
                <c:pt idx="719">
                  <c:v>-9.2819999990751967E-3</c:v>
                </c:pt>
                <c:pt idx="720">
                  <c:v>-1.8495500000426546E-2</c:v>
                </c:pt>
                <c:pt idx="721">
                  <c:v>-1.7495500003860798E-2</c:v>
                </c:pt>
                <c:pt idx="722">
                  <c:v>4.5045000006211922E-3</c:v>
                </c:pt>
                <c:pt idx="723">
                  <c:v>5.5044999971869402E-3</c:v>
                </c:pt>
                <c:pt idx="724">
                  <c:v>-1.1923500002012588E-2</c:v>
                </c:pt>
                <c:pt idx="725">
                  <c:v>-5.7090000045718625E-3</c:v>
                </c:pt>
                <c:pt idx="726">
                  <c:v>-1.7795000021578744E-3</c:v>
                </c:pt>
                <c:pt idx="727">
                  <c:v>-2.1565000002738088E-2</c:v>
                </c:pt>
                <c:pt idx="728">
                  <c:v>-1.2564999997266568E-2</c:v>
                </c:pt>
                <c:pt idx="729">
                  <c:v>3.7924999996903352E-3</c:v>
                </c:pt>
                <c:pt idx="730">
                  <c:v>6.7924999966635369E-3</c:v>
                </c:pt>
                <c:pt idx="731">
                  <c:v>-6.9930000026943162E-3</c:v>
                </c:pt>
                <c:pt idx="732">
                  <c:v>-2.3778499999025371E-2</c:v>
                </c:pt>
                <c:pt idx="733">
                  <c:v>2.2214999989955686E-3</c:v>
                </c:pt>
                <c:pt idx="734">
                  <c:v>-1.6635500003758352E-2</c:v>
                </c:pt>
                <c:pt idx="735">
                  <c:v>-1.1276999997789972E-2</c:v>
                </c:pt>
                <c:pt idx="736">
                  <c:v>-4.8480000041308813E-3</c:v>
                </c:pt>
                <c:pt idx="737">
                  <c:v>-1.2276000001293141E-2</c:v>
                </c:pt>
                <c:pt idx="738">
                  <c:v>-4.5610000015585683E-3</c:v>
                </c:pt>
                <c:pt idx="739">
                  <c:v>-5.9870000040973537E-3</c:v>
                </c:pt>
                <c:pt idx="740">
                  <c:v>-2.4843000006512739E-2</c:v>
                </c:pt>
                <c:pt idx="741">
                  <c:v>-4.5559999998658895E-3</c:v>
                </c:pt>
                <c:pt idx="742">
                  <c:v>-1.21964999998454E-2</c:v>
                </c:pt>
                <c:pt idx="743">
                  <c:v>-5.9820000024046749E-3</c:v>
                </c:pt>
                <c:pt idx="744">
                  <c:v>-1.1051500005123671E-2</c:v>
                </c:pt>
                <c:pt idx="745">
                  <c:v>-2.2977000000537373E-2</c:v>
                </c:pt>
                <c:pt idx="746">
                  <c:v>-6.5309999990859069E-3</c:v>
                </c:pt>
                <c:pt idx="747">
                  <c:v>-6.4410000049974769E-3</c:v>
                </c:pt>
                <c:pt idx="748">
                  <c:v>-2.6500005333218724E-5</c:v>
                </c:pt>
                <c:pt idx="751">
                  <c:v>-1.2235000009241048E-2</c:v>
                </c:pt>
                <c:pt idx="752">
                  <c:v>-5.9479999981704168E-3</c:v>
                </c:pt>
                <c:pt idx="753">
                  <c:v>1.8395000006421469E-3</c:v>
                </c:pt>
                <c:pt idx="754">
                  <c:v>-3.7400000292109326E-4</c:v>
                </c:pt>
                <c:pt idx="755">
                  <c:v>3.1979999985196628E-3</c:v>
                </c:pt>
                <c:pt idx="756">
                  <c:v>-1.7871500000183005E-2</c:v>
                </c:pt>
                <c:pt idx="757">
                  <c:v>-1.1871499998960644E-2</c:v>
                </c:pt>
                <c:pt idx="758">
                  <c:v>6.9894999978714623E-3</c:v>
                </c:pt>
                <c:pt idx="759">
                  <c:v>-1.8508000001020264E-2</c:v>
                </c:pt>
                <c:pt idx="760">
                  <c:v>-8.484999998472631E-4</c:v>
                </c:pt>
                <c:pt idx="761">
                  <c:v>-9.8550000257091597E-4</c:v>
                </c:pt>
                <c:pt idx="762">
                  <c:v>-8.0549999984214082E-3</c:v>
                </c:pt>
                <c:pt idx="763">
                  <c:v>-6.0549999980139546E-3</c:v>
                </c:pt>
                <c:pt idx="764">
                  <c:v>-5.0550000014482066E-3</c:v>
                </c:pt>
                <c:pt idx="765">
                  <c:v>-5.5000004067551345E-5</c:v>
                </c:pt>
                <c:pt idx="766">
                  <c:v>5.1700000040000305E-4</c:v>
                </c:pt>
                <c:pt idx="767">
                  <c:v>-1.408500007528346E-3</c:v>
                </c:pt>
                <c:pt idx="768">
                  <c:v>9.490000011282973E-4</c:v>
                </c:pt>
                <c:pt idx="769">
                  <c:v>-8.8364999974146485E-3</c:v>
                </c:pt>
                <c:pt idx="770">
                  <c:v>-1.2233499997819308E-2</c:v>
                </c:pt>
                <c:pt idx="771">
                  <c:v>-1.123350000125356E-2</c:v>
                </c:pt>
                <c:pt idx="772">
                  <c:v>-6.5164999978151172E-3</c:v>
                </c:pt>
                <c:pt idx="773">
                  <c:v>-8.5860000035609119E-3</c:v>
                </c:pt>
                <c:pt idx="774">
                  <c:v>-1.0014000006776769E-2</c:v>
                </c:pt>
                <c:pt idx="775">
                  <c:v>6.9859999930486083E-3</c:v>
                </c:pt>
                <c:pt idx="776">
                  <c:v>3.4349999623373151E-4</c:v>
                </c:pt>
                <c:pt idx="777">
                  <c:v>-4.4419999976526015E-3</c:v>
                </c:pt>
                <c:pt idx="778">
                  <c:v>-9.2979999972158112E-3</c:v>
                </c:pt>
                <c:pt idx="779">
                  <c:v>-2.0835000032093376E-3</c:v>
                </c:pt>
                <c:pt idx="780">
                  <c:v>3.9164999980130233E-3</c:v>
                </c:pt>
                <c:pt idx="781">
                  <c:v>-4.9405000027036294E-3</c:v>
                </c:pt>
                <c:pt idx="782">
                  <c:v>-4.5114999957149848E-3</c:v>
                </c:pt>
                <c:pt idx="783">
                  <c:v>4.6314999999594875E-3</c:v>
                </c:pt>
                <c:pt idx="784">
                  <c:v>-1.5810000040801242E-3</c:v>
                </c:pt>
                <c:pt idx="786">
                  <c:v>-2.5770000065676868E-3</c:v>
                </c:pt>
                <c:pt idx="787">
                  <c:v>6.3849999423837289E-4</c:v>
                </c:pt>
                <c:pt idx="788">
                  <c:v>2.6384999946458265E-3</c:v>
                </c:pt>
                <c:pt idx="789">
                  <c:v>4.6384999950532801E-3</c:v>
                </c:pt>
                <c:pt idx="790">
                  <c:v>-4.4310000012046658E-3</c:v>
                </c:pt>
                <c:pt idx="791">
                  <c:v>2.5689999965834431E-3</c:v>
                </c:pt>
                <c:pt idx="792">
                  <c:v>-5.0149999879067764E-4</c:v>
                </c:pt>
                <c:pt idx="795">
                  <c:v>1.4713000004121568E-2</c:v>
                </c:pt>
                <c:pt idx="796">
                  <c:v>-5.928500002482906E-3</c:v>
                </c:pt>
                <c:pt idx="797">
                  <c:v>-4.9284999986412004E-3</c:v>
                </c:pt>
                <c:pt idx="798">
                  <c:v>-2.9284999982337467E-3</c:v>
                </c:pt>
                <c:pt idx="799">
                  <c:v>-1.1264000000664964E-2</c:v>
                </c:pt>
                <c:pt idx="800">
                  <c:v>-1.1264000000664964E-2</c:v>
                </c:pt>
                <c:pt idx="801">
                  <c:v>-8.3315000010770746E-3</c:v>
                </c:pt>
                <c:pt idx="802">
                  <c:v>-6.3315000006696209E-3</c:v>
                </c:pt>
                <c:pt idx="803">
                  <c:v>-1.3315000032889657E-3</c:v>
                </c:pt>
                <c:pt idx="804">
                  <c:v>4.6684999979333952E-3</c:v>
                </c:pt>
                <c:pt idx="805">
                  <c:v>-1.1759500004700385E-2</c:v>
                </c:pt>
                <c:pt idx="806">
                  <c:v>-8.7595000004512258E-3</c:v>
                </c:pt>
                <c:pt idx="807">
                  <c:v>-6.7595000000437722E-3</c:v>
                </c:pt>
                <c:pt idx="808">
                  <c:v>-4.7595000069122761E-3</c:v>
                </c:pt>
                <c:pt idx="809">
                  <c:v>-2.7595000065048225E-3</c:v>
                </c:pt>
                <c:pt idx="810">
                  <c:v>-7.595000060973689E-4</c:v>
                </c:pt>
                <c:pt idx="811">
                  <c:v>-7.595000060973689E-4</c:v>
                </c:pt>
                <c:pt idx="812">
                  <c:v>1.2404999943100847E-3</c:v>
                </c:pt>
                <c:pt idx="813">
                  <c:v>1.3385500002186745E-2</c:v>
                </c:pt>
                <c:pt idx="814">
                  <c:v>-3.2749999809311703E-4</c:v>
                </c:pt>
                <c:pt idx="815">
                  <c:v>-1.1397000009310432E-2</c:v>
                </c:pt>
                <c:pt idx="816">
                  <c:v>-1.0108000002219342E-2</c:v>
                </c:pt>
                <c:pt idx="817">
                  <c:v>-3.1079999971552752E-3</c:v>
                </c:pt>
                <c:pt idx="818">
                  <c:v>-4.7505000038654543E-3</c:v>
                </c:pt>
                <c:pt idx="819">
                  <c:v>-7.0334999982151203E-3</c:v>
                </c:pt>
                <c:pt idx="820">
                  <c:v>-7.2470000013709068E-3</c:v>
                </c:pt>
                <c:pt idx="821">
                  <c:v>-6.8895000003976747E-3</c:v>
                </c:pt>
                <c:pt idx="822">
                  <c:v>-3.8624999942840077E-3</c:v>
                </c:pt>
                <c:pt idx="823">
                  <c:v>1.3749999925494194E-4</c:v>
                </c:pt>
                <c:pt idx="824">
                  <c:v>-4.2905000009341165E-3</c:v>
                </c:pt>
                <c:pt idx="825">
                  <c:v>-6.7879999987781048E-3</c:v>
                </c:pt>
                <c:pt idx="826">
                  <c:v>-6.7879999987781048E-3</c:v>
                </c:pt>
                <c:pt idx="827">
                  <c:v>-6.7879999987781048E-3</c:v>
                </c:pt>
                <c:pt idx="828">
                  <c:v>-5.7880000022123568E-3</c:v>
                </c:pt>
                <c:pt idx="829">
                  <c:v>-4.7879999983706512E-3</c:v>
                </c:pt>
                <c:pt idx="830">
                  <c:v>-2.7879999979631975E-3</c:v>
                </c:pt>
                <c:pt idx="831">
                  <c:v>2.119999990100041E-4</c:v>
                </c:pt>
                <c:pt idx="832">
                  <c:v>2.119999990100041E-4</c:v>
                </c:pt>
                <c:pt idx="833">
                  <c:v>1.2120000028517097E-3</c:v>
                </c:pt>
                <c:pt idx="834">
                  <c:v>2.2119999994174577E-3</c:v>
                </c:pt>
                <c:pt idx="835">
                  <c:v>4.2119999998249114E-3</c:v>
                </c:pt>
                <c:pt idx="836">
                  <c:v>4.2119999998249114E-3</c:v>
                </c:pt>
                <c:pt idx="837">
                  <c:v>8.2120000006398186E-3</c:v>
                </c:pt>
                <c:pt idx="840">
                  <c:v>-4.0014999976847321E-3</c:v>
                </c:pt>
                <c:pt idx="841">
                  <c:v>-4.0014999976847321E-3</c:v>
                </c:pt>
                <c:pt idx="842">
                  <c:v>-1.0015000007115304E-3</c:v>
                </c:pt>
                <c:pt idx="843">
                  <c:v>-1.0015000007115304E-3</c:v>
                </c:pt>
                <c:pt idx="844">
                  <c:v>-1.4999968698248267E-6</c:v>
                </c:pt>
                <c:pt idx="845">
                  <c:v>-1.4999968698248267E-6</c:v>
                </c:pt>
                <c:pt idx="846">
                  <c:v>-1.4999968698248267E-6</c:v>
                </c:pt>
                <c:pt idx="847">
                  <c:v>9.9849999969592318E-4</c:v>
                </c:pt>
                <c:pt idx="848">
                  <c:v>1.9984999962616712E-3</c:v>
                </c:pt>
                <c:pt idx="849">
                  <c:v>2.9985000001033768E-3</c:v>
                </c:pt>
                <c:pt idx="850">
                  <c:v>2.9985000001033768E-3</c:v>
                </c:pt>
                <c:pt idx="851">
                  <c:v>3.9984999966691248E-3</c:v>
                </c:pt>
                <c:pt idx="852">
                  <c:v>3.9984999966691248E-3</c:v>
                </c:pt>
                <c:pt idx="853">
                  <c:v>4.9985000005108304E-3</c:v>
                </c:pt>
                <c:pt idx="854">
                  <c:v>6.9985000009182841E-3</c:v>
                </c:pt>
                <c:pt idx="855">
                  <c:v>7.9984999974840321E-3</c:v>
                </c:pt>
                <c:pt idx="856">
                  <c:v>7.9984999974840321E-3</c:v>
                </c:pt>
                <c:pt idx="857">
                  <c:v>2.5705000007292256E-3</c:v>
                </c:pt>
                <c:pt idx="858">
                  <c:v>-1.1499000000185333E-2</c:v>
                </c:pt>
                <c:pt idx="859">
                  <c:v>-7.8399999620160088E-4</c:v>
                </c:pt>
                <c:pt idx="860">
                  <c:v>-5.2100000029895455E-3</c:v>
                </c:pt>
                <c:pt idx="861">
                  <c:v>-8.7094999980763532E-3</c:v>
                </c:pt>
                <c:pt idx="862">
                  <c:v>1.8634999942150898E-3</c:v>
                </c:pt>
                <c:pt idx="863">
                  <c:v>-5.778999999165535E-3</c:v>
                </c:pt>
                <c:pt idx="864">
                  <c:v>-5.6289999993168749E-3</c:v>
                </c:pt>
                <c:pt idx="865">
                  <c:v>-1.8365000069024973E-3</c:v>
                </c:pt>
                <c:pt idx="866">
                  <c:v>-1.0179999997490086E-2</c:v>
                </c:pt>
                <c:pt idx="867">
                  <c:v>-1.0179999997490086E-2</c:v>
                </c:pt>
                <c:pt idx="868">
                  <c:v>-5.1800000001094304E-3</c:v>
                </c:pt>
                <c:pt idx="869">
                  <c:v>-4.1799999962677248E-3</c:v>
                </c:pt>
                <c:pt idx="870">
                  <c:v>-1.8000000272877514E-4</c:v>
                </c:pt>
                <c:pt idx="871">
                  <c:v>9.819999999308493E-3</c:v>
                </c:pt>
                <c:pt idx="872">
                  <c:v>-5.4630000013276003E-3</c:v>
                </c:pt>
                <c:pt idx="873">
                  <c:v>-7.3190000039176084E-3</c:v>
                </c:pt>
                <c:pt idx="874">
                  <c:v>1.6809999942779541E-3</c:v>
                </c:pt>
                <c:pt idx="875">
                  <c:v>2.6809999981196597E-3</c:v>
                </c:pt>
                <c:pt idx="876">
                  <c:v>6.680999998934567E-3</c:v>
                </c:pt>
                <c:pt idx="877">
                  <c:v>3.3265000020037405E-3</c:v>
                </c:pt>
                <c:pt idx="878">
                  <c:v>6.5410000024712645E-3</c:v>
                </c:pt>
                <c:pt idx="879">
                  <c:v>-1.1030000001483131E-2</c:v>
                </c:pt>
                <c:pt idx="880">
                  <c:v>6.9699999949079938E-3</c:v>
                </c:pt>
                <c:pt idx="881">
                  <c:v>3.2749999809311703E-4</c:v>
                </c:pt>
                <c:pt idx="882">
                  <c:v>-2.3845000032451935E-3</c:v>
                </c:pt>
                <c:pt idx="883">
                  <c:v>4.9739999958546832E-3</c:v>
                </c:pt>
                <c:pt idx="884">
                  <c:v>-2.8820000006817281E-3</c:v>
                </c:pt>
                <c:pt idx="885">
                  <c:v>-4.5234999997774139E-3</c:v>
                </c:pt>
                <c:pt idx="886">
                  <c:v>1.262249999854248E-2</c:v>
                </c:pt>
                <c:pt idx="887">
                  <c:v>1.3622500002384186E-2</c:v>
                </c:pt>
                <c:pt idx="888">
                  <c:v>8.1944999983534217E-3</c:v>
                </c:pt>
                <c:pt idx="889">
                  <c:v>4.3375000022933818E-3</c:v>
                </c:pt>
                <c:pt idx="890">
                  <c:v>-3.0905000021448359E-3</c:v>
                </c:pt>
                <c:pt idx="891">
                  <c:v>-1.7310000039287843E-3</c:v>
                </c:pt>
                <c:pt idx="892">
                  <c:v>-6.2295000025187619E-3</c:v>
                </c:pt>
                <c:pt idx="893">
                  <c:v>-1.4155000004393514E-2</c:v>
                </c:pt>
                <c:pt idx="894">
                  <c:v>-1.1367500002961606E-2</c:v>
                </c:pt>
                <c:pt idx="895">
                  <c:v>-4.3674999978975393E-3</c:v>
                </c:pt>
                <c:pt idx="896">
                  <c:v>-6.9499998062383384E-5</c:v>
                </c:pt>
                <c:pt idx="897">
                  <c:v>-6.9499998062383384E-5</c:v>
                </c:pt>
                <c:pt idx="898">
                  <c:v>-1.3900000340072438E-4</c:v>
                </c:pt>
                <c:pt idx="899">
                  <c:v>-3.1805000035092235E-3</c:v>
                </c:pt>
                <c:pt idx="900">
                  <c:v>-1.7805000024964102E-3</c:v>
                </c:pt>
                <c:pt idx="901">
                  <c:v>-1.6365000046789646E-3</c:v>
                </c:pt>
                <c:pt idx="902">
                  <c:v>7.9354999979841523E-3</c:v>
                </c:pt>
                <c:pt idx="903">
                  <c:v>8.1500000014784746E-3</c:v>
                </c:pt>
                <c:pt idx="904">
                  <c:v>-1.2780000033671968E-3</c:v>
                </c:pt>
                <c:pt idx="906">
                  <c:v>-4.4915000034961849E-3</c:v>
                </c:pt>
                <c:pt idx="907">
                  <c:v>5.2234999966458417E-3</c:v>
                </c:pt>
                <c:pt idx="908">
                  <c:v>2.2449999960372224E-4</c:v>
                </c:pt>
                <c:pt idx="909">
                  <c:v>-4.8459999961778522E-3</c:v>
                </c:pt>
                <c:pt idx="911">
                  <c:v>-1.6305000026477501E-3</c:v>
                </c:pt>
                <c:pt idx="912">
                  <c:v>-4.0585000024293549E-3</c:v>
                </c:pt>
                <c:pt idx="913">
                  <c:v>-3.4864999979618005E-3</c:v>
                </c:pt>
                <c:pt idx="914">
                  <c:v>-1.1343500002112705E-2</c:v>
                </c:pt>
                <c:pt idx="915">
                  <c:v>-3.3435000077588484E-3</c:v>
                </c:pt>
                <c:pt idx="917">
                  <c:v>-7.9840000034892E-3</c:v>
                </c:pt>
                <c:pt idx="918">
                  <c:v>1.3734999956795946E-3</c:v>
                </c:pt>
                <c:pt idx="919">
                  <c:v>-1.076650000322843E-2</c:v>
                </c:pt>
                <c:pt idx="920">
                  <c:v>-1.5834999998332933E-2</c:v>
                </c:pt>
                <c:pt idx="921">
                  <c:v>-1.8349999954807572E-3</c:v>
                </c:pt>
                <c:pt idx="922">
                  <c:v>-8.5459999972954392E-3</c:v>
                </c:pt>
                <c:pt idx="924">
                  <c:v>-5.3265000024111941E-3</c:v>
                </c:pt>
                <c:pt idx="925">
                  <c:v>-6.247999997867737E-3</c:v>
                </c:pt>
                <c:pt idx="926">
                  <c:v>-4.4574999992619269E-3</c:v>
                </c:pt>
                <c:pt idx="927">
                  <c:v>-4.2419999954290688E-3</c:v>
                </c:pt>
                <c:pt idx="928">
                  <c:v>-2.3819999987608753E-3</c:v>
                </c:pt>
                <c:pt idx="929">
                  <c:v>-4.1675000029499643E-3</c:v>
                </c:pt>
                <c:pt idx="930">
                  <c:v>8.8324999960605055E-3</c:v>
                </c:pt>
                <c:pt idx="931">
                  <c:v>1.1909999957424589E-3</c:v>
                </c:pt>
                <c:pt idx="935">
                  <c:v>-1.5306500004953705E-2</c:v>
                </c:pt>
                <c:pt idx="936">
                  <c:v>-7.3065000033238903E-3</c:v>
                </c:pt>
                <c:pt idx="937">
                  <c:v>-3.306500002508983E-3</c:v>
                </c:pt>
                <c:pt idx="938">
                  <c:v>-1.3065000021015294E-3</c:v>
                </c:pt>
                <c:pt idx="939">
                  <c:v>6.9349999830592424E-4</c:v>
                </c:pt>
                <c:pt idx="940">
                  <c:v>6.6934999995282851E-3</c:v>
                </c:pt>
                <c:pt idx="941">
                  <c:v>6.6934999995282851E-3</c:v>
                </c:pt>
                <c:pt idx="942">
                  <c:v>-2.3760000040056184E-3</c:v>
                </c:pt>
                <c:pt idx="943">
                  <c:v>-5.2329999962239526E-3</c:v>
                </c:pt>
                <c:pt idx="944">
                  <c:v>-3.6610000024666078E-3</c:v>
                </c:pt>
                <c:pt idx="945">
                  <c:v>-4.5150000078137964E-3</c:v>
                </c:pt>
                <c:pt idx="946">
                  <c:v>-1.5299500002583954E-2</c:v>
                </c:pt>
                <c:pt idx="947">
                  <c:v>1.0135500000615139E-2</c:v>
                </c:pt>
                <c:pt idx="948">
                  <c:v>-9.2905000055907294E-3</c:v>
                </c:pt>
                <c:pt idx="950">
                  <c:v>-8.0035000064526685E-3</c:v>
                </c:pt>
                <c:pt idx="951">
                  <c:v>-2.0569999978761189E-3</c:v>
                </c:pt>
                <c:pt idx="952">
                  <c:v>-6.485000005341135E-3</c:v>
                </c:pt>
                <c:pt idx="953">
                  <c:v>-1.3126500001817476E-2</c:v>
                </c:pt>
                <c:pt idx="954">
                  <c:v>-1.0126499997568317E-2</c:v>
                </c:pt>
                <c:pt idx="955">
                  <c:v>3.873499998007901E-3</c:v>
                </c:pt>
                <c:pt idx="956">
                  <c:v>-1.5239999993355013E-3</c:v>
                </c:pt>
                <c:pt idx="957">
                  <c:v>3.7600000359816477E-4</c:v>
                </c:pt>
                <c:pt idx="958">
                  <c:v>1.3760000001639128E-3</c:v>
                </c:pt>
                <c:pt idx="959">
                  <c:v>1.0375999998359475E-2</c:v>
                </c:pt>
                <c:pt idx="960">
                  <c:v>-9.2655000044032931E-3</c:v>
                </c:pt>
                <c:pt idx="961">
                  <c:v>7.34499997633975E-4</c:v>
                </c:pt>
                <c:pt idx="962">
                  <c:v>2.7344999980414286E-3</c:v>
                </c:pt>
                <c:pt idx="969">
                  <c:v>2.3700000019744039E-4</c:v>
                </c:pt>
                <c:pt idx="970">
                  <c:v>3.236999997170642E-3</c:v>
                </c:pt>
                <c:pt idx="971">
                  <c:v>-1.7976499999349471E-2</c:v>
                </c:pt>
                <c:pt idx="972">
                  <c:v>-1.011750000907341E-2</c:v>
                </c:pt>
                <c:pt idx="973">
                  <c:v>-9.0300000738352537E-4</c:v>
                </c:pt>
                <c:pt idx="978">
                  <c:v>-4.7580000027664937E-3</c:v>
                </c:pt>
                <c:pt idx="979">
                  <c:v>-6.543499999679625E-3</c:v>
                </c:pt>
                <c:pt idx="981">
                  <c:v>-6.9714999990537763E-3</c:v>
                </c:pt>
                <c:pt idx="982">
                  <c:v>-1.0612999998556916E-2</c:v>
                </c:pt>
                <c:pt idx="983">
                  <c:v>-3.8970000023255125E-3</c:v>
                </c:pt>
                <c:pt idx="984">
                  <c:v>-6.1105000058887526E-3</c:v>
                </c:pt>
                <c:pt idx="985">
                  <c:v>8.8949999189935625E-4</c:v>
                </c:pt>
                <c:pt idx="986">
                  <c:v>-4.0319999970961362E-3</c:v>
                </c:pt>
                <c:pt idx="987">
                  <c:v>-2.0309999963501468E-3</c:v>
                </c:pt>
                <c:pt idx="988">
                  <c:v>-4.673499999626074E-3</c:v>
                </c:pt>
                <c:pt idx="989">
                  <c:v>-7.2699999873293564E-4</c:v>
                </c:pt>
                <c:pt idx="990">
                  <c:v>2.7299999783281237E-4</c:v>
                </c:pt>
                <c:pt idx="991">
                  <c:v>1.273000001674518E-3</c:v>
                </c:pt>
                <c:pt idx="992">
                  <c:v>2.272999998240266E-3</c:v>
                </c:pt>
                <c:pt idx="993">
                  <c:v>4.2729999986477196E-3</c:v>
                </c:pt>
                <c:pt idx="994">
                  <c:v>5.844999999681022E-3</c:v>
                </c:pt>
                <c:pt idx="995">
                  <c:v>5.7745000012801029E-3</c:v>
                </c:pt>
                <c:pt idx="996">
                  <c:v>-5.0805000064428896E-3</c:v>
                </c:pt>
                <c:pt idx="997">
                  <c:v>9.1949999477947131E-4</c:v>
                </c:pt>
                <c:pt idx="998">
                  <c:v>8.9194999964092858E-3</c:v>
                </c:pt>
                <c:pt idx="999">
                  <c:v>-6.8660000033560209E-3</c:v>
                </c:pt>
                <c:pt idx="1000">
                  <c:v>-2.8660000025411136E-3</c:v>
                </c:pt>
                <c:pt idx="1001">
                  <c:v>-8.6600000213366002E-4</c:v>
                </c:pt>
                <c:pt idx="1002">
                  <c:v>1.1339999982737936E-3</c:v>
                </c:pt>
                <c:pt idx="1003">
                  <c:v>1.1339999982737936E-3</c:v>
                </c:pt>
                <c:pt idx="1004">
                  <c:v>5.1339999990887009E-3</c:v>
                </c:pt>
                <c:pt idx="1005">
                  <c:v>8.1339999960619025E-3</c:v>
                </c:pt>
                <c:pt idx="1012">
                  <c:v>-1.2940000015078112E-3</c:v>
                </c:pt>
                <c:pt idx="1013">
                  <c:v>-2.9400000494206324E-4</c:v>
                </c:pt>
                <c:pt idx="1014">
                  <c:v>3.705999995872844E-3</c:v>
                </c:pt>
                <c:pt idx="1015">
                  <c:v>7.7059999966877513E-3</c:v>
                </c:pt>
                <c:pt idx="1016">
                  <c:v>7.7059999966877513E-3</c:v>
                </c:pt>
                <c:pt idx="1017">
                  <c:v>1.8705999995290767E-2</c:v>
                </c:pt>
                <c:pt idx="1025">
                  <c:v>-1.7915000062203035E-3</c:v>
                </c:pt>
                <c:pt idx="1027">
                  <c:v>-5.0250000640517101E-4</c:v>
                </c:pt>
                <c:pt idx="1029">
                  <c:v>-1.0009999969042838E-3</c:v>
                </c:pt>
                <c:pt idx="1030">
                  <c:v>5.7099999685306102E-4</c:v>
                </c:pt>
                <c:pt idx="1031">
                  <c:v>1.1572000003070571E-2</c:v>
                </c:pt>
                <c:pt idx="1032">
                  <c:v>-3.0705000026500784E-3</c:v>
                </c:pt>
                <c:pt idx="1033">
                  <c:v>2.9345000002649613E-3</c:v>
                </c:pt>
                <c:pt idx="1034">
                  <c:v>-7.7755000020260923E-3</c:v>
                </c:pt>
                <c:pt idx="1035">
                  <c:v>-6.8600000668084249E-4</c:v>
                </c:pt>
                <c:pt idx="1036">
                  <c:v>-6.114000003435649E-3</c:v>
                </c:pt>
                <c:pt idx="1037">
                  <c:v>-5.1139999995939434E-3</c:v>
                </c:pt>
                <c:pt idx="1038">
                  <c:v>-2.1140000026207417E-3</c:v>
                </c:pt>
                <c:pt idx="1039">
                  <c:v>-8.6115000012796372E-3</c:v>
                </c:pt>
                <c:pt idx="1040">
                  <c:v>-3.6114999966230243E-3</c:v>
                </c:pt>
                <c:pt idx="1041">
                  <c:v>-1.6115000034915283E-3</c:v>
                </c:pt>
                <c:pt idx="1042">
                  <c:v>-8.8250000044354238E-3</c:v>
                </c:pt>
                <c:pt idx="1043">
                  <c:v>-4.8250000036205165E-3</c:v>
                </c:pt>
                <c:pt idx="1044">
                  <c:v>-3.2530000025872141E-3</c:v>
                </c:pt>
                <c:pt idx="1045">
                  <c:v>7.4699999822769314E-4</c:v>
                </c:pt>
                <c:pt idx="1046">
                  <c:v>7.4699999822769314E-4</c:v>
                </c:pt>
                <c:pt idx="1047">
                  <c:v>-4.1090000013355166E-3</c:v>
                </c:pt>
                <c:pt idx="1048">
                  <c:v>-1.0900000052060932E-4</c:v>
                </c:pt>
                <c:pt idx="1049">
                  <c:v>-6.5370000011171214E-3</c:v>
                </c:pt>
                <c:pt idx="1061">
                  <c:v>-6.0335000016493723E-3</c:v>
                </c:pt>
                <c:pt idx="1062">
                  <c:v>-5.0335000050836243E-3</c:v>
                </c:pt>
                <c:pt idx="1063">
                  <c:v>3.9665000003878959E-3</c:v>
                </c:pt>
                <c:pt idx="1064">
                  <c:v>1.1966499994741753E-2</c:v>
                </c:pt>
                <c:pt idx="1065">
                  <c:v>-3.8905000037630089E-3</c:v>
                </c:pt>
                <c:pt idx="1066">
                  <c:v>-6.5329999997629784E-3</c:v>
                </c:pt>
                <c:pt idx="1067">
                  <c:v>-6.5329999997629784E-3</c:v>
                </c:pt>
                <c:pt idx="1068">
                  <c:v>-1.0530999999900814E-2</c:v>
                </c:pt>
                <c:pt idx="1069">
                  <c:v>-5.5310000025201589E-3</c:v>
                </c:pt>
                <c:pt idx="1070">
                  <c:v>-5.5310000025201589E-3</c:v>
                </c:pt>
                <c:pt idx="1071">
                  <c:v>-2.5309999982709996E-3</c:v>
                </c:pt>
                <c:pt idx="1072">
                  <c:v>-5.3100000513950363E-4</c:v>
                </c:pt>
                <c:pt idx="1073">
                  <c:v>-6.3880000016069971E-3</c:v>
                </c:pt>
                <c:pt idx="1074">
                  <c:v>6.120000034570694E-4</c:v>
                </c:pt>
                <c:pt idx="1075">
                  <c:v>3.612000000430271E-3</c:v>
                </c:pt>
                <c:pt idx="1076">
                  <c:v>7.6120000012451783E-3</c:v>
                </c:pt>
                <c:pt idx="1080">
                  <c:v>6.1700000514974818E-4</c:v>
                </c:pt>
                <c:pt idx="1081">
                  <c:v>6.1700000514974818E-4</c:v>
                </c:pt>
                <c:pt idx="1082">
                  <c:v>3.0459999979939312E-3</c:v>
                </c:pt>
                <c:pt idx="1083">
                  <c:v>3.0459999979939312E-3</c:v>
                </c:pt>
                <c:pt idx="1084">
                  <c:v>7.0459999988088384E-3</c:v>
                </c:pt>
                <c:pt idx="1088">
                  <c:v>-5.8645000026444905E-3</c:v>
                </c:pt>
                <c:pt idx="1089">
                  <c:v>-2.8645000056712888E-3</c:v>
                </c:pt>
                <c:pt idx="1090">
                  <c:v>-6.078000005800277E-3</c:v>
                </c:pt>
                <c:pt idx="1091">
                  <c:v>4.9219999928027391E-3</c:v>
                </c:pt>
                <c:pt idx="1092">
                  <c:v>-6.2170000019250438E-3</c:v>
                </c:pt>
                <c:pt idx="1093">
                  <c:v>-5.2169999980833381E-3</c:v>
                </c:pt>
                <c:pt idx="1094">
                  <c:v>-4.2170000015175901E-3</c:v>
                </c:pt>
                <c:pt idx="1095">
                  <c:v>-4.2170000015175901E-3</c:v>
                </c:pt>
                <c:pt idx="1096">
                  <c:v>-1.5714500004833099E-2</c:v>
                </c:pt>
                <c:pt idx="1097">
                  <c:v>-7.144999981392175E-4</c:v>
                </c:pt>
                <c:pt idx="1098">
                  <c:v>-1.8142500004614703E-2</c:v>
                </c:pt>
                <c:pt idx="1099">
                  <c:v>-8.1425000025774352E-3</c:v>
                </c:pt>
                <c:pt idx="1100">
                  <c:v>-5.1425000056042336E-3</c:v>
                </c:pt>
                <c:pt idx="1101">
                  <c:v>-4.142500001762528E-3</c:v>
                </c:pt>
                <c:pt idx="1102">
                  <c:v>-3.14250000519678E-3</c:v>
                </c:pt>
                <c:pt idx="1103">
                  <c:v>-1.1425000047893263E-3</c:v>
                </c:pt>
                <c:pt idx="1104">
                  <c:v>1.8574999994598329E-3</c:v>
                </c:pt>
                <c:pt idx="1105">
                  <c:v>-6.4000000566011295E-4</c:v>
                </c:pt>
                <c:pt idx="1106">
                  <c:v>3.3599999951547943E-3</c:v>
                </c:pt>
                <c:pt idx="1107">
                  <c:v>1.0360000000218861E-2</c:v>
                </c:pt>
                <c:pt idx="1108">
                  <c:v>1.435999999375781E-2</c:v>
                </c:pt>
                <c:pt idx="1116">
                  <c:v>-3.5100000241072848E-4</c:v>
                </c:pt>
                <c:pt idx="1117">
                  <c:v>-1.8495000040275045E-3</c:v>
                </c:pt>
                <c:pt idx="1118">
                  <c:v>3.440499996941071E-3</c:v>
                </c:pt>
                <c:pt idx="1119">
                  <c:v>-1.768000001902692E-3</c:v>
                </c:pt>
                <c:pt idx="1120">
                  <c:v>2.3199999850476161E-4</c:v>
                </c:pt>
                <c:pt idx="1121">
                  <c:v>-4.7540000014123507E-3</c:v>
                </c:pt>
                <c:pt idx="1122">
                  <c:v>-1.0150000161956996E-4</c:v>
                </c:pt>
                <c:pt idx="1124">
                  <c:v>1.0470499997609295E-2</c:v>
                </c:pt>
                <c:pt idx="1126">
                  <c:v>5.9719999990193173E-3</c:v>
                </c:pt>
                <c:pt idx="1127">
                  <c:v>1.3330499998119194E-2</c:v>
                </c:pt>
                <c:pt idx="1128">
                  <c:v>1.2609999976120889E-3</c:v>
                </c:pt>
                <c:pt idx="1129">
                  <c:v>7.6929999995627441E-3</c:v>
                </c:pt>
                <c:pt idx="1130">
                  <c:v>6.6244999979971908E-3</c:v>
                </c:pt>
                <c:pt idx="1131">
                  <c:v>2.8430000020307489E-3</c:v>
                </c:pt>
                <c:pt idx="1132">
                  <c:v>2.4160000029951334E-3</c:v>
                </c:pt>
                <c:pt idx="1133">
                  <c:v>2.0089999961783178E-3</c:v>
                </c:pt>
                <c:pt idx="1134">
                  <c:v>2.0089999961783178E-3</c:v>
                </c:pt>
                <c:pt idx="1135">
                  <c:v>4.0089999965857714E-3</c:v>
                </c:pt>
                <c:pt idx="1136">
                  <c:v>5.0090000004274771E-3</c:v>
                </c:pt>
                <c:pt idx="1137">
                  <c:v>6.0089999969932251E-3</c:v>
                </c:pt>
                <c:pt idx="1138">
                  <c:v>-2.4190000040107407E-3</c:v>
                </c:pt>
                <c:pt idx="1139">
                  <c:v>3.152999997837469E-3</c:v>
                </c:pt>
                <c:pt idx="1140">
                  <c:v>-1.0604999988572672E-3</c:v>
                </c:pt>
                <c:pt idx="1141">
                  <c:v>2.9395000019576401E-3</c:v>
                </c:pt>
                <c:pt idx="1142">
                  <c:v>-2.4885000020731241E-3</c:v>
                </c:pt>
                <c:pt idx="1143">
                  <c:v>-9.1650000103982165E-4</c:v>
                </c:pt>
                <c:pt idx="1144">
                  <c:v>-5.3445000012288801E-3</c:v>
                </c:pt>
                <c:pt idx="1145">
                  <c:v>2.2750000061932951E-4</c:v>
                </c:pt>
                <c:pt idx="1146">
                  <c:v>-5.9860000037588179E-3</c:v>
                </c:pt>
                <c:pt idx="1147">
                  <c:v>2.1579999956884421E-3</c:v>
                </c:pt>
                <c:pt idx="1148">
                  <c:v>-2.841000008629635E-3</c:v>
                </c:pt>
                <c:pt idx="1149">
                  <c:v>9.7589999932097271E-3</c:v>
                </c:pt>
                <c:pt idx="1150">
                  <c:v>-2.268999996886123E-3</c:v>
                </c:pt>
                <c:pt idx="1151">
                  <c:v>-5.4825000042910688E-3</c:v>
                </c:pt>
                <c:pt idx="1152">
                  <c:v>-1.2500000593718141E-4</c:v>
                </c:pt>
                <c:pt idx="1153">
                  <c:v>-1.7674999980954453E-3</c:v>
                </c:pt>
                <c:pt idx="1154">
                  <c:v>1.4470000023720786E-3</c:v>
                </c:pt>
                <c:pt idx="1155">
                  <c:v>2.8044999999110587E-3</c:v>
                </c:pt>
                <c:pt idx="1156">
                  <c:v>-1.2400000559864566E-4</c:v>
                </c:pt>
                <c:pt idx="1157">
                  <c:v>-1.9810000012512319E-3</c:v>
                </c:pt>
                <c:pt idx="1158">
                  <c:v>5.9099999634781852E-4</c:v>
                </c:pt>
                <c:pt idx="1159">
                  <c:v>3.8054999968153425E-3</c:v>
                </c:pt>
                <c:pt idx="1160">
                  <c:v>1.1629999935394153E-3</c:v>
                </c:pt>
                <c:pt idx="1161">
                  <c:v>-2.4080000002868474E-3</c:v>
                </c:pt>
                <c:pt idx="1162">
                  <c:v>-7.8360000043176115E-3</c:v>
                </c:pt>
                <c:pt idx="1163">
                  <c:v>-6.2150000303518027E-4</c:v>
                </c:pt>
                <c:pt idx="1164">
                  <c:v>-3.9065000019036233E-3</c:v>
                </c:pt>
                <c:pt idx="1165">
                  <c:v>-1.905500001157634E-3</c:v>
                </c:pt>
                <c:pt idx="1166">
                  <c:v>-1.905500001157634E-3</c:v>
                </c:pt>
                <c:pt idx="1167">
                  <c:v>4.0945000000647269E-3</c:v>
                </c:pt>
                <c:pt idx="1168">
                  <c:v>5.0944999966304749E-3</c:v>
                </c:pt>
                <c:pt idx="1169">
                  <c:v>-3.9759999999660067E-3</c:v>
                </c:pt>
                <c:pt idx="1170">
                  <c:v>-3.5470000002533197E-3</c:v>
                </c:pt>
                <c:pt idx="1171">
                  <c:v>-1.8320000017411076E-3</c:v>
                </c:pt>
                <c:pt idx="1172">
                  <c:v>8.8299999333685264E-4</c:v>
                </c:pt>
                <c:pt idx="1173">
                  <c:v>1.6899999172892421E-4</c:v>
                </c:pt>
                <c:pt idx="1174">
                  <c:v>9.7420000020065345E-3</c:v>
                </c:pt>
                <c:pt idx="1176">
                  <c:v>-3.6719999989145435E-3</c:v>
                </c:pt>
                <c:pt idx="1177">
                  <c:v>2.3280000023078173E-3</c:v>
                </c:pt>
                <c:pt idx="1178">
                  <c:v>2.5454999995417893E-3</c:v>
                </c:pt>
                <c:pt idx="1179">
                  <c:v>1.0499999989406206E-3</c:v>
                </c:pt>
                <c:pt idx="1180">
                  <c:v>8.8049999612849206E-4</c:v>
                </c:pt>
                <c:pt idx="1181">
                  <c:v>5.5250000150408596E-4</c:v>
                </c:pt>
                <c:pt idx="1182">
                  <c:v>4.2450000182725489E-4</c:v>
                </c:pt>
                <c:pt idx="1183">
                  <c:v>2.1244999952614307E-3</c:v>
                </c:pt>
                <c:pt idx="1184">
                  <c:v>2.6749999960884452E-4</c:v>
                </c:pt>
                <c:pt idx="1185">
                  <c:v>-5.689000005077105E-3</c:v>
                </c:pt>
                <c:pt idx="1186">
                  <c:v>-4.2890000040642917E-3</c:v>
                </c:pt>
                <c:pt idx="1187">
                  <c:v>-1.0890000048675574E-3</c:v>
                </c:pt>
                <c:pt idx="1188">
                  <c:v>-1.7315000004600734E-3</c:v>
                </c:pt>
                <c:pt idx="1189">
                  <c:v>-2.302500004589092E-3</c:v>
                </c:pt>
                <c:pt idx="1190">
                  <c:v>-2.9450000001816079E-3</c:v>
                </c:pt>
                <c:pt idx="1191">
                  <c:v>2.1989999950164929E-3</c:v>
                </c:pt>
                <c:pt idx="1192">
                  <c:v>1.556499999423977E-3</c:v>
                </c:pt>
                <c:pt idx="1196">
                  <c:v>5.1305000015418045E-3</c:v>
                </c:pt>
                <c:pt idx="1202">
                  <c:v>-2.2400000307243317E-4</c:v>
                </c:pt>
                <c:pt idx="1204">
                  <c:v>-6.520000024465844E-4</c:v>
                </c:pt>
                <c:pt idx="1205">
                  <c:v>2.5634999983594753E-3</c:v>
                </c:pt>
                <c:pt idx="1206">
                  <c:v>-2.219000001787208E-3</c:v>
                </c:pt>
                <c:pt idx="1207">
                  <c:v>1.3995499997690786E-2</c:v>
                </c:pt>
                <c:pt idx="1208">
                  <c:v>-5.2885000040987507E-3</c:v>
                </c:pt>
                <c:pt idx="1209">
                  <c:v>6.2834999916958623E-3</c:v>
                </c:pt>
                <c:pt idx="1210">
                  <c:v>4.4979999947827309E-3</c:v>
                </c:pt>
                <c:pt idx="1211">
                  <c:v>9.4295000017154962E-3</c:v>
                </c:pt>
                <c:pt idx="1212">
                  <c:v>-2.4275000032503158E-3</c:v>
                </c:pt>
                <c:pt idx="1213">
                  <c:v>3.6900000122841448E-4</c:v>
                </c:pt>
                <c:pt idx="1214">
                  <c:v>-1.0839499998837709E-2</c:v>
                </c:pt>
                <c:pt idx="1215">
                  <c:v>-3.9394999985233881E-3</c:v>
                </c:pt>
                <c:pt idx="1216">
                  <c:v>-3.9394999985233881E-3</c:v>
                </c:pt>
                <c:pt idx="1217">
                  <c:v>-3.2395000016549602E-3</c:v>
                </c:pt>
                <c:pt idx="1218">
                  <c:v>4.160500000580214E-3</c:v>
                </c:pt>
                <c:pt idx="1219">
                  <c:v>2.879999992728699E-3</c:v>
                </c:pt>
                <c:pt idx="1220">
                  <c:v>9.5200000214390457E-4</c:v>
                </c:pt>
                <c:pt idx="1221">
                  <c:v>-1.7609999995329417E-3</c:v>
                </c:pt>
                <c:pt idx="1222">
                  <c:v>-1.8900000577559695E-4</c:v>
                </c:pt>
                <c:pt idx="1223">
                  <c:v>4.8545000026933849E-3</c:v>
                </c:pt>
                <c:pt idx="1231">
                  <c:v>-4.7550000017508864E-3</c:v>
                </c:pt>
                <c:pt idx="1232">
                  <c:v>1.0244999997667037E-2</c:v>
                </c:pt>
                <c:pt idx="1233">
                  <c:v>1.3105999998515472E-2</c:v>
                </c:pt>
                <c:pt idx="1234">
                  <c:v>3.6094999959459528E-3</c:v>
                </c:pt>
                <c:pt idx="1235">
                  <c:v>3.5439999992377125E-3</c:v>
                </c:pt>
                <c:pt idx="1236">
                  <c:v>2.4314999973285012E-3</c:v>
                </c:pt>
                <c:pt idx="1237">
                  <c:v>-3.9042500000505242E-2</c:v>
                </c:pt>
                <c:pt idx="1238">
                  <c:v>-3.3120000007329509E-3</c:v>
                </c:pt>
                <c:pt idx="1239">
                  <c:v>-1.9119999997201376E-3</c:v>
                </c:pt>
                <c:pt idx="1240">
                  <c:v>-2.9063000001769979E-2</c:v>
                </c:pt>
                <c:pt idx="1241">
                  <c:v>-5.4630000013276003E-3</c:v>
                </c:pt>
                <c:pt idx="1242">
                  <c:v>-2.6629999993019737E-3</c:v>
                </c:pt>
                <c:pt idx="1246">
                  <c:v>-6.6455000051064417E-3</c:v>
                </c:pt>
                <c:pt idx="1253">
                  <c:v>2.5570999998308253E-2</c:v>
                </c:pt>
                <c:pt idx="1254">
                  <c:v>-6.2860000034561381E-3</c:v>
                </c:pt>
                <c:pt idx="1255">
                  <c:v>4.7139999951468781E-3</c:v>
                </c:pt>
                <c:pt idx="1256">
                  <c:v>1.2154999931226484E-3</c:v>
                </c:pt>
                <c:pt idx="1257">
                  <c:v>6.1319999949773774E-3</c:v>
                </c:pt>
                <c:pt idx="1258">
                  <c:v>-5.7785000026342459E-3</c:v>
                </c:pt>
                <c:pt idx="1259">
                  <c:v>-1.0917500003415626E-2</c:v>
                </c:pt>
                <c:pt idx="1260">
                  <c:v>-5.5900000006658956E-4</c:v>
                </c:pt>
                <c:pt idx="1261">
                  <c:v>-9.6980000016628765E-3</c:v>
                </c:pt>
                <c:pt idx="1270">
                  <c:v>-1.1477000007289462E-2</c:v>
                </c:pt>
                <c:pt idx="1271">
                  <c:v>-3.1770000059623271E-3</c:v>
                </c:pt>
                <c:pt idx="1272">
                  <c:v>-6.60500000230968E-3</c:v>
                </c:pt>
                <c:pt idx="1273">
                  <c:v>-4.5049999971524812E-3</c:v>
                </c:pt>
                <c:pt idx="1274">
                  <c:v>-4.5049999971524812E-3</c:v>
                </c:pt>
                <c:pt idx="1275">
                  <c:v>-3.0500000138999894E-4</c:v>
                </c:pt>
                <c:pt idx="1276">
                  <c:v>9.9500000214902684E-4</c:v>
                </c:pt>
                <c:pt idx="1277">
                  <c:v>3.095000000030268E-3</c:v>
                </c:pt>
                <c:pt idx="1278">
                  <c:v>6.5949999989243224E-3</c:v>
                </c:pt>
                <c:pt idx="1279">
                  <c:v>6.1000000277999789E-4</c:v>
                </c:pt>
                <c:pt idx="1283">
                  <c:v>3.9685000010649674E-3</c:v>
                </c:pt>
                <c:pt idx="1285">
                  <c:v>-9.1599999723257497E-4</c:v>
                </c:pt>
                <c:pt idx="1286">
                  <c:v>-3.1010000020614825E-3</c:v>
                </c:pt>
                <c:pt idx="1287">
                  <c:v>-1.7050000315066427E-4</c:v>
                </c:pt>
                <c:pt idx="1289">
                  <c:v>1.2401500003761612E-2</c:v>
                </c:pt>
                <c:pt idx="1290">
                  <c:v>-1.4535000009345822E-3</c:v>
                </c:pt>
                <c:pt idx="1291">
                  <c:v>1.0575499996775761E-2</c:v>
                </c:pt>
                <c:pt idx="1292">
                  <c:v>-1.8815000003087334E-3</c:v>
                </c:pt>
                <c:pt idx="1293">
                  <c:v>-8.3095000009052455E-3</c:v>
                </c:pt>
                <c:pt idx="1294">
                  <c:v>-1.9520000059856102E-3</c:v>
                </c:pt>
                <c:pt idx="1299">
                  <c:v>2.8344999955152161E-3</c:v>
                </c:pt>
                <c:pt idx="1302">
                  <c:v>1.1929999964195304E-3</c:v>
                </c:pt>
                <c:pt idx="1305">
                  <c:v>2.5504999939585105E-3</c:v>
                </c:pt>
                <c:pt idx="1306">
                  <c:v>6.76499999826774E-3</c:v>
                </c:pt>
                <c:pt idx="1307">
                  <c:v>-1.448500006517861E-3</c:v>
                </c:pt>
                <c:pt idx="1308">
                  <c:v>5.5249999422812834E-4</c:v>
                </c:pt>
                <c:pt idx="1309">
                  <c:v>5.5249999422812834E-4</c:v>
                </c:pt>
                <c:pt idx="1312">
                  <c:v>8.0309999975725077E-3</c:v>
                </c:pt>
                <c:pt idx="1313">
                  <c:v>1.5630999994755257E-2</c:v>
                </c:pt>
                <c:pt idx="1314">
                  <c:v>2.1230999991530553E-2</c:v>
                </c:pt>
                <c:pt idx="1315">
                  <c:v>-2.5685000073281117E-3</c:v>
                </c:pt>
                <c:pt idx="1318">
                  <c:v>-3.5665000032167882E-3</c:v>
                </c:pt>
                <c:pt idx="1319">
                  <c:v>-3.1665000060456805E-3</c:v>
                </c:pt>
                <c:pt idx="1320">
                  <c:v>1.1484999995445833E-3</c:v>
                </c:pt>
                <c:pt idx="1321">
                  <c:v>5.0699999701464549E-4</c:v>
                </c:pt>
                <c:pt idx="1322">
                  <c:v>7.8999997640494257E-5</c:v>
                </c:pt>
                <c:pt idx="1323">
                  <c:v>-1.5625000014551915E-3</c:v>
                </c:pt>
                <c:pt idx="1324">
                  <c:v>-6.2049999978626147E-3</c:v>
                </c:pt>
                <c:pt idx="1325">
                  <c:v>2.3849999706726521E-4</c:v>
                </c:pt>
                <c:pt idx="1326">
                  <c:v>2.3384999949485064E-3</c:v>
                </c:pt>
                <c:pt idx="1327">
                  <c:v>3.7384999959613197E-3</c:v>
                </c:pt>
                <c:pt idx="1328">
                  <c:v>-7.4185000048601069E-3</c:v>
                </c:pt>
                <c:pt idx="1332">
                  <c:v>-1.1846500005049165E-2</c:v>
                </c:pt>
                <c:pt idx="1333">
                  <c:v>7.7264999999897555E-3</c:v>
                </c:pt>
                <c:pt idx="1334">
                  <c:v>-7.0150000101421028E-4</c:v>
                </c:pt>
                <c:pt idx="1338">
                  <c:v>-6.5575000044191256E-3</c:v>
                </c:pt>
                <c:pt idx="1339">
                  <c:v>7.6569999946514145E-3</c:v>
                </c:pt>
                <c:pt idx="1340">
                  <c:v>-5.5000004067551345E-5</c:v>
                </c:pt>
                <c:pt idx="1341">
                  <c:v>3.9449999967473559E-3</c:v>
                </c:pt>
                <c:pt idx="1342">
                  <c:v>7.3150000389432535E-4</c:v>
                </c:pt>
                <c:pt idx="1343">
                  <c:v>-1.2550000246847048E-4</c:v>
                </c:pt>
                <c:pt idx="1344">
                  <c:v>-5.0540000011096708E-3</c:v>
                </c:pt>
                <c:pt idx="1345">
                  <c:v>-1.0338000000047032E-2</c:v>
                </c:pt>
                <c:pt idx="1346">
                  <c:v>1.0204999998677522E-3</c:v>
                </c:pt>
                <c:pt idx="1347">
                  <c:v>-2.829500001098495E-3</c:v>
                </c:pt>
                <c:pt idx="1348">
                  <c:v>1.4030000020284206E-3</c:v>
                </c:pt>
                <c:pt idx="1354">
                  <c:v>2.3355000012088567E-3</c:v>
                </c:pt>
                <c:pt idx="1357">
                  <c:v>7.6749999425373971E-4</c:v>
                </c:pt>
                <c:pt idx="1359">
                  <c:v>2.3395000025629997E-3</c:v>
                </c:pt>
                <c:pt idx="1361">
                  <c:v>5.2699999941978604E-3</c:v>
                </c:pt>
                <c:pt idx="1366">
                  <c:v>5.2054999978281558E-3</c:v>
                </c:pt>
                <c:pt idx="1370">
                  <c:v>8.0664999986765906E-3</c:v>
                </c:pt>
                <c:pt idx="1371">
                  <c:v>-1.1280000035185367E-3</c:v>
                </c:pt>
                <c:pt idx="1372">
                  <c:v>1.587199999630684E-2</c:v>
                </c:pt>
                <c:pt idx="1373">
                  <c:v>1.2515499998698942E-2</c:v>
                </c:pt>
                <c:pt idx="1375">
                  <c:v>-1.8390000041108578E-3</c:v>
                </c:pt>
                <c:pt idx="1376">
                  <c:v>-5.4100000052130781E-3</c:v>
                </c:pt>
                <c:pt idx="1377">
                  <c:v>-1.9100000063190237E-3</c:v>
                </c:pt>
                <c:pt idx="1378">
                  <c:v>1.8999999883817509E-4</c:v>
                </c:pt>
                <c:pt idx="1379">
                  <c:v>5.6899999981396832E-3</c:v>
                </c:pt>
                <c:pt idx="1380">
                  <c:v>9.8899999939021654E-3</c:v>
                </c:pt>
                <c:pt idx="1381">
                  <c:v>1.3390000000072177E-2</c:v>
                </c:pt>
                <c:pt idx="1382">
                  <c:v>1.4089999996940605E-2</c:v>
                </c:pt>
                <c:pt idx="1383">
                  <c:v>1.6189999994821846E-2</c:v>
                </c:pt>
                <c:pt idx="1384">
                  <c:v>1.6889999998966232E-2</c:v>
                </c:pt>
                <c:pt idx="1385">
                  <c:v>3.0500000138999894E-4</c:v>
                </c:pt>
                <c:pt idx="1386">
                  <c:v>3.3804999984567985E-3</c:v>
                </c:pt>
                <c:pt idx="1388">
                  <c:v>1.5244999958667904E-3</c:v>
                </c:pt>
                <c:pt idx="1389">
                  <c:v>5.73900000017602E-3</c:v>
                </c:pt>
                <c:pt idx="1390">
                  <c:v>3.3110000003944151E-3</c:v>
                </c:pt>
                <c:pt idx="1391">
                  <c:v>8.1150000187335536E-4</c:v>
                </c:pt>
                <c:pt idx="1392">
                  <c:v>-1.1973000000580214E-2</c:v>
                </c:pt>
                <c:pt idx="1393">
                  <c:v>-4.6145000014803372E-3</c:v>
                </c:pt>
                <c:pt idx="1394">
                  <c:v>1.3854999997420236E-3</c:v>
                </c:pt>
                <c:pt idx="1395">
                  <c:v>1.1385499994503334E-2</c:v>
                </c:pt>
                <c:pt idx="1397">
                  <c:v>1.3171999991755001E-2</c:v>
                </c:pt>
                <c:pt idx="1398">
                  <c:v>-1.025600000139093E-2</c:v>
                </c:pt>
                <c:pt idx="1399">
                  <c:v>-1.1200000153621659E-4</c:v>
                </c:pt>
                <c:pt idx="1402">
                  <c:v>-6.3205000042216852E-3</c:v>
                </c:pt>
                <c:pt idx="1403">
                  <c:v>4.6109999966574833E-3</c:v>
                </c:pt>
                <c:pt idx="1404">
                  <c:v>7.7700000038021244E-3</c:v>
                </c:pt>
                <c:pt idx="1406">
                  <c:v>5.128500000864733E-3</c:v>
                </c:pt>
                <c:pt idx="1410">
                  <c:v>-2.4384999996982515E-3</c:v>
                </c:pt>
                <c:pt idx="1421">
                  <c:v>-2.0900000527035445E-4</c:v>
                </c:pt>
                <c:pt idx="1422">
                  <c:v>-1.9230000034440309E-3</c:v>
                </c:pt>
                <c:pt idx="1432">
                  <c:v>-6.6050000168615952E-4</c:v>
                </c:pt>
                <c:pt idx="1433">
                  <c:v>1.449999981559813E-4</c:v>
                </c:pt>
                <c:pt idx="1434">
                  <c:v>9.5779999974183738E-3</c:v>
                </c:pt>
                <c:pt idx="1437">
                  <c:v>7.7925000005052425E-3</c:v>
                </c:pt>
                <c:pt idx="1438">
                  <c:v>5.2930000019841827E-3</c:v>
                </c:pt>
                <c:pt idx="1439">
                  <c:v>5.8300000091549009E-4</c:v>
                </c:pt>
                <c:pt idx="1441">
                  <c:v>-6.9999999686842784E-4</c:v>
                </c:pt>
                <c:pt idx="1448">
                  <c:v>-2.8049999964423478E-3</c:v>
                </c:pt>
                <c:pt idx="1449">
                  <c:v>-1.3760000074398704E-3</c:v>
                </c:pt>
                <c:pt idx="1453">
                  <c:v>-5.7759999981499277E-3</c:v>
                </c:pt>
                <c:pt idx="1454">
                  <c:v>7.9700000060256571E-4</c:v>
                </c:pt>
                <c:pt idx="1464">
                  <c:v>7.8639999992446974E-3</c:v>
                </c:pt>
                <c:pt idx="1465">
                  <c:v>1.8263999998453073E-2</c:v>
                </c:pt>
                <c:pt idx="1468">
                  <c:v>-8.1500002124812454E-5</c:v>
                </c:pt>
                <c:pt idx="1480">
                  <c:v>-1.2439999991329387E-3</c:v>
                </c:pt>
                <c:pt idx="1492">
                  <c:v>3.4649999724933878E-4</c:v>
                </c:pt>
                <c:pt idx="1511">
                  <c:v>2.8394999972078949E-3</c:v>
                </c:pt>
                <c:pt idx="1513">
                  <c:v>6.4839999977266416E-3</c:v>
                </c:pt>
                <c:pt idx="1541">
                  <c:v>2.8279999969527125E-3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6F-4F3E-ACC1-BB8FDD1E1CB9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1'!$J$21:$J$1927</c:f>
              <c:numCache>
                <c:formatCode>General</c:formatCode>
                <c:ptCount val="1907"/>
                <c:pt idx="61">
                  <c:v>-3.6326500005088747E-2</c:v>
                </c:pt>
                <c:pt idx="72">
                  <c:v>-2.8919000003952533E-2</c:v>
                </c:pt>
                <c:pt idx="156">
                  <c:v>-2.2206000008736737E-2</c:v>
                </c:pt>
                <c:pt idx="159">
                  <c:v>-1.9916999997803941E-2</c:v>
                </c:pt>
                <c:pt idx="160">
                  <c:v>-2.0458500002860092E-2</c:v>
                </c:pt>
                <c:pt idx="209">
                  <c:v>-1.7405750004400034E-2</c:v>
                </c:pt>
                <c:pt idx="277">
                  <c:v>-1.5672000001359265E-2</c:v>
                </c:pt>
                <c:pt idx="280">
                  <c:v>-1.8325500001083128E-2</c:v>
                </c:pt>
                <c:pt idx="281">
                  <c:v>-1.7938999997568317E-2</c:v>
                </c:pt>
                <c:pt idx="282">
                  <c:v>-1.6780500001914334E-2</c:v>
                </c:pt>
                <c:pt idx="310">
                  <c:v>-1.2833499997213949E-2</c:v>
                </c:pt>
                <c:pt idx="335">
                  <c:v>-1.5632499998901039E-2</c:v>
                </c:pt>
                <c:pt idx="350">
                  <c:v>-1.119200000539422E-2</c:v>
                </c:pt>
                <c:pt idx="358">
                  <c:v>-1.4309999998658895E-2</c:v>
                </c:pt>
                <c:pt idx="381">
                  <c:v>-9.7505000012461096E-3</c:v>
                </c:pt>
                <c:pt idx="404">
                  <c:v>-8.8805000050342642E-3</c:v>
                </c:pt>
                <c:pt idx="405">
                  <c:v>-1.3944500002253335E-2</c:v>
                </c:pt>
                <c:pt idx="406">
                  <c:v>-1.3930000000982545E-2</c:v>
                </c:pt>
                <c:pt idx="411">
                  <c:v>-1.5512999998463783E-2</c:v>
                </c:pt>
                <c:pt idx="415">
                  <c:v>-1.273850000143284E-2</c:v>
                </c:pt>
                <c:pt idx="416">
                  <c:v>-1.2081000000762288E-2</c:v>
                </c:pt>
                <c:pt idx="420">
                  <c:v>-1.362150000204565E-2</c:v>
                </c:pt>
                <c:pt idx="421">
                  <c:v>-1.4820500000496395E-2</c:v>
                </c:pt>
                <c:pt idx="422">
                  <c:v>-1.386300000740448E-2</c:v>
                </c:pt>
                <c:pt idx="424">
                  <c:v>-1.4548500003002118E-2</c:v>
                </c:pt>
                <c:pt idx="430">
                  <c:v>-1.135950000025332E-2</c:v>
                </c:pt>
                <c:pt idx="431">
                  <c:v>-1.2126500005251728E-2</c:v>
                </c:pt>
                <c:pt idx="434">
                  <c:v>-8.0390000002807938E-3</c:v>
                </c:pt>
                <c:pt idx="436">
                  <c:v>-1.1460000008810312E-2</c:v>
                </c:pt>
                <c:pt idx="452">
                  <c:v>-1.3435500004561618E-2</c:v>
                </c:pt>
                <c:pt idx="453">
                  <c:v>-1.333550000708783E-2</c:v>
                </c:pt>
                <c:pt idx="457">
                  <c:v>-1.3376000002608635E-2</c:v>
                </c:pt>
                <c:pt idx="460">
                  <c:v>-1.2546499994641636E-2</c:v>
                </c:pt>
                <c:pt idx="461">
                  <c:v>-1.2446499997167848E-2</c:v>
                </c:pt>
                <c:pt idx="465">
                  <c:v>-9.4975000029080547E-3</c:v>
                </c:pt>
                <c:pt idx="469">
                  <c:v>-1.1988500002189539E-2</c:v>
                </c:pt>
                <c:pt idx="472">
                  <c:v>-1.2443499996152241E-2</c:v>
                </c:pt>
                <c:pt idx="476">
                  <c:v>-9.9985000051674433E-3</c:v>
                </c:pt>
                <c:pt idx="477">
                  <c:v>-9.9985000051674433E-3</c:v>
                </c:pt>
                <c:pt idx="478">
                  <c:v>-1.106900000013411E-2</c:v>
                </c:pt>
                <c:pt idx="481">
                  <c:v>-1.0452999995322898E-2</c:v>
                </c:pt>
                <c:pt idx="482">
                  <c:v>-1.1580999998841435E-2</c:v>
                </c:pt>
                <c:pt idx="483">
                  <c:v>-1.075200000195764E-2</c:v>
                </c:pt>
                <c:pt idx="494">
                  <c:v>-1.089575000514742E-2</c:v>
                </c:pt>
                <c:pt idx="497">
                  <c:v>-6.9275000059860758E-3</c:v>
                </c:pt>
                <c:pt idx="511">
                  <c:v>-8.7110000022221357E-3</c:v>
                </c:pt>
                <c:pt idx="513">
                  <c:v>-1.0252499996568076E-2</c:v>
                </c:pt>
                <c:pt idx="514">
                  <c:v>-9.809500006667804E-3</c:v>
                </c:pt>
                <c:pt idx="516">
                  <c:v>-1.4915750005457085E-2</c:v>
                </c:pt>
                <c:pt idx="518">
                  <c:v>-1.1308500004815869E-2</c:v>
                </c:pt>
                <c:pt idx="522">
                  <c:v>-1.1026750005839858E-2</c:v>
                </c:pt>
                <c:pt idx="528">
                  <c:v>-1.0889000004681293E-2</c:v>
                </c:pt>
                <c:pt idx="536">
                  <c:v>-9.0860000054817647E-3</c:v>
                </c:pt>
                <c:pt idx="560">
                  <c:v>-9.7370000003138557E-3</c:v>
                </c:pt>
                <c:pt idx="564">
                  <c:v>-1.0944499998004176E-2</c:v>
                </c:pt>
                <c:pt idx="584">
                  <c:v>-1.1957000002439599E-2</c:v>
                </c:pt>
                <c:pt idx="599">
                  <c:v>-9.6029999986058101E-3</c:v>
                </c:pt>
                <c:pt idx="613">
                  <c:v>-1.0332999998354353E-2</c:v>
                </c:pt>
                <c:pt idx="629">
                  <c:v>-1.0032999998657033E-2</c:v>
                </c:pt>
                <c:pt idx="648">
                  <c:v>-1.0422500003187452E-2</c:v>
                </c:pt>
                <c:pt idx="655">
                  <c:v>-1.0436000004119705E-2</c:v>
                </c:pt>
                <c:pt idx="670">
                  <c:v>-1.1133500003779773E-2</c:v>
                </c:pt>
                <c:pt idx="674">
                  <c:v>-1.0504750003747176E-2</c:v>
                </c:pt>
                <c:pt idx="675">
                  <c:v>-1.0404749998997431E-2</c:v>
                </c:pt>
                <c:pt idx="676">
                  <c:v>-8.4255000037956052E-3</c:v>
                </c:pt>
                <c:pt idx="677">
                  <c:v>-8.2255000015720725E-3</c:v>
                </c:pt>
                <c:pt idx="749">
                  <c:v>-9.1374999974505045E-3</c:v>
                </c:pt>
                <c:pt idx="750">
                  <c:v>-8.1375000008847564E-3</c:v>
                </c:pt>
                <c:pt idx="785">
                  <c:v>-6.4490000004298054E-3</c:v>
                </c:pt>
                <c:pt idx="793">
                  <c:v>-6.6870000009657815E-3</c:v>
                </c:pt>
                <c:pt idx="794">
                  <c:v>-6.6870000009657815E-3</c:v>
                </c:pt>
                <c:pt idx="838">
                  <c:v>-6.5160000012838282E-3</c:v>
                </c:pt>
                <c:pt idx="839">
                  <c:v>-6.5160000012838282E-3</c:v>
                </c:pt>
                <c:pt idx="905">
                  <c:v>-4.7059999997145496E-3</c:v>
                </c:pt>
                <c:pt idx="910">
                  <c:v>-4.8170000009122305E-3</c:v>
                </c:pt>
                <c:pt idx="916">
                  <c:v>-4.1154999998980202E-3</c:v>
                </c:pt>
                <c:pt idx="932">
                  <c:v>-4.6930000025895424E-3</c:v>
                </c:pt>
                <c:pt idx="933">
                  <c:v>-3.2930000015767291E-3</c:v>
                </c:pt>
                <c:pt idx="934">
                  <c:v>-3.2930000015767291E-3</c:v>
                </c:pt>
                <c:pt idx="963">
                  <c:v>-4.9790000048233196E-3</c:v>
                </c:pt>
                <c:pt idx="964">
                  <c:v>-5.7287500021629967E-3</c:v>
                </c:pt>
                <c:pt idx="965">
                  <c:v>-4.9214999962714501E-3</c:v>
                </c:pt>
                <c:pt idx="966">
                  <c:v>-5.9142499958397821E-3</c:v>
                </c:pt>
                <c:pt idx="967">
                  <c:v>-5.0567500002216548E-3</c:v>
                </c:pt>
                <c:pt idx="974">
                  <c:v>-3.7165000030654483E-3</c:v>
                </c:pt>
                <c:pt idx="975">
                  <c:v>-4.3947500016656704E-3</c:v>
                </c:pt>
                <c:pt idx="976">
                  <c:v>-3.5947500073234551E-3</c:v>
                </c:pt>
                <c:pt idx="977">
                  <c:v>-2.8947500031790696E-3</c:v>
                </c:pt>
                <c:pt idx="980">
                  <c:v>-3.9434999998775311E-3</c:v>
                </c:pt>
                <c:pt idx="1006">
                  <c:v>-4.4084999972255901E-3</c:v>
                </c:pt>
                <c:pt idx="1007">
                  <c:v>-4.2084999950020574E-3</c:v>
                </c:pt>
                <c:pt idx="1008">
                  <c:v>-4.1084999975282699E-3</c:v>
                </c:pt>
                <c:pt idx="1009">
                  <c:v>-3.6012499986100011E-3</c:v>
                </c:pt>
                <c:pt idx="1010">
                  <c:v>-1.7012499956763349E-3</c:v>
                </c:pt>
                <c:pt idx="1011">
                  <c:v>-1.4012499959790148E-3</c:v>
                </c:pt>
                <c:pt idx="1018">
                  <c:v>-4.2365000044810586E-3</c:v>
                </c:pt>
                <c:pt idx="1019">
                  <c:v>-4.0365000022575259E-3</c:v>
                </c:pt>
                <c:pt idx="1020">
                  <c:v>-4.1219999984605238E-3</c:v>
                </c:pt>
                <c:pt idx="1021">
                  <c:v>-2.9147500026738271E-3</c:v>
                </c:pt>
                <c:pt idx="1022">
                  <c:v>-1.2147500019636936E-3</c:v>
                </c:pt>
                <c:pt idx="1023">
                  <c:v>-5.1474999781930819E-4</c:v>
                </c:pt>
                <c:pt idx="1024">
                  <c:v>-3.1474999559577554E-4</c:v>
                </c:pt>
                <c:pt idx="1050">
                  <c:v>-3.415250001125969E-3</c:v>
                </c:pt>
                <c:pt idx="1051">
                  <c:v>-3.0505000031553209E-3</c:v>
                </c:pt>
                <c:pt idx="1052">
                  <c:v>-2.5505000012344681E-3</c:v>
                </c:pt>
                <c:pt idx="1053">
                  <c:v>-3.343250005855225E-3</c:v>
                </c:pt>
                <c:pt idx="1054">
                  <c:v>-2.5432500042370521E-3</c:v>
                </c:pt>
                <c:pt idx="1055">
                  <c:v>-3.2360000041080639E-3</c:v>
                </c:pt>
                <c:pt idx="1056">
                  <c:v>-3.1359999993583187E-3</c:v>
                </c:pt>
                <c:pt idx="1057">
                  <c:v>-2.9360000044107437E-3</c:v>
                </c:pt>
                <c:pt idx="1058">
                  <c:v>-3.6857500090263784E-3</c:v>
                </c:pt>
                <c:pt idx="1059">
                  <c:v>-3.0857500096317381E-3</c:v>
                </c:pt>
                <c:pt idx="1060">
                  <c:v>-2.4857500029611401E-3</c:v>
                </c:pt>
                <c:pt idx="1077">
                  <c:v>-2.626000001328066E-3</c:v>
                </c:pt>
                <c:pt idx="1078">
                  <c:v>-1.626000004762318E-3</c:v>
                </c:pt>
                <c:pt idx="1079">
                  <c:v>-2.6000001525972039E-5</c:v>
                </c:pt>
                <c:pt idx="1085">
                  <c:v>-2.7065000031143427E-3</c:v>
                </c:pt>
                <c:pt idx="1086">
                  <c:v>-2.2065000011934899E-3</c:v>
                </c:pt>
                <c:pt idx="1087">
                  <c:v>-1.9065000014961697E-3</c:v>
                </c:pt>
                <c:pt idx="1109">
                  <c:v>-1.8752499963738956E-3</c:v>
                </c:pt>
                <c:pt idx="1110">
                  <c:v>-1.0752500020316802E-3</c:v>
                </c:pt>
                <c:pt idx="1111">
                  <c:v>-1.0752499947557226E-3</c:v>
                </c:pt>
                <c:pt idx="1112">
                  <c:v>1.2475000403355807E-4</c:v>
                </c:pt>
                <c:pt idx="1113">
                  <c:v>-2.4535000047762878E-3</c:v>
                </c:pt>
                <c:pt idx="1114">
                  <c:v>-2.2535000025527552E-3</c:v>
                </c:pt>
                <c:pt idx="1115">
                  <c:v>-2.1535000050789677E-3</c:v>
                </c:pt>
                <c:pt idx="1123">
                  <c:v>2.9704999979003333E-3</c:v>
                </c:pt>
                <c:pt idx="1125">
                  <c:v>3.0207500021788292E-3</c:v>
                </c:pt>
                <c:pt idx="1175">
                  <c:v>-4.1150000470224768E-4</c:v>
                </c:pt>
                <c:pt idx="1193">
                  <c:v>-4.8750000132713467E-5</c:v>
                </c:pt>
                <c:pt idx="1194">
                  <c:v>-4.8750000132713467E-5</c:v>
                </c:pt>
                <c:pt idx="1195">
                  <c:v>-2.0414999962667935E-3</c:v>
                </c:pt>
                <c:pt idx="1197">
                  <c:v>-9.1200000315438956E-4</c:v>
                </c:pt>
                <c:pt idx="1198">
                  <c:v>-1.1670000021695159E-3</c:v>
                </c:pt>
                <c:pt idx="1199">
                  <c:v>-1.1670000021695159E-3</c:v>
                </c:pt>
                <c:pt idx="1200">
                  <c:v>-3.6597500002244487E-3</c:v>
                </c:pt>
                <c:pt idx="1201">
                  <c:v>-3.6597500002244487E-3</c:v>
                </c:pt>
                <c:pt idx="1203">
                  <c:v>-3.7022500036982819E-3</c:v>
                </c:pt>
                <c:pt idx="1224">
                  <c:v>-4.6440000005532056E-3</c:v>
                </c:pt>
                <c:pt idx="1225">
                  <c:v>-4.6440000005532056E-3</c:v>
                </c:pt>
                <c:pt idx="1226">
                  <c:v>-4.6440000005532056E-3</c:v>
                </c:pt>
                <c:pt idx="1227">
                  <c:v>-4.2367499991087243E-3</c:v>
                </c:pt>
                <c:pt idx="1228">
                  <c:v>-4.2367499991087243E-3</c:v>
                </c:pt>
                <c:pt idx="1229">
                  <c:v>-3.7295000001904555E-3</c:v>
                </c:pt>
                <c:pt idx="1230">
                  <c:v>-3.7295000001904555E-3</c:v>
                </c:pt>
                <c:pt idx="1243">
                  <c:v>-1.625249999051448E-3</c:v>
                </c:pt>
                <c:pt idx="1244">
                  <c:v>-1.4252499968279153E-3</c:v>
                </c:pt>
                <c:pt idx="1245">
                  <c:v>-1.2252500018803403E-3</c:v>
                </c:pt>
                <c:pt idx="1247">
                  <c:v>-6.6800000058719888E-4</c:v>
                </c:pt>
                <c:pt idx="1248">
                  <c:v>-5.7799999922281131E-4</c:v>
                </c:pt>
                <c:pt idx="1249">
                  <c:v>-2.8800000291084871E-4</c:v>
                </c:pt>
                <c:pt idx="1250">
                  <c:v>-1.5507499992963858E-3</c:v>
                </c:pt>
                <c:pt idx="1251">
                  <c:v>6.6924999555340037E-4</c:v>
                </c:pt>
                <c:pt idx="1252">
                  <c:v>8.4924999828217551E-4</c:v>
                </c:pt>
                <c:pt idx="1262">
                  <c:v>-4.5750000572297722E-4</c:v>
                </c:pt>
                <c:pt idx="1263">
                  <c:v>-4.5750000572297722E-4</c:v>
                </c:pt>
                <c:pt idx="1264">
                  <c:v>4.7399999311892316E-4</c:v>
                </c:pt>
                <c:pt idx="1265">
                  <c:v>2.9012499944656156E-3</c:v>
                </c:pt>
                <c:pt idx="1267">
                  <c:v>-2.098749995639082E-3</c:v>
                </c:pt>
                <c:pt idx="1268">
                  <c:v>-1.9987499981652945E-3</c:v>
                </c:pt>
                <c:pt idx="1269">
                  <c:v>-1.5987500009941868E-3</c:v>
                </c:pt>
                <c:pt idx="1280">
                  <c:v>-6.745000064256601E-4</c:v>
                </c:pt>
                <c:pt idx="1281">
                  <c:v>1.2549999519251287E-4</c:v>
                </c:pt>
                <c:pt idx="1282">
                  <c:v>2.2549999266630039E-4</c:v>
                </c:pt>
                <c:pt idx="1284">
                  <c:v>-6.3049999880604446E-4</c:v>
                </c:pt>
                <c:pt idx="1288">
                  <c:v>-2.5600000662961975E-4</c:v>
                </c:pt>
                <c:pt idx="1295">
                  <c:v>-9.3300000298768282E-4</c:v>
                </c:pt>
                <c:pt idx="1296">
                  <c:v>-9.3300000298768282E-4</c:v>
                </c:pt>
                <c:pt idx="1297">
                  <c:v>-7.3300000076415017E-4</c:v>
                </c:pt>
                <c:pt idx="1298">
                  <c:v>-6.8299999838927761E-4</c:v>
                </c:pt>
                <c:pt idx="1300">
                  <c:v>-1.0292500010109507E-3</c:v>
                </c:pt>
                <c:pt idx="1301">
                  <c:v>-9.0925000404240564E-4</c:v>
                </c:pt>
                <c:pt idx="1303">
                  <c:v>-2.9852500010747463E-3</c:v>
                </c:pt>
                <c:pt idx="1304">
                  <c:v>-2.585249996627681E-3</c:v>
                </c:pt>
                <c:pt idx="1311">
                  <c:v>-1.1647500068647787E-3</c:v>
                </c:pt>
                <c:pt idx="1316">
                  <c:v>7.6824999996460974E-4</c:v>
                </c:pt>
                <c:pt idx="1317">
                  <c:v>7.6824999996460974E-4</c:v>
                </c:pt>
                <c:pt idx="1329">
                  <c:v>5.9049999981652945E-4</c:v>
                </c:pt>
                <c:pt idx="1330">
                  <c:v>-4.8224999773083255E-4</c:v>
                </c:pt>
                <c:pt idx="1331">
                  <c:v>-4.522500021266751E-4</c:v>
                </c:pt>
                <c:pt idx="1337">
                  <c:v>2.2799999715061858E-4</c:v>
                </c:pt>
                <c:pt idx="1349">
                  <c:v>3.0899999546818435E-4</c:v>
                </c:pt>
                <c:pt idx="1350">
                  <c:v>4.9899999430635944E-4</c:v>
                </c:pt>
                <c:pt idx="1351">
                  <c:v>-1.365000061923638E-4</c:v>
                </c:pt>
                <c:pt idx="1352">
                  <c:v>3.6349999572848901E-4</c:v>
                </c:pt>
                <c:pt idx="1353">
                  <c:v>4.6349999320227653E-4</c:v>
                </c:pt>
                <c:pt idx="1355">
                  <c:v>5.7224999909522012E-4</c:v>
                </c:pt>
                <c:pt idx="1356">
                  <c:v>3.8674999814247712E-4</c:v>
                </c:pt>
                <c:pt idx="1358">
                  <c:v>-8.1800000043585896E-4</c:v>
                </c:pt>
                <c:pt idx="1360">
                  <c:v>1.0980000006384216E-3</c:v>
                </c:pt>
                <c:pt idx="1362">
                  <c:v>-5.8400000125402585E-4</c:v>
                </c:pt>
                <c:pt idx="1364">
                  <c:v>5.1125000027241185E-4</c:v>
                </c:pt>
                <c:pt idx="1368">
                  <c:v>-2.0700000459328294E-4</c:v>
                </c:pt>
                <c:pt idx="1369">
                  <c:v>-9.4849999732105061E-4</c:v>
                </c:pt>
                <c:pt idx="1374">
                  <c:v>-9.4050000188872218E-4</c:v>
                </c:pt>
                <c:pt idx="1396">
                  <c:v>3.2900000223889947E-4</c:v>
                </c:pt>
                <c:pt idx="1400">
                  <c:v>-3.6849999742116779E-4</c:v>
                </c:pt>
                <c:pt idx="1407">
                  <c:v>5.0049999845214188E-4</c:v>
                </c:pt>
                <c:pt idx="1424">
                  <c:v>-5.6000004406087101E-5</c:v>
                </c:pt>
                <c:pt idx="1428">
                  <c:v>-9.6050000138347968E-4</c:v>
                </c:pt>
                <c:pt idx="1429">
                  <c:v>-2.2424999988288619E-3</c:v>
                </c:pt>
                <c:pt idx="1440">
                  <c:v>1.9544999959180132E-3</c:v>
                </c:pt>
                <c:pt idx="1445">
                  <c:v>-5.2400000276975334E-4</c:v>
                </c:pt>
                <c:pt idx="1447">
                  <c:v>-6.655000033788383E-4</c:v>
                </c:pt>
                <c:pt idx="1450">
                  <c:v>-1.509250003437046E-3</c:v>
                </c:pt>
                <c:pt idx="1451">
                  <c:v>5.6999999651452526E-4</c:v>
                </c:pt>
                <c:pt idx="1463">
                  <c:v>8.5849999595666304E-4</c:v>
                </c:pt>
                <c:pt idx="1467">
                  <c:v>-3.9649999962421134E-4</c:v>
                </c:pt>
                <c:pt idx="1470">
                  <c:v>-4.3850000656675547E-4</c:v>
                </c:pt>
                <c:pt idx="1473">
                  <c:v>4.2499999835854396E-4</c:v>
                </c:pt>
                <c:pt idx="1478">
                  <c:v>2.2249999892665073E-4</c:v>
                </c:pt>
                <c:pt idx="1479">
                  <c:v>2.2249999892665073E-4</c:v>
                </c:pt>
                <c:pt idx="1481">
                  <c:v>-6.925000052433461E-4</c:v>
                </c:pt>
                <c:pt idx="1484">
                  <c:v>-7.6700000499840826E-4</c:v>
                </c:pt>
                <c:pt idx="1485">
                  <c:v>-5.5124999926192686E-4</c:v>
                </c:pt>
                <c:pt idx="1488">
                  <c:v>-3.2130000035976991E-3</c:v>
                </c:pt>
                <c:pt idx="1496">
                  <c:v>-2.4049999774433672E-4</c:v>
                </c:pt>
                <c:pt idx="1498">
                  <c:v>2.512499995646067E-4</c:v>
                </c:pt>
                <c:pt idx="1505">
                  <c:v>8.259999958681874E-4</c:v>
                </c:pt>
                <c:pt idx="1518">
                  <c:v>1.0944999958155677E-3</c:v>
                </c:pt>
                <c:pt idx="1520">
                  <c:v>1.1307500026305206E-3</c:v>
                </c:pt>
                <c:pt idx="1524">
                  <c:v>9.1350000002421439E-4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6F-4F3E-ACC1-BB8FDD1E1CB9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1'!$K$21:$K$1927</c:f>
              <c:numCache>
                <c:formatCode>General</c:formatCode>
                <c:ptCount val="1907"/>
                <c:pt idx="968">
                  <c:v>-3.4500000765547156E-5</c:v>
                </c:pt>
                <c:pt idx="1026">
                  <c:v>-6.1175000155344605E-4</c:v>
                </c:pt>
                <c:pt idx="1028">
                  <c:v>-2.4009999979170971E-3</c:v>
                </c:pt>
                <c:pt idx="1266">
                  <c:v>4.5132500017643906E-3</c:v>
                </c:pt>
                <c:pt idx="1335">
                  <c:v>-5.8000005083158612E-5</c:v>
                </c:pt>
                <c:pt idx="1336">
                  <c:v>8.7774999701650813E-4</c:v>
                </c:pt>
                <c:pt idx="1363">
                  <c:v>-1.3250000047264621E-3</c:v>
                </c:pt>
                <c:pt idx="1365">
                  <c:v>-3.0530000076396391E-3</c:v>
                </c:pt>
                <c:pt idx="1367">
                  <c:v>-3.2250000367639586E-4</c:v>
                </c:pt>
                <c:pt idx="1387">
                  <c:v>-4.3300000834278762E-4</c:v>
                </c:pt>
                <c:pt idx="1401">
                  <c:v>-3.5349999961908907E-4</c:v>
                </c:pt>
                <c:pt idx="1405">
                  <c:v>8.0700000034994446E-3</c:v>
                </c:pt>
                <c:pt idx="1408">
                  <c:v>4.4599999819183722E-4</c:v>
                </c:pt>
                <c:pt idx="1409">
                  <c:v>3.1325000018114224E-3</c:v>
                </c:pt>
                <c:pt idx="1411">
                  <c:v>-1.149499999883119E-3</c:v>
                </c:pt>
                <c:pt idx="1412">
                  <c:v>7.7999999484745786E-4</c:v>
                </c:pt>
                <c:pt idx="1413">
                  <c:v>-7.112500024959445E-4</c:v>
                </c:pt>
                <c:pt idx="1414">
                  <c:v>1.7105000006267801E-3</c:v>
                </c:pt>
                <c:pt idx="1415">
                  <c:v>4.2042499990202487E-3</c:v>
                </c:pt>
                <c:pt idx="1416">
                  <c:v>-4.600000029313378E-4</c:v>
                </c:pt>
                <c:pt idx="1417">
                  <c:v>-2.590000003692694E-4</c:v>
                </c:pt>
                <c:pt idx="1418">
                  <c:v>1.0641000000759959E-2</c:v>
                </c:pt>
                <c:pt idx="1419">
                  <c:v>3.8984999991953373E-3</c:v>
                </c:pt>
                <c:pt idx="1420">
                  <c:v>3.8649999623885378E-4</c:v>
                </c:pt>
                <c:pt idx="1423">
                  <c:v>-7.2075000207405537E-4</c:v>
                </c:pt>
                <c:pt idx="1425">
                  <c:v>-8.6700000247219577E-4</c:v>
                </c:pt>
                <c:pt idx="1426">
                  <c:v>-6.2050000269664451E-4</c:v>
                </c:pt>
                <c:pt idx="1427">
                  <c:v>9.4499991973862052E-5</c:v>
                </c:pt>
                <c:pt idx="1430">
                  <c:v>-9.5549999969080091E-4</c:v>
                </c:pt>
                <c:pt idx="1431">
                  <c:v>-5.4999982239678502E-6</c:v>
                </c:pt>
                <c:pt idx="1435">
                  <c:v>1.1852500028908253E-3</c:v>
                </c:pt>
                <c:pt idx="1436">
                  <c:v>-2.0750000112457201E-4</c:v>
                </c:pt>
                <c:pt idx="1442">
                  <c:v>5.9100000362377614E-4</c:v>
                </c:pt>
                <c:pt idx="1443">
                  <c:v>-4.9199999921256676E-4</c:v>
                </c:pt>
                <c:pt idx="1444">
                  <c:v>8.0524999793851748E-4</c:v>
                </c:pt>
                <c:pt idx="1446">
                  <c:v>-4.8400000378023833E-4</c:v>
                </c:pt>
                <c:pt idx="1452">
                  <c:v>-8.2349999865982682E-4</c:v>
                </c:pt>
                <c:pt idx="1455">
                  <c:v>3.4049999521812424E-4</c:v>
                </c:pt>
                <c:pt idx="1456">
                  <c:v>1.0424999927636236E-3</c:v>
                </c:pt>
                <c:pt idx="1457">
                  <c:v>6.294999984675087E-4</c:v>
                </c:pt>
                <c:pt idx="1458">
                  <c:v>4.9625000247033313E-4</c:v>
                </c:pt>
                <c:pt idx="1459">
                  <c:v>2.6292500042472966E-3</c:v>
                </c:pt>
                <c:pt idx="1460">
                  <c:v>1.8199999612988904E-4</c:v>
                </c:pt>
                <c:pt idx="1461">
                  <c:v>2.8200000087963417E-4</c:v>
                </c:pt>
                <c:pt idx="1462">
                  <c:v>-7.3999995947815478E-5</c:v>
                </c:pt>
                <c:pt idx="1466">
                  <c:v>3.9432499979739077E-3</c:v>
                </c:pt>
                <c:pt idx="1469">
                  <c:v>6.0300000041024759E-4</c:v>
                </c:pt>
                <c:pt idx="1471">
                  <c:v>8.0430000016349368E-3</c:v>
                </c:pt>
                <c:pt idx="1472">
                  <c:v>7.0499999856110662E-4</c:v>
                </c:pt>
                <c:pt idx="1474">
                  <c:v>4.2549999998300336E-3</c:v>
                </c:pt>
                <c:pt idx="1475">
                  <c:v>7.8249999205581844E-5</c:v>
                </c:pt>
                <c:pt idx="1476">
                  <c:v>4.3782499924418516E-3</c:v>
                </c:pt>
                <c:pt idx="1477">
                  <c:v>1.1064999998779967E-3</c:v>
                </c:pt>
                <c:pt idx="1482">
                  <c:v>4.6550000115530565E-4</c:v>
                </c:pt>
                <c:pt idx="1483">
                  <c:v>-3.9525000465800986E-4</c:v>
                </c:pt>
                <c:pt idx="1486">
                  <c:v>1.3052499925834127E-3</c:v>
                </c:pt>
                <c:pt idx="1487">
                  <c:v>-5.850000015925616E-4</c:v>
                </c:pt>
                <c:pt idx="1489">
                  <c:v>-3.1130000061239116E-3</c:v>
                </c:pt>
                <c:pt idx="1490">
                  <c:v>-1.9410000022617169E-3</c:v>
                </c:pt>
                <c:pt idx="1491">
                  <c:v>-1.9410000022617169E-3</c:v>
                </c:pt>
                <c:pt idx="1493">
                  <c:v>-2.149999636458233E-5</c:v>
                </c:pt>
                <c:pt idx="1494">
                  <c:v>4.2599999869707972E-4</c:v>
                </c:pt>
                <c:pt idx="1495">
                  <c:v>-1.0200000542681664E-4</c:v>
                </c:pt>
                <c:pt idx="1497">
                  <c:v>-1.6535000031581149E-3</c:v>
                </c:pt>
                <c:pt idx="1499">
                  <c:v>2.164999968954362E-4</c:v>
                </c:pt>
                <c:pt idx="1500">
                  <c:v>2.164999968954362E-4</c:v>
                </c:pt>
                <c:pt idx="1501">
                  <c:v>2.164999968954362E-4</c:v>
                </c:pt>
                <c:pt idx="1502">
                  <c:v>2.164999968954362E-4</c:v>
                </c:pt>
                <c:pt idx="1503">
                  <c:v>2.8649999876506627E-4</c:v>
                </c:pt>
                <c:pt idx="1504">
                  <c:v>-7.479999985662289E-4</c:v>
                </c:pt>
                <c:pt idx="1506">
                  <c:v>8.259999958681874E-4</c:v>
                </c:pt>
                <c:pt idx="1507">
                  <c:v>-3.4099999902537093E-4</c:v>
                </c:pt>
                <c:pt idx="1508">
                  <c:v>-4.7737500062794425E-3</c:v>
                </c:pt>
                <c:pt idx="1509">
                  <c:v>7.2774999716784805E-4</c:v>
                </c:pt>
                <c:pt idx="1512">
                  <c:v>-7.1700000262353569E-4</c:v>
                </c:pt>
                <c:pt idx="1514">
                  <c:v>8.4000000060768798E-4</c:v>
                </c:pt>
                <c:pt idx="1515">
                  <c:v>3.0149999656714499E-4</c:v>
                </c:pt>
                <c:pt idx="1516">
                  <c:v>1.3334999966900796E-3</c:v>
                </c:pt>
                <c:pt idx="1517">
                  <c:v>6.0300000041024759E-4</c:v>
                </c:pt>
                <c:pt idx="1519">
                  <c:v>1.0944999958155677E-3</c:v>
                </c:pt>
                <c:pt idx="1521">
                  <c:v>1.8450000061420724E-4</c:v>
                </c:pt>
                <c:pt idx="1522">
                  <c:v>2.1815000000060536E-3</c:v>
                </c:pt>
                <c:pt idx="1523">
                  <c:v>1.1704999997164123E-3</c:v>
                </c:pt>
                <c:pt idx="1525">
                  <c:v>9.1350000002421439E-4</c:v>
                </c:pt>
                <c:pt idx="1526">
                  <c:v>-4.3400019785622135E-4</c:v>
                </c:pt>
                <c:pt idx="1527">
                  <c:v>4.7577499935869128E-3</c:v>
                </c:pt>
                <c:pt idx="1528">
                  <c:v>1.74200000037672E-3</c:v>
                </c:pt>
                <c:pt idx="1529">
                  <c:v>8.1449999561300501E-4</c:v>
                </c:pt>
                <c:pt idx="1530">
                  <c:v>1.2595000007422641E-3</c:v>
                </c:pt>
                <c:pt idx="1531">
                  <c:v>1.335000000835862E-3</c:v>
                </c:pt>
                <c:pt idx="1532">
                  <c:v>9.0799999452428892E-4</c:v>
                </c:pt>
                <c:pt idx="1533">
                  <c:v>2.0375000021886081E-3</c:v>
                </c:pt>
                <c:pt idx="1534">
                  <c:v>1.680499997746665E-3</c:v>
                </c:pt>
                <c:pt idx="1535">
                  <c:v>9.8874999821418896E-4</c:v>
                </c:pt>
                <c:pt idx="1536">
                  <c:v>3.9699999615550041E-4</c:v>
                </c:pt>
                <c:pt idx="1537">
                  <c:v>1.919999995152466E-3</c:v>
                </c:pt>
                <c:pt idx="1538">
                  <c:v>1.5659999990020879E-3</c:v>
                </c:pt>
                <c:pt idx="1539">
                  <c:v>1.2375000005704351E-3</c:v>
                </c:pt>
                <c:pt idx="1540">
                  <c:v>2.0607499973266385E-3</c:v>
                </c:pt>
                <c:pt idx="1542">
                  <c:v>1.9899999970220961E-3</c:v>
                </c:pt>
                <c:pt idx="1543">
                  <c:v>2.0899999944958836E-3</c:v>
                </c:pt>
                <c:pt idx="1544">
                  <c:v>2.661999998963438E-3</c:v>
                </c:pt>
                <c:pt idx="1545">
                  <c:v>1.6644999996060506E-3</c:v>
                </c:pt>
                <c:pt idx="1546">
                  <c:v>1.6790000008768402E-3</c:v>
                </c:pt>
                <c:pt idx="1547">
                  <c:v>2.0244999977876432E-3</c:v>
                </c:pt>
                <c:pt idx="1548">
                  <c:v>2.3195000030682422E-3</c:v>
                </c:pt>
                <c:pt idx="1549">
                  <c:v>2.3684999978286214E-3</c:v>
                </c:pt>
                <c:pt idx="1550">
                  <c:v>4.240999995090533E-3</c:v>
                </c:pt>
                <c:pt idx="1551">
                  <c:v>3.1139999919105321E-3</c:v>
                </c:pt>
                <c:pt idx="1552">
                  <c:v>1.887500002339948E-3</c:v>
                </c:pt>
                <c:pt idx="1553">
                  <c:v>1.3249999756226316E-4</c:v>
                </c:pt>
                <c:pt idx="1554">
                  <c:v>1.3249999756226316E-4</c:v>
                </c:pt>
                <c:pt idx="1555">
                  <c:v>3.2489999939571135E-3</c:v>
                </c:pt>
                <c:pt idx="1556">
                  <c:v>2.6135000007343479E-3</c:v>
                </c:pt>
                <c:pt idx="1557">
                  <c:v>2.6135000007343479E-3</c:v>
                </c:pt>
                <c:pt idx="1558">
                  <c:v>3.0219999971450306E-3</c:v>
                </c:pt>
                <c:pt idx="1559">
                  <c:v>3.0479999986710027E-3</c:v>
                </c:pt>
                <c:pt idx="1560">
                  <c:v>3.1159999998635612E-3</c:v>
                </c:pt>
                <c:pt idx="1561">
                  <c:v>3.1479999961447902E-3</c:v>
                </c:pt>
                <c:pt idx="1562">
                  <c:v>3.8659999991068617E-3</c:v>
                </c:pt>
                <c:pt idx="1563">
                  <c:v>3.8659999991068617E-3</c:v>
                </c:pt>
                <c:pt idx="1564">
                  <c:v>3.737999992154073E-3</c:v>
                </c:pt>
                <c:pt idx="1565">
                  <c:v>3.737999992154073E-3</c:v>
                </c:pt>
                <c:pt idx="1566">
                  <c:v>2.789999998640269E-3</c:v>
                </c:pt>
                <c:pt idx="1567">
                  <c:v>2.789999998640269E-3</c:v>
                </c:pt>
                <c:pt idx="1568">
                  <c:v>3.3619999958318658E-3</c:v>
                </c:pt>
                <c:pt idx="1569">
                  <c:v>3.3619999958318658E-3</c:v>
                </c:pt>
                <c:pt idx="1570">
                  <c:v>2.4960000009741634E-3</c:v>
                </c:pt>
                <c:pt idx="1571">
                  <c:v>3.4399999931338243E-3</c:v>
                </c:pt>
                <c:pt idx="1572">
                  <c:v>3.4399999931338243E-3</c:v>
                </c:pt>
                <c:pt idx="1573">
                  <c:v>3.5399999978835694E-3</c:v>
                </c:pt>
                <c:pt idx="1574">
                  <c:v>3.5399999978835694E-3</c:v>
                </c:pt>
                <c:pt idx="1575">
                  <c:v>2.5729999979375862E-3</c:v>
                </c:pt>
                <c:pt idx="1576">
                  <c:v>2.5729999979375862E-3</c:v>
                </c:pt>
                <c:pt idx="1577">
                  <c:v>1.2739999947370961E-3</c:v>
                </c:pt>
                <c:pt idx="1578">
                  <c:v>2.3459999938495457E-3</c:v>
                </c:pt>
                <c:pt idx="1579">
                  <c:v>3.5490000882418826E-3</c:v>
                </c:pt>
                <c:pt idx="1580">
                  <c:v>2.8554999953485094E-3</c:v>
                </c:pt>
                <c:pt idx="1581">
                  <c:v>2.8554999953485094E-3</c:v>
                </c:pt>
                <c:pt idx="1583">
                  <c:v>6.525500000861939E-3</c:v>
                </c:pt>
                <c:pt idx="1584">
                  <c:v>2.7174999995622784E-3</c:v>
                </c:pt>
                <c:pt idx="1585">
                  <c:v>3.877499999362044E-3</c:v>
                </c:pt>
                <c:pt idx="1586">
                  <c:v>3.1939999971655197E-3</c:v>
                </c:pt>
                <c:pt idx="1587">
                  <c:v>3.1269999963114969E-3</c:v>
                </c:pt>
                <c:pt idx="1588">
                  <c:v>2.8585000036400743E-3</c:v>
                </c:pt>
                <c:pt idx="1589">
                  <c:v>3.0879999976605177E-3</c:v>
                </c:pt>
                <c:pt idx="1590">
                  <c:v>3.1194999974104576E-3</c:v>
                </c:pt>
                <c:pt idx="1591">
                  <c:v>2.4740000008023344E-3</c:v>
                </c:pt>
                <c:pt idx="1592">
                  <c:v>2.9984999928274192E-3</c:v>
                </c:pt>
                <c:pt idx="1593">
                  <c:v>2.7994999982183799E-3</c:v>
                </c:pt>
                <c:pt idx="1594">
                  <c:v>2.4179999963962473E-3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6F-4F3E-ACC1-BB8FDD1E1CB9}"/>
            </c:ext>
          </c:extLst>
        </c:ser>
        <c:ser>
          <c:idx val="6"/>
          <c:order val="4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2"/>
            <c:spPr>
              <a:solidFill>
                <a:srgbClr val="FF99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1'!$U$21:$U$1927</c:f>
              <c:numCache>
                <c:formatCode>General</c:formatCode>
                <c:ptCount val="1907"/>
                <c:pt idx="923">
                  <c:v>3.0384500001673587E-2</c:v>
                </c:pt>
                <c:pt idx="949">
                  <c:v>0.12228149999282323</c:v>
                </c:pt>
                <c:pt idx="1310">
                  <c:v>5.7159749994752929E-2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66F-4F3E-ACC1-BB8FDD1E1CB9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1'!$F$21:$F$1927</c:f>
              <c:numCache>
                <c:formatCode>General</c:formatCode>
                <c:ptCount val="1907"/>
                <c:pt idx="0">
                  <c:v>-54830</c:v>
                </c:pt>
                <c:pt idx="1">
                  <c:v>-54671</c:v>
                </c:pt>
                <c:pt idx="2">
                  <c:v>-54644</c:v>
                </c:pt>
                <c:pt idx="3">
                  <c:v>-54609</c:v>
                </c:pt>
                <c:pt idx="4">
                  <c:v>-54571</c:v>
                </c:pt>
                <c:pt idx="5">
                  <c:v>-54563</c:v>
                </c:pt>
                <c:pt idx="6">
                  <c:v>-54560</c:v>
                </c:pt>
                <c:pt idx="7">
                  <c:v>-53267</c:v>
                </c:pt>
                <c:pt idx="8">
                  <c:v>-50177</c:v>
                </c:pt>
                <c:pt idx="9">
                  <c:v>-50171</c:v>
                </c:pt>
                <c:pt idx="10">
                  <c:v>-50163</c:v>
                </c:pt>
                <c:pt idx="11">
                  <c:v>-50161</c:v>
                </c:pt>
                <c:pt idx="12">
                  <c:v>-50093</c:v>
                </c:pt>
                <c:pt idx="13">
                  <c:v>-48497</c:v>
                </c:pt>
                <c:pt idx="14">
                  <c:v>-48397</c:v>
                </c:pt>
                <c:pt idx="15">
                  <c:v>-48289</c:v>
                </c:pt>
                <c:pt idx="16">
                  <c:v>-48023</c:v>
                </c:pt>
                <c:pt idx="17">
                  <c:v>-47977</c:v>
                </c:pt>
                <c:pt idx="18">
                  <c:v>-47788</c:v>
                </c:pt>
                <c:pt idx="19">
                  <c:v>-47788</c:v>
                </c:pt>
                <c:pt idx="20">
                  <c:v>-47783</c:v>
                </c:pt>
                <c:pt idx="21">
                  <c:v>-47769</c:v>
                </c:pt>
                <c:pt idx="22">
                  <c:v>-47699</c:v>
                </c:pt>
                <c:pt idx="23">
                  <c:v>-47387</c:v>
                </c:pt>
                <c:pt idx="24">
                  <c:v>-47314</c:v>
                </c:pt>
                <c:pt idx="25">
                  <c:v>-47284</c:v>
                </c:pt>
                <c:pt idx="26">
                  <c:v>-47276</c:v>
                </c:pt>
                <c:pt idx="27">
                  <c:v>-47268</c:v>
                </c:pt>
                <c:pt idx="28">
                  <c:v>-47255</c:v>
                </c:pt>
                <c:pt idx="29">
                  <c:v>-47241</c:v>
                </c:pt>
                <c:pt idx="30">
                  <c:v>-47214</c:v>
                </c:pt>
                <c:pt idx="31">
                  <c:v>-47157</c:v>
                </c:pt>
                <c:pt idx="32">
                  <c:v>-47155</c:v>
                </c:pt>
                <c:pt idx="33">
                  <c:v>-47139</c:v>
                </c:pt>
                <c:pt idx="34">
                  <c:v>-46969</c:v>
                </c:pt>
                <c:pt idx="35">
                  <c:v>-46856</c:v>
                </c:pt>
                <c:pt idx="36">
                  <c:v>-46748</c:v>
                </c:pt>
                <c:pt idx="37">
                  <c:v>-46376</c:v>
                </c:pt>
                <c:pt idx="38">
                  <c:v>-46069</c:v>
                </c:pt>
                <c:pt idx="39">
                  <c:v>-45953</c:v>
                </c:pt>
                <c:pt idx="40">
                  <c:v>-45778</c:v>
                </c:pt>
                <c:pt idx="41">
                  <c:v>-45689</c:v>
                </c:pt>
                <c:pt idx="42">
                  <c:v>-45438</c:v>
                </c:pt>
                <c:pt idx="43">
                  <c:v>-45298</c:v>
                </c:pt>
                <c:pt idx="44">
                  <c:v>-45018</c:v>
                </c:pt>
                <c:pt idx="45">
                  <c:v>-44800</c:v>
                </c:pt>
                <c:pt idx="46">
                  <c:v>-40338.5</c:v>
                </c:pt>
                <c:pt idx="47">
                  <c:v>-38485</c:v>
                </c:pt>
                <c:pt idx="48">
                  <c:v>-37069</c:v>
                </c:pt>
                <c:pt idx="49">
                  <c:v>-36656</c:v>
                </c:pt>
                <c:pt idx="50">
                  <c:v>-35053</c:v>
                </c:pt>
                <c:pt idx="51">
                  <c:v>-34552</c:v>
                </c:pt>
                <c:pt idx="52">
                  <c:v>-34544</c:v>
                </c:pt>
                <c:pt idx="53">
                  <c:v>-34525</c:v>
                </c:pt>
                <c:pt idx="54">
                  <c:v>-34506</c:v>
                </c:pt>
                <c:pt idx="55">
                  <c:v>-34479</c:v>
                </c:pt>
                <c:pt idx="56">
                  <c:v>-34452</c:v>
                </c:pt>
                <c:pt idx="57">
                  <c:v>-34382</c:v>
                </c:pt>
                <c:pt idx="58">
                  <c:v>-33802</c:v>
                </c:pt>
                <c:pt idx="59">
                  <c:v>-33409</c:v>
                </c:pt>
                <c:pt idx="60">
                  <c:v>-33234</c:v>
                </c:pt>
                <c:pt idx="61">
                  <c:v>-33171</c:v>
                </c:pt>
                <c:pt idx="62">
                  <c:v>-32837</c:v>
                </c:pt>
                <c:pt idx="63">
                  <c:v>-32764</c:v>
                </c:pt>
                <c:pt idx="64">
                  <c:v>-32756</c:v>
                </c:pt>
                <c:pt idx="65">
                  <c:v>-32708</c:v>
                </c:pt>
                <c:pt idx="66">
                  <c:v>-32705</c:v>
                </c:pt>
                <c:pt idx="67">
                  <c:v>-32699</c:v>
                </c:pt>
                <c:pt idx="68">
                  <c:v>-32662</c:v>
                </c:pt>
                <c:pt idx="69">
                  <c:v>-31021</c:v>
                </c:pt>
                <c:pt idx="70">
                  <c:v>-30883</c:v>
                </c:pt>
                <c:pt idx="71">
                  <c:v>-30309</c:v>
                </c:pt>
                <c:pt idx="72">
                  <c:v>-30266</c:v>
                </c:pt>
                <c:pt idx="73">
                  <c:v>-29463</c:v>
                </c:pt>
                <c:pt idx="74">
                  <c:v>-29463</c:v>
                </c:pt>
                <c:pt idx="75">
                  <c:v>-29417</c:v>
                </c:pt>
                <c:pt idx="76">
                  <c:v>-29417</c:v>
                </c:pt>
                <c:pt idx="77">
                  <c:v>-29417</c:v>
                </c:pt>
                <c:pt idx="78">
                  <c:v>-29261</c:v>
                </c:pt>
                <c:pt idx="79">
                  <c:v>-29261</c:v>
                </c:pt>
                <c:pt idx="80">
                  <c:v>-29261</c:v>
                </c:pt>
                <c:pt idx="81">
                  <c:v>-29258</c:v>
                </c:pt>
                <c:pt idx="82">
                  <c:v>-29239</c:v>
                </c:pt>
                <c:pt idx="83">
                  <c:v>-29239</c:v>
                </c:pt>
                <c:pt idx="84">
                  <c:v>-29239</c:v>
                </c:pt>
                <c:pt idx="85">
                  <c:v>-29188</c:v>
                </c:pt>
                <c:pt idx="86">
                  <c:v>-29188</c:v>
                </c:pt>
                <c:pt idx="87">
                  <c:v>-29188</c:v>
                </c:pt>
                <c:pt idx="88">
                  <c:v>-29134</c:v>
                </c:pt>
                <c:pt idx="89">
                  <c:v>-29134</c:v>
                </c:pt>
                <c:pt idx="90">
                  <c:v>-29134</c:v>
                </c:pt>
                <c:pt idx="91">
                  <c:v>-29123</c:v>
                </c:pt>
                <c:pt idx="92">
                  <c:v>-29123</c:v>
                </c:pt>
                <c:pt idx="93">
                  <c:v>-29123</c:v>
                </c:pt>
                <c:pt idx="94">
                  <c:v>-29123</c:v>
                </c:pt>
                <c:pt idx="95">
                  <c:v>-28746</c:v>
                </c:pt>
                <c:pt idx="96">
                  <c:v>-28746</c:v>
                </c:pt>
                <c:pt idx="97">
                  <c:v>-28684</c:v>
                </c:pt>
                <c:pt idx="98">
                  <c:v>-28684</c:v>
                </c:pt>
                <c:pt idx="99">
                  <c:v>-28668</c:v>
                </c:pt>
                <c:pt idx="100">
                  <c:v>-28668</c:v>
                </c:pt>
                <c:pt idx="101">
                  <c:v>-28644</c:v>
                </c:pt>
                <c:pt idx="102">
                  <c:v>-28099</c:v>
                </c:pt>
                <c:pt idx="103">
                  <c:v>-28045</c:v>
                </c:pt>
                <c:pt idx="104">
                  <c:v>-28018</c:v>
                </c:pt>
                <c:pt idx="105">
                  <c:v>-28018</c:v>
                </c:pt>
                <c:pt idx="106">
                  <c:v>-27738</c:v>
                </c:pt>
                <c:pt idx="107">
                  <c:v>-27312</c:v>
                </c:pt>
                <c:pt idx="108">
                  <c:v>-27312</c:v>
                </c:pt>
                <c:pt idx="109">
                  <c:v>-27258</c:v>
                </c:pt>
                <c:pt idx="110">
                  <c:v>-27253</c:v>
                </c:pt>
                <c:pt idx="111">
                  <c:v>-27250</c:v>
                </c:pt>
                <c:pt idx="112">
                  <c:v>-27024</c:v>
                </c:pt>
                <c:pt idx="113">
                  <c:v>-27024</c:v>
                </c:pt>
                <c:pt idx="114">
                  <c:v>-27024</c:v>
                </c:pt>
                <c:pt idx="115">
                  <c:v>-27024</c:v>
                </c:pt>
                <c:pt idx="116">
                  <c:v>-27024</c:v>
                </c:pt>
                <c:pt idx="117">
                  <c:v>-27024</c:v>
                </c:pt>
                <c:pt idx="118">
                  <c:v>-26981</c:v>
                </c:pt>
                <c:pt idx="119">
                  <c:v>-26943</c:v>
                </c:pt>
                <c:pt idx="120">
                  <c:v>-26938</c:v>
                </c:pt>
                <c:pt idx="121">
                  <c:v>-26938</c:v>
                </c:pt>
                <c:pt idx="122">
                  <c:v>-26938</c:v>
                </c:pt>
                <c:pt idx="123">
                  <c:v>-26919</c:v>
                </c:pt>
                <c:pt idx="124">
                  <c:v>-26919</c:v>
                </c:pt>
                <c:pt idx="125">
                  <c:v>-26919</c:v>
                </c:pt>
                <c:pt idx="126">
                  <c:v>-26919</c:v>
                </c:pt>
                <c:pt idx="127">
                  <c:v>-26916</c:v>
                </c:pt>
                <c:pt idx="128">
                  <c:v>-26916</c:v>
                </c:pt>
                <c:pt idx="129">
                  <c:v>-26916</c:v>
                </c:pt>
                <c:pt idx="130">
                  <c:v>-26908</c:v>
                </c:pt>
                <c:pt idx="131">
                  <c:v>-26908</c:v>
                </c:pt>
                <c:pt idx="132">
                  <c:v>-26908</c:v>
                </c:pt>
                <c:pt idx="133">
                  <c:v>-26404</c:v>
                </c:pt>
                <c:pt idx="134">
                  <c:v>-26404</c:v>
                </c:pt>
                <c:pt idx="135">
                  <c:v>-26404</c:v>
                </c:pt>
                <c:pt idx="136">
                  <c:v>-26404</c:v>
                </c:pt>
                <c:pt idx="137">
                  <c:v>-26404</c:v>
                </c:pt>
                <c:pt idx="138">
                  <c:v>-26404</c:v>
                </c:pt>
                <c:pt idx="139">
                  <c:v>-26404</c:v>
                </c:pt>
                <c:pt idx="140">
                  <c:v>-26404</c:v>
                </c:pt>
                <c:pt idx="141">
                  <c:v>-26404</c:v>
                </c:pt>
                <c:pt idx="142">
                  <c:v>-26404</c:v>
                </c:pt>
                <c:pt idx="143">
                  <c:v>-26404</c:v>
                </c:pt>
                <c:pt idx="144">
                  <c:v>-26404</c:v>
                </c:pt>
                <c:pt idx="145">
                  <c:v>-26369</c:v>
                </c:pt>
                <c:pt idx="146">
                  <c:v>-26369</c:v>
                </c:pt>
                <c:pt idx="147">
                  <c:v>-26369</c:v>
                </c:pt>
                <c:pt idx="148">
                  <c:v>-26326</c:v>
                </c:pt>
                <c:pt idx="149">
                  <c:v>-26323</c:v>
                </c:pt>
                <c:pt idx="150">
                  <c:v>-26323</c:v>
                </c:pt>
                <c:pt idx="151">
                  <c:v>-26323</c:v>
                </c:pt>
                <c:pt idx="152">
                  <c:v>-26323</c:v>
                </c:pt>
                <c:pt idx="153">
                  <c:v>-26307</c:v>
                </c:pt>
                <c:pt idx="154">
                  <c:v>-26304</c:v>
                </c:pt>
                <c:pt idx="155">
                  <c:v>-26302</c:v>
                </c:pt>
                <c:pt idx="156">
                  <c:v>-26284</c:v>
                </c:pt>
                <c:pt idx="157">
                  <c:v>-26280</c:v>
                </c:pt>
                <c:pt idx="158">
                  <c:v>-26280</c:v>
                </c:pt>
                <c:pt idx="159">
                  <c:v>-26238</c:v>
                </c:pt>
                <c:pt idx="160">
                  <c:v>-26219</c:v>
                </c:pt>
                <c:pt idx="161">
                  <c:v>-26218</c:v>
                </c:pt>
                <c:pt idx="162">
                  <c:v>-26218</c:v>
                </c:pt>
                <c:pt idx="163">
                  <c:v>-26215</c:v>
                </c:pt>
                <c:pt idx="164">
                  <c:v>-26215</c:v>
                </c:pt>
                <c:pt idx="165">
                  <c:v>-25857</c:v>
                </c:pt>
                <c:pt idx="166">
                  <c:v>-25857</c:v>
                </c:pt>
                <c:pt idx="167">
                  <c:v>-25857</c:v>
                </c:pt>
                <c:pt idx="168">
                  <c:v>-25849</c:v>
                </c:pt>
                <c:pt idx="169">
                  <c:v>-25849</c:v>
                </c:pt>
                <c:pt idx="170">
                  <c:v>-25849</c:v>
                </c:pt>
                <c:pt idx="171">
                  <c:v>-25849</c:v>
                </c:pt>
                <c:pt idx="172">
                  <c:v>-25844</c:v>
                </c:pt>
                <c:pt idx="173">
                  <c:v>-25825</c:v>
                </c:pt>
                <c:pt idx="174">
                  <c:v>-25822</c:v>
                </c:pt>
                <c:pt idx="175">
                  <c:v>-25817</c:v>
                </c:pt>
                <c:pt idx="176">
                  <c:v>-25760</c:v>
                </c:pt>
                <c:pt idx="177">
                  <c:v>-25717</c:v>
                </c:pt>
                <c:pt idx="178">
                  <c:v>-25706</c:v>
                </c:pt>
                <c:pt idx="179">
                  <c:v>-25706</c:v>
                </c:pt>
                <c:pt idx="180">
                  <c:v>-25706</c:v>
                </c:pt>
                <c:pt idx="181">
                  <c:v>-25706</c:v>
                </c:pt>
                <c:pt idx="182">
                  <c:v>-25628</c:v>
                </c:pt>
                <c:pt idx="183">
                  <c:v>-25383</c:v>
                </c:pt>
                <c:pt idx="184">
                  <c:v>-25372</c:v>
                </c:pt>
                <c:pt idx="185">
                  <c:v>-25292</c:v>
                </c:pt>
                <c:pt idx="186">
                  <c:v>-25283</c:v>
                </c:pt>
                <c:pt idx="187">
                  <c:v>-25283</c:v>
                </c:pt>
                <c:pt idx="188">
                  <c:v>-25283</c:v>
                </c:pt>
                <c:pt idx="189">
                  <c:v>-25265</c:v>
                </c:pt>
                <c:pt idx="190">
                  <c:v>-25240</c:v>
                </c:pt>
                <c:pt idx="191">
                  <c:v>-25240</c:v>
                </c:pt>
                <c:pt idx="192">
                  <c:v>-25240</c:v>
                </c:pt>
                <c:pt idx="193">
                  <c:v>-25240</c:v>
                </c:pt>
                <c:pt idx="194">
                  <c:v>-25197</c:v>
                </c:pt>
                <c:pt idx="195">
                  <c:v>-25197</c:v>
                </c:pt>
                <c:pt idx="196">
                  <c:v>-25197</c:v>
                </c:pt>
                <c:pt idx="197">
                  <c:v>-25194</c:v>
                </c:pt>
                <c:pt idx="198">
                  <c:v>-25194</c:v>
                </c:pt>
                <c:pt idx="199">
                  <c:v>-25194</c:v>
                </c:pt>
                <c:pt idx="200">
                  <c:v>-25194</c:v>
                </c:pt>
                <c:pt idx="201">
                  <c:v>-25194</c:v>
                </c:pt>
                <c:pt idx="202">
                  <c:v>-25183</c:v>
                </c:pt>
                <c:pt idx="203">
                  <c:v>-25084</c:v>
                </c:pt>
                <c:pt idx="204">
                  <c:v>-25076</c:v>
                </c:pt>
                <c:pt idx="205">
                  <c:v>-25060</c:v>
                </c:pt>
                <c:pt idx="206">
                  <c:v>-25021</c:v>
                </c:pt>
                <c:pt idx="207">
                  <c:v>-25021</c:v>
                </c:pt>
                <c:pt idx="208">
                  <c:v>-24987</c:v>
                </c:pt>
                <c:pt idx="209">
                  <c:v>-24980.5</c:v>
                </c:pt>
                <c:pt idx="210">
                  <c:v>-24919</c:v>
                </c:pt>
                <c:pt idx="211">
                  <c:v>-24737</c:v>
                </c:pt>
                <c:pt idx="212">
                  <c:v>-24683</c:v>
                </c:pt>
                <c:pt idx="213">
                  <c:v>-24682</c:v>
                </c:pt>
                <c:pt idx="214">
                  <c:v>-24672</c:v>
                </c:pt>
                <c:pt idx="215">
                  <c:v>-24655</c:v>
                </c:pt>
                <c:pt idx="216">
                  <c:v>-24653</c:v>
                </c:pt>
                <c:pt idx="217">
                  <c:v>-24645</c:v>
                </c:pt>
                <c:pt idx="218">
                  <c:v>-24629</c:v>
                </c:pt>
                <c:pt idx="219">
                  <c:v>-24621</c:v>
                </c:pt>
                <c:pt idx="220">
                  <c:v>-24610</c:v>
                </c:pt>
                <c:pt idx="221">
                  <c:v>-24609</c:v>
                </c:pt>
                <c:pt idx="222">
                  <c:v>-24602</c:v>
                </c:pt>
                <c:pt idx="223">
                  <c:v>-24585</c:v>
                </c:pt>
                <c:pt idx="224">
                  <c:v>-24583</c:v>
                </c:pt>
                <c:pt idx="225">
                  <c:v>-24582</c:v>
                </c:pt>
                <c:pt idx="226">
                  <c:v>-24575</c:v>
                </c:pt>
                <c:pt idx="227">
                  <c:v>-24556</c:v>
                </c:pt>
                <c:pt idx="228">
                  <c:v>-24556</c:v>
                </c:pt>
                <c:pt idx="229">
                  <c:v>-24555</c:v>
                </c:pt>
                <c:pt idx="230">
                  <c:v>-24548</c:v>
                </c:pt>
                <c:pt idx="231">
                  <c:v>-24547</c:v>
                </c:pt>
                <c:pt idx="232">
                  <c:v>-24545</c:v>
                </c:pt>
                <c:pt idx="233">
                  <c:v>-24542</c:v>
                </c:pt>
                <c:pt idx="234">
                  <c:v>-24542</c:v>
                </c:pt>
                <c:pt idx="235">
                  <c:v>-24539</c:v>
                </c:pt>
                <c:pt idx="236">
                  <c:v>-24531</c:v>
                </c:pt>
                <c:pt idx="237">
                  <c:v>-24529</c:v>
                </c:pt>
                <c:pt idx="238">
                  <c:v>-24526</c:v>
                </c:pt>
                <c:pt idx="239">
                  <c:v>-24518</c:v>
                </c:pt>
                <c:pt idx="240">
                  <c:v>-24518</c:v>
                </c:pt>
                <c:pt idx="241">
                  <c:v>-24510</c:v>
                </c:pt>
                <c:pt idx="242">
                  <c:v>-24505</c:v>
                </c:pt>
                <c:pt idx="243">
                  <c:v>-24502</c:v>
                </c:pt>
                <c:pt idx="244">
                  <c:v>-24494</c:v>
                </c:pt>
                <c:pt idx="245">
                  <c:v>-24494</c:v>
                </c:pt>
                <c:pt idx="246">
                  <c:v>-24488</c:v>
                </c:pt>
                <c:pt idx="247">
                  <c:v>-24488</c:v>
                </c:pt>
                <c:pt idx="248">
                  <c:v>-24486</c:v>
                </c:pt>
                <c:pt idx="249">
                  <c:v>-24448</c:v>
                </c:pt>
                <c:pt idx="250">
                  <c:v>-24421</c:v>
                </c:pt>
                <c:pt idx="251">
                  <c:v>-24413</c:v>
                </c:pt>
                <c:pt idx="252">
                  <c:v>-24399</c:v>
                </c:pt>
                <c:pt idx="253">
                  <c:v>-24399</c:v>
                </c:pt>
                <c:pt idx="254">
                  <c:v>-24396</c:v>
                </c:pt>
                <c:pt idx="255">
                  <c:v>-24396</c:v>
                </c:pt>
                <c:pt idx="256">
                  <c:v>-24396</c:v>
                </c:pt>
                <c:pt idx="257">
                  <c:v>-24122</c:v>
                </c:pt>
                <c:pt idx="258">
                  <c:v>-24116</c:v>
                </c:pt>
                <c:pt idx="259">
                  <c:v>-24116</c:v>
                </c:pt>
                <c:pt idx="260">
                  <c:v>-24116</c:v>
                </c:pt>
                <c:pt idx="261">
                  <c:v>-24116</c:v>
                </c:pt>
                <c:pt idx="262">
                  <c:v>-24116</c:v>
                </c:pt>
                <c:pt idx="263">
                  <c:v>-24116</c:v>
                </c:pt>
                <c:pt idx="264">
                  <c:v>-24114</c:v>
                </c:pt>
                <c:pt idx="265">
                  <c:v>-24114</c:v>
                </c:pt>
                <c:pt idx="266">
                  <c:v>-24108</c:v>
                </c:pt>
                <c:pt idx="267">
                  <c:v>-24108</c:v>
                </c:pt>
                <c:pt idx="268">
                  <c:v>-24108</c:v>
                </c:pt>
                <c:pt idx="269">
                  <c:v>-24108</c:v>
                </c:pt>
                <c:pt idx="270">
                  <c:v>-24108</c:v>
                </c:pt>
                <c:pt idx="271">
                  <c:v>-24108</c:v>
                </c:pt>
                <c:pt idx="272">
                  <c:v>-24087</c:v>
                </c:pt>
                <c:pt idx="273">
                  <c:v>-24071</c:v>
                </c:pt>
                <c:pt idx="274">
                  <c:v>-24063</c:v>
                </c:pt>
                <c:pt idx="275">
                  <c:v>-24022</c:v>
                </c:pt>
                <c:pt idx="276">
                  <c:v>-24011</c:v>
                </c:pt>
                <c:pt idx="277">
                  <c:v>-24008</c:v>
                </c:pt>
                <c:pt idx="278">
                  <c:v>-23981</c:v>
                </c:pt>
                <c:pt idx="279">
                  <c:v>-23981</c:v>
                </c:pt>
                <c:pt idx="280">
                  <c:v>-23957</c:v>
                </c:pt>
                <c:pt idx="281">
                  <c:v>-23946</c:v>
                </c:pt>
                <c:pt idx="282">
                  <c:v>-23927</c:v>
                </c:pt>
                <c:pt idx="283">
                  <c:v>-23920</c:v>
                </c:pt>
                <c:pt idx="284">
                  <c:v>-23890</c:v>
                </c:pt>
                <c:pt idx="285">
                  <c:v>-23874</c:v>
                </c:pt>
                <c:pt idx="286">
                  <c:v>-23801</c:v>
                </c:pt>
                <c:pt idx="287">
                  <c:v>-23570</c:v>
                </c:pt>
                <c:pt idx="288">
                  <c:v>-23559</c:v>
                </c:pt>
                <c:pt idx="289">
                  <c:v>-23551</c:v>
                </c:pt>
                <c:pt idx="290">
                  <c:v>-23524</c:v>
                </c:pt>
                <c:pt idx="291">
                  <c:v>-23516</c:v>
                </c:pt>
                <c:pt idx="292">
                  <c:v>-23516</c:v>
                </c:pt>
                <c:pt idx="293">
                  <c:v>-23513</c:v>
                </c:pt>
                <c:pt idx="294">
                  <c:v>-23453</c:v>
                </c:pt>
                <c:pt idx="295">
                  <c:v>-23451</c:v>
                </c:pt>
                <c:pt idx="296">
                  <c:v>-23400</c:v>
                </c:pt>
                <c:pt idx="297">
                  <c:v>-23400</c:v>
                </c:pt>
                <c:pt idx="298">
                  <c:v>-23354</c:v>
                </c:pt>
                <c:pt idx="299">
                  <c:v>-23354</c:v>
                </c:pt>
                <c:pt idx="300">
                  <c:v>-23335</c:v>
                </c:pt>
                <c:pt idx="301">
                  <c:v>-23335</c:v>
                </c:pt>
                <c:pt idx="302">
                  <c:v>-23322</c:v>
                </c:pt>
                <c:pt idx="303">
                  <c:v>-23319</c:v>
                </c:pt>
                <c:pt idx="304">
                  <c:v>-23314</c:v>
                </c:pt>
                <c:pt idx="305">
                  <c:v>-23311</c:v>
                </c:pt>
                <c:pt idx="306">
                  <c:v>-23308</c:v>
                </c:pt>
                <c:pt idx="307">
                  <c:v>-23303</c:v>
                </c:pt>
                <c:pt idx="308">
                  <c:v>-23303</c:v>
                </c:pt>
                <c:pt idx="309">
                  <c:v>-23281</c:v>
                </c:pt>
                <c:pt idx="310">
                  <c:v>-23269</c:v>
                </c:pt>
                <c:pt idx="311">
                  <c:v>-23263</c:v>
                </c:pt>
                <c:pt idx="312">
                  <c:v>-23257</c:v>
                </c:pt>
                <c:pt idx="313">
                  <c:v>-23250</c:v>
                </c:pt>
                <c:pt idx="314">
                  <c:v>-23212</c:v>
                </c:pt>
                <c:pt idx="315">
                  <c:v>-23211</c:v>
                </c:pt>
                <c:pt idx="316">
                  <c:v>-23193</c:v>
                </c:pt>
                <c:pt idx="317">
                  <c:v>-23185</c:v>
                </c:pt>
                <c:pt idx="318">
                  <c:v>-23184</c:v>
                </c:pt>
                <c:pt idx="319">
                  <c:v>-23025</c:v>
                </c:pt>
                <c:pt idx="320">
                  <c:v>-22998</c:v>
                </c:pt>
                <c:pt idx="321">
                  <c:v>-22990</c:v>
                </c:pt>
                <c:pt idx="322">
                  <c:v>-22977.5</c:v>
                </c:pt>
                <c:pt idx="323">
                  <c:v>-22977.5</c:v>
                </c:pt>
                <c:pt idx="324">
                  <c:v>-22944</c:v>
                </c:pt>
                <c:pt idx="325">
                  <c:v>-22944</c:v>
                </c:pt>
                <c:pt idx="326">
                  <c:v>-22898</c:v>
                </c:pt>
                <c:pt idx="327">
                  <c:v>-22890</c:v>
                </c:pt>
                <c:pt idx="328">
                  <c:v>-22888</c:v>
                </c:pt>
                <c:pt idx="329">
                  <c:v>-22885</c:v>
                </c:pt>
                <c:pt idx="330">
                  <c:v>-22885</c:v>
                </c:pt>
                <c:pt idx="331">
                  <c:v>-22880</c:v>
                </c:pt>
                <c:pt idx="332">
                  <c:v>-22866</c:v>
                </c:pt>
                <c:pt idx="333">
                  <c:v>-22858</c:v>
                </c:pt>
                <c:pt idx="334">
                  <c:v>-22858</c:v>
                </c:pt>
                <c:pt idx="335">
                  <c:v>-22855</c:v>
                </c:pt>
                <c:pt idx="336">
                  <c:v>-22853</c:v>
                </c:pt>
                <c:pt idx="337">
                  <c:v>-22853</c:v>
                </c:pt>
                <c:pt idx="338">
                  <c:v>-22850</c:v>
                </c:pt>
                <c:pt idx="339">
                  <c:v>-22834</c:v>
                </c:pt>
                <c:pt idx="340">
                  <c:v>-22823</c:v>
                </c:pt>
                <c:pt idx="341">
                  <c:v>-22807</c:v>
                </c:pt>
                <c:pt idx="342">
                  <c:v>-22766</c:v>
                </c:pt>
                <c:pt idx="343">
                  <c:v>-22763</c:v>
                </c:pt>
                <c:pt idx="344">
                  <c:v>-22760</c:v>
                </c:pt>
                <c:pt idx="345">
                  <c:v>-22745</c:v>
                </c:pt>
                <c:pt idx="346">
                  <c:v>-22726</c:v>
                </c:pt>
                <c:pt idx="347">
                  <c:v>-22717</c:v>
                </c:pt>
                <c:pt idx="348">
                  <c:v>-22707</c:v>
                </c:pt>
                <c:pt idx="349">
                  <c:v>-22702</c:v>
                </c:pt>
                <c:pt idx="350">
                  <c:v>-22688</c:v>
                </c:pt>
                <c:pt idx="351">
                  <c:v>-22648</c:v>
                </c:pt>
                <c:pt idx="352">
                  <c:v>-22631</c:v>
                </c:pt>
                <c:pt idx="353">
                  <c:v>-22529</c:v>
                </c:pt>
                <c:pt idx="354">
                  <c:v>-22384</c:v>
                </c:pt>
                <c:pt idx="355">
                  <c:v>-22367</c:v>
                </c:pt>
                <c:pt idx="356">
                  <c:v>-22367</c:v>
                </c:pt>
                <c:pt idx="357">
                  <c:v>-22344</c:v>
                </c:pt>
                <c:pt idx="358">
                  <c:v>-22340</c:v>
                </c:pt>
                <c:pt idx="359">
                  <c:v>-22333</c:v>
                </c:pt>
                <c:pt idx="360">
                  <c:v>-22324</c:v>
                </c:pt>
                <c:pt idx="361">
                  <c:v>-22324</c:v>
                </c:pt>
                <c:pt idx="362">
                  <c:v>-22324</c:v>
                </c:pt>
                <c:pt idx="363">
                  <c:v>-22324</c:v>
                </c:pt>
                <c:pt idx="364">
                  <c:v>-22314</c:v>
                </c:pt>
                <c:pt idx="365">
                  <c:v>-22311</c:v>
                </c:pt>
                <c:pt idx="366">
                  <c:v>-22290</c:v>
                </c:pt>
                <c:pt idx="367">
                  <c:v>-22270</c:v>
                </c:pt>
                <c:pt idx="368">
                  <c:v>-22270</c:v>
                </c:pt>
                <c:pt idx="369">
                  <c:v>-22265</c:v>
                </c:pt>
                <c:pt idx="370">
                  <c:v>-22257</c:v>
                </c:pt>
                <c:pt idx="371">
                  <c:v>-22238</c:v>
                </c:pt>
                <c:pt idx="372">
                  <c:v>-22222</c:v>
                </c:pt>
                <c:pt idx="373">
                  <c:v>-22222</c:v>
                </c:pt>
                <c:pt idx="374">
                  <c:v>-22198</c:v>
                </c:pt>
                <c:pt idx="375">
                  <c:v>-22168</c:v>
                </c:pt>
                <c:pt idx="376">
                  <c:v>-22168</c:v>
                </c:pt>
                <c:pt idx="377">
                  <c:v>-22152</c:v>
                </c:pt>
                <c:pt idx="378">
                  <c:v>-22152</c:v>
                </c:pt>
                <c:pt idx="379">
                  <c:v>-22152</c:v>
                </c:pt>
                <c:pt idx="380">
                  <c:v>-22144</c:v>
                </c:pt>
                <c:pt idx="381">
                  <c:v>-22107</c:v>
                </c:pt>
                <c:pt idx="382">
                  <c:v>-22044</c:v>
                </c:pt>
                <c:pt idx="383">
                  <c:v>-21775</c:v>
                </c:pt>
                <c:pt idx="384">
                  <c:v>-21758</c:v>
                </c:pt>
                <c:pt idx="385">
                  <c:v>-21758</c:v>
                </c:pt>
                <c:pt idx="386">
                  <c:v>-21747</c:v>
                </c:pt>
                <c:pt idx="387">
                  <c:v>-21718</c:v>
                </c:pt>
                <c:pt idx="388">
                  <c:v>-21715</c:v>
                </c:pt>
                <c:pt idx="389">
                  <c:v>-21704</c:v>
                </c:pt>
                <c:pt idx="390">
                  <c:v>-21685</c:v>
                </c:pt>
                <c:pt idx="391">
                  <c:v>-21685</c:v>
                </c:pt>
                <c:pt idx="392">
                  <c:v>-21677</c:v>
                </c:pt>
                <c:pt idx="393">
                  <c:v>-21658</c:v>
                </c:pt>
                <c:pt idx="394">
                  <c:v>-21640</c:v>
                </c:pt>
                <c:pt idx="395">
                  <c:v>-21639</c:v>
                </c:pt>
                <c:pt idx="396">
                  <c:v>-21626</c:v>
                </c:pt>
                <c:pt idx="397">
                  <c:v>-21623</c:v>
                </c:pt>
                <c:pt idx="398">
                  <c:v>-21580</c:v>
                </c:pt>
                <c:pt idx="399">
                  <c:v>-21567</c:v>
                </c:pt>
                <c:pt idx="400">
                  <c:v>-21556</c:v>
                </c:pt>
                <c:pt idx="401">
                  <c:v>-21556</c:v>
                </c:pt>
                <c:pt idx="402">
                  <c:v>-21545</c:v>
                </c:pt>
                <c:pt idx="403">
                  <c:v>-21545</c:v>
                </c:pt>
                <c:pt idx="404">
                  <c:v>-21527</c:v>
                </c:pt>
                <c:pt idx="405">
                  <c:v>-21223</c:v>
                </c:pt>
                <c:pt idx="406">
                  <c:v>-21220</c:v>
                </c:pt>
                <c:pt idx="407">
                  <c:v>-21203</c:v>
                </c:pt>
                <c:pt idx="408">
                  <c:v>-21203</c:v>
                </c:pt>
                <c:pt idx="409">
                  <c:v>-21203</c:v>
                </c:pt>
                <c:pt idx="410">
                  <c:v>-21184</c:v>
                </c:pt>
                <c:pt idx="411">
                  <c:v>-21182</c:v>
                </c:pt>
                <c:pt idx="412">
                  <c:v>-21165</c:v>
                </c:pt>
                <c:pt idx="413">
                  <c:v>-21165</c:v>
                </c:pt>
                <c:pt idx="414">
                  <c:v>-21157</c:v>
                </c:pt>
                <c:pt idx="415">
                  <c:v>-21139</c:v>
                </c:pt>
                <c:pt idx="416">
                  <c:v>-21134</c:v>
                </c:pt>
                <c:pt idx="417">
                  <c:v>-21111</c:v>
                </c:pt>
                <c:pt idx="418">
                  <c:v>-21109</c:v>
                </c:pt>
                <c:pt idx="419">
                  <c:v>-21109</c:v>
                </c:pt>
                <c:pt idx="420">
                  <c:v>-21101</c:v>
                </c:pt>
                <c:pt idx="421">
                  <c:v>-21087</c:v>
                </c:pt>
                <c:pt idx="422">
                  <c:v>-21082</c:v>
                </c:pt>
                <c:pt idx="423">
                  <c:v>-21082</c:v>
                </c:pt>
                <c:pt idx="424">
                  <c:v>-21079</c:v>
                </c:pt>
                <c:pt idx="425">
                  <c:v>-21060</c:v>
                </c:pt>
                <c:pt idx="426">
                  <c:v>-21057</c:v>
                </c:pt>
                <c:pt idx="427">
                  <c:v>-21057</c:v>
                </c:pt>
                <c:pt idx="428">
                  <c:v>-21052</c:v>
                </c:pt>
                <c:pt idx="429">
                  <c:v>-21033</c:v>
                </c:pt>
                <c:pt idx="430">
                  <c:v>-21033</c:v>
                </c:pt>
                <c:pt idx="431">
                  <c:v>-20971</c:v>
                </c:pt>
                <c:pt idx="432">
                  <c:v>-20971</c:v>
                </c:pt>
                <c:pt idx="433">
                  <c:v>-20958</c:v>
                </c:pt>
                <c:pt idx="434">
                  <c:v>-20946</c:v>
                </c:pt>
                <c:pt idx="435">
                  <c:v>-20942</c:v>
                </c:pt>
                <c:pt idx="436">
                  <c:v>-20640</c:v>
                </c:pt>
                <c:pt idx="437">
                  <c:v>-20629</c:v>
                </c:pt>
                <c:pt idx="438">
                  <c:v>-20618</c:v>
                </c:pt>
                <c:pt idx="439">
                  <c:v>-20586</c:v>
                </c:pt>
                <c:pt idx="440">
                  <c:v>-20556</c:v>
                </c:pt>
                <c:pt idx="441">
                  <c:v>-20551</c:v>
                </c:pt>
                <c:pt idx="442">
                  <c:v>-20548</c:v>
                </c:pt>
                <c:pt idx="443">
                  <c:v>-20548</c:v>
                </c:pt>
                <c:pt idx="444">
                  <c:v>-20543</c:v>
                </c:pt>
                <c:pt idx="445">
                  <c:v>-20537</c:v>
                </c:pt>
                <c:pt idx="446">
                  <c:v>-20532</c:v>
                </c:pt>
                <c:pt idx="447">
                  <c:v>-20521</c:v>
                </c:pt>
                <c:pt idx="448">
                  <c:v>-20521</c:v>
                </c:pt>
                <c:pt idx="449">
                  <c:v>-20502</c:v>
                </c:pt>
                <c:pt idx="450">
                  <c:v>-20502</c:v>
                </c:pt>
                <c:pt idx="451">
                  <c:v>-20502</c:v>
                </c:pt>
                <c:pt idx="452">
                  <c:v>-20497</c:v>
                </c:pt>
                <c:pt idx="453">
                  <c:v>-20497</c:v>
                </c:pt>
                <c:pt idx="454">
                  <c:v>-20497</c:v>
                </c:pt>
                <c:pt idx="455">
                  <c:v>-20491</c:v>
                </c:pt>
                <c:pt idx="456">
                  <c:v>-20486</c:v>
                </c:pt>
                <c:pt idx="457">
                  <c:v>-20464</c:v>
                </c:pt>
                <c:pt idx="458">
                  <c:v>-20456</c:v>
                </c:pt>
                <c:pt idx="459">
                  <c:v>-20456</c:v>
                </c:pt>
                <c:pt idx="460">
                  <c:v>-20451</c:v>
                </c:pt>
                <c:pt idx="461">
                  <c:v>-20451</c:v>
                </c:pt>
                <c:pt idx="462">
                  <c:v>-20448</c:v>
                </c:pt>
                <c:pt idx="463">
                  <c:v>-20386</c:v>
                </c:pt>
                <c:pt idx="464">
                  <c:v>-20378</c:v>
                </c:pt>
                <c:pt idx="465">
                  <c:v>-20365</c:v>
                </c:pt>
                <c:pt idx="466">
                  <c:v>-20354</c:v>
                </c:pt>
                <c:pt idx="467">
                  <c:v>-20324</c:v>
                </c:pt>
                <c:pt idx="468">
                  <c:v>-20308</c:v>
                </c:pt>
                <c:pt idx="469">
                  <c:v>-20039</c:v>
                </c:pt>
                <c:pt idx="470">
                  <c:v>-20017</c:v>
                </c:pt>
                <c:pt idx="471">
                  <c:v>-20009</c:v>
                </c:pt>
                <c:pt idx="472">
                  <c:v>-20009</c:v>
                </c:pt>
                <c:pt idx="473">
                  <c:v>-19990</c:v>
                </c:pt>
                <c:pt idx="474">
                  <c:v>-19982</c:v>
                </c:pt>
                <c:pt idx="475">
                  <c:v>-19982</c:v>
                </c:pt>
                <c:pt idx="476">
                  <c:v>-19979</c:v>
                </c:pt>
                <c:pt idx="477">
                  <c:v>-19979</c:v>
                </c:pt>
                <c:pt idx="478">
                  <c:v>-19966</c:v>
                </c:pt>
                <c:pt idx="479">
                  <c:v>-19963</c:v>
                </c:pt>
                <c:pt idx="480">
                  <c:v>-19963</c:v>
                </c:pt>
                <c:pt idx="481">
                  <c:v>-19942</c:v>
                </c:pt>
                <c:pt idx="482">
                  <c:v>-19934</c:v>
                </c:pt>
                <c:pt idx="483">
                  <c:v>-19928</c:v>
                </c:pt>
                <c:pt idx="484">
                  <c:v>-19901</c:v>
                </c:pt>
                <c:pt idx="485">
                  <c:v>-19885</c:v>
                </c:pt>
                <c:pt idx="486">
                  <c:v>-19880</c:v>
                </c:pt>
                <c:pt idx="487">
                  <c:v>-19880</c:v>
                </c:pt>
                <c:pt idx="488">
                  <c:v>-19875</c:v>
                </c:pt>
                <c:pt idx="489">
                  <c:v>-19872</c:v>
                </c:pt>
                <c:pt idx="490">
                  <c:v>-19872</c:v>
                </c:pt>
                <c:pt idx="491">
                  <c:v>-19863</c:v>
                </c:pt>
                <c:pt idx="492">
                  <c:v>-19863</c:v>
                </c:pt>
                <c:pt idx="493">
                  <c:v>-19845</c:v>
                </c:pt>
                <c:pt idx="494">
                  <c:v>-19840.5</c:v>
                </c:pt>
                <c:pt idx="495">
                  <c:v>-19810</c:v>
                </c:pt>
                <c:pt idx="496">
                  <c:v>-19801</c:v>
                </c:pt>
                <c:pt idx="497">
                  <c:v>-19785</c:v>
                </c:pt>
                <c:pt idx="498">
                  <c:v>-19783</c:v>
                </c:pt>
                <c:pt idx="499">
                  <c:v>-19775</c:v>
                </c:pt>
                <c:pt idx="500">
                  <c:v>-19715</c:v>
                </c:pt>
                <c:pt idx="501">
                  <c:v>-19715</c:v>
                </c:pt>
                <c:pt idx="502">
                  <c:v>-19454</c:v>
                </c:pt>
                <c:pt idx="503">
                  <c:v>-19435</c:v>
                </c:pt>
                <c:pt idx="504">
                  <c:v>-19419</c:v>
                </c:pt>
                <c:pt idx="505">
                  <c:v>-19400</c:v>
                </c:pt>
                <c:pt idx="506">
                  <c:v>-19397</c:v>
                </c:pt>
                <c:pt idx="507">
                  <c:v>-19381</c:v>
                </c:pt>
                <c:pt idx="508">
                  <c:v>-19381</c:v>
                </c:pt>
                <c:pt idx="509">
                  <c:v>-19370</c:v>
                </c:pt>
                <c:pt idx="510">
                  <c:v>-19368</c:v>
                </c:pt>
                <c:pt idx="511">
                  <c:v>-19354</c:v>
                </c:pt>
                <c:pt idx="512">
                  <c:v>-19336</c:v>
                </c:pt>
                <c:pt idx="513">
                  <c:v>-19335</c:v>
                </c:pt>
                <c:pt idx="514">
                  <c:v>-19333</c:v>
                </c:pt>
                <c:pt idx="515">
                  <c:v>-19333</c:v>
                </c:pt>
                <c:pt idx="516">
                  <c:v>-19320.5</c:v>
                </c:pt>
                <c:pt idx="517">
                  <c:v>-19319</c:v>
                </c:pt>
                <c:pt idx="518">
                  <c:v>-19319</c:v>
                </c:pt>
                <c:pt idx="519">
                  <c:v>-19285</c:v>
                </c:pt>
                <c:pt idx="520">
                  <c:v>-19281</c:v>
                </c:pt>
                <c:pt idx="521">
                  <c:v>-19281</c:v>
                </c:pt>
                <c:pt idx="522">
                  <c:v>-19274.5</c:v>
                </c:pt>
                <c:pt idx="523">
                  <c:v>-19274</c:v>
                </c:pt>
                <c:pt idx="524">
                  <c:v>-19273</c:v>
                </c:pt>
                <c:pt idx="525">
                  <c:v>-19273</c:v>
                </c:pt>
                <c:pt idx="526">
                  <c:v>-19263</c:v>
                </c:pt>
                <c:pt idx="527">
                  <c:v>-19246</c:v>
                </c:pt>
                <c:pt idx="528">
                  <c:v>-19246</c:v>
                </c:pt>
                <c:pt idx="529">
                  <c:v>-19246</c:v>
                </c:pt>
                <c:pt idx="530">
                  <c:v>-19244</c:v>
                </c:pt>
                <c:pt idx="531">
                  <c:v>-19236</c:v>
                </c:pt>
                <c:pt idx="532">
                  <c:v>-19219</c:v>
                </c:pt>
                <c:pt idx="533">
                  <c:v>-19219</c:v>
                </c:pt>
                <c:pt idx="534">
                  <c:v>-19219</c:v>
                </c:pt>
                <c:pt idx="535">
                  <c:v>-19219</c:v>
                </c:pt>
                <c:pt idx="536">
                  <c:v>-19204</c:v>
                </c:pt>
                <c:pt idx="537">
                  <c:v>-19200</c:v>
                </c:pt>
                <c:pt idx="538">
                  <c:v>-19184</c:v>
                </c:pt>
                <c:pt idx="539">
                  <c:v>-19184</c:v>
                </c:pt>
                <c:pt idx="540">
                  <c:v>-19160</c:v>
                </c:pt>
                <c:pt idx="541">
                  <c:v>-19160</c:v>
                </c:pt>
                <c:pt idx="542">
                  <c:v>-18951</c:v>
                </c:pt>
                <c:pt idx="543">
                  <c:v>-18948</c:v>
                </c:pt>
                <c:pt idx="544">
                  <c:v>-18940</c:v>
                </c:pt>
                <c:pt idx="545">
                  <c:v>-18913</c:v>
                </c:pt>
                <c:pt idx="546">
                  <c:v>-18910</c:v>
                </c:pt>
                <c:pt idx="547">
                  <c:v>-18907</c:v>
                </c:pt>
                <c:pt idx="548">
                  <c:v>-18869</c:v>
                </c:pt>
                <c:pt idx="549">
                  <c:v>-18861</c:v>
                </c:pt>
                <c:pt idx="550">
                  <c:v>-18854</c:v>
                </c:pt>
                <c:pt idx="551">
                  <c:v>-18851</c:v>
                </c:pt>
                <c:pt idx="552">
                  <c:v>-18843</c:v>
                </c:pt>
                <c:pt idx="553">
                  <c:v>-18824</c:v>
                </c:pt>
                <c:pt idx="554">
                  <c:v>-18805</c:v>
                </c:pt>
                <c:pt idx="555">
                  <c:v>-18773</c:v>
                </c:pt>
                <c:pt idx="556">
                  <c:v>-18762</c:v>
                </c:pt>
                <c:pt idx="557">
                  <c:v>-18726</c:v>
                </c:pt>
                <c:pt idx="558">
                  <c:v>-18726</c:v>
                </c:pt>
                <c:pt idx="559">
                  <c:v>-18724</c:v>
                </c:pt>
                <c:pt idx="560">
                  <c:v>-18718</c:v>
                </c:pt>
                <c:pt idx="561">
                  <c:v>-18699</c:v>
                </c:pt>
                <c:pt idx="562">
                  <c:v>-18672</c:v>
                </c:pt>
                <c:pt idx="563">
                  <c:v>-18653</c:v>
                </c:pt>
                <c:pt idx="564">
                  <c:v>-18623</c:v>
                </c:pt>
                <c:pt idx="565">
                  <c:v>-18610</c:v>
                </c:pt>
                <c:pt idx="566">
                  <c:v>-18575</c:v>
                </c:pt>
                <c:pt idx="567">
                  <c:v>-18360</c:v>
                </c:pt>
                <c:pt idx="568">
                  <c:v>-18349</c:v>
                </c:pt>
                <c:pt idx="569">
                  <c:v>-18333</c:v>
                </c:pt>
                <c:pt idx="570">
                  <c:v>-18331</c:v>
                </c:pt>
                <c:pt idx="571">
                  <c:v>-18331</c:v>
                </c:pt>
                <c:pt idx="572">
                  <c:v>-18331</c:v>
                </c:pt>
                <c:pt idx="573">
                  <c:v>-18285</c:v>
                </c:pt>
                <c:pt idx="574">
                  <c:v>-18271</c:v>
                </c:pt>
                <c:pt idx="575">
                  <c:v>-18260</c:v>
                </c:pt>
                <c:pt idx="576">
                  <c:v>-18258</c:v>
                </c:pt>
                <c:pt idx="577">
                  <c:v>-18250</c:v>
                </c:pt>
                <c:pt idx="578">
                  <c:v>-18249</c:v>
                </c:pt>
                <c:pt idx="579">
                  <c:v>-18244</c:v>
                </c:pt>
                <c:pt idx="580">
                  <c:v>-18241</c:v>
                </c:pt>
                <c:pt idx="581">
                  <c:v>-18223</c:v>
                </c:pt>
                <c:pt idx="582">
                  <c:v>-18222</c:v>
                </c:pt>
                <c:pt idx="583">
                  <c:v>-18214</c:v>
                </c:pt>
                <c:pt idx="584">
                  <c:v>-18198</c:v>
                </c:pt>
                <c:pt idx="585">
                  <c:v>-18171</c:v>
                </c:pt>
                <c:pt idx="586">
                  <c:v>-18171</c:v>
                </c:pt>
                <c:pt idx="587">
                  <c:v>-18152</c:v>
                </c:pt>
                <c:pt idx="588">
                  <c:v>-18142</c:v>
                </c:pt>
                <c:pt idx="589">
                  <c:v>-18115</c:v>
                </c:pt>
                <c:pt idx="590">
                  <c:v>-18090</c:v>
                </c:pt>
                <c:pt idx="591">
                  <c:v>-18090</c:v>
                </c:pt>
                <c:pt idx="592">
                  <c:v>-18082</c:v>
                </c:pt>
                <c:pt idx="593">
                  <c:v>-18072</c:v>
                </c:pt>
                <c:pt idx="594">
                  <c:v>-18063</c:v>
                </c:pt>
                <c:pt idx="595">
                  <c:v>-18061</c:v>
                </c:pt>
                <c:pt idx="596">
                  <c:v>-18055</c:v>
                </c:pt>
                <c:pt idx="597">
                  <c:v>-18047</c:v>
                </c:pt>
                <c:pt idx="598">
                  <c:v>-18047</c:v>
                </c:pt>
                <c:pt idx="599">
                  <c:v>-18042</c:v>
                </c:pt>
                <c:pt idx="600">
                  <c:v>-18001</c:v>
                </c:pt>
                <c:pt idx="601">
                  <c:v>-17840</c:v>
                </c:pt>
                <c:pt idx="602">
                  <c:v>-17784</c:v>
                </c:pt>
                <c:pt idx="603">
                  <c:v>-17748</c:v>
                </c:pt>
                <c:pt idx="604">
                  <c:v>-17743</c:v>
                </c:pt>
                <c:pt idx="605">
                  <c:v>-17735</c:v>
                </c:pt>
                <c:pt idx="606">
                  <c:v>-17732</c:v>
                </c:pt>
                <c:pt idx="607">
                  <c:v>-17721</c:v>
                </c:pt>
                <c:pt idx="608">
                  <c:v>-17721</c:v>
                </c:pt>
                <c:pt idx="609">
                  <c:v>-17721</c:v>
                </c:pt>
                <c:pt idx="610">
                  <c:v>-17713</c:v>
                </c:pt>
                <c:pt idx="611">
                  <c:v>-17694</c:v>
                </c:pt>
                <c:pt idx="612">
                  <c:v>-17678</c:v>
                </c:pt>
                <c:pt idx="613">
                  <c:v>-17662</c:v>
                </c:pt>
                <c:pt idx="614">
                  <c:v>-17627</c:v>
                </c:pt>
                <c:pt idx="615">
                  <c:v>-17624</c:v>
                </c:pt>
                <c:pt idx="616">
                  <c:v>-17613</c:v>
                </c:pt>
                <c:pt idx="617">
                  <c:v>-17605</c:v>
                </c:pt>
                <c:pt idx="618">
                  <c:v>-17595</c:v>
                </c:pt>
                <c:pt idx="619">
                  <c:v>-17586</c:v>
                </c:pt>
                <c:pt idx="620">
                  <c:v>-17578</c:v>
                </c:pt>
                <c:pt idx="621">
                  <c:v>-17567</c:v>
                </c:pt>
                <c:pt idx="622">
                  <c:v>-17543</c:v>
                </c:pt>
                <c:pt idx="623">
                  <c:v>-17536</c:v>
                </c:pt>
                <c:pt idx="624">
                  <c:v>-17535</c:v>
                </c:pt>
                <c:pt idx="625">
                  <c:v>-17524</c:v>
                </c:pt>
                <c:pt idx="626">
                  <c:v>-17505</c:v>
                </c:pt>
                <c:pt idx="627">
                  <c:v>-17492</c:v>
                </c:pt>
                <c:pt idx="628">
                  <c:v>-17481</c:v>
                </c:pt>
                <c:pt idx="629">
                  <c:v>-17462</c:v>
                </c:pt>
                <c:pt idx="630">
                  <c:v>-17435</c:v>
                </c:pt>
                <c:pt idx="631">
                  <c:v>-17210</c:v>
                </c:pt>
                <c:pt idx="632">
                  <c:v>-17199</c:v>
                </c:pt>
                <c:pt idx="633">
                  <c:v>-17153</c:v>
                </c:pt>
                <c:pt idx="634">
                  <c:v>-17147</c:v>
                </c:pt>
                <c:pt idx="635">
                  <c:v>-17145</c:v>
                </c:pt>
                <c:pt idx="636">
                  <c:v>-17134</c:v>
                </c:pt>
                <c:pt idx="637">
                  <c:v>-17123</c:v>
                </c:pt>
                <c:pt idx="638">
                  <c:v>-17123</c:v>
                </c:pt>
                <c:pt idx="639">
                  <c:v>-17123</c:v>
                </c:pt>
                <c:pt idx="640">
                  <c:v>-17120</c:v>
                </c:pt>
                <c:pt idx="641">
                  <c:v>-17120</c:v>
                </c:pt>
                <c:pt idx="642">
                  <c:v>-17120</c:v>
                </c:pt>
                <c:pt idx="643">
                  <c:v>-17120</c:v>
                </c:pt>
                <c:pt idx="644">
                  <c:v>-17120</c:v>
                </c:pt>
                <c:pt idx="645">
                  <c:v>-17120</c:v>
                </c:pt>
                <c:pt idx="646">
                  <c:v>-17120</c:v>
                </c:pt>
                <c:pt idx="647">
                  <c:v>-17120</c:v>
                </c:pt>
                <c:pt idx="648">
                  <c:v>-17115</c:v>
                </c:pt>
                <c:pt idx="649">
                  <c:v>-17112</c:v>
                </c:pt>
                <c:pt idx="650">
                  <c:v>-17112</c:v>
                </c:pt>
                <c:pt idx="651">
                  <c:v>-17112</c:v>
                </c:pt>
                <c:pt idx="652">
                  <c:v>-17112</c:v>
                </c:pt>
                <c:pt idx="653">
                  <c:v>-17112</c:v>
                </c:pt>
                <c:pt idx="654">
                  <c:v>-17112</c:v>
                </c:pt>
                <c:pt idx="655">
                  <c:v>-17104</c:v>
                </c:pt>
                <c:pt idx="656">
                  <c:v>-17093</c:v>
                </c:pt>
                <c:pt idx="657">
                  <c:v>-17077</c:v>
                </c:pt>
                <c:pt idx="658">
                  <c:v>-17066</c:v>
                </c:pt>
                <c:pt idx="659">
                  <c:v>-17050</c:v>
                </c:pt>
                <c:pt idx="660">
                  <c:v>-17029</c:v>
                </c:pt>
                <c:pt idx="661">
                  <c:v>-17021</c:v>
                </c:pt>
                <c:pt idx="662">
                  <c:v>-17012</c:v>
                </c:pt>
                <c:pt idx="663">
                  <c:v>-17012</c:v>
                </c:pt>
                <c:pt idx="664">
                  <c:v>-17004</c:v>
                </c:pt>
                <c:pt idx="665">
                  <c:v>-17004</c:v>
                </c:pt>
                <c:pt idx="666">
                  <c:v>-16958</c:v>
                </c:pt>
                <c:pt idx="667">
                  <c:v>-16923</c:v>
                </c:pt>
                <c:pt idx="668">
                  <c:v>-16896</c:v>
                </c:pt>
                <c:pt idx="669">
                  <c:v>-16872</c:v>
                </c:pt>
                <c:pt idx="670">
                  <c:v>-16869</c:v>
                </c:pt>
                <c:pt idx="671">
                  <c:v>-16851</c:v>
                </c:pt>
                <c:pt idx="672">
                  <c:v>-16617</c:v>
                </c:pt>
                <c:pt idx="673">
                  <c:v>-16617</c:v>
                </c:pt>
                <c:pt idx="674">
                  <c:v>-16566.5</c:v>
                </c:pt>
                <c:pt idx="675">
                  <c:v>-16566.5</c:v>
                </c:pt>
                <c:pt idx="676">
                  <c:v>-16557</c:v>
                </c:pt>
                <c:pt idx="677">
                  <c:v>-16557</c:v>
                </c:pt>
                <c:pt idx="678">
                  <c:v>-16557</c:v>
                </c:pt>
                <c:pt idx="679">
                  <c:v>-16538</c:v>
                </c:pt>
                <c:pt idx="680">
                  <c:v>-16520</c:v>
                </c:pt>
                <c:pt idx="681">
                  <c:v>-16519</c:v>
                </c:pt>
                <c:pt idx="682">
                  <c:v>-16517</c:v>
                </c:pt>
                <c:pt idx="683">
                  <c:v>-16492</c:v>
                </c:pt>
                <c:pt idx="684">
                  <c:v>-16484</c:v>
                </c:pt>
                <c:pt idx="685">
                  <c:v>-16484</c:v>
                </c:pt>
                <c:pt idx="686">
                  <c:v>-16482.5</c:v>
                </c:pt>
                <c:pt idx="687">
                  <c:v>-16474</c:v>
                </c:pt>
                <c:pt idx="688">
                  <c:v>-16473</c:v>
                </c:pt>
                <c:pt idx="689">
                  <c:v>-16466</c:v>
                </c:pt>
                <c:pt idx="690">
                  <c:v>-16465</c:v>
                </c:pt>
                <c:pt idx="691">
                  <c:v>-16455</c:v>
                </c:pt>
                <c:pt idx="692">
                  <c:v>-16447</c:v>
                </c:pt>
                <c:pt idx="693">
                  <c:v>-16446</c:v>
                </c:pt>
                <c:pt idx="694">
                  <c:v>-16446</c:v>
                </c:pt>
                <c:pt idx="695">
                  <c:v>-16441</c:v>
                </c:pt>
                <c:pt idx="696">
                  <c:v>-16430</c:v>
                </c:pt>
                <c:pt idx="697">
                  <c:v>-16423</c:v>
                </c:pt>
                <c:pt idx="698">
                  <c:v>-16411</c:v>
                </c:pt>
                <c:pt idx="699">
                  <c:v>-16403</c:v>
                </c:pt>
                <c:pt idx="700">
                  <c:v>-16377</c:v>
                </c:pt>
                <c:pt idx="701">
                  <c:v>-16349</c:v>
                </c:pt>
                <c:pt idx="702">
                  <c:v>-16341</c:v>
                </c:pt>
                <c:pt idx="703">
                  <c:v>-16323</c:v>
                </c:pt>
                <c:pt idx="704">
                  <c:v>-16320</c:v>
                </c:pt>
                <c:pt idx="705">
                  <c:v>-16315</c:v>
                </c:pt>
                <c:pt idx="706">
                  <c:v>-16279</c:v>
                </c:pt>
                <c:pt idx="707">
                  <c:v>-16268</c:v>
                </c:pt>
                <c:pt idx="708">
                  <c:v>-16252</c:v>
                </c:pt>
                <c:pt idx="709">
                  <c:v>-16234</c:v>
                </c:pt>
                <c:pt idx="710">
                  <c:v>-16029</c:v>
                </c:pt>
                <c:pt idx="711">
                  <c:v>-16026</c:v>
                </c:pt>
                <c:pt idx="712">
                  <c:v>-16015</c:v>
                </c:pt>
                <c:pt idx="713">
                  <c:v>-15996</c:v>
                </c:pt>
                <c:pt idx="714">
                  <c:v>-15988</c:v>
                </c:pt>
                <c:pt idx="715">
                  <c:v>-15983</c:v>
                </c:pt>
                <c:pt idx="716">
                  <c:v>-15972</c:v>
                </c:pt>
                <c:pt idx="717">
                  <c:v>-15970</c:v>
                </c:pt>
                <c:pt idx="718">
                  <c:v>-15956</c:v>
                </c:pt>
                <c:pt idx="719">
                  <c:v>-15948</c:v>
                </c:pt>
                <c:pt idx="720">
                  <c:v>-15937</c:v>
                </c:pt>
                <c:pt idx="721">
                  <c:v>-15937</c:v>
                </c:pt>
                <c:pt idx="722">
                  <c:v>-15937</c:v>
                </c:pt>
                <c:pt idx="723">
                  <c:v>-15937</c:v>
                </c:pt>
                <c:pt idx="724">
                  <c:v>-15929</c:v>
                </c:pt>
                <c:pt idx="725">
                  <c:v>-15926</c:v>
                </c:pt>
                <c:pt idx="726">
                  <c:v>-15913</c:v>
                </c:pt>
                <c:pt idx="727">
                  <c:v>-15910</c:v>
                </c:pt>
                <c:pt idx="728">
                  <c:v>-15910</c:v>
                </c:pt>
                <c:pt idx="729">
                  <c:v>-15905</c:v>
                </c:pt>
                <c:pt idx="730">
                  <c:v>-15905</c:v>
                </c:pt>
                <c:pt idx="731">
                  <c:v>-15902</c:v>
                </c:pt>
                <c:pt idx="732">
                  <c:v>-15899</c:v>
                </c:pt>
                <c:pt idx="733">
                  <c:v>-15899</c:v>
                </c:pt>
                <c:pt idx="734">
                  <c:v>-15897</c:v>
                </c:pt>
                <c:pt idx="735">
                  <c:v>-15878</c:v>
                </c:pt>
                <c:pt idx="736">
                  <c:v>-15872</c:v>
                </c:pt>
                <c:pt idx="737">
                  <c:v>-15864</c:v>
                </c:pt>
                <c:pt idx="738">
                  <c:v>-15854</c:v>
                </c:pt>
                <c:pt idx="739">
                  <c:v>-15818</c:v>
                </c:pt>
                <c:pt idx="740">
                  <c:v>-15802</c:v>
                </c:pt>
                <c:pt idx="741">
                  <c:v>-15784</c:v>
                </c:pt>
                <c:pt idx="742">
                  <c:v>-15751</c:v>
                </c:pt>
                <c:pt idx="743">
                  <c:v>-15748</c:v>
                </c:pt>
                <c:pt idx="744">
                  <c:v>-15721</c:v>
                </c:pt>
                <c:pt idx="745">
                  <c:v>-15678</c:v>
                </c:pt>
                <c:pt idx="746">
                  <c:v>-15434</c:v>
                </c:pt>
                <c:pt idx="747">
                  <c:v>-15374</c:v>
                </c:pt>
                <c:pt idx="748">
                  <c:v>-15371</c:v>
                </c:pt>
                <c:pt idx="749">
                  <c:v>-15325</c:v>
                </c:pt>
                <c:pt idx="750">
                  <c:v>-15325</c:v>
                </c:pt>
                <c:pt idx="751">
                  <c:v>-15290</c:v>
                </c:pt>
                <c:pt idx="752">
                  <c:v>-15272</c:v>
                </c:pt>
                <c:pt idx="753">
                  <c:v>-15247</c:v>
                </c:pt>
                <c:pt idx="754">
                  <c:v>-15236</c:v>
                </c:pt>
                <c:pt idx="755">
                  <c:v>-15228</c:v>
                </c:pt>
                <c:pt idx="756">
                  <c:v>-15201</c:v>
                </c:pt>
                <c:pt idx="757">
                  <c:v>-15201</c:v>
                </c:pt>
                <c:pt idx="758">
                  <c:v>-15147</c:v>
                </c:pt>
                <c:pt idx="759">
                  <c:v>-15112</c:v>
                </c:pt>
                <c:pt idx="760">
                  <c:v>-14879</c:v>
                </c:pt>
                <c:pt idx="761">
                  <c:v>-14797</c:v>
                </c:pt>
                <c:pt idx="762">
                  <c:v>-14770</c:v>
                </c:pt>
                <c:pt idx="763">
                  <c:v>-14770</c:v>
                </c:pt>
                <c:pt idx="764">
                  <c:v>-14770</c:v>
                </c:pt>
                <c:pt idx="765">
                  <c:v>-14770</c:v>
                </c:pt>
                <c:pt idx="766">
                  <c:v>-14762</c:v>
                </c:pt>
                <c:pt idx="767">
                  <c:v>-14719</c:v>
                </c:pt>
                <c:pt idx="768">
                  <c:v>-14714</c:v>
                </c:pt>
                <c:pt idx="769">
                  <c:v>-14711</c:v>
                </c:pt>
                <c:pt idx="770">
                  <c:v>-14269</c:v>
                </c:pt>
                <c:pt idx="771">
                  <c:v>-14269</c:v>
                </c:pt>
                <c:pt idx="772">
                  <c:v>-14231</c:v>
                </c:pt>
                <c:pt idx="773">
                  <c:v>-14204</c:v>
                </c:pt>
                <c:pt idx="774">
                  <c:v>-14196</c:v>
                </c:pt>
                <c:pt idx="775">
                  <c:v>-14196</c:v>
                </c:pt>
                <c:pt idx="776">
                  <c:v>-14191</c:v>
                </c:pt>
                <c:pt idx="777">
                  <c:v>-14188</c:v>
                </c:pt>
                <c:pt idx="778">
                  <c:v>-14172</c:v>
                </c:pt>
                <c:pt idx="779">
                  <c:v>-14169</c:v>
                </c:pt>
                <c:pt idx="780">
                  <c:v>-14169</c:v>
                </c:pt>
                <c:pt idx="781">
                  <c:v>-14167</c:v>
                </c:pt>
                <c:pt idx="782">
                  <c:v>-14161</c:v>
                </c:pt>
                <c:pt idx="783">
                  <c:v>-14159</c:v>
                </c:pt>
                <c:pt idx="784">
                  <c:v>-14134</c:v>
                </c:pt>
                <c:pt idx="785">
                  <c:v>-14086</c:v>
                </c:pt>
                <c:pt idx="786">
                  <c:v>-14078</c:v>
                </c:pt>
                <c:pt idx="787">
                  <c:v>-14061</c:v>
                </c:pt>
                <c:pt idx="788">
                  <c:v>-14061</c:v>
                </c:pt>
                <c:pt idx="789">
                  <c:v>-14061</c:v>
                </c:pt>
                <c:pt idx="790">
                  <c:v>-14034</c:v>
                </c:pt>
                <c:pt idx="791">
                  <c:v>-14034</c:v>
                </c:pt>
                <c:pt idx="792">
                  <c:v>-14021</c:v>
                </c:pt>
                <c:pt idx="793">
                  <c:v>-14018</c:v>
                </c:pt>
                <c:pt idx="794">
                  <c:v>-14018</c:v>
                </c:pt>
                <c:pt idx="795">
                  <c:v>-14018</c:v>
                </c:pt>
                <c:pt idx="796">
                  <c:v>-13999</c:v>
                </c:pt>
                <c:pt idx="797">
                  <c:v>-13999</c:v>
                </c:pt>
                <c:pt idx="798">
                  <c:v>-13999</c:v>
                </c:pt>
                <c:pt idx="799">
                  <c:v>-13696</c:v>
                </c:pt>
                <c:pt idx="800">
                  <c:v>-13696</c:v>
                </c:pt>
                <c:pt idx="801">
                  <c:v>-13641</c:v>
                </c:pt>
                <c:pt idx="802">
                  <c:v>-13641</c:v>
                </c:pt>
                <c:pt idx="803">
                  <c:v>-13641</c:v>
                </c:pt>
                <c:pt idx="804">
                  <c:v>-13641</c:v>
                </c:pt>
                <c:pt idx="805">
                  <c:v>-13633</c:v>
                </c:pt>
                <c:pt idx="806">
                  <c:v>-13633</c:v>
                </c:pt>
                <c:pt idx="807">
                  <c:v>-13633</c:v>
                </c:pt>
                <c:pt idx="808">
                  <c:v>-13633</c:v>
                </c:pt>
                <c:pt idx="809">
                  <c:v>-13633</c:v>
                </c:pt>
                <c:pt idx="810">
                  <c:v>-13633</c:v>
                </c:pt>
                <c:pt idx="811">
                  <c:v>-13633</c:v>
                </c:pt>
                <c:pt idx="812">
                  <c:v>-13633</c:v>
                </c:pt>
                <c:pt idx="813">
                  <c:v>-13603</c:v>
                </c:pt>
                <c:pt idx="814">
                  <c:v>-13585</c:v>
                </c:pt>
                <c:pt idx="815">
                  <c:v>-13558</c:v>
                </c:pt>
                <c:pt idx="816">
                  <c:v>-13512</c:v>
                </c:pt>
                <c:pt idx="817">
                  <c:v>-13512</c:v>
                </c:pt>
                <c:pt idx="818">
                  <c:v>-13507</c:v>
                </c:pt>
                <c:pt idx="819">
                  <c:v>-13469</c:v>
                </c:pt>
                <c:pt idx="820">
                  <c:v>-13458</c:v>
                </c:pt>
                <c:pt idx="821">
                  <c:v>-13453</c:v>
                </c:pt>
                <c:pt idx="822">
                  <c:v>-13075</c:v>
                </c:pt>
                <c:pt idx="823">
                  <c:v>-13075</c:v>
                </c:pt>
                <c:pt idx="824">
                  <c:v>-13067</c:v>
                </c:pt>
                <c:pt idx="825">
                  <c:v>-13032</c:v>
                </c:pt>
                <c:pt idx="826">
                  <c:v>-13032</c:v>
                </c:pt>
                <c:pt idx="827">
                  <c:v>-13032</c:v>
                </c:pt>
                <c:pt idx="828">
                  <c:v>-13032</c:v>
                </c:pt>
                <c:pt idx="829">
                  <c:v>-13032</c:v>
                </c:pt>
                <c:pt idx="830">
                  <c:v>-13032</c:v>
                </c:pt>
                <c:pt idx="831">
                  <c:v>-13032</c:v>
                </c:pt>
                <c:pt idx="832">
                  <c:v>-13032</c:v>
                </c:pt>
                <c:pt idx="833">
                  <c:v>-13032</c:v>
                </c:pt>
                <c:pt idx="834">
                  <c:v>-13032</c:v>
                </c:pt>
                <c:pt idx="835">
                  <c:v>-13032</c:v>
                </c:pt>
                <c:pt idx="836">
                  <c:v>-13032</c:v>
                </c:pt>
                <c:pt idx="837">
                  <c:v>-13032</c:v>
                </c:pt>
                <c:pt idx="838">
                  <c:v>-13024</c:v>
                </c:pt>
                <c:pt idx="839">
                  <c:v>-13024</c:v>
                </c:pt>
                <c:pt idx="840">
                  <c:v>-13021</c:v>
                </c:pt>
                <c:pt idx="841">
                  <c:v>-13021</c:v>
                </c:pt>
                <c:pt idx="842">
                  <c:v>-13021</c:v>
                </c:pt>
                <c:pt idx="843">
                  <c:v>-13021</c:v>
                </c:pt>
                <c:pt idx="844">
                  <c:v>-13021</c:v>
                </c:pt>
                <c:pt idx="845">
                  <c:v>-13021</c:v>
                </c:pt>
                <c:pt idx="846">
                  <c:v>-13021</c:v>
                </c:pt>
                <c:pt idx="847">
                  <c:v>-13021</c:v>
                </c:pt>
                <c:pt idx="848">
                  <c:v>-13021</c:v>
                </c:pt>
                <c:pt idx="849">
                  <c:v>-13021</c:v>
                </c:pt>
                <c:pt idx="850">
                  <c:v>-13021</c:v>
                </c:pt>
                <c:pt idx="851">
                  <c:v>-13021</c:v>
                </c:pt>
                <c:pt idx="852">
                  <c:v>-13021</c:v>
                </c:pt>
                <c:pt idx="853">
                  <c:v>-13021</c:v>
                </c:pt>
                <c:pt idx="854">
                  <c:v>-13021</c:v>
                </c:pt>
                <c:pt idx="855">
                  <c:v>-13021</c:v>
                </c:pt>
                <c:pt idx="856">
                  <c:v>-13021</c:v>
                </c:pt>
                <c:pt idx="857">
                  <c:v>-13013</c:v>
                </c:pt>
                <c:pt idx="858">
                  <c:v>-12986</c:v>
                </c:pt>
                <c:pt idx="859">
                  <c:v>-12976</c:v>
                </c:pt>
                <c:pt idx="860">
                  <c:v>-12940</c:v>
                </c:pt>
                <c:pt idx="861">
                  <c:v>-12933</c:v>
                </c:pt>
                <c:pt idx="862">
                  <c:v>-12911</c:v>
                </c:pt>
                <c:pt idx="863">
                  <c:v>-12906</c:v>
                </c:pt>
                <c:pt idx="864">
                  <c:v>-12806</c:v>
                </c:pt>
                <c:pt idx="865">
                  <c:v>-12711</c:v>
                </c:pt>
                <c:pt idx="866">
                  <c:v>-12520</c:v>
                </c:pt>
                <c:pt idx="867">
                  <c:v>-12520</c:v>
                </c:pt>
                <c:pt idx="868">
                  <c:v>-12520</c:v>
                </c:pt>
                <c:pt idx="869">
                  <c:v>-12520</c:v>
                </c:pt>
                <c:pt idx="870">
                  <c:v>-12520</c:v>
                </c:pt>
                <c:pt idx="871">
                  <c:v>-12520</c:v>
                </c:pt>
                <c:pt idx="872">
                  <c:v>-12482</c:v>
                </c:pt>
                <c:pt idx="873">
                  <c:v>-12466</c:v>
                </c:pt>
                <c:pt idx="874">
                  <c:v>-12466</c:v>
                </c:pt>
                <c:pt idx="875">
                  <c:v>-12466</c:v>
                </c:pt>
                <c:pt idx="876">
                  <c:v>-12466</c:v>
                </c:pt>
                <c:pt idx="877">
                  <c:v>-12429</c:v>
                </c:pt>
                <c:pt idx="878">
                  <c:v>-12426</c:v>
                </c:pt>
                <c:pt idx="879">
                  <c:v>-12420</c:v>
                </c:pt>
                <c:pt idx="880">
                  <c:v>-12420</c:v>
                </c:pt>
                <c:pt idx="881">
                  <c:v>-12415</c:v>
                </c:pt>
                <c:pt idx="882">
                  <c:v>-12383</c:v>
                </c:pt>
                <c:pt idx="883">
                  <c:v>-12364</c:v>
                </c:pt>
                <c:pt idx="884">
                  <c:v>-12348</c:v>
                </c:pt>
                <c:pt idx="885">
                  <c:v>-12329</c:v>
                </c:pt>
                <c:pt idx="886">
                  <c:v>-12285</c:v>
                </c:pt>
                <c:pt idx="887">
                  <c:v>-12285</c:v>
                </c:pt>
                <c:pt idx="888">
                  <c:v>-12277</c:v>
                </c:pt>
                <c:pt idx="889">
                  <c:v>-12275</c:v>
                </c:pt>
                <c:pt idx="890">
                  <c:v>-12267</c:v>
                </c:pt>
                <c:pt idx="891">
                  <c:v>-12234</c:v>
                </c:pt>
                <c:pt idx="892">
                  <c:v>-12213</c:v>
                </c:pt>
                <c:pt idx="893">
                  <c:v>-12170</c:v>
                </c:pt>
                <c:pt idx="894">
                  <c:v>-12145</c:v>
                </c:pt>
                <c:pt idx="895">
                  <c:v>-12145</c:v>
                </c:pt>
                <c:pt idx="896">
                  <c:v>-11973</c:v>
                </c:pt>
                <c:pt idx="897">
                  <c:v>-11973</c:v>
                </c:pt>
                <c:pt idx="898">
                  <c:v>-11946</c:v>
                </c:pt>
                <c:pt idx="899">
                  <c:v>-11927</c:v>
                </c:pt>
                <c:pt idx="900">
                  <c:v>-11927</c:v>
                </c:pt>
                <c:pt idx="901">
                  <c:v>-11911</c:v>
                </c:pt>
                <c:pt idx="902">
                  <c:v>-11903</c:v>
                </c:pt>
                <c:pt idx="903">
                  <c:v>-11900</c:v>
                </c:pt>
                <c:pt idx="904">
                  <c:v>-11892</c:v>
                </c:pt>
                <c:pt idx="905">
                  <c:v>-11884</c:v>
                </c:pt>
                <c:pt idx="906">
                  <c:v>-11881</c:v>
                </c:pt>
                <c:pt idx="907">
                  <c:v>-11871</c:v>
                </c:pt>
                <c:pt idx="908">
                  <c:v>-11857</c:v>
                </c:pt>
                <c:pt idx="909">
                  <c:v>-11844</c:v>
                </c:pt>
                <c:pt idx="910">
                  <c:v>-11838</c:v>
                </c:pt>
                <c:pt idx="911">
                  <c:v>-11827</c:v>
                </c:pt>
                <c:pt idx="912">
                  <c:v>-11819</c:v>
                </c:pt>
                <c:pt idx="913">
                  <c:v>-11811</c:v>
                </c:pt>
                <c:pt idx="914">
                  <c:v>-11809</c:v>
                </c:pt>
                <c:pt idx="915">
                  <c:v>-11809</c:v>
                </c:pt>
                <c:pt idx="916">
                  <c:v>-11777</c:v>
                </c:pt>
                <c:pt idx="917">
                  <c:v>-11776</c:v>
                </c:pt>
                <c:pt idx="918">
                  <c:v>-11771</c:v>
                </c:pt>
                <c:pt idx="919">
                  <c:v>-11731</c:v>
                </c:pt>
                <c:pt idx="920">
                  <c:v>-11690</c:v>
                </c:pt>
                <c:pt idx="921">
                  <c:v>-11690</c:v>
                </c:pt>
                <c:pt idx="922">
                  <c:v>-11644</c:v>
                </c:pt>
                <c:pt idx="923">
                  <c:v>-11577</c:v>
                </c:pt>
                <c:pt idx="924">
                  <c:v>-11571</c:v>
                </c:pt>
                <c:pt idx="925">
                  <c:v>-11472</c:v>
                </c:pt>
                <c:pt idx="926">
                  <c:v>-11405</c:v>
                </c:pt>
                <c:pt idx="927">
                  <c:v>-11388</c:v>
                </c:pt>
                <c:pt idx="928">
                  <c:v>-11348</c:v>
                </c:pt>
                <c:pt idx="929">
                  <c:v>-11345</c:v>
                </c:pt>
                <c:pt idx="930">
                  <c:v>-11345</c:v>
                </c:pt>
                <c:pt idx="931">
                  <c:v>-11326</c:v>
                </c:pt>
                <c:pt idx="932">
                  <c:v>-11302</c:v>
                </c:pt>
                <c:pt idx="933">
                  <c:v>-11302</c:v>
                </c:pt>
                <c:pt idx="934">
                  <c:v>-11302</c:v>
                </c:pt>
                <c:pt idx="935">
                  <c:v>-11291</c:v>
                </c:pt>
                <c:pt idx="936">
                  <c:v>-11291</c:v>
                </c:pt>
                <c:pt idx="937">
                  <c:v>-11291</c:v>
                </c:pt>
                <c:pt idx="938">
                  <c:v>-11291</c:v>
                </c:pt>
                <c:pt idx="939">
                  <c:v>-11291</c:v>
                </c:pt>
                <c:pt idx="940">
                  <c:v>-11291</c:v>
                </c:pt>
                <c:pt idx="941">
                  <c:v>-11291</c:v>
                </c:pt>
                <c:pt idx="942">
                  <c:v>-11264</c:v>
                </c:pt>
                <c:pt idx="943">
                  <c:v>-11262</c:v>
                </c:pt>
                <c:pt idx="944">
                  <c:v>-11254</c:v>
                </c:pt>
                <c:pt idx="945">
                  <c:v>-11210</c:v>
                </c:pt>
                <c:pt idx="946">
                  <c:v>-11193</c:v>
                </c:pt>
                <c:pt idx="947">
                  <c:v>-11103</c:v>
                </c:pt>
                <c:pt idx="948">
                  <c:v>-11067</c:v>
                </c:pt>
                <c:pt idx="949">
                  <c:v>-11059</c:v>
                </c:pt>
                <c:pt idx="950">
                  <c:v>-11049</c:v>
                </c:pt>
                <c:pt idx="951">
                  <c:v>-10798</c:v>
                </c:pt>
                <c:pt idx="952">
                  <c:v>-10790</c:v>
                </c:pt>
                <c:pt idx="953">
                  <c:v>-10771</c:v>
                </c:pt>
                <c:pt idx="954">
                  <c:v>-10771</c:v>
                </c:pt>
                <c:pt idx="955">
                  <c:v>-10771</c:v>
                </c:pt>
                <c:pt idx="956">
                  <c:v>-10736</c:v>
                </c:pt>
                <c:pt idx="957">
                  <c:v>-10736</c:v>
                </c:pt>
                <c:pt idx="958">
                  <c:v>-10736</c:v>
                </c:pt>
                <c:pt idx="959">
                  <c:v>-10736</c:v>
                </c:pt>
                <c:pt idx="960">
                  <c:v>-10717</c:v>
                </c:pt>
                <c:pt idx="961">
                  <c:v>-10717</c:v>
                </c:pt>
                <c:pt idx="962">
                  <c:v>-10717</c:v>
                </c:pt>
                <c:pt idx="963">
                  <c:v>-10706</c:v>
                </c:pt>
                <c:pt idx="964">
                  <c:v>-10702.5</c:v>
                </c:pt>
                <c:pt idx="965">
                  <c:v>-10701</c:v>
                </c:pt>
                <c:pt idx="966">
                  <c:v>-10699.5</c:v>
                </c:pt>
                <c:pt idx="967">
                  <c:v>-10694.5</c:v>
                </c:pt>
                <c:pt idx="968">
                  <c:v>-10683</c:v>
                </c:pt>
                <c:pt idx="969">
                  <c:v>-10682</c:v>
                </c:pt>
                <c:pt idx="970">
                  <c:v>-10682</c:v>
                </c:pt>
                <c:pt idx="971">
                  <c:v>-10671</c:v>
                </c:pt>
                <c:pt idx="972">
                  <c:v>-10645</c:v>
                </c:pt>
                <c:pt idx="973">
                  <c:v>-10642</c:v>
                </c:pt>
                <c:pt idx="974">
                  <c:v>-10631</c:v>
                </c:pt>
                <c:pt idx="975">
                  <c:v>-10626.5</c:v>
                </c:pt>
                <c:pt idx="976">
                  <c:v>-10626.5</c:v>
                </c:pt>
                <c:pt idx="977">
                  <c:v>-10626.5</c:v>
                </c:pt>
                <c:pt idx="978">
                  <c:v>-10612</c:v>
                </c:pt>
                <c:pt idx="979">
                  <c:v>-10609</c:v>
                </c:pt>
                <c:pt idx="980">
                  <c:v>-10609</c:v>
                </c:pt>
                <c:pt idx="981">
                  <c:v>-10601</c:v>
                </c:pt>
                <c:pt idx="982">
                  <c:v>-10582</c:v>
                </c:pt>
                <c:pt idx="983">
                  <c:v>-10558</c:v>
                </c:pt>
                <c:pt idx="984">
                  <c:v>-10547</c:v>
                </c:pt>
                <c:pt idx="985">
                  <c:v>-10547</c:v>
                </c:pt>
                <c:pt idx="986">
                  <c:v>-10448</c:v>
                </c:pt>
                <c:pt idx="987">
                  <c:v>-10434</c:v>
                </c:pt>
                <c:pt idx="988">
                  <c:v>-10429</c:v>
                </c:pt>
                <c:pt idx="989">
                  <c:v>-10178</c:v>
                </c:pt>
                <c:pt idx="990">
                  <c:v>-10178</c:v>
                </c:pt>
                <c:pt idx="991">
                  <c:v>-10178</c:v>
                </c:pt>
                <c:pt idx="992">
                  <c:v>-10178</c:v>
                </c:pt>
                <c:pt idx="993">
                  <c:v>-10178</c:v>
                </c:pt>
                <c:pt idx="994">
                  <c:v>-10170</c:v>
                </c:pt>
                <c:pt idx="995">
                  <c:v>-10157</c:v>
                </c:pt>
                <c:pt idx="996">
                  <c:v>-10127</c:v>
                </c:pt>
                <c:pt idx="997">
                  <c:v>-10127</c:v>
                </c:pt>
                <c:pt idx="998">
                  <c:v>-10127</c:v>
                </c:pt>
                <c:pt idx="999">
                  <c:v>-10124</c:v>
                </c:pt>
                <c:pt idx="1000">
                  <c:v>-10124</c:v>
                </c:pt>
                <c:pt idx="1001">
                  <c:v>-10124</c:v>
                </c:pt>
                <c:pt idx="1002">
                  <c:v>-10124</c:v>
                </c:pt>
                <c:pt idx="1003">
                  <c:v>-10124</c:v>
                </c:pt>
                <c:pt idx="1004">
                  <c:v>-10124</c:v>
                </c:pt>
                <c:pt idx="1005">
                  <c:v>-10124</c:v>
                </c:pt>
                <c:pt idx="1006">
                  <c:v>-10119</c:v>
                </c:pt>
                <c:pt idx="1007">
                  <c:v>-10119</c:v>
                </c:pt>
                <c:pt idx="1008">
                  <c:v>-10119</c:v>
                </c:pt>
                <c:pt idx="1009">
                  <c:v>-10117.5</c:v>
                </c:pt>
                <c:pt idx="1010">
                  <c:v>-10117.5</c:v>
                </c:pt>
                <c:pt idx="1011">
                  <c:v>-10117.5</c:v>
                </c:pt>
                <c:pt idx="1012">
                  <c:v>-10116</c:v>
                </c:pt>
                <c:pt idx="1013">
                  <c:v>-10116</c:v>
                </c:pt>
                <c:pt idx="1014">
                  <c:v>-10116</c:v>
                </c:pt>
                <c:pt idx="1015">
                  <c:v>-10116</c:v>
                </c:pt>
                <c:pt idx="1016">
                  <c:v>-10116</c:v>
                </c:pt>
                <c:pt idx="1017">
                  <c:v>-10116</c:v>
                </c:pt>
                <c:pt idx="1018">
                  <c:v>-10111</c:v>
                </c:pt>
                <c:pt idx="1019">
                  <c:v>-10111</c:v>
                </c:pt>
                <c:pt idx="1020">
                  <c:v>-10108</c:v>
                </c:pt>
                <c:pt idx="1021">
                  <c:v>-10106.5</c:v>
                </c:pt>
                <c:pt idx="1022">
                  <c:v>-10106.5</c:v>
                </c:pt>
                <c:pt idx="1023">
                  <c:v>-10106.5</c:v>
                </c:pt>
                <c:pt idx="1024">
                  <c:v>-10106.5</c:v>
                </c:pt>
                <c:pt idx="1025">
                  <c:v>-10081</c:v>
                </c:pt>
                <c:pt idx="1026">
                  <c:v>-10064.5</c:v>
                </c:pt>
                <c:pt idx="1027">
                  <c:v>-10035</c:v>
                </c:pt>
                <c:pt idx="1028">
                  <c:v>-10014</c:v>
                </c:pt>
                <c:pt idx="1029">
                  <c:v>-10014</c:v>
                </c:pt>
                <c:pt idx="1030">
                  <c:v>-10006</c:v>
                </c:pt>
                <c:pt idx="1031">
                  <c:v>-9992</c:v>
                </c:pt>
                <c:pt idx="1032">
                  <c:v>-9987</c:v>
                </c:pt>
                <c:pt idx="1033">
                  <c:v>-9917</c:v>
                </c:pt>
                <c:pt idx="1034">
                  <c:v>-9857</c:v>
                </c:pt>
                <c:pt idx="1035">
                  <c:v>-9604</c:v>
                </c:pt>
                <c:pt idx="1036">
                  <c:v>-9596</c:v>
                </c:pt>
                <c:pt idx="1037">
                  <c:v>-9596</c:v>
                </c:pt>
                <c:pt idx="1038">
                  <c:v>-9596</c:v>
                </c:pt>
                <c:pt idx="1039">
                  <c:v>-9561</c:v>
                </c:pt>
                <c:pt idx="1040">
                  <c:v>-9561</c:v>
                </c:pt>
                <c:pt idx="1041">
                  <c:v>-9561</c:v>
                </c:pt>
                <c:pt idx="1042">
                  <c:v>-9550</c:v>
                </c:pt>
                <c:pt idx="1043">
                  <c:v>-9550</c:v>
                </c:pt>
                <c:pt idx="1044">
                  <c:v>-9542</c:v>
                </c:pt>
                <c:pt idx="1045">
                  <c:v>-9542</c:v>
                </c:pt>
                <c:pt idx="1046">
                  <c:v>-9542</c:v>
                </c:pt>
                <c:pt idx="1047">
                  <c:v>-9526</c:v>
                </c:pt>
                <c:pt idx="1048">
                  <c:v>-9526</c:v>
                </c:pt>
                <c:pt idx="1049">
                  <c:v>-9518</c:v>
                </c:pt>
                <c:pt idx="1050">
                  <c:v>-9513.5</c:v>
                </c:pt>
                <c:pt idx="1051">
                  <c:v>-9507</c:v>
                </c:pt>
                <c:pt idx="1052">
                  <c:v>-9507</c:v>
                </c:pt>
                <c:pt idx="1053">
                  <c:v>-9505.5</c:v>
                </c:pt>
                <c:pt idx="1054">
                  <c:v>-9505.5</c:v>
                </c:pt>
                <c:pt idx="1055">
                  <c:v>-9504</c:v>
                </c:pt>
                <c:pt idx="1056">
                  <c:v>-9504</c:v>
                </c:pt>
                <c:pt idx="1057">
                  <c:v>-9504</c:v>
                </c:pt>
                <c:pt idx="1058">
                  <c:v>-9500.5</c:v>
                </c:pt>
                <c:pt idx="1059">
                  <c:v>-9500.5</c:v>
                </c:pt>
                <c:pt idx="1060">
                  <c:v>-9500.5</c:v>
                </c:pt>
                <c:pt idx="1061">
                  <c:v>-9469</c:v>
                </c:pt>
                <c:pt idx="1062">
                  <c:v>-9469</c:v>
                </c:pt>
                <c:pt idx="1063">
                  <c:v>-9469</c:v>
                </c:pt>
                <c:pt idx="1064">
                  <c:v>-9469</c:v>
                </c:pt>
                <c:pt idx="1065">
                  <c:v>-9467</c:v>
                </c:pt>
                <c:pt idx="1066">
                  <c:v>-9462</c:v>
                </c:pt>
                <c:pt idx="1067">
                  <c:v>-9462</c:v>
                </c:pt>
                <c:pt idx="1068">
                  <c:v>-9434</c:v>
                </c:pt>
                <c:pt idx="1069">
                  <c:v>-9434</c:v>
                </c:pt>
                <c:pt idx="1070">
                  <c:v>-9434</c:v>
                </c:pt>
                <c:pt idx="1071">
                  <c:v>-9434</c:v>
                </c:pt>
                <c:pt idx="1072">
                  <c:v>-9434</c:v>
                </c:pt>
                <c:pt idx="1073">
                  <c:v>-9432</c:v>
                </c:pt>
                <c:pt idx="1074">
                  <c:v>-9432</c:v>
                </c:pt>
                <c:pt idx="1075">
                  <c:v>-9432</c:v>
                </c:pt>
                <c:pt idx="1076">
                  <c:v>-9432</c:v>
                </c:pt>
                <c:pt idx="1077">
                  <c:v>-9364</c:v>
                </c:pt>
                <c:pt idx="1078">
                  <c:v>-9364</c:v>
                </c:pt>
                <c:pt idx="1079">
                  <c:v>-9364</c:v>
                </c:pt>
                <c:pt idx="1080">
                  <c:v>-9362</c:v>
                </c:pt>
                <c:pt idx="1081">
                  <c:v>-9362</c:v>
                </c:pt>
                <c:pt idx="1082">
                  <c:v>-9356</c:v>
                </c:pt>
                <c:pt idx="1083">
                  <c:v>-9356</c:v>
                </c:pt>
                <c:pt idx="1084">
                  <c:v>-9356</c:v>
                </c:pt>
                <c:pt idx="1085">
                  <c:v>-9291</c:v>
                </c:pt>
                <c:pt idx="1086">
                  <c:v>-9291</c:v>
                </c:pt>
                <c:pt idx="1087">
                  <c:v>-9291</c:v>
                </c:pt>
                <c:pt idx="1088">
                  <c:v>-9103</c:v>
                </c:pt>
                <c:pt idx="1089">
                  <c:v>-9103</c:v>
                </c:pt>
                <c:pt idx="1090">
                  <c:v>-9092</c:v>
                </c:pt>
                <c:pt idx="1091">
                  <c:v>-9092</c:v>
                </c:pt>
                <c:pt idx="1092">
                  <c:v>-9038</c:v>
                </c:pt>
                <c:pt idx="1093">
                  <c:v>-9038</c:v>
                </c:pt>
                <c:pt idx="1094">
                  <c:v>-9038</c:v>
                </c:pt>
                <c:pt idx="1095">
                  <c:v>-9038</c:v>
                </c:pt>
                <c:pt idx="1096">
                  <c:v>-9003</c:v>
                </c:pt>
                <c:pt idx="1097">
                  <c:v>-9003</c:v>
                </c:pt>
                <c:pt idx="1098">
                  <c:v>-8995</c:v>
                </c:pt>
                <c:pt idx="1099">
                  <c:v>-8995</c:v>
                </c:pt>
                <c:pt idx="1100">
                  <c:v>-8995</c:v>
                </c:pt>
                <c:pt idx="1101">
                  <c:v>-8995</c:v>
                </c:pt>
                <c:pt idx="1102">
                  <c:v>-8995</c:v>
                </c:pt>
                <c:pt idx="1103">
                  <c:v>-8995</c:v>
                </c:pt>
                <c:pt idx="1104">
                  <c:v>-8995</c:v>
                </c:pt>
                <c:pt idx="1105">
                  <c:v>-8960</c:v>
                </c:pt>
                <c:pt idx="1106">
                  <c:v>-8960</c:v>
                </c:pt>
                <c:pt idx="1107">
                  <c:v>-8960</c:v>
                </c:pt>
                <c:pt idx="1108">
                  <c:v>-8960</c:v>
                </c:pt>
                <c:pt idx="1109">
                  <c:v>-8953.5</c:v>
                </c:pt>
                <c:pt idx="1110">
                  <c:v>-8953.5</c:v>
                </c:pt>
                <c:pt idx="1111">
                  <c:v>-8953.5</c:v>
                </c:pt>
                <c:pt idx="1112">
                  <c:v>-8953.5</c:v>
                </c:pt>
                <c:pt idx="1113">
                  <c:v>-8949</c:v>
                </c:pt>
                <c:pt idx="1114">
                  <c:v>-8949</c:v>
                </c:pt>
                <c:pt idx="1115">
                  <c:v>-8949</c:v>
                </c:pt>
                <c:pt idx="1116">
                  <c:v>-8914</c:v>
                </c:pt>
                <c:pt idx="1117">
                  <c:v>-8893</c:v>
                </c:pt>
                <c:pt idx="1118">
                  <c:v>-8833</c:v>
                </c:pt>
                <c:pt idx="1119">
                  <c:v>-8752</c:v>
                </c:pt>
                <c:pt idx="1120">
                  <c:v>-8752</c:v>
                </c:pt>
                <c:pt idx="1121">
                  <c:v>-8556</c:v>
                </c:pt>
                <c:pt idx="1122">
                  <c:v>-8421</c:v>
                </c:pt>
                <c:pt idx="1123">
                  <c:v>-8413</c:v>
                </c:pt>
                <c:pt idx="1124">
                  <c:v>-8413</c:v>
                </c:pt>
                <c:pt idx="1125">
                  <c:v>-8409.5</c:v>
                </c:pt>
                <c:pt idx="1126">
                  <c:v>-8392</c:v>
                </c:pt>
                <c:pt idx="1127">
                  <c:v>-8373</c:v>
                </c:pt>
                <c:pt idx="1128">
                  <c:v>-8346</c:v>
                </c:pt>
                <c:pt idx="1129">
                  <c:v>-8298</c:v>
                </c:pt>
                <c:pt idx="1130">
                  <c:v>-8257</c:v>
                </c:pt>
                <c:pt idx="1131">
                  <c:v>-8198</c:v>
                </c:pt>
                <c:pt idx="1132">
                  <c:v>-8176</c:v>
                </c:pt>
                <c:pt idx="1133">
                  <c:v>-7874</c:v>
                </c:pt>
                <c:pt idx="1134">
                  <c:v>-7874</c:v>
                </c:pt>
                <c:pt idx="1135">
                  <c:v>-7874</c:v>
                </c:pt>
                <c:pt idx="1136">
                  <c:v>-7874</c:v>
                </c:pt>
                <c:pt idx="1137">
                  <c:v>-7874</c:v>
                </c:pt>
                <c:pt idx="1138">
                  <c:v>-7866</c:v>
                </c:pt>
                <c:pt idx="1139">
                  <c:v>-7858</c:v>
                </c:pt>
                <c:pt idx="1140">
                  <c:v>-7847</c:v>
                </c:pt>
                <c:pt idx="1141">
                  <c:v>-7847</c:v>
                </c:pt>
                <c:pt idx="1142">
                  <c:v>-7839</c:v>
                </c:pt>
                <c:pt idx="1143">
                  <c:v>-7831</c:v>
                </c:pt>
                <c:pt idx="1144">
                  <c:v>-7823</c:v>
                </c:pt>
                <c:pt idx="1145">
                  <c:v>-7815</c:v>
                </c:pt>
                <c:pt idx="1146">
                  <c:v>-7804</c:v>
                </c:pt>
                <c:pt idx="1147">
                  <c:v>-7788</c:v>
                </c:pt>
                <c:pt idx="1148">
                  <c:v>-7774</c:v>
                </c:pt>
                <c:pt idx="1149">
                  <c:v>-7774</c:v>
                </c:pt>
                <c:pt idx="1150">
                  <c:v>-7766</c:v>
                </c:pt>
                <c:pt idx="1151">
                  <c:v>-7755</c:v>
                </c:pt>
                <c:pt idx="1152">
                  <c:v>-7750</c:v>
                </c:pt>
                <c:pt idx="1153">
                  <c:v>-7745</c:v>
                </c:pt>
                <c:pt idx="1154">
                  <c:v>-7742</c:v>
                </c:pt>
                <c:pt idx="1155">
                  <c:v>-7737</c:v>
                </c:pt>
                <c:pt idx="1156">
                  <c:v>-7736</c:v>
                </c:pt>
                <c:pt idx="1157">
                  <c:v>-7734</c:v>
                </c:pt>
                <c:pt idx="1158">
                  <c:v>-7726</c:v>
                </c:pt>
                <c:pt idx="1159">
                  <c:v>-7723</c:v>
                </c:pt>
                <c:pt idx="1160">
                  <c:v>-7718</c:v>
                </c:pt>
                <c:pt idx="1161">
                  <c:v>-7712</c:v>
                </c:pt>
                <c:pt idx="1162">
                  <c:v>-7704</c:v>
                </c:pt>
                <c:pt idx="1163">
                  <c:v>-7701</c:v>
                </c:pt>
                <c:pt idx="1164">
                  <c:v>-7691</c:v>
                </c:pt>
                <c:pt idx="1165">
                  <c:v>-7677</c:v>
                </c:pt>
                <c:pt idx="1166">
                  <c:v>-7677</c:v>
                </c:pt>
                <c:pt idx="1167">
                  <c:v>-7677</c:v>
                </c:pt>
                <c:pt idx="1168">
                  <c:v>-7677</c:v>
                </c:pt>
                <c:pt idx="1169">
                  <c:v>-7664</c:v>
                </c:pt>
                <c:pt idx="1170">
                  <c:v>-7658</c:v>
                </c:pt>
                <c:pt idx="1171">
                  <c:v>-7648</c:v>
                </c:pt>
                <c:pt idx="1172">
                  <c:v>-7638</c:v>
                </c:pt>
                <c:pt idx="1173">
                  <c:v>-7634</c:v>
                </c:pt>
                <c:pt idx="1174">
                  <c:v>-7612</c:v>
                </c:pt>
                <c:pt idx="1175">
                  <c:v>-7561</c:v>
                </c:pt>
                <c:pt idx="1176">
                  <c:v>-7408</c:v>
                </c:pt>
                <c:pt idx="1177">
                  <c:v>-7408</c:v>
                </c:pt>
                <c:pt idx="1178">
                  <c:v>-7363</c:v>
                </c:pt>
                <c:pt idx="1179">
                  <c:v>-7300</c:v>
                </c:pt>
                <c:pt idx="1180">
                  <c:v>-7273</c:v>
                </c:pt>
                <c:pt idx="1181">
                  <c:v>-7265</c:v>
                </c:pt>
                <c:pt idx="1182">
                  <c:v>-7257</c:v>
                </c:pt>
                <c:pt idx="1183">
                  <c:v>-7257</c:v>
                </c:pt>
                <c:pt idx="1184">
                  <c:v>-7255</c:v>
                </c:pt>
                <c:pt idx="1185">
                  <c:v>-7246</c:v>
                </c:pt>
                <c:pt idx="1186">
                  <c:v>-7246</c:v>
                </c:pt>
                <c:pt idx="1187">
                  <c:v>-7246</c:v>
                </c:pt>
                <c:pt idx="1188">
                  <c:v>-7241</c:v>
                </c:pt>
                <c:pt idx="1189">
                  <c:v>-7235</c:v>
                </c:pt>
                <c:pt idx="1190">
                  <c:v>-7230</c:v>
                </c:pt>
                <c:pt idx="1191">
                  <c:v>-7214</c:v>
                </c:pt>
                <c:pt idx="1192">
                  <c:v>-7209</c:v>
                </c:pt>
                <c:pt idx="1193">
                  <c:v>-7182.5</c:v>
                </c:pt>
                <c:pt idx="1194">
                  <c:v>-7182.5</c:v>
                </c:pt>
                <c:pt idx="1195">
                  <c:v>-7181</c:v>
                </c:pt>
                <c:pt idx="1196">
                  <c:v>-7173</c:v>
                </c:pt>
                <c:pt idx="1197">
                  <c:v>-7168</c:v>
                </c:pt>
                <c:pt idx="1198">
                  <c:v>-7138</c:v>
                </c:pt>
                <c:pt idx="1199">
                  <c:v>-7138</c:v>
                </c:pt>
                <c:pt idx="1200">
                  <c:v>-7136.5</c:v>
                </c:pt>
                <c:pt idx="1201">
                  <c:v>-7136.5</c:v>
                </c:pt>
                <c:pt idx="1202">
                  <c:v>-7136</c:v>
                </c:pt>
                <c:pt idx="1203">
                  <c:v>-7131.5</c:v>
                </c:pt>
                <c:pt idx="1204">
                  <c:v>-7128</c:v>
                </c:pt>
                <c:pt idx="1205">
                  <c:v>-7111</c:v>
                </c:pt>
                <c:pt idx="1206">
                  <c:v>-7066</c:v>
                </c:pt>
                <c:pt idx="1207">
                  <c:v>-7063</c:v>
                </c:pt>
                <c:pt idx="1208">
                  <c:v>-7039</c:v>
                </c:pt>
                <c:pt idx="1209">
                  <c:v>-7031</c:v>
                </c:pt>
                <c:pt idx="1210">
                  <c:v>-7028</c:v>
                </c:pt>
                <c:pt idx="1211">
                  <c:v>-6987</c:v>
                </c:pt>
                <c:pt idx="1212">
                  <c:v>-6985</c:v>
                </c:pt>
                <c:pt idx="1213">
                  <c:v>-6834</c:v>
                </c:pt>
                <c:pt idx="1214">
                  <c:v>-6753</c:v>
                </c:pt>
                <c:pt idx="1215">
                  <c:v>-6753</c:v>
                </c:pt>
                <c:pt idx="1216">
                  <c:v>-6753</c:v>
                </c:pt>
                <c:pt idx="1217">
                  <c:v>-6753</c:v>
                </c:pt>
                <c:pt idx="1218">
                  <c:v>-6753</c:v>
                </c:pt>
                <c:pt idx="1219">
                  <c:v>-6680</c:v>
                </c:pt>
                <c:pt idx="1220">
                  <c:v>-6672</c:v>
                </c:pt>
                <c:pt idx="1221">
                  <c:v>-6654</c:v>
                </c:pt>
                <c:pt idx="1222">
                  <c:v>-6646</c:v>
                </c:pt>
                <c:pt idx="1223">
                  <c:v>-6637</c:v>
                </c:pt>
                <c:pt idx="1224">
                  <c:v>-6616</c:v>
                </c:pt>
                <c:pt idx="1225">
                  <c:v>-6616</c:v>
                </c:pt>
                <c:pt idx="1226">
                  <c:v>-6616</c:v>
                </c:pt>
                <c:pt idx="1227">
                  <c:v>-6614.5</c:v>
                </c:pt>
                <c:pt idx="1228">
                  <c:v>-6614.5</c:v>
                </c:pt>
                <c:pt idx="1229">
                  <c:v>-6613</c:v>
                </c:pt>
                <c:pt idx="1230">
                  <c:v>-6613</c:v>
                </c:pt>
                <c:pt idx="1231">
                  <c:v>-6570</c:v>
                </c:pt>
                <c:pt idx="1232">
                  <c:v>-6570</c:v>
                </c:pt>
                <c:pt idx="1233">
                  <c:v>-6516</c:v>
                </c:pt>
                <c:pt idx="1234">
                  <c:v>-6467</c:v>
                </c:pt>
                <c:pt idx="1235">
                  <c:v>-6384</c:v>
                </c:pt>
                <c:pt idx="1236">
                  <c:v>-6359</c:v>
                </c:pt>
                <c:pt idx="1237">
                  <c:v>-6195</c:v>
                </c:pt>
                <c:pt idx="1238">
                  <c:v>-6168</c:v>
                </c:pt>
                <c:pt idx="1239">
                  <c:v>-6168</c:v>
                </c:pt>
                <c:pt idx="1240">
                  <c:v>-6082</c:v>
                </c:pt>
                <c:pt idx="1241">
                  <c:v>-6082</c:v>
                </c:pt>
                <c:pt idx="1242">
                  <c:v>-6082</c:v>
                </c:pt>
                <c:pt idx="1243">
                  <c:v>-6053.5</c:v>
                </c:pt>
                <c:pt idx="1244">
                  <c:v>-6053.5</c:v>
                </c:pt>
                <c:pt idx="1245">
                  <c:v>-6053.5</c:v>
                </c:pt>
                <c:pt idx="1246">
                  <c:v>-6037</c:v>
                </c:pt>
                <c:pt idx="1247">
                  <c:v>-6012</c:v>
                </c:pt>
                <c:pt idx="1248">
                  <c:v>-6012</c:v>
                </c:pt>
                <c:pt idx="1249">
                  <c:v>-6012</c:v>
                </c:pt>
                <c:pt idx="1250">
                  <c:v>-6010.5</c:v>
                </c:pt>
                <c:pt idx="1251">
                  <c:v>-6010.5</c:v>
                </c:pt>
                <c:pt idx="1252">
                  <c:v>-6010.5</c:v>
                </c:pt>
                <c:pt idx="1253">
                  <c:v>-6006</c:v>
                </c:pt>
                <c:pt idx="1254">
                  <c:v>-6004</c:v>
                </c:pt>
                <c:pt idx="1255">
                  <c:v>-6004</c:v>
                </c:pt>
                <c:pt idx="1256">
                  <c:v>-5983</c:v>
                </c:pt>
                <c:pt idx="1257">
                  <c:v>-5952</c:v>
                </c:pt>
                <c:pt idx="1258">
                  <c:v>-5899</c:v>
                </c:pt>
                <c:pt idx="1259">
                  <c:v>-5845</c:v>
                </c:pt>
                <c:pt idx="1260">
                  <c:v>-5826</c:v>
                </c:pt>
                <c:pt idx="1261">
                  <c:v>-5772</c:v>
                </c:pt>
                <c:pt idx="1262">
                  <c:v>-5605</c:v>
                </c:pt>
                <c:pt idx="1263">
                  <c:v>-5605</c:v>
                </c:pt>
                <c:pt idx="1264">
                  <c:v>-5524</c:v>
                </c:pt>
                <c:pt idx="1265">
                  <c:v>-5522.5</c:v>
                </c:pt>
                <c:pt idx="1266">
                  <c:v>-5514.5</c:v>
                </c:pt>
                <c:pt idx="1267">
                  <c:v>-5482.5</c:v>
                </c:pt>
                <c:pt idx="1268">
                  <c:v>-5482.5</c:v>
                </c:pt>
                <c:pt idx="1269">
                  <c:v>-5482.5</c:v>
                </c:pt>
                <c:pt idx="1270">
                  <c:v>-5478</c:v>
                </c:pt>
                <c:pt idx="1271">
                  <c:v>-5478</c:v>
                </c:pt>
                <c:pt idx="1272">
                  <c:v>-5470</c:v>
                </c:pt>
                <c:pt idx="1273">
                  <c:v>-5470</c:v>
                </c:pt>
                <c:pt idx="1274">
                  <c:v>-5470</c:v>
                </c:pt>
                <c:pt idx="1275">
                  <c:v>-5470</c:v>
                </c:pt>
                <c:pt idx="1276">
                  <c:v>-5470</c:v>
                </c:pt>
                <c:pt idx="1277">
                  <c:v>-5470</c:v>
                </c:pt>
                <c:pt idx="1278">
                  <c:v>-5470</c:v>
                </c:pt>
                <c:pt idx="1279">
                  <c:v>-5460</c:v>
                </c:pt>
                <c:pt idx="1280">
                  <c:v>-5443</c:v>
                </c:pt>
                <c:pt idx="1281">
                  <c:v>-5443</c:v>
                </c:pt>
                <c:pt idx="1282">
                  <c:v>-5443</c:v>
                </c:pt>
                <c:pt idx="1283">
                  <c:v>-5441</c:v>
                </c:pt>
                <c:pt idx="1284">
                  <c:v>-5427</c:v>
                </c:pt>
                <c:pt idx="1285">
                  <c:v>-5424</c:v>
                </c:pt>
                <c:pt idx="1286">
                  <c:v>-5414</c:v>
                </c:pt>
                <c:pt idx="1287">
                  <c:v>-5387</c:v>
                </c:pt>
                <c:pt idx="1288">
                  <c:v>-5384</c:v>
                </c:pt>
                <c:pt idx="1289">
                  <c:v>-5379</c:v>
                </c:pt>
                <c:pt idx="1290">
                  <c:v>-5349</c:v>
                </c:pt>
                <c:pt idx="1291">
                  <c:v>-5343</c:v>
                </c:pt>
                <c:pt idx="1292">
                  <c:v>-5341</c:v>
                </c:pt>
                <c:pt idx="1293">
                  <c:v>-5333</c:v>
                </c:pt>
                <c:pt idx="1294">
                  <c:v>-5328</c:v>
                </c:pt>
                <c:pt idx="1295">
                  <c:v>-5322</c:v>
                </c:pt>
                <c:pt idx="1296">
                  <c:v>-5322</c:v>
                </c:pt>
                <c:pt idx="1297">
                  <c:v>-5322</c:v>
                </c:pt>
                <c:pt idx="1298">
                  <c:v>-5322</c:v>
                </c:pt>
                <c:pt idx="1299">
                  <c:v>-5317</c:v>
                </c:pt>
                <c:pt idx="1300">
                  <c:v>-5309.5</c:v>
                </c:pt>
                <c:pt idx="1301">
                  <c:v>-5309.5</c:v>
                </c:pt>
                <c:pt idx="1302">
                  <c:v>-5298</c:v>
                </c:pt>
                <c:pt idx="1303">
                  <c:v>-5293.5</c:v>
                </c:pt>
                <c:pt idx="1304">
                  <c:v>-5293.5</c:v>
                </c:pt>
                <c:pt idx="1305">
                  <c:v>-5293</c:v>
                </c:pt>
                <c:pt idx="1306">
                  <c:v>-5290</c:v>
                </c:pt>
                <c:pt idx="1307">
                  <c:v>-5279</c:v>
                </c:pt>
                <c:pt idx="1308">
                  <c:v>-5265</c:v>
                </c:pt>
                <c:pt idx="1309">
                  <c:v>-5265</c:v>
                </c:pt>
                <c:pt idx="1310">
                  <c:v>-5263.5</c:v>
                </c:pt>
                <c:pt idx="1311">
                  <c:v>-5006.5</c:v>
                </c:pt>
                <c:pt idx="1312">
                  <c:v>-4966</c:v>
                </c:pt>
                <c:pt idx="1313">
                  <c:v>-4966</c:v>
                </c:pt>
                <c:pt idx="1314">
                  <c:v>-4966</c:v>
                </c:pt>
                <c:pt idx="1315">
                  <c:v>-4959</c:v>
                </c:pt>
                <c:pt idx="1316">
                  <c:v>-4944.5</c:v>
                </c:pt>
                <c:pt idx="1317">
                  <c:v>-4944.5</c:v>
                </c:pt>
                <c:pt idx="1318">
                  <c:v>-4931</c:v>
                </c:pt>
                <c:pt idx="1319">
                  <c:v>-4931</c:v>
                </c:pt>
                <c:pt idx="1320">
                  <c:v>-4921</c:v>
                </c:pt>
                <c:pt idx="1321">
                  <c:v>-4902</c:v>
                </c:pt>
                <c:pt idx="1322">
                  <c:v>-4894</c:v>
                </c:pt>
                <c:pt idx="1323">
                  <c:v>-4875</c:v>
                </c:pt>
                <c:pt idx="1324">
                  <c:v>-4870</c:v>
                </c:pt>
                <c:pt idx="1325">
                  <c:v>-4861</c:v>
                </c:pt>
                <c:pt idx="1326">
                  <c:v>-4861</c:v>
                </c:pt>
                <c:pt idx="1327">
                  <c:v>-4861</c:v>
                </c:pt>
                <c:pt idx="1328">
                  <c:v>-4859</c:v>
                </c:pt>
                <c:pt idx="1329">
                  <c:v>-4853</c:v>
                </c:pt>
                <c:pt idx="1330">
                  <c:v>-4851.5</c:v>
                </c:pt>
                <c:pt idx="1331">
                  <c:v>-4851.5</c:v>
                </c:pt>
                <c:pt idx="1332">
                  <c:v>-4851</c:v>
                </c:pt>
                <c:pt idx="1333">
                  <c:v>-4829</c:v>
                </c:pt>
                <c:pt idx="1334">
                  <c:v>-4821</c:v>
                </c:pt>
                <c:pt idx="1335">
                  <c:v>-4812</c:v>
                </c:pt>
                <c:pt idx="1336">
                  <c:v>-4811.5</c:v>
                </c:pt>
                <c:pt idx="1337">
                  <c:v>-4808</c:v>
                </c:pt>
                <c:pt idx="1338">
                  <c:v>-4805</c:v>
                </c:pt>
                <c:pt idx="1339">
                  <c:v>-4802</c:v>
                </c:pt>
                <c:pt idx="1340">
                  <c:v>-4770</c:v>
                </c:pt>
                <c:pt idx="1341">
                  <c:v>-4770</c:v>
                </c:pt>
                <c:pt idx="1342">
                  <c:v>-4759</c:v>
                </c:pt>
                <c:pt idx="1343">
                  <c:v>-4757</c:v>
                </c:pt>
                <c:pt idx="1344">
                  <c:v>-4756</c:v>
                </c:pt>
                <c:pt idx="1345">
                  <c:v>-4732</c:v>
                </c:pt>
                <c:pt idx="1346">
                  <c:v>-4713</c:v>
                </c:pt>
                <c:pt idx="1347">
                  <c:v>-4613</c:v>
                </c:pt>
                <c:pt idx="1348">
                  <c:v>-4358</c:v>
                </c:pt>
                <c:pt idx="1349">
                  <c:v>-4314</c:v>
                </c:pt>
                <c:pt idx="1350">
                  <c:v>-4314</c:v>
                </c:pt>
                <c:pt idx="1351">
                  <c:v>-4311</c:v>
                </c:pt>
                <c:pt idx="1352">
                  <c:v>-4311</c:v>
                </c:pt>
                <c:pt idx="1353">
                  <c:v>-4311</c:v>
                </c:pt>
                <c:pt idx="1354">
                  <c:v>-4303</c:v>
                </c:pt>
                <c:pt idx="1355">
                  <c:v>-4288.5</c:v>
                </c:pt>
                <c:pt idx="1356">
                  <c:v>-4285.5</c:v>
                </c:pt>
                <c:pt idx="1357">
                  <c:v>-4255</c:v>
                </c:pt>
                <c:pt idx="1358">
                  <c:v>-4252</c:v>
                </c:pt>
                <c:pt idx="1359">
                  <c:v>-4247</c:v>
                </c:pt>
                <c:pt idx="1360">
                  <c:v>-4228</c:v>
                </c:pt>
                <c:pt idx="1361">
                  <c:v>-4220</c:v>
                </c:pt>
                <c:pt idx="1362">
                  <c:v>-4176</c:v>
                </c:pt>
                <c:pt idx="1363">
                  <c:v>-4150</c:v>
                </c:pt>
                <c:pt idx="1364">
                  <c:v>-4142.5</c:v>
                </c:pt>
                <c:pt idx="1365">
                  <c:v>-4142</c:v>
                </c:pt>
                <c:pt idx="1366">
                  <c:v>-4123</c:v>
                </c:pt>
                <c:pt idx="1367">
                  <c:v>-4115</c:v>
                </c:pt>
                <c:pt idx="1368">
                  <c:v>-4098</c:v>
                </c:pt>
                <c:pt idx="1369">
                  <c:v>-4079</c:v>
                </c:pt>
                <c:pt idx="1370">
                  <c:v>-4069</c:v>
                </c:pt>
                <c:pt idx="1371">
                  <c:v>-3792</c:v>
                </c:pt>
                <c:pt idx="1372">
                  <c:v>-3792</c:v>
                </c:pt>
                <c:pt idx="1373">
                  <c:v>-3783</c:v>
                </c:pt>
                <c:pt idx="1374">
                  <c:v>-3767</c:v>
                </c:pt>
                <c:pt idx="1375">
                  <c:v>-3746</c:v>
                </c:pt>
                <c:pt idx="1376">
                  <c:v>-3740</c:v>
                </c:pt>
                <c:pt idx="1377">
                  <c:v>-3740</c:v>
                </c:pt>
                <c:pt idx="1378">
                  <c:v>-3740</c:v>
                </c:pt>
                <c:pt idx="1379">
                  <c:v>-3740</c:v>
                </c:pt>
                <c:pt idx="1380">
                  <c:v>-3740</c:v>
                </c:pt>
                <c:pt idx="1381">
                  <c:v>-3740</c:v>
                </c:pt>
                <c:pt idx="1382">
                  <c:v>-3740</c:v>
                </c:pt>
                <c:pt idx="1383">
                  <c:v>-3740</c:v>
                </c:pt>
                <c:pt idx="1384">
                  <c:v>-3740</c:v>
                </c:pt>
                <c:pt idx="1385">
                  <c:v>-3730</c:v>
                </c:pt>
                <c:pt idx="1386">
                  <c:v>-3673</c:v>
                </c:pt>
                <c:pt idx="1387">
                  <c:v>-3662</c:v>
                </c:pt>
                <c:pt idx="1388">
                  <c:v>-3657</c:v>
                </c:pt>
                <c:pt idx="1389">
                  <c:v>-3654</c:v>
                </c:pt>
                <c:pt idx="1390">
                  <c:v>-3646</c:v>
                </c:pt>
                <c:pt idx="1391">
                  <c:v>-3639</c:v>
                </c:pt>
                <c:pt idx="1392">
                  <c:v>-3622</c:v>
                </c:pt>
                <c:pt idx="1393">
                  <c:v>-3603</c:v>
                </c:pt>
                <c:pt idx="1394">
                  <c:v>-3603</c:v>
                </c:pt>
                <c:pt idx="1395">
                  <c:v>-3603</c:v>
                </c:pt>
                <c:pt idx="1396">
                  <c:v>-3594</c:v>
                </c:pt>
                <c:pt idx="1397">
                  <c:v>-3592</c:v>
                </c:pt>
                <c:pt idx="1398">
                  <c:v>-3584</c:v>
                </c:pt>
                <c:pt idx="1399">
                  <c:v>-3568</c:v>
                </c:pt>
                <c:pt idx="1400">
                  <c:v>-3559</c:v>
                </c:pt>
                <c:pt idx="1401">
                  <c:v>-3549</c:v>
                </c:pt>
                <c:pt idx="1402">
                  <c:v>-3487</c:v>
                </c:pt>
                <c:pt idx="1403">
                  <c:v>-3446</c:v>
                </c:pt>
                <c:pt idx="1404">
                  <c:v>-3220</c:v>
                </c:pt>
                <c:pt idx="1405">
                  <c:v>-3220</c:v>
                </c:pt>
                <c:pt idx="1406">
                  <c:v>-3201</c:v>
                </c:pt>
                <c:pt idx="1407">
                  <c:v>-3193</c:v>
                </c:pt>
                <c:pt idx="1408">
                  <c:v>-3156</c:v>
                </c:pt>
                <c:pt idx="1409">
                  <c:v>-3145</c:v>
                </c:pt>
                <c:pt idx="1410">
                  <c:v>-3139</c:v>
                </c:pt>
                <c:pt idx="1411">
                  <c:v>-3093</c:v>
                </c:pt>
                <c:pt idx="1412">
                  <c:v>-3080</c:v>
                </c:pt>
                <c:pt idx="1413">
                  <c:v>-3057.5</c:v>
                </c:pt>
                <c:pt idx="1414">
                  <c:v>-3053</c:v>
                </c:pt>
                <c:pt idx="1415">
                  <c:v>-3040.5</c:v>
                </c:pt>
                <c:pt idx="1416">
                  <c:v>-3040</c:v>
                </c:pt>
                <c:pt idx="1417">
                  <c:v>-3026</c:v>
                </c:pt>
                <c:pt idx="1418">
                  <c:v>-3026</c:v>
                </c:pt>
                <c:pt idx="1419">
                  <c:v>-3021</c:v>
                </c:pt>
                <c:pt idx="1420">
                  <c:v>-2989</c:v>
                </c:pt>
                <c:pt idx="1421">
                  <c:v>-2926</c:v>
                </c:pt>
                <c:pt idx="1422">
                  <c:v>-2922</c:v>
                </c:pt>
                <c:pt idx="1423">
                  <c:v>-2590.5</c:v>
                </c:pt>
                <c:pt idx="1424">
                  <c:v>-2584</c:v>
                </c:pt>
                <c:pt idx="1425">
                  <c:v>-2538</c:v>
                </c:pt>
                <c:pt idx="1426">
                  <c:v>-2527</c:v>
                </c:pt>
                <c:pt idx="1427">
                  <c:v>-2477</c:v>
                </c:pt>
                <c:pt idx="1428">
                  <c:v>-2447</c:v>
                </c:pt>
                <c:pt idx="1429">
                  <c:v>-2395</c:v>
                </c:pt>
                <c:pt idx="1430">
                  <c:v>-2377</c:v>
                </c:pt>
                <c:pt idx="1431">
                  <c:v>-2277</c:v>
                </c:pt>
                <c:pt idx="1432">
                  <c:v>-2047</c:v>
                </c:pt>
                <c:pt idx="1433">
                  <c:v>-1970</c:v>
                </c:pt>
                <c:pt idx="1434">
                  <c:v>-1908</c:v>
                </c:pt>
                <c:pt idx="1435">
                  <c:v>-1906.5</c:v>
                </c:pt>
                <c:pt idx="1436">
                  <c:v>-1905</c:v>
                </c:pt>
                <c:pt idx="1437">
                  <c:v>-1905</c:v>
                </c:pt>
                <c:pt idx="1438">
                  <c:v>-1898</c:v>
                </c:pt>
                <c:pt idx="1439">
                  <c:v>-1838</c:v>
                </c:pt>
                <c:pt idx="1440">
                  <c:v>-1837</c:v>
                </c:pt>
                <c:pt idx="1441">
                  <c:v>-1800</c:v>
                </c:pt>
                <c:pt idx="1442">
                  <c:v>-1526</c:v>
                </c:pt>
                <c:pt idx="1443">
                  <c:v>-1488</c:v>
                </c:pt>
                <c:pt idx="1444">
                  <c:v>-1426.5</c:v>
                </c:pt>
                <c:pt idx="1445">
                  <c:v>-1336</c:v>
                </c:pt>
                <c:pt idx="1446">
                  <c:v>-1336</c:v>
                </c:pt>
                <c:pt idx="1447">
                  <c:v>-1317</c:v>
                </c:pt>
                <c:pt idx="1448">
                  <c:v>-1270</c:v>
                </c:pt>
                <c:pt idx="1449">
                  <c:v>-1264</c:v>
                </c:pt>
                <c:pt idx="1450">
                  <c:v>-1229.5</c:v>
                </c:pt>
                <c:pt idx="1451">
                  <c:v>-1220</c:v>
                </c:pt>
                <c:pt idx="1452">
                  <c:v>-1129</c:v>
                </c:pt>
                <c:pt idx="1453">
                  <c:v>-864</c:v>
                </c:pt>
                <c:pt idx="1454">
                  <c:v>-842</c:v>
                </c:pt>
                <c:pt idx="1455">
                  <c:v>-833</c:v>
                </c:pt>
                <c:pt idx="1456">
                  <c:v>-805</c:v>
                </c:pt>
                <c:pt idx="1457">
                  <c:v>-787</c:v>
                </c:pt>
                <c:pt idx="1458">
                  <c:v>-752.5</c:v>
                </c:pt>
                <c:pt idx="1459">
                  <c:v>-690.5</c:v>
                </c:pt>
                <c:pt idx="1460">
                  <c:v>-652</c:v>
                </c:pt>
                <c:pt idx="1461">
                  <c:v>-652</c:v>
                </c:pt>
                <c:pt idx="1462">
                  <c:v>-636</c:v>
                </c:pt>
                <c:pt idx="1463">
                  <c:v>-581</c:v>
                </c:pt>
                <c:pt idx="1464">
                  <c:v>-304</c:v>
                </c:pt>
                <c:pt idx="1465">
                  <c:v>-304</c:v>
                </c:pt>
                <c:pt idx="1466">
                  <c:v>-294.5</c:v>
                </c:pt>
                <c:pt idx="1467">
                  <c:v>-151</c:v>
                </c:pt>
                <c:pt idx="1468">
                  <c:v>-141</c:v>
                </c:pt>
                <c:pt idx="1469">
                  <c:v>242</c:v>
                </c:pt>
                <c:pt idx="1470">
                  <c:v>261</c:v>
                </c:pt>
                <c:pt idx="1471">
                  <c:v>262</c:v>
                </c:pt>
                <c:pt idx="1472">
                  <c:v>270</c:v>
                </c:pt>
                <c:pt idx="1473">
                  <c:v>350</c:v>
                </c:pt>
                <c:pt idx="1474">
                  <c:v>370</c:v>
                </c:pt>
                <c:pt idx="1475">
                  <c:v>395.5</c:v>
                </c:pt>
                <c:pt idx="1476">
                  <c:v>395.5</c:v>
                </c:pt>
                <c:pt idx="1477">
                  <c:v>491</c:v>
                </c:pt>
                <c:pt idx="1478">
                  <c:v>515</c:v>
                </c:pt>
                <c:pt idx="1479">
                  <c:v>515</c:v>
                </c:pt>
                <c:pt idx="1480">
                  <c:v>584</c:v>
                </c:pt>
                <c:pt idx="1481">
                  <c:v>905</c:v>
                </c:pt>
                <c:pt idx="1482">
                  <c:v>917</c:v>
                </c:pt>
                <c:pt idx="1483">
                  <c:v>966.5</c:v>
                </c:pt>
                <c:pt idx="1484">
                  <c:v>1062</c:v>
                </c:pt>
                <c:pt idx="1485">
                  <c:v>1182.5</c:v>
                </c:pt>
                <c:pt idx="1486">
                  <c:v>1373.5</c:v>
                </c:pt>
                <c:pt idx="1487">
                  <c:v>1410</c:v>
                </c:pt>
                <c:pt idx="1488">
                  <c:v>1418</c:v>
                </c:pt>
                <c:pt idx="1489">
                  <c:v>1418</c:v>
                </c:pt>
                <c:pt idx="1490">
                  <c:v>1426</c:v>
                </c:pt>
                <c:pt idx="1491">
                  <c:v>1426</c:v>
                </c:pt>
                <c:pt idx="1492">
                  <c:v>1451</c:v>
                </c:pt>
                <c:pt idx="1493">
                  <c:v>1499</c:v>
                </c:pt>
                <c:pt idx="1494">
                  <c:v>1564</c:v>
                </c:pt>
                <c:pt idx="1495">
                  <c:v>1572</c:v>
                </c:pt>
                <c:pt idx="1496">
                  <c:v>1633</c:v>
                </c:pt>
                <c:pt idx="1497">
                  <c:v>1651</c:v>
                </c:pt>
                <c:pt idx="1498">
                  <c:v>2017.5</c:v>
                </c:pt>
                <c:pt idx="1499">
                  <c:v>2111</c:v>
                </c:pt>
                <c:pt idx="1500">
                  <c:v>2111</c:v>
                </c:pt>
                <c:pt idx="1501">
                  <c:v>2111</c:v>
                </c:pt>
                <c:pt idx="1502">
                  <c:v>2111</c:v>
                </c:pt>
                <c:pt idx="1503">
                  <c:v>2111</c:v>
                </c:pt>
                <c:pt idx="1504">
                  <c:v>2128</c:v>
                </c:pt>
                <c:pt idx="1505">
                  <c:v>2164</c:v>
                </c:pt>
                <c:pt idx="1506">
                  <c:v>2164</c:v>
                </c:pt>
                <c:pt idx="1507">
                  <c:v>2226</c:v>
                </c:pt>
                <c:pt idx="1508">
                  <c:v>2667.5</c:v>
                </c:pt>
                <c:pt idx="1509">
                  <c:v>2688.5</c:v>
                </c:pt>
                <c:pt idx="1510">
                  <c:v>2701</c:v>
                </c:pt>
                <c:pt idx="1511">
                  <c:v>2753</c:v>
                </c:pt>
                <c:pt idx="1512">
                  <c:v>2762</c:v>
                </c:pt>
                <c:pt idx="1513">
                  <c:v>2776</c:v>
                </c:pt>
                <c:pt idx="1514">
                  <c:v>3140</c:v>
                </c:pt>
                <c:pt idx="1515">
                  <c:v>3221</c:v>
                </c:pt>
                <c:pt idx="1516">
                  <c:v>3229</c:v>
                </c:pt>
                <c:pt idx="1517">
                  <c:v>3242</c:v>
                </c:pt>
                <c:pt idx="1518">
                  <c:v>3323</c:v>
                </c:pt>
                <c:pt idx="1519">
                  <c:v>3323</c:v>
                </c:pt>
                <c:pt idx="1520">
                  <c:v>3330.5</c:v>
                </c:pt>
                <c:pt idx="1521">
                  <c:v>3383</c:v>
                </c:pt>
                <c:pt idx="1522">
                  <c:v>3741</c:v>
                </c:pt>
                <c:pt idx="1523">
                  <c:v>3787</c:v>
                </c:pt>
                <c:pt idx="1524">
                  <c:v>3789</c:v>
                </c:pt>
                <c:pt idx="1525">
                  <c:v>3789</c:v>
                </c:pt>
                <c:pt idx="1526">
                  <c:v>3924</c:v>
                </c:pt>
                <c:pt idx="1527">
                  <c:v>4308.5</c:v>
                </c:pt>
                <c:pt idx="1528">
                  <c:v>4388</c:v>
                </c:pt>
                <c:pt idx="1529">
                  <c:v>4403</c:v>
                </c:pt>
                <c:pt idx="1530">
                  <c:v>4433</c:v>
                </c:pt>
                <c:pt idx="1531">
                  <c:v>4490</c:v>
                </c:pt>
                <c:pt idx="1532">
                  <c:v>4512</c:v>
                </c:pt>
                <c:pt idx="1533">
                  <c:v>4525</c:v>
                </c:pt>
                <c:pt idx="1534">
                  <c:v>4927</c:v>
                </c:pt>
                <c:pt idx="1535">
                  <c:v>4942.5</c:v>
                </c:pt>
                <c:pt idx="1536">
                  <c:v>4958</c:v>
                </c:pt>
                <c:pt idx="1537">
                  <c:v>5080</c:v>
                </c:pt>
                <c:pt idx="1538">
                  <c:v>5524</c:v>
                </c:pt>
                <c:pt idx="1539">
                  <c:v>5525</c:v>
                </c:pt>
                <c:pt idx="1540">
                  <c:v>5550.5</c:v>
                </c:pt>
                <c:pt idx="1541">
                  <c:v>5592</c:v>
                </c:pt>
                <c:pt idx="1542">
                  <c:v>5660</c:v>
                </c:pt>
                <c:pt idx="1543">
                  <c:v>5660</c:v>
                </c:pt>
                <c:pt idx="1544">
                  <c:v>5668</c:v>
                </c:pt>
                <c:pt idx="1545">
                  <c:v>5703</c:v>
                </c:pt>
                <c:pt idx="1546">
                  <c:v>5706</c:v>
                </c:pt>
                <c:pt idx="1547">
                  <c:v>5743</c:v>
                </c:pt>
                <c:pt idx="1548">
                  <c:v>5759</c:v>
                </c:pt>
                <c:pt idx="1549">
                  <c:v>5759</c:v>
                </c:pt>
                <c:pt idx="1550">
                  <c:v>6174</c:v>
                </c:pt>
                <c:pt idx="1551">
                  <c:v>6196</c:v>
                </c:pt>
                <c:pt idx="1552">
                  <c:v>6225</c:v>
                </c:pt>
                <c:pt idx="1553">
                  <c:v>6255</c:v>
                </c:pt>
                <c:pt idx="1554">
                  <c:v>6255</c:v>
                </c:pt>
                <c:pt idx="1555">
                  <c:v>6686</c:v>
                </c:pt>
                <c:pt idx="1556">
                  <c:v>6789</c:v>
                </c:pt>
                <c:pt idx="1557">
                  <c:v>6789</c:v>
                </c:pt>
                <c:pt idx="1558">
                  <c:v>6872</c:v>
                </c:pt>
                <c:pt idx="1559">
                  <c:v>6872</c:v>
                </c:pt>
                <c:pt idx="1560">
                  <c:v>6872</c:v>
                </c:pt>
                <c:pt idx="1561">
                  <c:v>6872</c:v>
                </c:pt>
                <c:pt idx="1562">
                  <c:v>6924</c:v>
                </c:pt>
                <c:pt idx="1563">
                  <c:v>6924</c:v>
                </c:pt>
                <c:pt idx="1564">
                  <c:v>6932</c:v>
                </c:pt>
                <c:pt idx="1565">
                  <c:v>6932</c:v>
                </c:pt>
                <c:pt idx="1566">
                  <c:v>7260</c:v>
                </c:pt>
                <c:pt idx="1567">
                  <c:v>7260</c:v>
                </c:pt>
                <c:pt idx="1568">
                  <c:v>7268</c:v>
                </c:pt>
                <c:pt idx="1569">
                  <c:v>7268</c:v>
                </c:pt>
                <c:pt idx="1570">
                  <c:v>7344</c:v>
                </c:pt>
                <c:pt idx="1571">
                  <c:v>7360</c:v>
                </c:pt>
                <c:pt idx="1572">
                  <c:v>7360</c:v>
                </c:pt>
                <c:pt idx="1573">
                  <c:v>7360</c:v>
                </c:pt>
                <c:pt idx="1574">
                  <c:v>7360</c:v>
                </c:pt>
                <c:pt idx="1575">
                  <c:v>7422</c:v>
                </c:pt>
                <c:pt idx="1576">
                  <c:v>7422</c:v>
                </c:pt>
                <c:pt idx="1577">
                  <c:v>7436</c:v>
                </c:pt>
                <c:pt idx="1578">
                  <c:v>7444</c:v>
                </c:pt>
                <c:pt idx="1579">
                  <c:v>7686</c:v>
                </c:pt>
                <c:pt idx="1580">
                  <c:v>7777</c:v>
                </c:pt>
                <c:pt idx="1581">
                  <c:v>7777</c:v>
                </c:pt>
                <c:pt idx="1582">
                  <c:v>7942</c:v>
                </c:pt>
                <c:pt idx="1583">
                  <c:v>7957</c:v>
                </c:pt>
                <c:pt idx="1584">
                  <c:v>8045</c:v>
                </c:pt>
                <c:pt idx="1585">
                  <c:v>8085</c:v>
                </c:pt>
                <c:pt idx="1586">
                  <c:v>8516</c:v>
                </c:pt>
                <c:pt idx="1587">
                  <c:v>8578</c:v>
                </c:pt>
                <c:pt idx="1588">
                  <c:v>8619</c:v>
                </c:pt>
                <c:pt idx="1589">
                  <c:v>8632</c:v>
                </c:pt>
                <c:pt idx="1590">
                  <c:v>8673</c:v>
                </c:pt>
                <c:pt idx="1591">
                  <c:v>9036</c:v>
                </c:pt>
                <c:pt idx="1592">
                  <c:v>9179</c:v>
                </c:pt>
                <c:pt idx="1593">
                  <c:v>9193</c:v>
                </c:pt>
                <c:pt idx="1594">
                  <c:v>9252</c:v>
                </c:pt>
              </c:numCache>
            </c:numRef>
          </c:xVal>
          <c:yVal>
            <c:numRef>
              <c:f>'Active 1'!$O$21:$O$1927</c:f>
              <c:numCache>
                <c:formatCode>General</c:formatCode>
                <c:ptCount val="1907"/>
                <c:pt idx="533">
                  <c:v>-5.0951345087110883E-3</c:v>
                </c:pt>
                <c:pt idx="1290">
                  <c:v>3.8759834838885364E-4</c:v>
                </c:pt>
                <c:pt idx="1291">
                  <c:v>3.8997011458514813E-4</c:v>
                </c:pt>
                <c:pt idx="1292">
                  <c:v>3.90760703317246E-4</c:v>
                </c:pt>
                <c:pt idx="1293">
                  <c:v>3.9392305824563836E-4</c:v>
                </c:pt>
                <c:pt idx="1294">
                  <c:v>3.9589953007588326E-4</c:v>
                </c:pt>
                <c:pt idx="1295">
                  <c:v>3.9827129627217732E-4</c:v>
                </c:pt>
                <c:pt idx="1296">
                  <c:v>3.9827129627217732E-4</c:v>
                </c:pt>
                <c:pt idx="1297">
                  <c:v>3.9827129627217732E-4</c:v>
                </c:pt>
                <c:pt idx="1298">
                  <c:v>3.9827129627217732E-4</c:v>
                </c:pt>
                <c:pt idx="1299">
                  <c:v>4.0024776810242265E-4</c:v>
                </c:pt>
                <c:pt idx="1300">
                  <c:v>4.0321247584779001E-4</c:v>
                </c:pt>
                <c:pt idx="1301">
                  <c:v>4.0321247584779001E-4</c:v>
                </c:pt>
                <c:pt idx="1302">
                  <c:v>4.0775836105735397E-4</c:v>
                </c:pt>
                <c:pt idx="1303">
                  <c:v>4.0953718570457473E-4</c:v>
                </c:pt>
                <c:pt idx="1304">
                  <c:v>4.0953718570457473E-4</c:v>
                </c:pt>
                <c:pt idx="1305">
                  <c:v>4.0973483288759887E-4</c:v>
                </c:pt>
                <c:pt idx="1306">
                  <c:v>4.1092071598574633E-4</c:v>
                </c:pt>
                <c:pt idx="1307">
                  <c:v>4.1526895401228529E-4</c:v>
                </c:pt>
                <c:pt idx="1308">
                  <c:v>4.2080307513697171E-4</c:v>
                </c:pt>
                <c:pt idx="1309">
                  <c:v>4.2080307513697171E-4</c:v>
                </c:pt>
                <c:pt idx="1310">
                  <c:v>4.2139601668604544E-4</c:v>
                </c:pt>
                <c:pt idx="1311">
                  <c:v>5.2298666876064411E-4</c:v>
                </c:pt>
                <c:pt idx="1312">
                  <c:v>5.3899609058562963E-4</c:v>
                </c:pt>
                <c:pt idx="1313">
                  <c:v>5.3899609058562963E-4</c:v>
                </c:pt>
                <c:pt idx="1314">
                  <c:v>5.3899609058562963E-4</c:v>
                </c:pt>
                <c:pt idx="1315">
                  <c:v>5.417631511479724E-4</c:v>
                </c:pt>
                <c:pt idx="1316">
                  <c:v>5.474949194556834E-4</c:v>
                </c:pt>
                <c:pt idx="1317">
                  <c:v>5.474949194556834E-4</c:v>
                </c:pt>
                <c:pt idx="1318">
                  <c:v>5.5283139339734524E-4</c:v>
                </c:pt>
                <c:pt idx="1319">
                  <c:v>5.5283139339734524E-4</c:v>
                </c:pt>
                <c:pt idx="1320">
                  <c:v>5.5678433705783547E-4</c:v>
                </c:pt>
                <c:pt idx="1321">
                  <c:v>5.6429493001276679E-4</c:v>
                </c:pt>
                <c:pt idx="1322">
                  <c:v>5.6745728494115915E-4</c:v>
                </c:pt>
                <c:pt idx="1323">
                  <c:v>5.7496787789609047E-4</c:v>
                </c:pt>
                <c:pt idx="1324">
                  <c:v>5.7694434972633559E-4</c:v>
                </c:pt>
                <c:pt idx="1325">
                  <c:v>5.8050199902077689E-4</c:v>
                </c:pt>
                <c:pt idx="1326">
                  <c:v>5.8050199902077689E-4</c:v>
                </c:pt>
                <c:pt idx="1327">
                  <c:v>5.8050199902077689E-4</c:v>
                </c:pt>
                <c:pt idx="1328">
                  <c:v>5.8129258775287476E-4</c:v>
                </c:pt>
                <c:pt idx="1329">
                  <c:v>5.8366435394916903E-4</c:v>
                </c:pt>
                <c:pt idx="1330">
                  <c:v>5.8425729549824255E-4</c:v>
                </c:pt>
                <c:pt idx="1331">
                  <c:v>5.8425729549824255E-4</c:v>
                </c:pt>
                <c:pt idx="1332">
                  <c:v>5.8445494268126712E-4</c:v>
                </c:pt>
                <c:pt idx="1333">
                  <c:v>5.9315141873434547E-4</c:v>
                </c:pt>
                <c:pt idx="1334">
                  <c:v>5.9631377366273761E-4</c:v>
                </c:pt>
                <c:pt idx="1335">
                  <c:v>5.9987142295717891E-4</c:v>
                </c:pt>
                <c:pt idx="1336">
                  <c:v>6.0006907014020349E-4</c:v>
                </c:pt>
                <c:pt idx="1337">
                  <c:v>6.0145260042137509E-4</c:v>
                </c:pt>
                <c:pt idx="1338">
                  <c:v>6.0263848351952212E-4</c:v>
                </c:pt>
                <c:pt idx="1339">
                  <c:v>6.0382436661766915E-4</c:v>
                </c:pt>
                <c:pt idx="1340">
                  <c:v>6.1647378633123795E-4</c:v>
                </c:pt>
                <c:pt idx="1341">
                  <c:v>6.1647378633123795E-4</c:v>
                </c:pt>
                <c:pt idx="1342">
                  <c:v>6.2082202435777712E-4</c:v>
                </c:pt>
                <c:pt idx="1343">
                  <c:v>6.2161261308987521E-4</c:v>
                </c:pt>
                <c:pt idx="1344">
                  <c:v>6.2200790745592415E-4</c:v>
                </c:pt>
                <c:pt idx="1345">
                  <c:v>6.314949722411008E-4</c:v>
                </c:pt>
                <c:pt idx="1346">
                  <c:v>6.3900556519603212E-4</c:v>
                </c:pt>
                <c:pt idx="1347">
                  <c:v>6.7853500180093448E-4</c:v>
                </c:pt>
                <c:pt idx="1348">
                  <c:v>7.7933506514343506E-4</c:v>
                </c:pt>
                <c:pt idx="1349">
                  <c:v>7.9672801724959218E-4</c:v>
                </c:pt>
                <c:pt idx="1350">
                  <c:v>7.9672801724959218E-4</c:v>
                </c:pt>
                <c:pt idx="1351">
                  <c:v>7.9791390034773921E-4</c:v>
                </c:pt>
                <c:pt idx="1352">
                  <c:v>7.9791390034773921E-4</c:v>
                </c:pt>
                <c:pt idx="1353">
                  <c:v>7.9791390034773921E-4</c:v>
                </c:pt>
                <c:pt idx="1354">
                  <c:v>8.0107625527613135E-4</c:v>
                </c:pt>
                <c:pt idx="1355">
                  <c:v>8.0680802358384213E-4</c:v>
                </c:pt>
                <c:pt idx="1356">
                  <c:v>8.0799390668198938E-4</c:v>
                </c:pt>
                <c:pt idx="1357">
                  <c:v>8.2005038484648444E-4</c:v>
                </c:pt>
                <c:pt idx="1358">
                  <c:v>8.2123626794463147E-4</c:v>
                </c:pt>
                <c:pt idx="1359">
                  <c:v>8.2321273977487659E-4</c:v>
                </c:pt>
                <c:pt idx="1360">
                  <c:v>8.3072333272980812E-4</c:v>
                </c:pt>
                <c:pt idx="1361">
                  <c:v>8.3388568765820027E-4</c:v>
                </c:pt>
                <c:pt idx="1362">
                  <c:v>8.5127863976435718E-4</c:v>
                </c:pt>
                <c:pt idx="1363">
                  <c:v>8.6155629328163192E-4</c:v>
                </c:pt>
                <c:pt idx="1364">
                  <c:v>8.6452100102699949E-4</c:v>
                </c:pt>
                <c:pt idx="1365">
                  <c:v>8.6471864821002407E-4</c:v>
                </c:pt>
                <c:pt idx="1366">
                  <c:v>8.7222924116495538E-4</c:v>
                </c:pt>
                <c:pt idx="1367">
                  <c:v>8.7539159609334753E-4</c:v>
                </c:pt>
                <c:pt idx="1368">
                  <c:v>8.8211160031618097E-4</c:v>
                </c:pt>
                <c:pt idx="1369">
                  <c:v>8.8962219327111251E-4</c:v>
                </c:pt>
                <c:pt idx="1370">
                  <c:v>8.9357513693160274E-4</c:v>
                </c:pt>
                <c:pt idx="1371">
                  <c:v>1.0030716763271819E-3</c:v>
                </c:pt>
                <c:pt idx="1372">
                  <c:v>1.0030716763271819E-3</c:v>
                </c:pt>
                <c:pt idx="1373">
                  <c:v>1.0066293256216232E-3</c:v>
                </c:pt>
                <c:pt idx="1374">
                  <c:v>1.0129540354784075E-3</c:v>
                </c:pt>
                <c:pt idx="1375">
                  <c:v>1.0212552171654369E-3</c:v>
                </c:pt>
                <c:pt idx="1376">
                  <c:v>1.0236269833617312E-3</c:v>
                </c:pt>
                <c:pt idx="1377">
                  <c:v>1.0236269833617312E-3</c:v>
                </c:pt>
                <c:pt idx="1378">
                  <c:v>1.0236269833617312E-3</c:v>
                </c:pt>
                <c:pt idx="1379">
                  <c:v>1.0236269833617312E-3</c:v>
                </c:pt>
                <c:pt idx="1380">
                  <c:v>1.0236269833617312E-3</c:v>
                </c:pt>
                <c:pt idx="1381">
                  <c:v>1.0236269833617312E-3</c:v>
                </c:pt>
                <c:pt idx="1382">
                  <c:v>1.0236269833617312E-3</c:v>
                </c:pt>
                <c:pt idx="1383">
                  <c:v>1.0236269833617312E-3</c:v>
                </c:pt>
                <c:pt idx="1384">
                  <c:v>1.0236269833617312E-3</c:v>
                </c:pt>
                <c:pt idx="1385">
                  <c:v>1.0275799270222214E-3</c:v>
                </c:pt>
                <c:pt idx="1386">
                  <c:v>1.0501117058870156E-3</c:v>
                </c:pt>
                <c:pt idx="1387">
                  <c:v>1.054459943913555E-3</c:v>
                </c:pt>
                <c:pt idx="1388">
                  <c:v>1.0564364157438001E-3</c:v>
                </c:pt>
                <c:pt idx="1389">
                  <c:v>1.0576222988419471E-3</c:v>
                </c:pt>
                <c:pt idx="1390">
                  <c:v>1.0607846537703392E-3</c:v>
                </c:pt>
                <c:pt idx="1391">
                  <c:v>1.0635517143326825E-3</c:v>
                </c:pt>
                <c:pt idx="1392">
                  <c:v>1.0702717185555157E-3</c:v>
                </c:pt>
                <c:pt idx="1393">
                  <c:v>1.0777823115104472E-3</c:v>
                </c:pt>
                <c:pt idx="1394">
                  <c:v>1.0777823115104472E-3</c:v>
                </c:pt>
                <c:pt idx="1395">
                  <c:v>1.0777823115104472E-3</c:v>
                </c:pt>
                <c:pt idx="1396">
                  <c:v>1.0813399608048883E-3</c:v>
                </c:pt>
                <c:pt idx="1397">
                  <c:v>1.0821305495369864E-3</c:v>
                </c:pt>
                <c:pt idx="1398">
                  <c:v>1.0852929044653785E-3</c:v>
                </c:pt>
                <c:pt idx="1399">
                  <c:v>1.091617614322163E-3</c:v>
                </c:pt>
                <c:pt idx="1400">
                  <c:v>1.0951752636166041E-3</c:v>
                </c:pt>
                <c:pt idx="1401">
                  <c:v>1.0991282072770944E-3</c:v>
                </c:pt>
                <c:pt idx="1402">
                  <c:v>1.1236364579721339E-3</c:v>
                </c:pt>
                <c:pt idx="1403">
                  <c:v>1.1398435269801437E-3</c:v>
                </c:pt>
                <c:pt idx="1404">
                  <c:v>1.2291800537072228E-3</c:v>
                </c:pt>
                <c:pt idx="1405">
                  <c:v>1.2291800537072228E-3</c:v>
                </c:pt>
                <c:pt idx="1406">
                  <c:v>1.2366906466621543E-3</c:v>
                </c:pt>
                <c:pt idx="1407">
                  <c:v>1.2398530015905464E-3</c:v>
                </c:pt>
                <c:pt idx="1408">
                  <c:v>1.2544788931343604E-3</c:v>
                </c:pt>
                <c:pt idx="1409">
                  <c:v>1.2588271311608995E-3</c:v>
                </c:pt>
                <c:pt idx="1410">
                  <c:v>1.2611988973571936E-3</c:v>
                </c:pt>
                <c:pt idx="1411">
                  <c:v>1.2793824381954486E-3</c:v>
                </c:pt>
                <c:pt idx="1412">
                  <c:v>1.2845212649540861E-3</c:v>
                </c:pt>
                <c:pt idx="1413">
                  <c:v>1.293415388190189E-3</c:v>
                </c:pt>
                <c:pt idx="1414">
                  <c:v>1.2951942128374095E-3</c:v>
                </c:pt>
                <c:pt idx="1415">
                  <c:v>1.3001353924130224E-3</c:v>
                </c:pt>
                <c:pt idx="1416">
                  <c:v>1.3003330395960468E-3</c:v>
                </c:pt>
                <c:pt idx="1417">
                  <c:v>1.3058671607207332E-3</c:v>
                </c:pt>
                <c:pt idx="1418">
                  <c:v>1.3058671607207332E-3</c:v>
                </c:pt>
                <c:pt idx="1419">
                  <c:v>1.3078436325509783E-3</c:v>
                </c:pt>
                <c:pt idx="1420">
                  <c:v>1.3204930522645471E-3</c:v>
                </c:pt>
                <c:pt idx="1421">
                  <c:v>1.3453965973256354E-3</c:v>
                </c:pt>
                <c:pt idx="1422">
                  <c:v>1.3469777747898315E-3</c:v>
                </c:pt>
                <c:pt idx="1423">
                  <c:v>1.4780178571350826E-3</c:v>
                </c:pt>
                <c:pt idx="1424">
                  <c:v>1.4805872705144012E-3</c:v>
                </c:pt>
                <c:pt idx="1425">
                  <c:v>1.4987708113526562E-3</c:v>
                </c:pt>
                <c:pt idx="1426">
                  <c:v>1.5031190493791954E-3</c:v>
                </c:pt>
                <c:pt idx="1427">
                  <c:v>1.5228837676816466E-3</c:v>
                </c:pt>
                <c:pt idx="1428">
                  <c:v>1.5347425986631173E-3</c:v>
                </c:pt>
                <c:pt idx="1429">
                  <c:v>1.5552979056976664E-3</c:v>
                </c:pt>
                <c:pt idx="1430">
                  <c:v>1.562413204286549E-3</c:v>
                </c:pt>
                <c:pt idx="1431">
                  <c:v>1.6019426408914511E-3</c:v>
                </c:pt>
                <c:pt idx="1432">
                  <c:v>1.6928603450827263E-3</c:v>
                </c:pt>
                <c:pt idx="1433">
                  <c:v>1.7232980112685012E-3</c:v>
                </c:pt>
                <c:pt idx="1434">
                  <c:v>1.7478062619635405E-3</c:v>
                </c:pt>
                <c:pt idx="1435">
                  <c:v>1.748399203512614E-3</c:v>
                </c:pt>
                <c:pt idx="1436">
                  <c:v>1.7489921450616875E-3</c:v>
                </c:pt>
                <c:pt idx="1437">
                  <c:v>1.7489921450616875E-3</c:v>
                </c:pt>
                <c:pt idx="1438">
                  <c:v>1.7517592056240307E-3</c:v>
                </c:pt>
                <c:pt idx="1439">
                  <c:v>1.7754768675869721E-3</c:v>
                </c:pt>
                <c:pt idx="1440">
                  <c:v>1.775872161953021E-3</c:v>
                </c:pt>
                <c:pt idx="1441">
                  <c:v>1.7904980534968347E-3</c:v>
                </c:pt>
                <c:pt idx="1442">
                  <c:v>1.8988087097942671E-3</c:v>
                </c:pt>
                <c:pt idx="1443">
                  <c:v>1.9138298957041299E-3</c:v>
                </c:pt>
                <c:pt idx="1444">
                  <c:v>1.9381404992161446E-3</c:v>
                </c:pt>
                <c:pt idx="1445">
                  <c:v>1.9739146393435813E-3</c:v>
                </c:pt>
                <c:pt idx="1446">
                  <c:v>1.9739146393435813E-3</c:v>
                </c:pt>
                <c:pt idx="1447">
                  <c:v>1.9814252322985127E-3</c:v>
                </c:pt>
                <c:pt idx="1448">
                  <c:v>2.0000040675028168E-3</c:v>
                </c:pt>
                <c:pt idx="1449">
                  <c:v>2.0023758336991109E-3</c:v>
                </c:pt>
                <c:pt idx="1450">
                  <c:v>2.0160134893278023E-3</c:v>
                </c:pt>
                <c:pt idx="1451">
                  <c:v>2.019768785805268E-3</c:v>
                </c:pt>
                <c:pt idx="1452">
                  <c:v>2.0557405731157288E-3</c:v>
                </c:pt>
                <c:pt idx="1453">
                  <c:v>2.1604935801187199E-3</c:v>
                </c:pt>
                <c:pt idx="1454">
                  <c:v>2.1691900561717986E-3</c:v>
                </c:pt>
                <c:pt idx="1455">
                  <c:v>2.1727477054662397E-3</c:v>
                </c:pt>
                <c:pt idx="1456">
                  <c:v>2.1838159477156121E-3</c:v>
                </c:pt>
                <c:pt idx="1457">
                  <c:v>2.1909312463044947E-3</c:v>
                </c:pt>
                <c:pt idx="1458">
                  <c:v>2.2045689019331858E-3</c:v>
                </c:pt>
                <c:pt idx="1459">
                  <c:v>2.2290771526282255E-3</c:v>
                </c:pt>
                <c:pt idx="1460">
                  <c:v>2.2442959857211127E-3</c:v>
                </c:pt>
                <c:pt idx="1461">
                  <c:v>2.2442959857211127E-3</c:v>
                </c:pt>
                <c:pt idx="1462">
                  <c:v>2.250620695577897E-3</c:v>
                </c:pt>
                <c:pt idx="1463">
                  <c:v>2.2723618857105935E-3</c:v>
                </c:pt>
                <c:pt idx="1464">
                  <c:v>2.3818584251061726E-3</c:v>
                </c:pt>
                <c:pt idx="1465">
                  <c:v>2.3818584251061726E-3</c:v>
                </c:pt>
                <c:pt idx="1466">
                  <c:v>2.3856137215836383E-3</c:v>
                </c:pt>
                <c:pt idx="1467">
                  <c:v>2.4423384631116732E-3</c:v>
                </c:pt>
                <c:pt idx="1468">
                  <c:v>2.4462914067721634E-3</c:v>
                </c:pt>
                <c:pt idx="1469">
                  <c:v>2.597689148968939E-3</c:v>
                </c:pt>
                <c:pt idx="1470">
                  <c:v>2.6051997419238703E-3</c:v>
                </c:pt>
                <c:pt idx="1471">
                  <c:v>2.6055950362899195E-3</c:v>
                </c:pt>
                <c:pt idx="1472">
                  <c:v>2.6087573912183114E-3</c:v>
                </c:pt>
                <c:pt idx="1473">
                  <c:v>2.6403809405022333E-3</c:v>
                </c:pt>
                <c:pt idx="1474">
                  <c:v>2.6482868278232138E-3</c:v>
                </c:pt>
                <c:pt idx="1475">
                  <c:v>2.6583668341574637E-3</c:v>
                </c:pt>
                <c:pt idx="1476">
                  <c:v>2.6583668341574637E-3</c:v>
                </c:pt>
                <c:pt idx="1477">
                  <c:v>2.6961174461151457E-3</c:v>
                </c:pt>
                <c:pt idx="1478">
                  <c:v>2.705604510900322E-3</c:v>
                </c:pt>
                <c:pt idx="1479">
                  <c:v>2.705604510900322E-3</c:v>
                </c:pt>
                <c:pt idx="1480">
                  <c:v>2.7328798221577045E-3</c:v>
                </c:pt>
                <c:pt idx="1481">
                  <c:v>2.8597693136594407E-3</c:v>
                </c:pt>
                <c:pt idx="1482">
                  <c:v>2.8645128460520293E-3</c:v>
                </c:pt>
                <c:pt idx="1483">
                  <c:v>2.8840799171714559E-3</c:v>
                </c:pt>
                <c:pt idx="1484">
                  <c:v>2.9218305291291375E-3</c:v>
                </c:pt>
                <c:pt idx="1485">
                  <c:v>2.9694635002380449E-3</c:v>
                </c:pt>
                <c:pt idx="1486">
                  <c:v>3.0449647241534081E-3</c:v>
                </c:pt>
                <c:pt idx="1487">
                  <c:v>3.0593929685141974E-3</c:v>
                </c:pt>
                <c:pt idx="1488">
                  <c:v>3.0625553234425893E-3</c:v>
                </c:pt>
                <c:pt idx="1489">
                  <c:v>3.0625553234425893E-3</c:v>
                </c:pt>
                <c:pt idx="1490">
                  <c:v>3.0657176783709817E-3</c:v>
                </c:pt>
                <c:pt idx="1491">
                  <c:v>3.0657176783709817E-3</c:v>
                </c:pt>
                <c:pt idx="1492">
                  <c:v>3.0756000375222071E-3</c:v>
                </c:pt>
                <c:pt idx="1493">
                  <c:v>3.0945741670925604E-3</c:v>
                </c:pt>
                <c:pt idx="1494">
                  <c:v>3.1202683008857467E-3</c:v>
                </c:pt>
                <c:pt idx="1495">
                  <c:v>3.1234306558141391E-3</c:v>
                </c:pt>
                <c:pt idx="1496">
                  <c:v>3.1475436121431292E-3</c:v>
                </c:pt>
                <c:pt idx="1497">
                  <c:v>3.1546589107320118E-3</c:v>
                </c:pt>
                <c:pt idx="1498">
                  <c:v>3.2995342958889785E-3</c:v>
                </c:pt>
                <c:pt idx="1499">
                  <c:v>3.3364943191145622E-3</c:v>
                </c:pt>
                <c:pt idx="1500">
                  <c:v>3.3364943191145622E-3</c:v>
                </c:pt>
                <c:pt idx="1501">
                  <c:v>3.3364943191145622E-3</c:v>
                </c:pt>
                <c:pt idx="1502">
                  <c:v>3.3364943191145622E-3</c:v>
                </c:pt>
                <c:pt idx="1503">
                  <c:v>3.3364943191145622E-3</c:v>
                </c:pt>
                <c:pt idx="1504">
                  <c:v>3.3432143233373957E-3</c:v>
                </c:pt>
                <c:pt idx="1505">
                  <c:v>3.3574449205151604E-3</c:v>
                </c:pt>
                <c:pt idx="1506">
                  <c:v>3.3574449205151604E-3</c:v>
                </c:pt>
                <c:pt idx="1507">
                  <c:v>3.3819531712101997E-3</c:v>
                </c:pt>
                <c:pt idx="1508">
                  <c:v>3.5564756338208429E-3</c:v>
                </c:pt>
                <c:pt idx="1509">
                  <c:v>3.5647768155078726E-3</c:v>
                </c:pt>
                <c:pt idx="1510">
                  <c:v>3.5697179950834853E-3</c:v>
                </c:pt>
                <c:pt idx="1511">
                  <c:v>3.5902733021180343E-3</c:v>
                </c:pt>
                <c:pt idx="1512">
                  <c:v>3.5938309514124758E-3</c:v>
                </c:pt>
                <c:pt idx="1513">
                  <c:v>3.5993650725371622E-3</c:v>
                </c:pt>
                <c:pt idx="1514">
                  <c:v>3.7432522217790065E-3</c:v>
                </c:pt>
                <c:pt idx="1515">
                  <c:v>3.7752710654289771E-3</c:v>
                </c:pt>
                <c:pt idx="1516">
                  <c:v>3.778433420357369E-3</c:v>
                </c:pt>
                <c:pt idx="1517">
                  <c:v>3.7835722471160063E-3</c:v>
                </c:pt>
                <c:pt idx="1518">
                  <c:v>3.8155910907659773E-3</c:v>
                </c:pt>
                <c:pt idx="1519">
                  <c:v>3.8155910907659773E-3</c:v>
                </c:pt>
                <c:pt idx="1520">
                  <c:v>3.8185557985113451E-3</c:v>
                </c:pt>
                <c:pt idx="1521">
                  <c:v>3.8393087527289187E-3</c:v>
                </c:pt>
                <c:pt idx="1522">
                  <c:v>3.9808241357744689E-3</c:v>
                </c:pt>
                <c:pt idx="1523">
                  <c:v>3.9990076766127239E-3</c:v>
                </c:pt>
                <c:pt idx="1524">
                  <c:v>3.9997982653448222E-3</c:v>
                </c:pt>
                <c:pt idx="1525">
                  <c:v>3.9997982653448222E-3</c:v>
                </c:pt>
                <c:pt idx="1526">
                  <c:v>4.0531630047614398E-3</c:v>
                </c:pt>
                <c:pt idx="1527">
                  <c:v>4.205153688507289E-3</c:v>
                </c:pt>
                <c:pt idx="1528">
                  <c:v>4.2365795906081864E-3</c:v>
                </c:pt>
                <c:pt idx="1529">
                  <c:v>4.2425090060989219E-3</c:v>
                </c:pt>
                <c:pt idx="1530">
                  <c:v>4.2543678370803922E-3</c:v>
                </c:pt>
                <c:pt idx="1531">
                  <c:v>4.276899615945187E-3</c:v>
                </c:pt>
                <c:pt idx="1532">
                  <c:v>4.2855960919982649E-3</c:v>
                </c:pt>
                <c:pt idx="1533">
                  <c:v>4.2907349187569031E-3</c:v>
                </c:pt>
                <c:pt idx="1534">
                  <c:v>4.4496432539086091E-3</c:v>
                </c:pt>
                <c:pt idx="1535">
                  <c:v>4.4557703165823692E-3</c:v>
                </c:pt>
                <c:pt idx="1536">
                  <c:v>4.4618973792561294E-3</c:v>
                </c:pt>
                <c:pt idx="1537">
                  <c:v>4.5101232919141105E-3</c:v>
                </c:pt>
                <c:pt idx="1538">
                  <c:v>4.6856339904398758E-3</c:v>
                </c:pt>
                <c:pt idx="1539">
                  <c:v>4.6860292848059249E-3</c:v>
                </c:pt>
                <c:pt idx="1540">
                  <c:v>4.6961092911401749E-3</c:v>
                </c:pt>
                <c:pt idx="1541">
                  <c:v>4.7125140073312095E-3</c:v>
                </c:pt>
                <c:pt idx="1542">
                  <c:v>4.7393940242225433E-3</c:v>
                </c:pt>
                <c:pt idx="1543">
                  <c:v>4.7393940242225433E-3</c:v>
                </c:pt>
                <c:pt idx="1544">
                  <c:v>4.7425563791509348E-3</c:v>
                </c:pt>
                <c:pt idx="1545">
                  <c:v>4.7563916819626517E-3</c:v>
                </c:pt>
                <c:pt idx="1546">
                  <c:v>4.7575775650607983E-3</c:v>
                </c:pt>
                <c:pt idx="1547">
                  <c:v>4.7722034566046118E-3</c:v>
                </c:pt>
                <c:pt idx="1548">
                  <c:v>4.7785281664613965E-3</c:v>
                </c:pt>
                <c:pt idx="1549">
                  <c:v>4.7785281664613965E-3</c:v>
                </c:pt>
                <c:pt idx="1550">
                  <c:v>4.9425753283717407E-3</c:v>
                </c:pt>
                <c:pt idx="1551">
                  <c:v>4.9512718044248194E-3</c:v>
                </c:pt>
                <c:pt idx="1552">
                  <c:v>4.9627353410402406E-3</c:v>
                </c:pt>
                <c:pt idx="1553">
                  <c:v>4.9745941720217117E-3</c:v>
                </c:pt>
                <c:pt idx="1554">
                  <c:v>4.9745941720217117E-3</c:v>
                </c:pt>
                <c:pt idx="1555">
                  <c:v>5.1449660437888397E-3</c:v>
                </c:pt>
                <c:pt idx="1556">
                  <c:v>5.1856813634918895E-3</c:v>
                </c:pt>
                <c:pt idx="1557">
                  <c:v>5.1856813634918895E-3</c:v>
                </c:pt>
                <c:pt idx="1558">
                  <c:v>5.218490795873958E-3</c:v>
                </c:pt>
                <c:pt idx="1559">
                  <c:v>5.218490795873958E-3</c:v>
                </c:pt>
                <c:pt idx="1560">
                  <c:v>5.218490795873958E-3</c:v>
                </c:pt>
                <c:pt idx="1561">
                  <c:v>5.218490795873958E-3</c:v>
                </c:pt>
                <c:pt idx="1562">
                  <c:v>5.239046102908507E-3</c:v>
                </c:pt>
                <c:pt idx="1563">
                  <c:v>5.239046102908507E-3</c:v>
                </c:pt>
                <c:pt idx="1564">
                  <c:v>5.2422084578369003E-3</c:v>
                </c:pt>
                <c:pt idx="1565">
                  <c:v>5.2422084578369003E-3</c:v>
                </c:pt>
                <c:pt idx="1566">
                  <c:v>5.3718650099009793E-3</c:v>
                </c:pt>
                <c:pt idx="1567">
                  <c:v>5.3718650099009793E-3</c:v>
                </c:pt>
                <c:pt idx="1568">
                  <c:v>5.3750273648293708E-3</c:v>
                </c:pt>
                <c:pt idx="1569">
                  <c:v>5.3750273648293708E-3</c:v>
                </c:pt>
                <c:pt idx="1570">
                  <c:v>5.4050697366490969E-3</c:v>
                </c:pt>
                <c:pt idx="1571">
                  <c:v>5.4113944465058817E-3</c:v>
                </c:pt>
                <c:pt idx="1572">
                  <c:v>5.4113944465058817E-3</c:v>
                </c:pt>
                <c:pt idx="1573">
                  <c:v>5.4113944465058817E-3</c:v>
                </c:pt>
                <c:pt idx="1574">
                  <c:v>5.4113944465058817E-3</c:v>
                </c:pt>
                <c:pt idx="1575">
                  <c:v>5.4359026972009214E-3</c:v>
                </c:pt>
                <c:pt idx="1576">
                  <c:v>5.4359026972009214E-3</c:v>
                </c:pt>
                <c:pt idx="1577">
                  <c:v>5.4414368183256078E-3</c:v>
                </c:pt>
                <c:pt idx="1578">
                  <c:v>5.4445991732539993E-3</c:v>
                </c:pt>
                <c:pt idx="1579">
                  <c:v>5.5402604098378633E-3</c:v>
                </c:pt>
                <c:pt idx="1580">
                  <c:v>5.5762321971483241E-3</c:v>
                </c:pt>
                <c:pt idx="1581">
                  <c:v>5.5762321971483241E-3</c:v>
                </c:pt>
                <c:pt idx="1582">
                  <c:v>5.6414557675464128E-3</c:v>
                </c:pt>
                <c:pt idx="1583">
                  <c:v>5.6473851830371475E-3</c:v>
                </c:pt>
                <c:pt idx="1584">
                  <c:v>5.6821710872494617E-3</c:v>
                </c:pt>
                <c:pt idx="1585">
                  <c:v>5.6979828618914227E-3</c:v>
                </c:pt>
                <c:pt idx="1586">
                  <c:v>5.8683547336585516E-3</c:v>
                </c:pt>
                <c:pt idx="1587">
                  <c:v>5.8928629843535904E-3</c:v>
                </c:pt>
                <c:pt idx="1588">
                  <c:v>5.9090700533616005E-3</c:v>
                </c:pt>
                <c:pt idx="1589">
                  <c:v>5.9142088801202378E-3</c:v>
                </c:pt>
                <c:pt idx="1590">
                  <c:v>5.9304159491282479E-3</c:v>
                </c:pt>
                <c:pt idx="1591">
                  <c:v>6.0739078040040438E-3</c:v>
                </c:pt>
                <c:pt idx="1592">
                  <c:v>6.1304348983490537E-3</c:v>
                </c:pt>
                <c:pt idx="1593">
                  <c:v>6.1359690194737401E-3</c:v>
                </c:pt>
                <c:pt idx="1594">
                  <c:v>6.1592913870706315E-3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6F-4F3E-ACC1-BB8FDD1E1CB9}"/>
            </c:ext>
          </c:extLst>
        </c:ser>
        <c:ser>
          <c:idx val="4"/>
          <c:order val="6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1'!$V$2:$V$30</c:f>
              <c:numCache>
                <c:formatCode>General</c:formatCode>
                <c:ptCount val="29"/>
                <c:pt idx="0">
                  <c:v>-40000</c:v>
                </c:pt>
                <c:pt idx="1">
                  <c:v>-37500</c:v>
                </c:pt>
                <c:pt idx="2">
                  <c:v>-35000</c:v>
                </c:pt>
                <c:pt idx="3">
                  <c:v>-32500</c:v>
                </c:pt>
                <c:pt idx="4">
                  <c:v>-30000</c:v>
                </c:pt>
                <c:pt idx="5">
                  <c:v>-27500</c:v>
                </c:pt>
                <c:pt idx="6">
                  <c:v>-25000</c:v>
                </c:pt>
                <c:pt idx="7">
                  <c:v>-22500</c:v>
                </c:pt>
                <c:pt idx="8">
                  <c:v>-20000</c:v>
                </c:pt>
                <c:pt idx="9">
                  <c:v>-17500</c:v>
                </c:pt>
                <c:pt idx="10">
                  <c:v>-15000</c:v>
                </c:pt>
                <c:pt idx="11">
                  <c:v>-12500</c:v>
                </c:pt>
                <c:pt idx="12">
                  <c:v>-10000</c:v>
                </c:pt>
                <c:pt idx="13">
                  <c:v>-7500</c:v>
                </c:pt>
                <c:pt idx="14">
                  <c:v>-5000</c:v>
                </c:pt>
                <c:pt idx="15">
                  <c:v>-2500</c:v>
                </c:pt>
                <c:pt idx="16">
                  <c:v>0</c:v>
                </c:pt>
                <c:pt idx="17">
                  <c:v>2500</c:v>
                </c:pt>
                <c:pt idx="18">
                  <c:v>5000</c:v>
                </c:pt>
                <c:pt idx="19">
                  <c:v>7500</c:v>
                </c:pt>
                <c:pt idx="20">
                  <c:v>10000</c:v>
                </c:pt>
                <c:pt idx="21">
                  <c:v>12500</c:v>
                </c:pt>
                <c:pt idx="22">
                  <c:v>15000</c:v>
                </c:pt>
                <c:pt idx="23">
                  <c:v>17500</c:v>
                </c:pt>
                <c:pt idx="24">
                  <c:v>20000</c:v>
                </c:pt>
                <c:pt idx="25">
                  <c:v>22500</c:v>
                </c:pt>
                <c:pt idx="26">
                  <c:v>25000</c:v>
                </c:pt>
                <c:pt idx="27">
                  <c:v>27500</c:v>
                </c:pt>
                <c:pt idx="28">
                  <c:v>30000</c:v>
                </c:pt>
              </c:numCache>
            </c:numRef>
          </c:xVal>
          <c:yVal>
            <c:numRef>
              <c:f>'Active 1'!$W$2:$W$30</c:f>
              <c:numCache>
                <c:formatCode>General</c:formatCode>
                <c:ptCount val="29"/>
                <c:pt idx="0">
                  <c:v>-0.11027520596189502</c:v>
                </c:pt>
                <c:pt idx="1">
                  <c:v>-9.9829358791807696E-2</c:v>
                </c:pt>
                <c:pt idx="2">
                  <c:v>-8.9873841207241623E-2</c:v>
                </c:pt>
                <c:pt idx="3">
                  <c:v>-8.0408653208196817E-2</c:v>
                </c:pt>
                <c:pt idx="4">
                  <c:v>-7.1433794794673253E-2</c:v>
                </c:pt>
                <c:pt idx="5">
                  <c:v>-6.294926596667097E-2</c:v>
                </c:pt>
                <c:pt idx="6">
                  <c:v>-5.4955066724189927E-2</c:v>
                </c:pt>
                <c:pt idx="7">
                  <c:v>-4.7451197067230153E-2</c:v>
                </c:pt>
                <c:pt idx="8">
                  <c:v>-4.0437656995791639E-2</c:v>
                </c:pt>
                <c:pt idx="9">
                  <c:v>-3.3914446509874387E-2</c:v>
                </c:pt>
                <c:pt idx="10">
                  <c:v>-2.7881565609478388E-2</c:v>
                </c:pt>
                <c:pt idx="11">
                  <c:v>-2.2339014294603658E-2</c:v>
                </c:pt>
                <c:pt idx="12">
                  <c:v>-1.7286792565250182E-2</c:v>
                </c:pt>
                <c:pt idx="13">
                  <c:v>-1.2724900421417969E-2</c:v>
                </c:pt>
                <c:pt idx="14">
                  <c:v>-8.6533378631070135E-3</c:v>
                </c:pt>
                <c:pt idx="15">
                  <c:v>-5.0721048903173182E-3</c:v>
                </c:pt>
                <c:pt idx="16">
                  <c:v>-1.9812015030488835E-3</c:v>
                </c:pt>
                <c:pt idx="17">
                  <c:v>6.1937229869829156E-4</c:v>
                </c:pt>
                <c:pt idx="18">
                  <c:v>2.7296165149242064E-3</c:v>
                </c:pt>
                <c:pt idx="19">
                  <c:v>4.3495311456288616E-3</c:v>
                </c:pt>
                <c:pt idx="20">
                  <c:v>5.4791161908122566E-3</c:v>
                </c:pt>
                <c:pt idx="21">
                  <c:v>6.1183716504743914E-3</c:v>
                </c:pt>
                <c:pt idx="22">
                  <c:v>6.2672975246152694E-3</c:v>
                </c:pt>
                <c:pt idx="23">
                  <c:v>5.9258938132348855E-3</c:v>
                </c:pt>
                <c:pt idx="24">
                  <c:v>5.0941605163332404E-3</c:v>
                </c:pt>
                <c:pt idx="25">
                  <c:v>3.772097633910336E-3</c:v>
                </c:pt>
                <c:pt idx="26">
                  <c:v>1.9597051659661704E-3</c:v>
                </c:pt>
                <c:pt idx="27">
                  <c:v>-3.4301688749924925E-4</c:v>
                </c:pt>
                <c:pt idx="28">
                  <c:v>-3.13606852648593E-3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66F-4F3E-ACC1-BB8FDD1E1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47768"/>
        <c:axId val="1"/>
      </c:scatterChart>
      <c:valAx>
        <c:axId val="544047768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72511405872922"/>
              <c:y val="0.8518544441204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9530201342281879E-2"/>
              <c:y val="0.36419850296490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4776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2147665098909616"/>
          <c:y val="0.91666958296879553"/>
          <c:w val="0.52483249660906484"/>
          <c:h val="6.17287190952983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567695961995249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83610451306407E-2"/>
          <c:y val="0.11294117647058824"/>
          <c:w val="0.89904988123515439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Q_fit!$D$21:$D$1019</c:f>
              <c:numCache>
                <c:formatCode>General</c:formatCode>
                <c:ptCount val="999"/>
                <c:pt idx="0">
                  <c:v>-0.68879999999999997</c:v>
                </c:pt>
                <c:pt idx="1">
                  <c:v>-0.54520000000000002</c:v>
                </c:pt>
                <c:pt idx="2">
                  <c:v>-0.43719999999999998</c:v>
                </c:pt>
                <c:pt idx="3">
                  <c:v>-0.43180000000000002</c:v>
                </c:pt>
                <c:pt idx="4">
                  <c:v>-0.43070000000000003</c:v>
                </c:pt>
                <c:pt idx="5">
                  <c:v>-0.42880000000000001</c:v>
                </c:pt>
                <c:pt idx="6">
                  <c:v>-0.42799999999999999</c:v>
                </c:pt>
                <c:pt idx="7">
                  <c:v>-0.4264</c:v>
                </c:pt>
                <c:pt idx="8">
                  <c:v>-0.42559999999999998</c:v>
                </c:pt>
                <c:pt idx="9">
                  <c:v>-0.42449999999999999</c:v>
                </c:pt>
                <c:pt idx="10">
                  <c:v>-0.42370000000000002</c:v>
                </c:pt>
                <c:pt idx="11">
                  <c:v>-0.42199999999999999</c:v>
                </c:pt>
                <c:pt idx="12">
                  <c:v>-0.42180000000000001</c:v>
                </c:pt>
                <c:pt idx="13">
                  <c:v>-0.42099999999999999</c:v>
                </c:pt>
                <c:pt idx="14">
                  <c:v>-0.41909999999999997</c:v>
                </c:pt>
                <c:pt idx="15">
                  <c:v>-0.41909999999999997</c:v>
                </c:pt>
                <c:pt idx="16">
                  <c:v>-0.41830000000000001</c:v>
                </c:pt>
                <c:pt idx="17">
                  <c:v>-0.41799999999999998</c:v>
                </c:pt>
                <c:pt idx="18">
                  <c:v>-0.41770000000000002</c:v>
                </c:pt>
                <c:pt idx="19">
                  <c:v>-0.41770000000000002</c:v>
                </c:pt>
                <c:pt idx="20">
                  <c:v>-0.41739999999999999</c:v>
                </c:pt>
                <c:pt idx="21">
                  <c:v>-0.41660000000000003</c:v>
                </c:pt>
                <c:pt idx="22">
                  <c:v>-0.41639999999999999</c:v>
                </c:pt>
                <c:pt idx="23">
                  <c:v>-0.41610000000000003</c:v>
                </c:pt>
                <c:pt idx="24">
                  <c:v>-0.4153</c:v>
                </c:pt>
                <c:pt idx="25">
                  <c:v>-0.4153</c:v>
                </c:pt>
                <c:pt idx="26">
                  <c:v>-0.41449999999999998</c:v>
                </c:pt>
                <c:pt idx="27">
                  <c:v>-0.41399999999999998</c:v>
                </c:pt>
                <c:pt idx="28">
                  <c:v>-0.41370000000000001</c:v>
                </c:pt>
                <c:pt idx="29">
                  <c:v>-0.41289999999999999</c:v>
                </c:pt>
                <c:pt idx="30">
                  <c:v>-0.41289999999999999</c:v>
                </c:pt>
                <c:pt idx="31">
                  <c:v>-0.41210000000000002</c:v>
                </c:pt>
                <c:pt idx="32">
                  <c:v>-0.4083</c:v>
                </c:pt>
                <c:pt idx="33">
                  <c:v>-0.40560000000000002</c:v>
                </c:pt>
                <c:pt idx="34">
                  <c:v>-0.40479999999999999</c:v>
                </c:pt>
                <c:pt idx="35">
                  <c:v>-0.40310000000000001</c:v>
                </c:pt>
                <c:pt idx="36">
                  <c:v>-0.37569999999999998</c:v>
                </c:pt>
                <c:pt idx="37">
                  <c:v>-0.37490000000000001</c:v>
                </c:pt>
                <c:pt idx="38">
                  <c:v>-0.37219999999999998</c:v>
                </c:pt>
                <c:pt idx="39">
                  <c:v>-0.37059999999999998</c:v>
                </c:pt>
                <c:pt idx="40">
                  <c:v>-0.36980000000000002</c:v>
                </c:pt>
                <c:pt idx="41">
                  <c:v>-0.36570000000000003</c:v>
                </c:pt>
                <c:pt idx="42">
                  <c:v>-0.36459999999999998</c:v>
                </c:pt>
                <c:pt idx="43">
                  <c:v>-0.35549999999999998</c:v>
                </c:pt>
                <c:pt idx="44">
                  <c:v>-0.35249999999999998</c:v>
                </c:pt>
                <c:pt idx="45">
                  <c:v>-0.35089999999999999</c:v>
                </c:pt>
                <c:pt idx="46">
                  <c:v>-0.34360000000000002</c:v>
                </c:pt>
                <c:pt idx="47">
                  <c:v>-0.32050000000000001</c:v>
                </c:pt>
                <c:pt idx="48">
                  <c:v>-0.31940000000000002</c:v>
                </c:pt>
                <c:pt idx="49">
                  <c:v>-0.31859999999999999</c:v>
                </c:pt>
                <c:pt idx="50">
                  <c:v>-0.31590000000000001</c:v>
                </c:pt>
                <c:pt idx="51">
                  <c:v>-0.31509999999999999</c:v>
                </c:pt>
                <c:pt idx="52">
                  <c:v>-0.31509999999999999</c:v>
                </c:pt>
                <c:pt idx="53">
                  <c:v>-0.31480000000000002</c:v>
                </c:pt>
                <c:pt idx="54">
                  <c:v>-0.30859999999999999</c:v>
                </c:pt>
                <c:pt idx="55">
                  <c:v>-0.30349999999999999</c:v>
                </c:pt>
                <c:pt idx="56">
                  <c:v>-0.30349999999999999</c:v>
                </c:pt>
                <c:pt idx="57">
                  <c:v>-0.2989</c:v>
                </c:pt>
                <c:pt idx="58">
                  <c:v>-0.2989</c:v>
                </c:pt>
                <c:pt idx="59">
                  <c:v>-0.29699999999999999</c:v>
                </c:pt>
                <c:pt idx="60">
                  <c:v>-0.29699999999999999</c:v>
                </c:pt>
                <c:pt idx="61">
                  <c:v>-0.29570000000000002</c:v>
                </c:pt>
                <c:pt idx="62">
                  <c:v>-0.2954</c:v>
                </c:pt>
                <c:pt idx="63">
                  <c:v>-0.2949</c:v>
                </c:pt>
                <c:pt idx="64">
                  <c:v>-0.29459999999999997</c:v>
                </c:pt>
                <c:pt idx="65">
                  <c:v>-0.29430000000000001</c:v>
                </c:pt>
                <c:pt idx="66">
                  <c:v>-0.29380000000000001</c:v>
                </c:pt>
                <c:pt idx="67">
                  <c:v>-0.29380000000000001</c:v>
                </c:pt>
                <c:pt idx="68">
                  <c:v>-0.29160000000000003</c:v>
                </c:pt>
                <c:pt idx="69">
                  <c:v>-0.29039999999999999</c:v>
                </c:pt>
                <c:pt idx="70">
                  <c:v>-0.28920000000000001</c:v>
                </c:pt>
                <c:pt idx="71">
                  <c:v>-0.28460000000000002</c:v>
                </c:pt>
                <c:pt idx="72">
                  <c:v>-0.28189999999999998</c:v>
                </c:pt>
                <c:pt idx="73">
                  <c:v>-0.26600000000000001</c:v>
                </c:pt>
                <c:pt idx="74">
                  <c:v>-0.26329999999999998</c:v>
                </c:pt>
                <c:pt idx="75">
                  <c:v>-0.26250000000000001</c:v>
                </c:pt>
                <c:pt idx="76">
                  <c:v>-0.26124999999999998</c:v>
                </c:pt>
                <c:pt idx="77">
                  <c:v>-0.26124999999999998</c:v>
                </c:pt>
                <c:pt idx="78">
                  <c:v>-0.25790000000000002</c:v>
                </c:pt>
                <c:pt idx="79">
                  <c:v>-0.25790000000000002</c:v>
                </c:pt>
                <c:pt idx="80">
                  <c:v>-0.25330000000000003</c:v>
                </c:pt>
                <c:pt idx="81">
                  <c:v>-0.2525</c:v>
                </c:pt>
                <c:pt idx="82">
                  <c:v>-0.25230000000000002</c:v>
                </c:pt>
                <c:pt idx="83">
                  <c:v>-0.252</c:v>
                </c:pt>
                <c:pt idx="84">
                  <c:v>-0.252</c:v>
                </c:pt>
                <c:pt idx="85">
                  <c:v>-0.2515</c:v>
                </c:pt>
                <c:pt idx="86">
                  <c:v>-0.25009999999999999</c:v>
                </c:pt>
                <c:pt idx="87">
                  <c:v>-0.24929999999999999</c:v>
                </c:pt>
                <c:pt idx="88">
                  <c:v>-0.24929999999999999</c:v>
                </c:pt>
                <c:pt idx="89">
                  <c:v>-0.249</c:v>
                </c:pt>
                <c:pt idx="90">
                  <c:v>-0.24879999999999999</c:v>
                </c:pt>
                <c:pt idx="91">
                  <c:v>-0.24879999999999999</c:v>
                </c:pt>
                <c:pt idx="92">
                  <c:v>-0.2485</c:v>
                </c:pt>
                <c:pt idx="93">
                  <c:v>-0.24690000000000001</c:v>
                </c:pt>
                <c:pt idx="94">
                  <c:v>-0.24579999999999999</c:v>
                </c:pt>
                <c:pt idx="95">
                  <c:v>-0.2442</c:v>
                </c:pt>
                <c:pt idx="96">
                  <c:v>-0.24010000000000001</c:v>
                </c:pt>
                <c:pt idx="97">
                  <c:v>-0.23980000000000001</c:v>
                </c:pt>
                <c:pt idx="98">
                  <c:v>-0.23949999999999999</c:v>
                </c:pt>
                <c:pt idx="99">
                  <c:v>-0.23799999999999999</c:v>
                </c:pt>
                <c:pt idx="100">
                  <c:v>-0.2361</c:v>
                </c:pt>
                <c:pt idx="101">
                  <c:v>-0.23419999999999999</c:v>
                </c:pt>
                <c:pt idx="102">
                  <c:v>-0.23369999999999999</c:v>
                </c:pt>
                <c:pt idx="103">
                  <c:v>-0.23230000000000001</c:v>
                </c:pt>
                <c:pt idx="104">
                  <c:v>-0.2283</c:v>
                </c:pt>
                <c:pt idx="105">
                  <c:v>-0.2266</c:v>
                </c:pt>
                <c:pt idx="106">
                  <c:v>-0.2019</c:v>
                </c:pt>
                <c:pt idx="107">
                  <c:v>-0.19789999999999999</c:v>
                </c:pt>
                <c:pt idx="108">
                  <c:v>-0.19750000000000001</c:v>
                </c:pt>
                <c:pt idx="109">
                  <c:v>-0.1968</c:v>
                </c:pt>
                <c:pt idx="110">
                  <c:v>-0.19489999999999999</c:v>
                </c:pt>
                <c:pt idx="111">
                  <c:v>-0.1946</c:v>
                </c:pt>
                <c:pt idx="112">
                  <c:v>-0.1925</c:v>
                </c:pt>
                <c:pt idx="113">
                  <c:v>-0.19</c:v>
                </c:pt>
                <c:pt idx="114">
                  <c:v>-0.18920000000000001</c:v>
                </c:pt>
                <c:pt idx="115">
                  <c:v>-0.18729999999999999</c:v>
                </c:pt>
                <c:pt idx="116">
                  <c:v>-0.1857</c:v>
                </c:pt>
                <c:pt idx="117">
                  <c:v>-0.1857</c:v>
                </c:pt>
                <c:pt idx="118">
                  <c:v>-0.18329999999999999</c:v>
                </c:pt>
                <c:pt idx="119">
                  <c:v>-0.18029999999999999</c:v>
                </c:pt>
                <c:pt idx="120">
                  <c:v>-0.18029999999999999</c:v>
                </c:pt>
                <c:pt idx="121">
                  <c:v>-0.1787</c:v>
                </c:pt>
                <c:pt idx="122">
                  <c:v>-0.1787</c:v>
                </c:pt>
                <c:pt idx="123">
                  <c:v>-0.1779</c:v>
                </c:pt>
                <c:pt idx="124">
                  <c:v>-0.17419999999999999</c:v>
                </c:pt>
                <c:pt idx="125">
                  <c:v>-0.13930000000000001</c:v>
                </c:pt>
                <c:pt idx="126">
                  <c:v>-0.13930000000000001</c:v>
                </c:pt>
                <c:pt idx="127">
                  <c:v>-0.13819999999999999</c:v>
                </c:pt>
                <c:pt idx="128">
                  <c:v>-0.13500000000000001</c:v>
                </c:pt>
                <c:pt idx="129">
                  <c:v>-0.13389999999999999</c:v>
                </c:pt>
                <c:pt idx="130">
                  <c:v>-0.13200000000000001</c:v>
                </c:pt>
                <c:pt idx="131">
                  <c:v>-0.13200000000000001</c:v>
                </c:pt>
                <c:pt idx="132">
                  <c:v>-0.1293</c:v>
                </c:pt>
                <c:pt idx="133">
                  <c:v>-0.12609999999999999</c:v>
                </c:pt>
                <c:pt idx="134">
                  <c:v>-0.1258</c:v>
                </c:pt>
                <c:pt idx="135">
                  <c:v>-0.11799999999999999</c:v>
                </c:pt>
                <c:pt idx="136">
                  <c:v>-0.11799999999999999</c:v>
                </c:pt>
                <c:pt idx="137">
                  <c:v>-0.1162</c:v>
                </c:pt>
                <c:pt idx="138">
                  <c:v>-8.5800000000000001E-2</c:v>
                </c:pt>
                <c:pt idx="139">
                  <c:v>-0.08</c:v>
                </c:pt>
                <c:pt idx="140">
                  <c:v>-0.08</c:v>
                </c:pt>
                <c:pt idx="141">
                  <c:v>-6.9199999999999998E-2</c:v>
                </c:pt>
                <c:pt idx="142">
                  <c:v>-6.9199999999999998E-2</c:v>
                </c:pt>
                <c:pt idx="143">
                  <c:v>-6.0600000000000001E-2</c:v>
                </c:pt>
                <c:pt idx="144">
                  <c:v>-5.8099999999999999E-2</c:v>
                </c:pt>
                <c:pt idx="145">
                  <c:v>-2.75E-2</c:v>
                </c:pt>
                <c:pt idx="146">
                  <c:v>-2.64E-2</c:v>
                </c:pt>
                <c:pt idx="147">
                  <c:v>-2.53E-2</c:v>
                </c:pt>
                <c:pt idx="148">
                  <c:v>-2.2100000000000002E-2</c:v>
                </c:pt>
                <c:pt idx="149">
                  <c:v>-1.9099999999999999E-2</c:v>
                </c:pt>
                <c:pt idx="150">
                  <c:v>-1.83E-2</c:v>
                </c:pt>
                <c:pt idx="151">
                  <c:v>-1.72E-2</c:v>
                </c:pt>
                <c:pt idx="152">
                  <c:v>-1.5599999999999999E-2</c:v>
                </c:pt>
                <c:pt idx="153">
                  <c:v>-1.5599999999999999E-2</c:v>
                </c:pt>
                <c:pt idx="154">
                  <c:v>-1.37E-2</c:v>
                </c:pt>
                <c:pt idx="155">
                  <c:v>-1.37E-2</c:v>
                </c:pt>
                <c:pt idx="156">
                  <c:v>-1.37E-2</c:v>
                </c:pt>
                <c:pt idx="157">
                  <c:v>-1.32E-2</c:v>
                </c:pt>
                <c:pt idx="158">
                  <c:v>-1.32E-2</c:v>
                </c:pt>
                <c:pt idx="159">
                  <c:v>-1.32E-2</c:v>
                </c:pt>
                <c:pt idx="160">
                  <c:v>-1.26E-2</c:v>
                </c:pt>
                <c:pt idx="161">
                  <c:v>-9.9000000000000008E-3</c:v>
                </c:pt>
                <c:pt idx="162">
                  <c:v>-9.1000000000000004E-3</c:v>
                </c:pt>
                <c:pt idx="163">
                  <c:v>-8.6E-3</c:v>
                </c:pt>
                <c:pt idx="164">
                  <c:v>-8.6E-3</c:v>
                </c:pt>
                <c:pt idx="165">
                  <c:v>-8.3000000000000001E-3</c:v>
                </c:pt>
                <c:pt idx="166">
                  <c:v>-2.0999999999999999E-3</c:v>
                </c:pt>
                <c:pt idx="167">
                  <c:v>-1.2999999999999999E-3</c:v>
                </c:pt>
                <c:pt idx="168">
                  <c:v>0</c:v>
                </c:pt>
                <c:pt idx="169">
                  <c:v>1.1000000000000001E-3</c:v>
                </c:pt>
                <c:pt idx="170">
                  <c:v>4.1000000000000003E-3</c:v>
                </c:pt>
                <c:pt idx="171">
                  <c:v>3.2599999999999997E-2</c:v>
                </c:pt>
                <c:pt idx="172">
                  <c:v>3.4799999999999998E-2</c:v>
                </c:pt>
                <c:pt idx="173">
                  <c:v>3.56E-2</c:v>
                </c:pt>
                <c:pt idx="174">
                  <c:v>3.56E-2</c:v>
                </c:pt>
                <c:pt idx="175">
                  <c:v>3.8600000000000002E-2</c:v>
                </c:pt>
                <c:pt idx="176">
                  <c:v>3.8600000000000002E-2</c:v>
                </c:pt>
                <c:pt idx="177">
                  <c:v>4.02E-2</c:v>
                </c:pt>
                <c:pt idx="178">
                  <c:v>4.02E-2</c:v>
                </c:pt>
                <c:pt idx="179">
                  <c:v>4.6399999999999997E-2</c:v>
                </c:pt>
                <c:pt idx="180">
                  <c:v>5.0200000000000002E-2</c:v>
                </c:pt>
                <c:pt idx="181">
                  <c:v>5.0200000000000002E-2</c:v>
                </c:pt>
                <c:pt idx="182">
                  <c:v>5.2449999999999997E-2</c:v>
                </c:pt>
                <c:pt idx="183">
                  <c:v>5.6399999999999999E-2</c:v>
                </c:pt>
                <c:pt idx="184">
                  <c:v>5.8000000000000003E-2</c:v>
                </c:pt>
                <c:pt idx="185">
                  <c:v>6.5000000000000002E-2</c:v>
                </c:pt>
                <c:pt idx="186">
                  <c:v>6.5000000000000002E-2</c:v>
                </c:pt>
                <c:pt idx="187">
                  <c:v>9.11E-2</c:v>
                </c:pt>
                <c:pt idx="188">
                  <c:v>9.2999999999999999E-2</c:v>
                </c:pt>
                <c:pt idx="189">
                  <c:v>9.6500000000000002E-2</c:v>
                </c:pt>
                <c:pt idx="190">
                  <c:v>9.6799999999999997E-2</c:v>
                </c:pt>
                <c:pt idx="191">
                  <c:v>0.1011</c:v>
                </c:pt>
                <c:pt idx="192">
                  <c:v>0.10299999999999999</c:v>
                </c:pt>
                <c:pt idx="193">
                  <c:v>0.1032</c:v>
                </c:pt>
                <c:pt idx="194">
                  <c:v>0.10445</c:v>
                </c:pt>
                <c:pt idx="195">
                  <c:v>0.1046</c:v>
                </c:pt>
                <c:pt idx="196">
                  <c:v>0.1046</c:v>
                </c:pt>
                <c:pt idx="197">
                  <c:v>0.1084</c:v>
                </c:pt>
                <c:pt idx="198">
                  <c:v>0.1084</c:v>
                </c:pt>
                <c:pt idx="199">
                  <c:v>0.10904999999999999</c:v>
                </c:pt>
                <c:pt idx="200">
                  <c:v>0.1119</c:v>
                </c:pt>
                <c:pt idx="201">
                  <c:v>0.1119</c:v>
                </c:pt>
                <c:pt idx="202">
                  <c:v>0.1119</c:v>
                </c:pt>
                <c:pt idx="203">
                  <c:v>0.11459999999999999</c:v>
                </c:pt>
                <c:pt idx="204">
                  <c:v>0.11459999999999999</c:v>
                </c:pt>
                <c:pt idx="205">
                  <c:v>0.11459999999999999</c:v>
                </c:pt>
                <c:pt idx="206">
                  <c:v>0.11609999999999999</c:v>
                </c:pt>
                <c:pt idx="207">
                  <c:v>0.1181</c:v>
                </c:pt>
                <c:pt idx="208">
                  <c:v>0.1181</c:v>
                </c:pt>
                <c:pt idx="209">
                  <c:v>0.1205</c:v>
                </c:pt>
                <c:pt idx="210">
                  <c:v>0.1205</c:v>
                </c:pt>
                <c:pt idx="211">
                  <c:v>0.14549999999999999</c:v>
                </c:pt>
                <c:pt idx="212">
                  <c:v>0.14960000000000001</c:v>
                </c:pt>
                <c:pt idx="213">
                  <c:v>0.15040000000000001</c:v>
                </c:pt>
                <c:pt idx="214">
                  <c:v>0.16389999999999999</c:v>
                </c:pt>
                <c:pt idx="215">
                  <c:v>0.1641</c:v>
                </c:pt>
                <c:pt idx="216">
                  <c:v>0.16470000000000001</c:v>
                </c:pt>
                <c:pt idx="217">
                  <c:v>0.1666</c:v>
                </c:pt>
                <c:pt idx="218">
                  <c:v>0.16930000000000001</c:v>
                </c:pt>
                <c:pt idx="219">
                  <c:v>0.17119999999999999</c:v>
                </c:pt>
                <c:pt idx="220">
                  <c:v>0.17419999999999999</c:v>
                </c:pt>
                <c:pt idx="221">
                  <c:v>0.17549999999999999</c:v>
                </c:pt>
                <c:pt idx="222">
                  <c:v>0.17899999999999999</c:v>
                </c:pt>
                <c:pt idx="223">
                  <c:v>0.20050000000000001</c:v>
                </c:pt>
                <c:pt idx="224">
                  <c:v>0.2034</c:v>
                </c:pt>
                <c:pt idx="225">
                  <c:v>0.2034</c:v>
                </c:pt>
                <c:pt idx="226">
                  <c:v>0.2034</c:v>
                </c:pt>
                <c:pt idx="227">
                  <c:v>0.20799999999999999</c:v>
                </c:pt>
                <c:pt idx="228">
                  <c:v>0.2107</c:v>
                </c:pt>
                <c:pt idx="229">
                  <c:v>0.21149999999999999</c:v>
                </c:pt>
                <c:pt idx="230">
                  <c:v>0.21240000000000001</c:v>
                </c:pt>
                <c:pt idx="231">
                  <c:v>0.2142</c:v>
                </c:pt>
                <c:pt idx="232">
                  <c:v>0.21429999999999999</c:v>
                </c:pt>
                <c:pt idx="233">
                  <c:v>0.2167</c:v>
                </c:pt>
                <c:pt idx="234">
                  <c:v>0.21940000000000001</c:v>
                </c:pt>
                <c:pt idx="235">
                  <c:v>0.21940000000000001</c:v>
                </c:pt>
                <c:pt idx="236">
                  <c:v>0.2213</c:v>
                </c:pt>
                <c:pt idx="237">
                  <c:v>0.2223</c:v>
                </c:pt>
                <c:pt idx="238">
                  <c:v>0.22500000000000001</c:v>
                </c:pt>
                <c:pt idx="239">
                  <c:v>0.22750000000000001</c:v>
                </c:pt>
                <c:pt idx="240">
                  <c:v>0.22750000000000001</c:v>
                </c:pt>
                <c:pt idx="241">
                  <c:v>0.2283</c:v>
                </c:pt>
                <c:pt idx="242">
                  <c:v>0.2293</c:v>
                </c:pt>
                <c:pt idx="243">
                  <c:v>0.23019999999999999</c:v>
                </c:pt>
                <c:pt idx="244">
                  <c:v>0.23039999999999999</c:v>
                </c:pt>
                <c:pt idx="245">
                  <c:v>0.23100000000000001</c:v>
                </c:pt>
                <c:pt idx="246">
                  <c:v>0.23180000000000001</c:v>
                </c:pt>
                <c:pt idx="247">
                  <c:v>0.23180000000000001</c:v>
                </c:pt>
                <c:pt idx="248">
                  <c:v>0.23230000000000001</c:v>
                </c:pt>
                <c:pt idx="249">
                  <c:v>0.2364</c:v>
                </c:pt>
                <c:pt idx="250">
                  <c:v>0.2525</c:v>
                </c:pt>
                <c:pt idx="251">
                  <c:v>0.2581</c:v>
                </c:pt>
                <c:pt idx="252">
                  <c:v>0.26169999999999999</c:v>
                </c:pt>
                <c:pt idx="253">
                  <c:v>0.26219999999999999</c:v>
                </c:pt>
                <c:pt idx="254">
                  <c:v>0.26300000000000001</c:v>
                </c:pt>
                <c:pt idx="255">
                  <c:v>0.26440000000000002</c:v>
                </c:pt>
                <c:pt idx="256">
                  <c:v>0.2671</c:v>
                </c:pt>
                <c:pt idx="257">
                  <c:v>0.26869999999999999</c:v>
                </c:pt>
                <c:pt idx="258">
                  <c:v>0.27029999999999998</c:v>
                </c:pt>
                <c:pt idx="259">
                  <c:v>0.27379999999999999</c:v>
                </c:pt>
                <c:pt idx="260">
                  <c:v>0.2752</c:v>
                </c:pt>
                <c:pt idx="261">
                  <c:v>0.27600000000000002</c:v>
                </c:pt>
                <c:pt idx="262">
                  <c:v>0.27700000000000002</c:v>
                </c:pt>
                <c:pt idx="263">
                  <c:v>0.27789999999999998</c:v>
                </c:pt>
                <c:pt idx="264">
                  <c:v>0.2787</c:v>
                </c:pt>
                <c:pt idx="265">
                  <c:v>0.27979999999999999</c:v>
                </c:pt>
                <c:pt idx="266">
                  <c:v>0.28220000000000001</c:v>
                </c:pt>
                <c:pt idx="267">
                  <c:v>0.28289999999999998</c:v>
                </c:pt>
                <c:pt idx="268">
                  <c:v>0.28410000000000002</c:v>
                </c:pt>
                <c:pt idx="269">
                  <c:v>0.28599999999999998</c:v>
                </c:pt>
                <c:pt idx="270">
                  <c:v>0.2873</c:v>
                </c:pt>
                <c:pt idx="271">
                  <c:v>0.28839999999999999</c:v>
                </c:pt>
                <c:pt idx="272">
                  <c:v>0.2903</c:v>
                </c:pt>
                <c:pt idx="273">
                  <c:v>0.29299999999999998</c:v>
                </c:pt>
                <c:pt idx="274">
                  <c:v>0.3155</c:v>
                </c:pt>
                <c:pt idx="275">
                  <c:v>0.31659999999999999</c:v>
                </c:pt>
                <c:pt idx="276">
                  <c:v>0.32119999999999999</c:v>
                </c:pt>
                <c:pt idx="277">
                  <c:v>0.32179999999999997</c:v>
                </c:pt>
                <c:pt idx="278">
                  <c:v>0.32200000000000001</c:v>
                </c:pt>
                <c:pt idx="279">
                  <c:v>0.3231</c:v>
                </c:pt>
                <c:pt idx="280">
                  <c:v>0.32419999999999999</c:v>
                </c:pt>
                <c:pt idx="281">
                  <c:v>0.32419999999999999</c:v>
                </c:pt>
                <c:pt idx="282">
                  <c:v>0.32419999999999999</c:v>
                </c:pt>
                <c:pt idx="283">
                  <c:v>0.32450000000000001</c:v>
                </c:pt>
                <c:pt idx="284">
                  <c:v>0.32450000000000001</c:v>
                </c:pt>
                <c:pt idx="285">
                  <c:v>0.32450000000000001</c:v>
                </c:pt>
                <c:pt idx="286">
                  <c:v>0.32450000000000001</c:v>
                </c:pt>
                <c:pt idx="287">
                  <c:v>0.32450000000000001</c:v>
                </c:pt>
                <c:pt idx="288">
                  <c:v>0.32450000000000001</c:v>
                </c:pt>
                <c:pt idx="289">
                  <c:v>0.32450000000000001</c:v>
                </c:pt>
                <c:pt idx="290">
                  <c:v>0.32450000000000001</c:v>
                </c:pt>
                <c:pt idx="291">
                  <c:v>0.32529999999999998</c:v>
                </c:pt>
                <c:pt idx="292">
                  <c:v>0.32529999999999998</c:v>
                </c:pt>
                <c:pt idx="293">
                  <c:v>0.32529999999999998</c:v>
                </c:pt>
                <c:pt idx="294">
                  <c:v>0.32529999999999998</c:v>
                </c:pt>
                <c:pt idx="295">
                  <c:v>0.32529999999999998</c:v>
                </c:pt>
                <c:pt idx="296">
                  <c:v>0.32529999999999998</c:v>
                </c:pt>
                <c:pt idx="297">
                  <c:v>0.32719999999999999</c:v>
                </c:pt>
                <c:pt idx="298">
                  <c:v>0.32879999999999998</c:v>
                </c:pt>
                <c:pt idx="299">
                  <c:v>0.32990000000000003</c:v>
                </c:pt>
                <c:pt idx="300">
                  <c:v>0.33150000000000002</c:v>
                </c:pt>
                <c:pt idx="301">
                  <c:v>0.33360000000000001</c:v>
                </c:pt>
                <c:pt idx="302">
                  <c:v>0.33439999999999998</c:v>
                </c:pt>
                <c:pt idx="303">
                  <c:v>0.33529999999999999</c:v>
                </c:pt>
                <c:pt idx="304">
                  <c:v>0.33529999999999999</c:v>
                </c:pt>
                <c:pt idx="305">
                  <c:v>0.33610000000000001</c:v>
                </c:pt>
                <c:pt idx="306">
                  <c:v>0.33610000000000001</c:v>
                </c:pt>
                <c:pt idx="307">
                  <c:v>0.3407</c:v>
                </c:pt>
                <c:pt idx="308">
                  <c:v>0.34960000000000002</c:v>
                </c:pt>
                <c:pt idx="309">
                  <c:v>0.35139999999999999</c:v>
                </c:pt>
                <c:pt idx="310">
                  <c:v>0.37480000000000002</c:v>
                </c:pt>
                <c:pt idx="311">
                  <c:v>0.37480000000000002</c:v>
                </c:pt>
                <c:pt idx="312">
                  <c:v>0.37985000000000002</c:v>
                </c:pt>
                <c:pt idx="313">
                  <c:v>0.37985000000000002</c:v>
                </c:pt>
                <c:pt idx="314">
                  <c:v>0.38080000000000003</c:v>
                </c:pt>
                <c:pt idx="315">
                  <c:v>0.38080000000000003</c:v>
                </c:pt>
                <c:pt idx="316">
                  <c:v>0.38080000000000003</c:v>
                </c:pt>
                <c:pt idx="317">
                  <c:v>0.38269999999999998</c:v>
                </c:pt>
                <c:pt idx="318">
                  <c:v>0.38450000000000001</c:v>
                </c:pt>
                <c:pt idx="319">
                  <c:v>0.3846</c:v>
                </c:pt>
                <c:pt idx="320">
                  <c:v>0.38479999999999998</c:v>
                </c:pt>
                <c:pt idx="321">
                  <c:v>0.38729999999999998</c:v>
                </c:pt>
                <c:pt idx="322">
                  <c:v>0.3881</c:v>
                </c:pt>
                <c:pt idx="323">
                  <c:v>0.3881</c:v>
                </c:pt>
                <c:pt idx="324">
                  <c:v>0.38824999999999998</c:v>
                </c:pt>
                <c:pt idx="325">
                  <c:v>0.3891</c:v>
                </c:pt>
                <c:pt idx="326">
                  <c:v>0.38919999999999999</c:v>
                </c:pt>
                <c:pt idx="327">
                  <c:v>0.38990000000000002</c:v>
                </c:pt>
                <c:pt idx="328">
                  <c:v>0.39</c:v>
                </c:pt>
                <c:pt idx="329">
                  <c:v>0.39100000000000001</c:v>
                </c:pt>
                <c:pt idx="330">
                  <c:v>0.39179999999999998</c:v>
                </c:pt>
                <c:pt idx="331">
                  <c:v>0.39240000000000003</c:v>
                </c:pt>
                <c:pt idx="332">
                  <c:v>0.39350000000000002</c:v>
                </c:pt>
                <c:pt idx="333">
                  <c:v>0.39419999999999999</c:v>
                </c:pt>
                <c:pt idx="334">
                  <c:v>0.39539999999999997</c:v>
                </c:pt>
                <c:pt idx="335">
                  <c:v>0.39879999999999999</c:v>
                </c:pt>
                <c:pt idx="336">
                  <c:v>0.40160000000000001</c:v>
                </c:pt>
                <c:pt idx="337">
                  <c:v>0.40239999999999998</c:v>
                </c:pt>
                <c:pt idx="338">
                  <c:v>0.4042</c:v>
                </c:pt>
                <c:pt idx="339">
                  <c:v>0.40450000000000003</c:v>
                </c:pt>
                <c:pt idx="340">
                  <c:v>0.40500000000000003</c:v>
                </c:pt>
                <c:pt idx="341">
                  <c:v>0.40970000000000001</c:v>
                </c:pt>
                <c:pt idx="342">
                  <c:v>0.4113</c:v>
                </c:pt>
                <c:pt idx="343">
                  <c:v>0.41310000000000002</c:v>
                </c:pt>
                <c:pt idx="344">
                  <c:v>0.43359999999999999</c:v>
                </c:pt>
                <c:pt idx="345">
                  <c:v>0.435</c:v>
                </c:pt>
                <c:pt idx="346">
                  <c:v>0.43690000000000001</c:v>
                </c:pt>
                <c:pt idx="347">
                  <c:v>0.43769999999999998</c:v>
                </c:pt>
                <c:pt idx="348">
                  <c:v>0.43819999999999998</c:v>
                </c:pt>
                <c:pt idx="349">
                  <c:v>0.43930000000000002</c:v>
                </c:pt>
                <c:pt idx="350">
                  <c:v>0.4395</c:v>
                </c:pt>
                <c:pt idx="351">
                  <c:v>0.44090000000000001</c:v>
                </c:pt>
                <c:pt idx="352">
                  <c:v>0.44280000000000003</c:v>
                </c:pt>
                <c:pt idx="353">
                  <c:v>0.44280000000000003</c:v>
                </c:pt>
                <c:pt idx="354">
                  <c:v>0.44359999999999999</c:v>
                </c:pt>
                <c:pt idx="355">
                  <c:v>0.44390000000000002</c:v>
                </c:pt>
                <c:pt idx="356">
                  <c:v>0.44519999999999998</c:v>
                </c:pt>
                <c:pt idx="357">
                  <c:v>0.44550000000000001</c:v>
                </c:pt>
                <c:pt idx="358">
                  <c:v>0.44550000000000001</c:v>
                </c:pt>
                <c:pt idx="359">
                  <c:v>0.44600000000000001</c:v>
                </c:pt>
                <c:pt idx="360">
                  <c:v>0.44600000000000001</c:v>
                </c:pt>
                <c:pt idx="361">
                  <c:v>0.4466</c:v>
                </c:pt>
                <c:pt idx="362">
                  <c:v>0.4466</c:v>
                </c:pt>
                <c:pt idx="363">
                  <c:v>0.44869999999999999</c:v>
                </c:pt>
                <c:pt idx="364">
                  <c:v>0.44929999999999998</c:v>
                </c:pt>
                <c:pt idx="365">
                  <c:v>0.4501</c:v>
                </c:pt>
                <c:pt idx="366">
                  <c:v>0.4511</c:v>
                </c:pt>
                <c:pt idx="367">
                  <c:v>0.45469999999999999</c:v>
                </c:pt>
                <c:pt idx="368">
                  <c:v>0.45629999999999998</c:v>
                </c:pt>
                <c:pt idx="369">
                  <c:v>0.45810000000000001</c:v>
                </c:pt>
                <c:pt idx="370">
                  <c:v>0.46139999999999998</c:v>
                </c:pt>
                <c:pt idx="371">
                  <c:v>0.4617</c:v>
                </c:pt>
                <c:pt idx="372">
                  <c:v>0.46439999999999998</c:v>
                </c:pt>
                <c:pt idx="373">
                  <c:v>0.46870000000000001</c:v>
                </c:pt>
                <c:pt idx="374">
                  <c:v>0.49309999999999998</c:v>
                </c:pt>
                <c:pt idx="375">
                  <c:v>0.49909999999999999</c:v>
                </c:pt>
                <c:pt idx="376">
                  <c:v>0.49940000000000001</c:v>
                </c:pt>
                <c:pt idx="377">
                  <c:v>0.504</c:v>
                </c:pt>
                <c:pt idx="378">
                  <c:v>0.504</c:v>
                </c:pt>
                <c:pt idx="379">
                  <c:v>0.50929999999999997</c:v>
                </c:pt>
                <c:pt idx="380">
                  <c:v>0.51180000000000003</c:v>
                </c:pt>
                <c:pt idx="381">
                  <c:v>0.51290000000000002</c:v>
                </c:pt>
                <c:pt idx="382">
                  <c:v>0.51370000000000005</c:v>
                </c:pt>
                <c:pt idx="383">
                  <c:v>0.51639999999999997</c:v>
                </c:pt>
                <c:pt idx="384">
                  <c:v>0.51639999999999997</c:v>
                </c:pt>
                <c:pt idx="385">
                  <c:v>0.52180000000000004</c:v>
                </c:pt>
                <c:pt idx="386">
                  <c:v>0.52529999999999999</c:v>
                </c:pt>
                <c:pt idx="387">
                  <c:v>0.54859999999999998</c:v>
                </c:pt>
                <c:pt idx="388">
                  <c:v>0.5595</c:v>
                </c:pt>
                <c:pt idx="389">
                  <c:v>0.5595</c:v>
                </c:pt>
                <c:pt idx="390">
                  <c:v>0.5595</c:v>
                </c:pt>
                <c:pt idx="391">
                  <c:v>0.5595</c:v>
                </c:pt>
                <c:pt idx="392">
                  <c:v>0.56030000000000002</c:v>
                </c:pt>
                <c:pt idx="393">
                  <c:v>0.56459999999999999</c:v>
                </c:pt>
                <c:pt idx="394">
                  <c:v>0.56510000000000005</c:v>
                </c:pt>
                <c:pt idx="395">
                  <c:v>0.56540000000000001</c:v>
                </c:pt>
                <c:pt idx="396">
                  <c:v>0.60960000000000003</c:v>
                </c:pt>
                <c:pt idx="397">
                  <c:v>0.60960000000000003</c:v>
                </c:pt>
                <c:pt idx="398">
                  <c:v>0.61339999999999995</c:v>
                </c:pt>
                <c:pt idx="399">
                  <c:v>0.61609999999999998</c:v>
                </c:pt>
                <c:pt idx="400">
                  <c:v>0.6169</c:v>
                </c:pt>
                <c:pt idx="401">
                  <c:v>0.6169</c:v>
                </c:pt>
                <c:pt idx="402">
                  <c:v>0.61739999999999995</c:v>
                </c:pt>
                <c:pt idx="403">
                  <c:v>0.61770000000000003</c:v>
                </c:pt>
                <c:pt idx="404">
                  <c:v>0.61929999999999996</c:v>
                </c:pt>
                <c:pt idx="405">
                  <c:v>0.61960000000000004</c:v>
                </c:pt>
                <c:pt idx="406">
                  <c:v>0.61960000000000004</c:v>
                </c:pt>
                <c:pt idx="407">
                  <c:v>0.61980000000000002</c:v>
                </c:pt>
                <c:pt idx="408">
                  <c:v>0.62039999999999995</c:v>
                </c:pt>
                <c:pt idx="409">
                  <c:v>0.62060000000000004</c:v>
                </c:pt>
                <c:pt idx="410">
                  <c:v>0.62309999999999999</c:v>
                </c:pt>
                <c:pt idx="411">
                  <c:v>0.62790000000000001</c:v>
                </c:pt>
                <c:pt idx="412">
                  <c:v>0.62870000000000004</c:v>
                </c:pt>
                <c:pt idx="413">
                  <c:v>0.63039999999999996</c:v>
                </c:pt>
                <c:pt idx="414">
                  <c:v>0.63039999999999996</c:v>
                </c:pt>
                <c:pt idx="415">
                  <c:v>0.63039999999999996</c:v>
                </c:pt>
                <c:pt idx="416">
                  <c:v>0.6331</c:v>
                </c:pt>
                <c:pt idx="417">
                  <c:v>0.6331</c:v>
                </c:pt>
                <c:pt idx="418">
                  <c:v>0.63439999999999996</c:v>
                </c:pt>
                <c:pt idx="419">
                  <c:v>0.63470000000000004</c:v>
                </c:pt>
                <c:pt idx="420">
                  <c:v>0.63470000000000004</c:v>
                </c:pt>
                <c:pt idx="421">
                  <c:v>0.63470000000000004</c:v>
                </c:pt>
                <c:pt idx="422">
                  <c:v>0.63660000000000005</c:v>
                </c:pt>
                <c:pt idx="423">
                  <c:v>0.63660000000000005</c:v>
                </c:pt>
                <c:pt idx="424">
                  <c:v>0.63660000000000005</c:v>
                </c:pt>
                <c:pt idx="425">
                  <c:v>0.66690000000000005</c:v>
                </c:pt>
                <c:pt idx="426">
                  <c:v>0.66690000000000005</c:v>
                </c:pt>
                <c:pt idx="427">
                  <c:v>0.6724</c:v>
                </c:pt>
                <c:pt idx="428">
                  <c:v>0.6724</c:v>
                </c:pt>
                <c:pt idx="429">
                  <c:v>0.6724</c:v>
                </c:pt>
                <c:pt idx="430">
                  <c:v>0.6724</c:v>
                </c:pt>
                <c:pt idx="431">
                  <c:v>0.67320000000000002</c:v>
                </c:pt>
                <c:pt idx="432">
                  <c:v>0.67320000000000002</c:v>
                </c:pt>
                <c:pt idx="433">
                  <c:v>0.67320000000000002</c:v>
                </c:pt>
                <c:pt idx="434">
                  <c:v>0.67320000000000002</c:v>
                </c:pt>
                <c:pt idx="435">
                  <c:v>0.67320000000000002</c:v>
                </c:pt>
                <c:pt idx="436">
                  <c:v>0.67320000000000002</c:v>
                </c:pt>
                <c:pt idx="437">
                  <c:v>0.67320000000000002</c:v>
                </c:pt>
                <c:pt idx="438">
                  <c:v>0.67320000000000002</c:v>
                </c:pt>
                <c:pt idx="439">
                  <c:v>0.67800000000000005</c:v>
                </c:pt>
                <c:pt idx="440">
                  <c:v>0.68069999999999997</c:v>
                </c:pt>
                <c:pt idx="441">
                  <c:v>0.68530000000000002</c:v>
                </c:pt>
                <c:pt idx="442">
                  <c:v>0.68530000000000002</c:v>
                </c:pt>
                <c:pt idx="443">
                  <c:v>0.68579999999999997</c:v>
                </c:pt>
                <c:pt idx="444">
                  <c:v>0.68959999999999999</c:v>
                </c:pt>
                <c:pt idx="445">
                  <c:v>0.69069999999999998</c:v>
                </c:pt>
                <c:pt idx="446">
                  <c:v>0.69120000000000004</c:v>
                </c:pt>
                <c:pt idx="447">
                  <c:v>0.72899999999999998</c:v>
                </c:pt>
                <c:pt idx="448">
                  <c:v>0.72899999999999998</c:v>
                </c:pt>
                <c:pt idx="449">
                  <c:v>0.7298</c:v>
                </c:pt>
                <c:pt idx="450">
                  <c:v>0.73329999999999995</c:v>
                </c:pt>
                <c:pt idx="451">
                  <c:v>0.73329999999999995</c:v>
                </c:pt>
                <c:pt idx="452">
                  <c:v>0.73329999999999995</c:v>
                </c:pt>
                <c:pt idx="453">
                  <c:v>0.73329999999999995</c:v>
                </c:pt>
                <c:pt idx="454">
                  <c:v>0.73329999999999995</c:v>
                </c:pt>
                <c:pt idx="455">
                  <c:v>0.73329999999999995</c:v>
                </c:pt>
                <c:pt idx="456">
                  <c:v>0.73329999999999995</c:v>
                </c:pt>
                <c:pt idx="457">
                  <c:v>0.73329999999999995</c:v>
                </c:pt>
                <c:pt idx="458">
                  <c:v>0.73329999999999995</c:v>
                </c:pt>
                <c:pt idx="459">
                  <c:v>0.73329999999999995</c:v>
                </c:pt>
                <c:pt idx="460">
                  <c:v>0.73329999999999995</c:v>
                </c:pt>
                <c:pt idx="461">
                  <c:v>0.73329999999999995</c:v>
                </c:pt>
                <c:pt idx="462">
                  <c:v>0.73329999999999995</c:v>
                </c:pt>
                <c:pt idx="463">
                  <c:v>0.73409999999999997</c:v>
                </c:pt>
                <c:pt idx="464">
                  <c:v>0.73409999999999997</c:v>
                </c:pt>
                <c:pt idx="465">
                  <c:v>0.73440000000000005</c:v>
                </c:pt>
                <c:pt idx="466">
                  <c:v>0.73440000000000005</c:v>
                </c:pt>
                <c:pt idx="467">
                  <c:v>0.73440000000000005</c:v>
                </c:pt>
                <c:pt idx="468">
                  <c:v>0.73440000000000005</c:v>
                </c:pt>
                <c:pt idx="469">
                  <c:v>0.73440000000000005</c:v>
                </c:pt>
                <c:pt idx="470">
                  <c:v>0.73440000000000005</c:v>
                </c:pt>
                <c:pt idx="471">
                  <c:v>0.73440000000000005</c:v>
                </c:pt>
                <c:pt idx="472">
                  <c:v>0.73440000000000005</c:v>
                </c:pt>
                <c:pt idx="473">
                  <c:v>0.73440000000000005</c:v>
                </c:pt>
                <c:pt idx="474">
                  <c:v>0.73440000000000005</c:v>
                </c:pt>
                <c:pt idx="475">
                  <c:v>0.73440000000000005</c:v>
                </c:pt>
                <c:pt idx="476">
                  <c:v>0.73440000000000005</c:v>
                </c:pt>
                <c:pt idx="477">
                  <c:v>0.73440000000000005</c:v>
                </c:pt>
                <c:pt idx="478">
                  <c:v>0.73440000000000005</c:v>
                </c:pt>
                <c:pt idx="479">
                  <c:v>0.73440000000000005</c:v>
                </c:pt>
                <c:pt idx="480">
                  <c:v>0.73440000000000005</c:v>
                </c:pt>
                <c:pt idx="481">
                  <c:v>0.73440000000000005</c:v>
                </c:pt>
                <c:pt idx="482">
                  <c:v>0.73519999999999996</c:v>
                </c:pt>
                <c:pt idx="483">
                  <c:v>0.7379</c:v>
                </c:pt>
                <c:pt idx="484">
                  <c:v>0.7389</c:v>
                </c:pt>
                <c:pt idx="485">
                  <c:v>0.74250000000000005</c:v>
                </c:pt>
                <c:pt idx="486">
                  <c:v>0.74319999999999997</c:v>
                </c:pt>
                <c:pt idx="487">
                  <c:v>0.74539999999999995</c:v>
                </c:pt>
                <c:pt idx="488">
                  <c:v>0.74590000000000001</c:v>
                </c:pt>
                <c:pt idx="489">
                  <c:v>0.75590000000000002</c:v>
                </c:pt>
                <c:pt idx="490">
                  <c:v>0.76539999999999997</c:v>
                </c:pt>
                <c:pt idx="491">
                  <c:v>0.78449999999999998</c:v>
                </c:pt>
                <c:pt idx="492">
                  <c:v>0.78449999999999998</c:v>
                </c:pt>
                <c:pt idx="493">
                  <c:v>0.78449999999999998</c:v>
                </c:pt>
                <c:pt idx="494">
                  <c:v>0.78449999999999998</c:v>
                </c:pt>
                <c:pt idx="495">
                  <c:v>0.78449999999999998</c:v>
                </c:pt>
                <c:pt idx="496">
                  <c:v>0.78449999999999998</c:v>
                </c:pt>
                <c:pt idx="497">
                  <c:v>0.7883</c:v>
                </c:pt>
                <c:pt idx="498">
                  <c:v>0.78990000000000005</c:v>
                </c:pt>
                <c:pt idx="499">
                  <c:v>0.78990000000000005</c:v>
                </c:pt>
                <c:pt idx="500">
                  <c:v>0.78990000000000005</c:v>
                </c:pt>
                <c:pt idx="501">
                  <c:v>0.78990000000000005</c:v>
                </c:pt>
                <c:pt idx="502">
                  <c:v>0.79359999999999997</c:v>
                </c:pt>
                <c:pt idx="503">
                  <c:v>0.79390000000000005</c:v>
                </c:pt>
                <c:pt idx="504">
                  <c:v>0.79449999999999998</c:v>
                </c:pt>
                <c:pt idx="505">
                  <c:v>0.79820000000000002</c:v>
                </c:pt>
                <c:pt idx="506">
                  <c:v>0.80010000000000003</c:v>
                </c:pt>
                <c:pt idx="507">
                  <c:v>0.80169999999999997</c:v>
                </c:pt>
                <c:pt idx="508">
                  <c:v>0.80359999999999998</c:v>
                </c:pt>
                <c:pt idx="509">
                  <c:v>0.80800000000000005</c:v>
                </c:pt>
                <c:pt idx="510">
                  <c:v>0.80800000000000005</c:v>
                </c:pt>
                <c:pt idx="511">
                  <c:v>0.80879999999999996</c:v>
                </c:pt>
                <c:pt idx="512">
                  <c:v>0.80900000000000005</c:v>
                </c:pt>
                <c:pt idx="513">
                  <c:v>0.80979999999999996</c:v>
                </c:pt>
                <c:pt idx="514">
                  <c:v>0.81310000000000004</c:v>
                </c:pt>
                <c:pt idx="515">
                  <c:v>0.81520000000000004</c:v>
                </c:pt>
                <c:pt idx="516">
                  <c:v>0.81950000000000001</c:v>
                </c:pt>
                <c:pt idx="517">
                  <c:v>0.82199999999999995</c:v>
                </c:pt>
                <c:pt idx="518">
                  <c:v>0.82199999999999995</c:v>
                </c:pt>
                <c:pt idx="519">
                  <c:v>0.83919999999999995</c:v>
                </c:pt>
                <c:pt idx="520">
                  <c:v>0.83919999999999995</c:v>
                </c:pt>
                <c:pt idx="521">
                  <c:v>0.84189999999999998</c:v>
                </c:pt>
                <c:pt idx="522">
                  <c:v>0.84379999999999999</c:v>
                </c:pt>
                <c:pt idx="523">
                  <c:v>0.84379999999999999</c:v>
                </c:pt>
                <c:pt idx="524">
                  <c:v>0.84540000000000004</c:v>
                </c:pt>
                <c:pt idx="525">
                  <c:v>0.84619999999999995</c:v>
                </c:pt>
                <c:pt idx="526">
                  <c:v>0.84650000000000003</c:v>
                </c:pt>
                <c:pt idx="527">
                  <c:v>0.84730000000000005</c:v>
                </c:pt>
                <c:pt idx="528">
                  <c:v>0.84809999999999997</c:v>
                </c:pt>
                <c:pt idx="529">
                  <c:v>0.84840000000000004</c:v>
                </c:pt>
                <c:pt idx="530">
                  <c:v>0.84940000000000004</c:v>
                </c:pt>
                <c:pt idx="531">
                  <c:v>0.8508</c:v>
                </c:pt>
                <c:pt idx="532">
                  <c:v>0.85209999999999997</c:v>
                </c:pt>
                <c:pt idx="533">
                  <c:v>0.85270000000000001</c:v>
                </c:pt>
                <c:pt idx="534">
                  <c:v>0.8538</c:v>
                </c:pt>
                <c:pt idx="535">
                  <c:v>0.85460000000000003</c:v>
                </c:pt>
                <c:pt idx="536">
                  <c:v>0.85540000000000005</c:v>
                </c:pt>
                <c:pt idx="537">
                  <c:v>0.85560000000000003</c:v>
                </c:pt>
                <c:pt idx="538">
                  <c:v>0.85560000000000003</c:v>
                </c:pt>
                <c:pt idx="539">
                  <c:v>0.85880000000000001</c:v>
                </c:pt>
                <c:pt idx="540">
                  <c:v>0.8589</c:v>
                </c:pt>
                <c:pt idx="541">
                  <c:v>0.85940000000000005</c:v>
                </c:pt>
                <c:pt idx="542">
                  <c:v>0.86339999999999995</c:v>
                </c:pt>
                <c:pt idx="543">
                  <c:v>0.86750000000000005</c:v>
                </c:pt>
                <c:pt idx="544">
                  <c:v>0.86750000000000005</c:v>
                </c:pt>
                <c:pt idx="545">
                  <c:v>0.87209999999999999</c:v>
                </c:pt>
                <c:pt idx="546">
                  <c:v>0.87939999999999996</c:v>
                </c:pt>
                <c:pt idx="547">
                  <c:v>0.88929999999999998</c:v>
                </c:pt>
                <c:pt idx="548">
                  <c:v>0.89600000000000002</c:v>
                </c:pt>
                <c:pt idx="549">
                  <c:v>0.89770000000000005</c:v>
                </c:pt>
                <c:pt idx="550">
                  <c:v>0.90169999999999995</c:v>
                </c:pt>
                <c:pt idx="551">
                  <c:v>0.90200000000000002</c:v>
                </c:pt>
                <c:pt idx="552">
                  <c:v>0.90200000000000002</c:v>
                </c:pt>
                <c:pt idx="553">
                  <c:v>0.90390000000000004</c:v>
                </c:pt>
                <c:pt idx="554">
                  <c:v>0.90629999999999999</c:v>
                </c:pt>
                <c:pt idx="555">
                  <c:v>0.90629999999999999</c:v>
                </c:pt>
                <c:pt idx="556">
                  <c:v>0.90629999999999999</c:v>
                </c:pt>
                <c:pt idx="557">
                  <c:v>0.90739999999999998</c:v>
                </c:pt>
                <c:pt idx="558">
                  <c:v>0.90739999999999998</c:v>
                </c:pt>
                <c:pt idx="559">
                  <c:v>0.90739999999999998</c:v>
                </c:pt>
                <c:pt idx="560">
                  <c:v>0.90739999999999998</c:v>
                </c:pt>
                <c:pt idx="561">
                  <c:v>0.90739999999999998</c:v>
                </c:pt>
                <c:pt idx="562">
                  <c:v>0.90739999999999998</c:v>
                </c:pt>
                <c:pt idx="563">
                  <c:v>0.90739999999999998</c:v>
                </c:pt>
                <c:pt idx="564">
                  <c:v>0.91010000000000002</c:v>
                </c:pt>
                <c:pt idx="565">
                  <c:v>0.9103</c:v>
                </c:pt>
                <c:pt idx="566">
                  <c:v>0.91110000000000002</c:v>
                </c:pt>
                <c:pt idx="567">
                  <c:v>0.91549999999999998</c:v>
                </c:pt>
                <c:pt idx="568">
                  <c:v>0.92620000000000002</c:v>
                </c:pt>
                <c:pt idx="569">
                  <c:v>0.92979999999999996</c:v>
                </c:pt>
                <c:pt idx="570">
                  <c:v>0.93159999999999998</c:v>
                </c:pt>
                <c:pt idx="571">
                  <c:v>0.95669999999999999</c:v>
                </c:pt>
                <c:pt idx="572">
                  <c:v>0.95750000000000002</c:v>
                </c:pt>
                <c:pt idx="573">
                  <c:v>0.95940000000000003</c:v>
                </c:pt>
                <c:pt idx="574">
                  <c:v>0.95940000000000003</c:v>
                </c:pt>
                <c:pt idx="575">
                  <c:v>0.95940000000000003</c:v>
                </c:pt>
                <c:pt idx="576">
                  <c:v>0.96289999999999998</c:v>
                </c:pt>
                <c:pt idx="577">
                  <c:v>0.96289999999999998</c:v>
                </c:pt>
                <c:pt idx="578">
                  <c:v>0.96289999999999998</c:v>
                </c:pt>
                <c:pt idx="579">
                  <c:v>0.96289999999999998</c:v>
                </c:pt>
                <c:pt idx="580">
                  <c:v>0.96479999999999999</c:v>
                </c:pt>
                <c:pt idx="581">
                  <c:v>0.96479999999999999</c:v>
                </c:pt>
                <c:pt idx="582">
                  <c:v>0.96479999999999999</c:v>
                </c:pt>
                <c:pt idx="583">
                  <c:v>0.96589999999999998</c:v>
                </c:pt>
                <c:pt idx="584">
                  <c:v>0.96625000000000005</c:v>
                </c:pt>
                <c:pt idx="585">
                  <c:v>0.96640000000000004</c:v>
                </c:pt>
                <c:pt idx="586">
                  <c:v>0.96655000000000002</c:v>
                </c:pt>
                <c:pt idx="587">
                  <c:v>0.96704999999999997</c:v>
                </c:pt>
                <c:pt idx="588">
                  <c:v>0.96819999999999995</c:v>
                </c:pt>
                <c:pt idx="589">
                  <c:v>0.96830000000000005</c:v>
                </c:pt>
                <c:pt idx="590">
                  <c:v>0.96830000000000005</c:v>
                </c:pt>
                <c:pt idx="591">
                  <c:v>0.96940000000000004</c:v>
                </c:pt>
                <c:pt idx="592">
                  <c:v>0.97199999999999998</c:v>
                </c:pt>
                <c:pt idx="593">
                  <c:v>0.97230000000000005</c:v>
                </c:pt>
                <c:pt idx="594">
                  <c:v>0.97340000000000004</c:v>
                </c:pt>
                <c:pt idx="595">
                  <c:v>0.97384999999999999</c:v>
                </c:pt>
                <c:pt idx="596">
                  <c:v>0.97384999999999999</c:v>
                </c:pt>
                <c:pt idx="597">
                  <c:v>0.97529999999999994</c:v>
                </c:pt>
                <c:pt idx="598">
                  <c:v>0.97560000000000002</c:v>
                </c:pt>
                <c:pt idx="599">
                  <c:v>0.97640000000000005</c:v>
                </c:pt>
                <c:pt idx="600">
                  <c:v>0.97829999999999995</c:v>
                </c:pt>
                <c:pt idx="601">
                  <c:v>0.98070000000000002</c:v>
                </c:pt>
                <c:pt idx="602">
                  <c:v>0.98180000000000001</c:v>
                </c:pt>
                <c:pt idx="603">
                  <c:v>0.99170000000000003</c:v>
                </c:pt>
                <c:pt idx="604">
                  <c:v>0.99309999999999998</c:v>
                </c:pt>
                <c:pt idx="605">
                  <c:v>0.99360000000000004</c:v>
                </c:pt>
                <c:pt idx="606">
                  <c:v>1.0186999999999999</c:v>
                </c:pt>
                <c:pt idx="607">
                  <c:v>1.0186999999999999</c:v>
                </c:pt>
                <c:pt idx="608">
                  <c:v>1.0186999999999999</c:v>
                </c:pt>
                <c:pt idx="609">
                  <c:v>1.0186999999999999</c:v>
                </c:pt>
                <c:pt idx="610">
                  <c:v>1.0186999999999999</c:v>
                </c:pt>
                <c:pt idx="611">
                  <c:v>1.0195000000000001</c:v>
                </c:pt>
                <c:pt idx="612">
                  <c:v>1.0207999999999999</c:v>
                </c:pt>
                <c:pt idx="613">
                  <c:v>1.0238</c:v>
                </c:pt>
                <c:pt idx="614">
                  <c:v>1.0238</c:v>
                </c:pt>
                <c:pt idx="615">
                  <c:v>1.0238</c:v>
                </c:pt>
                <c:pt idx="616">
                  <c:v>1.0241</c:v>
                </c:pt>
                <c:pt idx="617">
                  <c:v>1.0241</c:v>
                </c:pt>
                <c:pt idx="618">
                  <c:v>1.0241</c:v>
                </c:pt>
                <c:pt idx="619">
                  <c:v>1.0241</c:v>
                </c:pt>
                <c:pt idx="620">
                  <c:v>1.0241</c:v>
                </c:pt>
                <c:pt idx="621">
                  <c:v>1.0241</c:v>
                </c:pt>
                <c:pt idx="622">
                  <c:v>1.0241</c:v>
                </c:pt>
                <c:pt idx="623">
                  <c:v>1.0246</c:v>
                </c:pt>
                <c:pt idx="624">
                  <c:v>1.0246</c:v>
                </c:pt>
                <c:pt idx="625">
                  <c:v>1.0246</c:v>
                </c:pt>
                <c:pt idx="626">
                  <c:v>1.02475</c:v>
                </c:pt>
                <c:pt idx="627">
                  <c:v>1.02475</c:v>
                </c:pt>
                <c:pt idx="628">
                  <c:v>1.02475</c:v>
                </c:pt>
                <c:pt idx="629">
                  <c:v>1.0248999999999999</c:v>
                </c:pt>
                <c:pt idx="630">
                  <c:v>1.0248999999999999</c:v>
                </c:pt>
                <c:pt idx="631">
                  <c:v>1.0248999999999999</c:v>
                </c:pt>
                <c:pt idx="632">
                  <c:v>1.0248999999999999</c:v>
                </c:pt>
                <c:pt idx="633">
                  <c:v>1.0248999999999999</c:v>
                </c:pt>
                <c:pt idx="634">
                  <c:v>1.0248999999999999</c:v>
                </c:pt>
                <c:pt idx="635">
                  <c:v>1.0254000000000001</c:v>
                </c:pt>
                <c:pt idx="636">
                  <c:v>1.0254000000000001</c:v>
                </c:pt>
                <c:pt idx="637">
                  <c:v>1.0257000000000001</c:v>
                </c:pt>
                <c:pt idx="638">
                  <c:v>1.0258499999999999</c:v>
                </c:pt>
                <c:pt idx="639">
                  <c:v>1.0258499999999999</c:v>
                </c:pt>
                <c:pt idx="640">
                  <c:v>1.0258499999999999</c:v>
                </c:pt>
                <c:pt idx="641">
                  <c:v>1.0284</c:v>
                </c:pt>
                <c:pt idx="642">
                  <c:v>1.0300499999999999</c:v>
                </c:pt>
                <c:pt idx="643">
                  <c:v>1.0329999999999999</c:v>
                </c:pt>
                <c:pt idx="644">
                  <c:v>1.0350999999999999</c:v>
                </c:pt>
                <c:pt idx="645">
                  <c:v>1.0350999999999999</c:v>
                </c:pt>
                <c:pt idx="646">
                  <c:v>1.0359</c:v>
                </c:pt>
                <c:pt idx="647">
                  <c:v>1.0373000000000001</c:v>
                </c:pt>
                <c:pt idx="648">
                  <c:v>1.0378000000000001</c:v>
                </c:pt>
                <c:pt idx="649">
                  <c:v>1.0448</c:v>
                </c:pt>
                <c:pt idx="650">
                  <c:v>1.0508</c:v>
                </c:pt>
                <c:pt idx="651">
                  <c:v>1.0761000000000001</c:v>
                </c:pt>
                <c:pt idx="652">
                  <c:v>1.0769</c:v>
                </c:pt>
                <c:pt idx="653">
                  <c:v>1.0769</c:v>
                </c:pt>
                <c:pt idx="654">
                  <c:v>1.0769</c:v>
                </c:pt>
                <c:pt idx="655">
                  <c:v>1.0804</c:v>
                </c:pt>
                <c:pt idx="656">
                  <c:v>1.0804</c:v>
                </c:pt>
                <c:pt idx="657">
                  <c:v>1.0804</c:v>
                </c:pt>
                <c:pt idx="658">
                  <c:v>1.0814999999999999</c:v>
                </c:pt>
                <c:pt idx="659">
                  <c:v>1.0814999999999999</c:v>
                </c:pt>
                <c:pt idx="660">
                  <c:v>1.0823</c:v>
                </c:pt>
                <c:pt idx="661">
                  <c:v>1.0823</c:v>
                </c:pt>
                <c:pt idx="662">
                  <c:v>1.0823</c:v>
                </c:pt>
                <c:pt idx="663">
                  <c:v>1.0839000000000001</c:v>
                </c:pt>
                <c:pt idx="664">
                  <c:v>1.0839000000000001</c:v>
                </c:pt>
                <c:pt idx="665">
                  <c:v>1.0847</c:v>
                </c:pt>
                <c:pt idx="666">
                  <c:v>1.0851500000000001</c:v>
                </c:pt>
                <c:pt idx="667">
                  <c:v>1.0858000000000001</c:v>
                </c:pt>
                <c:pt idx="668">
                  <c:v>1.0858000000000001</c:v>
                </c:pt>
                <c:pt idx="669">
                  <c:v>1.08595</c:v>
                </c:pt>
                <c:pt idx="670">
                  <c:v>1.08595</c:v>
                </c:pt>
                <c:pt idx="671">
                  <c:v>1.0861000000000001</c:v>
                </c:pt>
                <c:pt idx="672">
                  <c:v>1.0861000000000001</c:v>
                </c:pt>
                <c:pt idx="673">
                  <c:v>1.0861000000000001</c:v>
                </c:pt>
                <c:pt idx="674">
                  <c:v>1.0864499999999999</c:v>
                </c:pt>
                <c:pt idx="675">
                  <c:v>1.0864499999999999</c:v>
                </c:pt>
                <c:pt idx="676">
                  <c:v>1.0864499999999999</c:v>
                </c:pt>
                <c:pt idx="677">
                  <c:v>1.0895999999999999</c:v>
                </c:pt>
                <c:pt idx="678">
                  <c:v>1.0895999999999999</c:v>
                </c:pt>
                <c:pt idx="679">
                  <c:v>1.0895999999999999</c:v>
                </c:pt>
                <c:pt idx="680">
                  <c:v>1.0895999999999999</c:v>
                </c:pt>
                <c:pt idx="681">
                  <c:v>1.0898000000000001</c:v>
                </c:pt>
                <c:pt idx="682">
                  <c:v>1.0903</c:v>
                </c:pt>
                <c:pt idx="683">
                  <c:v>1.0903</c:v>
                </c:pt>
                <c:pt idx="684">
                  <c:v>1.0931</c:v>
                </c:pt>
                <c:pt idx="685">
                  <c:v>1.0931</c:v>
                </c:pt>
                <c:pt idx="686">
                  <c:v>1.0931</c:v>
                </c:pt>
                <c:pt idx="687">
                  <c:v>1.0931</c:v>
                </c:pt>
                <c:pt idx="688">
                  <c:v>1.0931</c:v>
                </c:pt>
                <c:pt idx="689">
                  <c:v>1.0932999999999999</c:v>
                </c:pt>
                <c:pt idx="690">
                  <c:v>1.0932999999999999</c:v>
                </c:pt>
                <c:pt idx="691">
                  <c:v>1.0932999999999999</c:v>
                </c:pt>
                <c:pt idx="692">
                  <c:v>1.0932999999999999</c:v>
                </c:pt>
                <c:pt idx="693">
                  <c:v>1.1001000000000001</c:v>
                </c:pt>
                <c:pt idx="694">
                  <c:v>1.1001000000000001</c:v>
                </c:pt>
                <c:pt idx="695">
                  <c:v>1.1001000000000001</c:v>
                </c:pt>
                <c:pt idx="696">
                  <c:v>1.1003000000000001</c:v>
                </c:pt>
                <c:pt idx="697">
                  <c:v>1.1003000000000001</c:v>
                </c:pt>
                <c:pt idx="698">
                  <c:v>1.1009</c:v>
                </c:pt>
                <c:pt idx="699">
                  <c:v>1.1009</c:v>
                </c:pt>
                <c:pt idx="700">
                  <c:v>1.1009</c:v>
                </c:pt>
                <c:pt idx="701">
                  <c:v>1.1073999999999999</c:v>
                </c:pt>
                <c:pt idx="702">
                  <c:v>1.1073999999999999</c:v>
                </c:pt>
                <c:pt idx="703">
                  <c:v>1.1073999999999999</c:v>
                </c:pt>
                <c:pt idx="704">
                  <c:v>1.1262000000000001</c:v>
                </c:pt>
                <c:pt idx="705">
                  <c:v>1.1262000000000001</c:v>
                </c:pt>
                <c:pt idx="706">
                  <c:v>1.1273</c:v>
                </c:pt>
                <c:pt idx="707">
                  <c:v>1.1273</c:v>
                </c:pt>
                <c:pt idx="708">
                  <c:v>1.1327</c:v>
                </c:pt>
                <c:pt idx="709">
                  <c:v>1.1327</c:v>
                </c:pt>
                <c:pt idx="710">
                  <c:v>1.1327</c:v>
                </c:pt>
                <c:pt idx="711">
                  <c:v>1.1327</c:v>
                </c:pt>
                <c:pt idx="712">
                  <c:v>1.1362000000000001</c:v>
                </c:pt>
                <c:pt idx="713">
                  <c:v>1.1362000000000001</c:v>
                </c:pt>
                <c:pt idx="714">
                  <c:v>1.137</c:v>
                </c:pt>
                <c:pt idx="715">
                  <c:v>1.137</c:v>
                </c:pt>
                <c:pt idx="716">
                  <c:v>1.137</c:v>
                </c:pt>
                <c:pt idx="717">
                  <c:v>1.137</c:v>
                </c:pt>
                <c:pt idx="718">
                  <c:v>1.137</c:v>
                </c:pt>
                <c:pt idx="719">
                  <c:v>1.137</c:v>
                </c:pt>
                <c:pt idx="720">
                  <c:v>1.137</c:v>
                </c:pt>
                <c:pt idx="721">
                  <c:v>1.1405000000000001</c:v>
                </c:pt>
                <c:pt idx="722">
                  <c:v>1.1405000000000001</c:v>
                </c:pt>
                <c:pt idx="723">
                  <c:v>1.1405000000000001</c:v>
                </c:pt>
                <c:pt idx="724">
                  <c:v>1.1405000000000001</c:v>
                </c:pt>
                <c:pt idx="725">
                  <c:v>1.1411500000000001</c:v>
                </c:pt>
                <c:pt idx="726">
                  <c:v>1.1411500000000001</c:v>
                </c:pt>
                <c:pt idx="727">
                  <c:v>1.1411500000000001</c:v>
                </c:pt>
                <c:pt idx="728">
                  <c:v>1.1415999999999999</c:v>
                </c:pt>
                <c:pt idx="729">
                  <c:v>1.1415999999999999</c:v>
                </c:pt>
                <c:pt idx="730">
                  <c:v>1.1415999999999999</c:v>
                </c:pt>
                <c:pt idx="731">
                  <c:v>1.1451</c:v>
                </c:pt>
                <c:pt idx="732">
                  <c:v>1.1472</c:v>
                </c:pt>
                <c:pt idx="733">
                  <c:v>1.1532</c:v>
                </c:pt>
                <c:pt idx="734">
                  <c:v>1.1613</c:v>
                </c:pt>
                <c:pt idx="735">
                  <c:v>1.1613</c:v>
                </c:pt>
                <c:pt idx="736">
                  <c:v>1.1809000000000001</c:v>
                </c:pt>
                <c:pt idx="737">
                  <c:v>1.1943999999999999</c:v>
                </c:pt>
                <c:pt idx="738">
                  <c:v>1.1952</c:v>
                </c:pt>
                <c:pt idx="739">
                  <c:v>1.1973</c:v>
                </c:pt>
                <c:pt idx="740">
                  <c:v>1.1992</c:v>
                </c:pt>
                <c:pt idx="741">
                  <c:v>1.2019</c:v>
                </c:pt>
                <c:pt idx="742">
                  <c:v>1.2067000000000001</c:v>
                </c:pt>
                <c:pt idx="743">
                  <c:v>1.2108000000000001</c:v>
                </c:pt>
                <c:pt idx="744">
                  <c:v>1.2166999999999999</c:v>
                </c:pt>
                <c:pt idx="745">
                  <c:v>1.2189000000000001</c:v>
                </c:pt>
                <c:pt idx="746">
                  <c:v>1.2491000000000001</c:v>
                </c:pt>
                <c:pt idx="747">
                  <c:v>1.2491000000000001</c:v>
                </c:pt>
                <c:pt idx="748">
                  <c:v>1.2491000000000001</c:v>
                </c:pt>
                <c:pt idx="749">
                  <c:v>1.2491000000000001</c:v>
                </c:pt>
                <c:pt idx="750">
                  <c:v>1.2491000000000001</c:v>
                </c:pt>
                <c:pt idx="751">
                  <c:v>1.2499</c:v>
                </c:pt>
                <c:pt idx="752">
                  <c:v>1.2506999999999999</c:v>
                </c:pt>
                <c:pt idx="753">
                  <c:v>1.2518</c:v>
                </c:pt>
                <c:pt idx="754">
                  <c:v>1.2518</c:v>
                </c:pt>
                <c:pt idx="755">
                  <c:v>1.2525999999999999</c:v>
                </c:pt>
                <c:pt idx="756">
                  <c:v>1.2534000000000001</c:v>
                </c:pt>
                <c:pt idx="757">
                  <c:v>1.2542</c:v>
                </c:pt>
                <c:pt idx="758">
                  <c:v>1.2549999999999999</c:v>
                </c:pt>
                <c:pt idx="759">
                  <c:v>1.2561</c:v>
                </c:pt>
                <c:pt idx="760">
                  <c:v>1.2577</c:v>
                </c:pt>
                <c:pt idx="761">
                  <c:v>1.2591000000000001</c:v>
                </c:pt>
                <c:pt idx="762">
                  <c:v>1.2599</c:v>
                </c:pt>
                <c:pt idx="763">
                  <c:v>1.2609999999999999</c:v>
                </c:pt>
                <c:pt idx="764">
                  <c:v>1.2615000000000001</c:v>
                </c:pt>
                <c:pt idx="765">
                  <c:v>1.262</c:v>
                </c:pt>
                <c:pt idx="766">
                  <c:v>1.2623</c:v>
                </c:pt>
                <c:pt idx="767">
                  <c:v>1.2627999999999999</c:v>
                </c:pt>
                <c:pt idx="768">
                  <c:v>1.2628999999999999</c:v>
                </c:pt>
                <c:pt idx="769">
                  <c:v>1.2630999999999999</c:v>
                </c:pt>
                <c:pt idx="770">
                  <c:v>1.2639</c:v>
                </c:pt>
                <c:pt idx="771">
                  <c:v>1.2642</c:v>
                </c:pt>
                <c:pt idx="772">
                  <c:v>1.2646999999999999</c:v>
                </c:pt>
                <c:pt idx="773">
                  <c:v>1.2653000000000001</c:v>
                </c:pt>
                <c:pt idx="774">
                  <c:v>1.2661</c:v>
                </c:pt>
                <c:pt idx="775">
                  <c:v>1.2664</c:v>
                </c:pt>
                <c:pt idx="776">
                  <c:v>1.2674000000000001</c:v>
                </c:pt>
                <c:pt idx="777">
                  <c:v>1.2687999999999999</c:v>
                </c:pt>
                <c:pt idx="778">
                  <c:v>1.2687999999999999</c:v>
                </c:pt>
                <c:pt idx="779">
                  <c:v>1.2687999999999999</c:v>
                </c:pt>
                <c:pt idx="780">
                  <c:v>1.2687999999999999</c:v>
                </c:pt>
                <c:pt idx="781">
                  <c:v>1.2701</c:v>
                </c:pt>
                <c:pt idx="782">
                  <c:v>1.2706999999999999</c:v>
                </c:pt>
                <c:pt idx="783">
                  <c:v>1.2717000000000001</c:v>
                </c:pt>
                <c:pt idx="784">
                  <c:v>1.2730999999999999</c:v>
                </c:pt>
                <c:pt idx="785">
                  <c:v>1.2753000000000001</c:v>
                </c:pt>
                <c:pt idx="786">
                  <c:v>1.2804</c:v>
                </c:pt>
                <c:pt idx="787">
                  <c:v>1.2957000000000001</c:v>
                </c:pt>
                <c:pt idx="788">
                  <c:v>1.3002</c:v>
                </c:pt>
                <c:pt idx="789">
                  <c:v>1.3065</c:v>
                </c:pt>
                <c:pt idx="790">
                  <c:v>1.31</c:v>
                </c:pt>
                <c:pt idx="791">
                  <c:v>1.3108</c:v>
                </c:pt>
                <c:pt idx="792">
                  <c:v>1.3109999999999999</c:v>
                </c:pt>
                <c:pt idx="793">
                  <c:v>1.3119000000000001</c:v>
                </c:pt>
                <c:pt idx="794">
                  <c:v>1.3124</c:v>
                </c:pt>
                <c:pt idx="795">
                  <c:v>1.3129999999999999</c:v>
                </c:pt>
                <c:pt idx="796">
                  <c:v>1.3134999999999999</c:v>
                </c:pt>
                <c:pt idx="797">
                  <c:v>1.3150999999999999</c:v>
                </c:pt>
                <c:pt idx="798">
                  <c:v>1.3156000000000001</c:v>
                </c:pt>
                <c:pt idx="799">
                  <c:v>1.3182499999999999</c:v>
                </c:pt>
                <c:pt idx="800">
                  <c:v>1.3182499999999999</c:v>
                </c:pt>
                <c:pt idx="801">
                  <c:v>1.3184</c:v>
                </c:pt>
                <c:pt idx="802">
                  <c:v>1.3191999999999999</c:v>
                </c:pt>
                <c:pt idx="803">
                  <c:v>1.3197000000000001</c:v>
                </c:pt>
                <c:pt idx="804">
                  <c:v>1.3227</c:v>
                </c:pt>
                <c:pt idx="805">
                  <c:v>1.3227</c:v>
                </c:pt>
                <c:pt idx="806">
                  <c:v>1.3228500000000001</c:v>
                </c:pt>
                <c:pt idx="807">
                  <c:v>1.3228500000000001</c:v>
                </c:pt>
                <c:pt idx="808">
                  <c:v>1.3229</c:v>
                </c:pt>
                <c:pt idx="809">
                  <c:v>1.32335</c:v>
                </c:pt>
                <c:pt idx="810">
                  <c:v>1.3237000000000001</c:v>
                </c:pt>
                <c:pt idx="811">
                  <c:v>1.3253999999999999</c:v>
                </c:pt>
                <c:pt idx="812">
                  <c:v>1.3299000000000001</c:v>
                </c:pt>
                <c:pt idx="813">
                  <c:v>1.3302</c:v>
                </c:pt>
                <c:pt idx="814">
                  <c:v>1.3326</c:v>
                </c:pt>
                <c:pt idx="815">
                  <c:v>1.3333999999999999</c:v>
                </c:pt>
                <c:pt idx="816">
                  <c:v>1.3337000000000001</c:v>
                </c:pt>
                <c:pt idx="817">
                  <c:v>1.3380000000000001</c:v>
                </c:pt>
                <c:pt idx="818">
                  <c:v>1.3531</c:v>
                </c:pt>
                <c:pt idx="819">
                  <c:v>1.3612</c:v>
                </c:pt>
                <c:pt idx="820">
                  <c:v>1.3711</c:v>
                </c:pt>
                <c:pt idx="821">
                  <c:v>1.3718999999999999</c:v>
                </c:pt>
                <c:pt idx="822">
                  <c:v>1.3749</c:v>
                </c:pt>
                <c:pt idx="823">
                  <c:v>1.3749</c:v>
                </c:pt>
                <c:pt idx="824">
                  <c:v>1.3749</c:v>
                </c:pt>
                <c:pt idx="825">
                  <c:v>1.3750500000000001</c:v>
                </c:pt>
                <c:pt idx="826">
                  <c:v>1.3750500000000001</c:v>
                </c:pt>
                <c:pt idx="827">
                  <c:v>1.3752</c:v>
                </c:pt>
                <c:pt idx="828">
                  <c:v>1.3752</c:v>
                </c:pt>
                <c:pt idx="829">
                  <c:v>1.3794999999999999</c:v>
                </c:pt>
                <c:pt idx="830">
                  <c:v>1.3794999999999999</c:v>
                </c:pt>
                <c:pt idx="831">
                  <c:v>1.3849</c:v>
                </c:pt>
                <c:pt idx="832">
                  <c:v>1.3897999999999999</c:v>
                </c:pt>
                <c:pt idx="833">
                  <c:v>1.3980999999999999</c:v>
                </c:pt>
                <c:pt idx="834">
                  <c:v>1.4311499999999999</c:v>
                </c:pt>
                <c:pt idx="835">
                  <c:v>1.4311499999999999</c:v>
                </c:pt>
                <c:pt idx="836">
                  <c:v>1.4311499999999999</c:v>
                </c:pt>
                <c:pt idx="837">
                  <c:v>1.4328000000000001</c:v>
                </c:pt>
                <c:pt idx="838">
                  <c:v>1.4353</c:v>
                </c:pt>
                <c:pt idx="839">
                  <c:v>1.4353</c:v>
                </c:pt>
                <c:pt idx="840">
                  <c:v>1.4353</c:v>
                </c:pt>
                <c:pt idx="841">
                  <c:v>1.4354499999999999</c:v>
                </c:pt>
                <c:pt idx="842">
                  <c:v>1.4354499999999999</c:v>
                </c:pt>
                <c:pt idx="843">
                  <c:v>1.4354499999999999</c:v>
                </c:pt>
                <c:pt idx="844">
                  <c:v>1.4359</c:v>
                </c:pt>
                <c:pt idx="845">
                  <c:v>1.4360999999999999</c:v>
                </c:pt>
                <c:pt idx="846">
                  <c:v>1.4360999999999999</c:v>
                </c:pt>
                <c:pt idx="847">
                  <c:v>1.4381999999999999</c:v>
                </c:pt>
                <c:pt idx="848">
                  <c:v>1.4466000000000001</c:v>
                </c:pt>
                <c:pt idx="849">
                  <c:v>1.452</c:v>
                </c:pt>
                <c:pt idx="850">
                  <c:v>1.4539</c:v>
                </c:pt>
                <c:pt idx="851">
                  <c:v>1.4593</c:v>
                </c:pt>
                <c:pt idx="852">
                  <c:v>1.476</c:v>
                </c:pt>
                <c:pt idx="853">
                  <c:v>1.476</c:v>
                </c:pt>
                <c:pt idx="854">
                  <c:v>1.4841</c:v>
                </c:pt>
                <c:pt idx="855">
                  <c:v>1.4842500000000001</c:v>
                </c:pt>
                <c:pt idx="856">
                  <c:v>1.48505</c:v>
                </c:pt>
                <c:pt idx="857">
                  <c:v>1.4882500000000001</c:v>
                </c:pt>
                <c:pt idx="858">
                  <c:v>1.4882500000000001</c:v>
                </c:pt>
                <c:pt idx="859">
                  <c:v>1.4882500000000001</c:v>
                </c:pt>
                <c:pt idx="860">
                  <c:v>1.4904999999999999</c:v>
                </c:pt>
                <c:pt idx="861">
                  <c:v>1.4922</c:v>
                </c:pt>
                <c:pt idx="862">
                  <c:v>1.4922</c:v>
                </c:pt>
                <c:pt idx="863">
                  <c:v>1.4922</c:v>
                </c:pt>
                <c:pt idx="864">
                  <c:v>1.4923999999999999</c:v>
                </c:pt>
                <c:pt idx="865">
                  <c:v>1.4938</c:v>
                </c:pt>
                <c:pt idx="866">
                  <c:v>1.4951000000000001</c:v>
                </c:pt>
                <c:pt idx="867">
                  <c:v>1.4978</c:v>
                </c:pt>
                <c:pt idx="868">
                  <c:v>1.4981</c:v>
                </c:pt>
                <c:pt idx="869">
                  <c:v>1.4985999999999999</c:v>
                </c:pt>
                <c:pt idx="870">
                  <c:v>1.5016</c:v>
                </c:pt>
                <c:pt idx="871">
                  <c:v>1.5024</c:v>
                </c:pt>
                <c:pt idx="872">
                  <c:v>1.5032000000000001</c:v>
                </c:pt>
                <c:pt idx="873">
                  <c:v>1.5037</c:v>
                </c:pt>
                <c:pt idx="874">
                  <c:v>1.5043</c:v>
                </c:pt>
                <c:pt idx="875">
                  <c:v>1.5043</c:v>
                </c:pt>
                <c:pt idx="876">
                  <c:v>1.5043</c:v>
                </c:pt>
                <c:pt idx="877">
                  <c:v>1.5043</c:v>
                </c:pt>
                <c:pt idx="878">
                  <c:v>1.5047999999999999</c:v>
                </c:pt>
                <c:pt idx="879">
                  <c:v>1.5055499999999999</c:v>
                </c:pt>
                <c:pt idx="880">
                  <c:v>1.5055499999999999</c:v>
                </c:pt>
                <c:pt idx="881">
                  <c:v>1.5066999999999999</c:v>
                </c:pt>
                <c:pt idx="882">
                  <c:v>1.50715</c:v>
                </c:pt>
                <c:pt idx="883">
                  <c:v>1.50715</c:v>
                </c:pt>
                <c:pt idx="884">
                  <c:v>1.5072000000000001</c:v>
                </c:pt>
                <c:pt idx="885">
                  <c:v>1.5075000000000001</c:v>
                </c:pt>
                <c:pt idx="886">
                  <c:v>1.5085999999999999</c:v>
                </c:pt>
                <c:pt idx="887">
                  <c:v>1.5358499999999999</c:v>
                </c:pt>
                <c:pt idx="888">
                  <c:v>1.5406</c:v>
                </c:pt>
                <c:pt idx="889">
                  <c:v>1.5420499999999999</c:v>
                </c:pt>
                <c:pt idx="890">
                  <c:v>1.5420499999999999</c:v>
                </c:pt>
                <c:pt idx="891">
                  <c:v>1.5444</c:v>
                </c:pt>
                <c:pt idx="892">
                  <c:v>1.5463</c:v>
                </c:pt>
                <c:pt idx="893">
                  <c:v>1.5470999999999999</c:v>
                </c:pt>
                <c:pt idx="894">
                  <c:v>1.5489999999999999</c:v>
                </c:pt>
                <c:pt idx="895">
                  <c:v>1.5495000000000001</c:v>
                </c:pt>
                <c:pt idx="896">
                  <c:v>1.5506</c:v>
                </c:pt>
                <c:pt idx="897">
                  <c:v>1.5511999999999999</c:v>
                </c:pt>
                <c:pt idx="898">
                  <c:v>1.55135</c:v>
                </c:pt>
                <c:pt idx="899">
                  <c:v>1.5513999999999999</c:v>
                </c:pt>
                <c:pt idx="900">
                  <c:v>1.5536000000000001</c:v>
                </c:pt>
                <c:pt idx="901">
                  <c:v>1.5544</c:v>
                </c:pt>
                <c:pt idx="902">
                  <c:v>1.5552999999999999</c:v>
                </c:pt>
                <c:pt idx="903">
                  <c:v>1.55535</c:v>
                </c:pt>
                <c:pt idx="904">
                  <c:v>1.5557000000000001</c:v>
                </c:pt>
                <c:pt idx="905">
                  <c:v>1.556</c:v>
                </c:pt>
                <c:pt idx="906">
                  <c:v>1.5563</c:v>
                </c:pt>
                <c:pt idx="907">
                  <c:v>1.5595000000000001</c:v>
                </c:pt>
                <c:pt idx="908">
                  <c:v>1.5595000000000001</c:v>
                </c:pt>
                <c:pt idx="909">
                  <c:v>1.5606</c:v>
                </c:pt>
                <c:pt idx="910">
                  <c:v>1.5608</c:v>
                </c:pt>
                <c:pt idx="911">
                  <c:v>1.5632999999999999</c:v>
                </c:pt>
                <c:pt idx="912">
                  <c:v>1.5651999999999999</c:v>
                </c:pt>
                <c:pt idx="913">
                  <c:v>1.6051</c:v>
                </c:pt>
                <c:pt idx="914">
                  <c:v>1.6051</c:v>
                </c:pt>
                <c:pt idx="915">
                  <c:v>1.6053999999999999</c:v>
                </c:pt>
                <c:pt idx="916">
                  <c:v>1.6053999999999999</c:v>
                </c:pt>
                <c:pt idx="917">
                  <c:v>1.6053999999999999</c:v>
                </c:pt>
                <c:pt idx="918">
                  <c:v>1.60765</c:v>
                </c:pt>
                <c:pt idx="919">
                  <c:v>1.60795</c:v>
                </c:pt>
                <c:pt idx="920">
                  <c:v>1.6113</c:v>
                </c:pt>
                <c:pt idx="921">
                  <c:v>1.6136999999999999</c:v>
                </c:pt>
                <c:pt idx="922">
                  <c:v>1.6189</c:v>
                </c:pt>
                <c:pt idx="923">
                  <c:v>1.62225</c:v>
                </c:pt>
                <c:pt idx="924">
                  <c:v>1.6267</c:v>
                </c:pt>
                <c:pt idx="925">
                  <c:v>1.6286</c:v>
                </c:pt>
                <c:pt idx="926">
                  <c:v>1.6597999999999999</c:v>
                </c:pt>
                <c:pt idx="927">
                  <c:v>1.6625000000000001</c:v>
                </c:pt>
                <c:pt idx="928">
                  <c:v>1.6625000000000001</c:v>
                </c:pt>
                <c:pt idx="929">
                  <c:v>1.6625000000000001</c:v>
                </c:pt>
                <c:pt idx="930">
                  <c:v>1.6625000000000001</c:v>
                </c:pt>
                <c:pt idx="931">
                  <c:v>1.6625000000000001</c:v>
                </c:pt>
                <c:pt idx="932">
                  <c:v>1.6625000000000001</c:v>
                </c:pt>
                <c:pt idx="933">
                  <c:v>1.6625000000000001</c:v>
                </c:pt>
                <c:pt idx="934">
                  <c:v>1.6625000000000001</c:v>
                </c:pt>
                <c:pt idx="935">
                  <c:v>1.6625000000000001</c:v>
                </c:pt>
                <c:pt idx="936">
                  <c:v>1.6702999999999999</c:v>
                </c:pt>
                <c:pt idx="937">
                  <c:v>1.6771</c:v>
                </c:pt>
                <c:pt idx="938">
                  <c:v>1.6806000000000001</c:v>
                </c:pt>
                <c:pt idx="939">
                  <c:v>1.7144999999999999</c:v>
                </c:pt>
                <c:pt idx="940">
                  <c:v>1.7172000000000001</c:v>
                </c:pt>
                <c:pt idx="941">
                  <c:v>1.73075</c:v>
                </c:pt>
                <c:pt idx="942">
                  <c:v>1.73245</c:v>
                </c:pt>
                <c:pt idx="943">
                  <c:v>1.77745</c:v>
                </c:pt>
                <c:pt idx="944">
                  <c:v>1.7781</c:v>
                </c:pt>
                <c:pt idx="945">
                  <c:v>1.7827</c:v>
                </c:pt>
                <c:pt idx="946">
                  <c:v>1.7838000000000001</c:v>
                </c:pt>
                <c:pt idx="947">
                  <c:v>1.7918000000000001</c:v>
                </c:pt>
                <c:pt idx="948">
                  <c:v>1.7969999999999999</c:v>
                </c:pt>
                <c:pt idx="949">
                  <c:v>1.84585</c:v>
                </c:pt>
                <c:pt idx="950">
                  <c:v>1.8460000000000001</c:v>
                </c:pt>
                <c:pt idx="951">
                  <c:v>1.8528</c:v>
                </c:pt>
                <c:pt idx="952">
                  <c:v>1.8838999999999999</c:v>
                </c:pt>
                <c:pt idx="953">
                  <c:v>1.8876999999999999</c:v>
                </c:pt>
                <c:pt idx="954">
                  <c:v>1.89385</c:v>
                </c:pt>
                <c:pt idx="955">
                  <c:v>1.9029</c:v>
                </c:pt>
                <c:pt idx="956">
                  <c:v>1.9048</c:v>
                </c:pt>
                <c:pt idx="957">
                  <c:v>1.9135500000000001</c:v>
                </c:pt>
                <c:pt idx="958">
                  <c:v>1.9145000000000001</c:v>
                </c:pt>
                <c:pt idx="959">
                  <c:v>1.956</c:v>
                </c:pt>
                <c:pt idx="960">
                  <c:v>1.9612499999999999</c:v>
                </c:pt>
                <c:pt idx="961">
                  <c:v>1.9674499999999999</c:v>
                </c:pt>
                <c:pt idx="962">
                  <c:v>1.9783999999999999</c:v>
                </c:pt>
                <c:pt idx="963">
                  <c:v>2.0061</c:v>
                </c:pt>
                <c:pt idx="964">
                  <c:v>2.0061</c:v>
                </c:pt>
                <c:pt idx="965">
                  <c:v>2.0213999999999999</c:v>
                </c:pt>
                <c:pt idx="966">
                  <c:v>2.0607000000000002</c:v>
                </c:pt>
                <c:pt idx="967">
                  <c:v>2.0626000000000002</c:v>
                </c:pt>
                <c:pt idx="968">
                  <c:v>2.0627</c:v>
                </c:pt>
                <c:pt idx="969">
                  <c:v>2.0634999999999999</c:v>
                </c:pt>
                <c:pt idx="970">
                  <c:v>2.0714999999999999</c:v>
                </c:pt>
                <c:pt idx="971">
                  <c:v>2.07605</c:v>
                </c:pt>
                <c:pt idx="972">
                  <c:v>2.0880000000000001</c:v>
                </c:pt>
                <c:pt idx="973">
                  <c:v>2.0880000000000001</c:v>
                </c:pt>
                <c:pt idx="974">
                  <c:v>2.1269999999999998</c:v>
                </c:pt>
                <c:pt idx="975">
                  <c:v>2.1427</c:v>
                </c:pt>
                <c:pt idx="976">
                  <c:v>2.1547499999999999</c:v>
                </c:pt>
                <c:pt idx="977">
                  <c:v>2.1738499999999998</c:v>
                </c:pt>
                <c:pt idx="978">
                  <c:v>2.1775000000000002</c:v>
                </c:pt>
                <c:pt idx="979">
                  <c:v>2.1783000000000001</c:v>
                </c:pt>
                <c:pt idx="980">
                  <c:v>2.1863999999999999</c:v>
                </c:pt>
                <c:pt idx="981">
                  <c:v>2.1998000000000002</c:v>
                </c:pt>
                <c:pt idx="982">
                  <c:v>2.2382499999999999</c:v>
                </c:pt>
                <c:pt idx="983">
                  <c:v>2.2475999999999998</c:v>
                </c:pt>
                <c:pt idx="984">
                  <c:v>2.2475999999999998</c:v>
                </c:pt>
                <c:pt idx="985">
                  <c:v>2.2475999999999998</c:v>
                </c:pt>
                <c:pt idx="986">
                  <c:v>2.2475999999999998</c:v>
                </c:pt>
                <c:pt idx="987">
                  <c:v>2.2528999999999999</c:v>
                </c:pt>
                <c:pt idx="988">
                  <c:v>2.3032499999999998</c:v>
                </c:pt>
                <c:pt idx="989">
                  <c:v>2.3053499999999998</c:v>
                </c:pt>
                <c:pt idx="990">
                  <c:v>2.3066</c:v>
                </c:pt>
                <c:pt idx="991">
                  <c:v>2.3127</c:v>
                </c:pt>
                <c:pt idx="992">
                  <c:v>2.3504999999999998</c:v>
                </c:pt>
                <c:pt idx="993">
                  <c:v>2.3586</c:v>
                </c:pt>
                <c:pt idx="994">
                  <c:v>2.3593999999999999</c:v>
                </c:pt>
                <c:pt idx="995">
                  <c:v>2.3687999999999998</c:v>
                </c:pt>
                <c:pt idx="996">
                  <c:v>2.3695499999999998</c:v>
                </c:pt>
                <c:pt idx="997">
                  <c:v>2.3748</c:v>
                </c:pt>
                <c:pt idx="998">
                  <c:v>2.4154</c:v>
                </c:pt>
              </c:numCache>
            </c:numRef>
          </c:xVal>
          <c:yVal>
            <c:numRef>
              <c:f>Q_fit!$E$21:$E$1019</c:f>
              <c:numCache>
                <c:formatCode>General</c:formatCode>
                <c:ptCount val="999"/>
                <c:pt idx="0">
                  <c:v>-3.3800000019255094E-3</c:v>
                </c:pt>
                <c:pt idx="1">
                  <c:v>-1.0065000002214219E-2</c:v>
                </c:pt>
                <c:pt idx="2">
                  <c:v>-3.1149999995250255E-3</c:v>
                </c:pt>
                <c:pt idx="3">
                  <c:v>1.7325000007986091E-3</c:v>
                </c:pt>
                <c:pt idx="4">
                  <c:v>-4.8375000187661499E-4</c:v>
                </c:pt>
                <c:pt idx="5">
                  <c:v>-7.1299999981420115E-3</c:v>
                </c:pt>
                <c:pt idx="6">
                  <c:v>-8.5600000020349398E-3</c:v>
                </c:pt>
                <c:pt idx="7">
                  <c:v>-6.4200000051641837E-3</c:v>
                </c:pt>
                <c:pt idx="8">
                  <c:v>-8.4999999671708792E-4</c:v>
                </c:pt>
                <c:pt idx="9">
                  <c:v>-5.0662500070757233E-3</c:v>
                </c:pt>
                <c:pt idx="10">
                  <c:v>-4.4962500032852404E-3</c:v>
                </c:pt>
                <c:pt idx="11">
                  <c:v>-2.2850000023026951E-3</c:v>
                </c:pt>
                <c:pt idx="12">
                  <c:v>-5.1425000056042336E-3</c:v>
                </c:pt>
                <c:pt idx="13">
                  <c:v>-9.572499999194406E-3</c:v>
                </c:pt>
                <c:pt idx="14">
                  <c:v>-1.1218750005355105E-2</c:v>
                </c:pt>
                <c:pt idx="15">
                  <c:v>-1.0218750001513399E-2</c:v>
                </c:pt>
                <c:pt idx="16">
                  <c:v>-8.6487500011571683E-3</c:v>
                </c:pt>
                <c:pt idx="17">
                  <c:v>-5.4349999991245568E-3</c:v>
                </c:pt>
                <c:pt idx="18">
                  <c:v>2.77875000028871E-3</c:v>
                </c:pt>
                <c:pt idx="19">
                  <c:v>2.77875000028871E-3</c:v>
                </c:pt>
                <c:pt idx="20">
                  <c:v>-1.007500002742745E-3</c:v>
                </c:pt>
                <c:pt idx="21">
                  <c:v>6.5624999988358468E-3</c:v>
                </c:pt>
                <c:pt idx="22">
                  <c:v>-5.2950000026612543E-3</c:v>
                </c:pt>
                <c:pt idx="23">
                  <c:v>-6.08125000144355E-3</c:v>
                </c:pt>
                <c:pt idx="24">
                  <c:v>-5.5112499976530671E-3</c:v>
                </c:pt>
                <c:pt idx="25">
                  <c:v>-5.5112499976530671E-3</c:v>
                </c:pt>
                <c:pt idx="26">
                  <c:v>-3.9412500045727938E-3</c:v>
                </c:pt>
                <c:pt idx="27">
                  <c:v>-3.5849999985657632E-3</c:v>
                </c:pt>
                <c:pt idx="28">
                  <c:v>-3.371250000782311E-3</c:v>
                </c:pt>
                <c:pt idx="29">
                  <c:v>1.9874999998137355E-4</c:v>
                </c:pt>
                <c:pt idx="30">
                  <c:v>1.1987499965471216E-3</c:v>
                </c:pt>
                <c:pt idx="31">
                  <c:v>-3.2312500043190084E-3</c:v>
                </c:pt>
                <c:pt idx="32">
                  <c:v>-5.2375000086612999E-4</c:v>
                </c:pt>
                <c:pt idx="33">
                  <c:v>-6.6000000006170012E-3</c:v>
                </c:pt>
                <c:pt idx="34">
                  <c:v>-1.403000000573229E-2</c:v>
                </c:pt>
                <c:pt idx="35">
                  <c:v>-6.8187500000931323E-3</c:v>
                </c:pt>
                <c:pt idx="36">
                  <c:v>4.7037499971338548E-3</c:v>
                </c:pt>
                <c:pt idx="37">
                  <c:v>4.2737500043585896E-3</c:v>
                </c:pt>
                <c:pt idx="38">
                  <c:v>2.1974999981466681E-3</c:v>
                </c:pt>
                <c:pt idx="39">
                  <c:v>8.3374999958323315E-3</c:v>
                </c:pt>
                <c:pt idx="40">
                  <c:v>4.9074999988079071E-3</c:v>
                </c:pt>
                <c:pt idx="41">
                  <c:v>-1.6171250004845206E-2</c:v>
                </c:pt>
                <c:pt idx="42">
                  <c:v>-5.3875000012340024E-3</c:v>
                </c:pt>
                <c:pt idx="43">
                  <c:v>-3.9037500027916394E-3</c:v>
                </c:pt>
                <c:pt idx="44">
                  <c:v>1.1233749995881226E-2</c:v>
                </c:pt>
                <c:pt idx="45">
                  <c:v>-5.626250000204891E-3</c:v>
                </c:pt>
                <c:pt idx="46">
                  <c:v>-4.2499999835854396E-4</c:v>
                </c:pt>
                <c:pt idx="47">
                  <c:v>1.4033749997906853E-2</c:v>
                </c:pt>
                <c:pt idx="48">
                  <c:v>-3.182500004186295E-3</c:v>
                </c:pt>
                <c:pt idx="49">
                  <c:v>-1.6124999965541065E-3</c:v>
                </c:pt>
                <c:pt idx="50">
                  <c:v>-2.68875000620028E-3</c:v>
                </c:pt>
                <c:pt idx="51">
                  <c:v>7.881249999627471E-3</c:v>
                </c:pt>
                <c:pt idx="52">
                  <c:v>7.881249999627471E-3</c:v>
                </c:pt>
                <c:pt idx="53">
                  <c:v>-5.9050000054412521E-3</c:v>
                </c:pt>
                <c:pt idx="54">
                  <c:v>3.512499992211815E-3</c:v>
                </c:pt>
                <c:pt idx="55">
                  <c:v>-8.8537500050733797E-3</c:v>
                </c:pt>
                <c:pt idx="56">
                  <c:v>-4.8537500042584725E-3</c:v>
                </c:pt>
                <c:pt idx="57">
                  <c:v>-8.5762500020791776E-3</c:v>
                </c:pt>
                <c:pt idx="58">
                  <c:v>-5.576250005105976E-3</c:v>
                </c:pt>
                <c:pt idx="59">
                  <c:v>7.7749999763909727E-4</c:v>
                </c:pt>
                <c:pt idx="60">
                  <c:v>7.7775000027031638E-3</c:v>
                </c:pt>
                <c:pt idx="61">
                  <c:v>-5.2962499976274557E-3</c:v>
                </c:pt>
                <c:pt idx="62">
                  <c:v>-1.0082499997224659E-2</c:v>
                </c:pt>
                <c:pt idx="63">
                  <c:v>-3.7262500045471825E-3</c:v>
                </c:pt>
                <c:pt idx="64">
                  <c:v>1.4874999978928827E-3</c:v>
                </c:pt>
                <c:pt idx="65">
                  <c:v>7.7012500041746534E-3</c:v>
                </c:pt>
                <c:pt idx="66">
                  <c:v>-4.9425000033807009E-3</c:v>
                </c:pt>
                <c:pt idx="67">
                  <c:v>-3.9425000068149529E-3</c:v>
                </c:pt>
                <c:pt idx="68">
                  <c:v>6.2499999330611899E-4</c:v>
                </c:pt>
                <c:pt idx="69">
                  <c:v>-2.6199999992968515E-3</c:v>
                </c:pt>
                <c:pt idx="70">
                  <c:v>-1.2665000002016313E-2</c:v>
                </c:pt>
                <c:pt idx="71">
                  <c:v>-3.8749999657738954E-4</c:v>
                </c:pt>
                <c:pt idx="72">
                  <c:v>-8.463750004011672E-3</c:v>
                </c:pt>
                <c:pt idx="73">
                  <c:v>-6.1350000032689422E-3</c:v>
                </c:pt>
                <c:pt idx="74">
                  <c:v>1.7788749995816033E-2</c:v>
                </c:pt>
                <c:pt idx="75">
                  <c:v>5.3587499933200888E-3</c:v>
                </c:pt>
                <c:pt idx="76">
                  <c:v>-1.1250625000684522E-2</c:v>
                </c:pt>
                <c:pt idx="77">
                  <c:v>-1.1250625000684522E-2</c:v>
                </c:pt>
                <c:pt idx="78">
                  <c:v>-2.363749998039566E-3</c:v>
                </c:pt>
                <c:pt idx="79">
                  <c:v>-2.363749998039566E-3</c:v>
                </c:pt>
                <c:pt idx="80">
                  <c:v>-9.0862500001094304E-3</c:v>
                </c:pt>
                <c:pt idx="81">
                  <c:v>1.483749998442363E-3</c:v>
                </c:pt>
                <c:pt idx="82">
                  <c:v>-2.3737500014249235E-3</c:v>
                </c:pt>
                <c:pt idx="83">
                  <c:v>-1.1599999997997656E-3</c:v>
                </c:pt>
                <c:pt idx="84">
                  <c:v>5.8399999979883432E-3</c:v>
                </c:pt>
                <c:pt idx="85">
                  <c:v>-4.8037500018835999E-3</c:v>
                </c:pt>
                <c:pt idx="86">
                  <c:v>-6.8062500067753717E-3</c:v>
                </c:pt>
                <c:pt idx="87">
                  <c:v>-2.3625000176252797E-4</c:v>
                </c:pt>
                <c:pt idx="88">
                  <c:v>2.7637500024866313E-3</c:v>
                </c:pt>
                <c:pt idx="89">
                  <c:v>-5.5225000032805838E-3</c:v>
                </c:pt>
                <c:pt idx="90">
                  <c:v>-5.8800000042538159E-3</c:v>
                </c:pt>
                <c:pt idx="91">
                  <c:v>-2.8800000072806142E-3</c:v>
                </c:pt>
                <c:pt idx="92">
                  <c:v>-6.6625000181375071E-4</c:v>
                </c:pt>
                <c:pt idx="93">
                  <c:v>-2.5262499984819442E-3</c:v>
                </c:pt>
                <c:pt idx="94">
                  <c:v>3.2575000004726462E-3</c:v>
                </c:pt>
                <c:pt idx="95">
                  <c:v>-1.6025000004447065E-3</c:v>
                </c:pt>
                <c:pt idx="96">
                  <c:v>-2.6812500000232831E-3</c:v>
                </c:pt>
                <c:pt idx="97">
                  <c:v>-3.4674999988055788E-3</c:v>
                </c:pt>
                <c:pt idx="98">
                  <c:v>-1.2537500006146729E-3</c:v>
                </c:pt>
                <c:pt idx="99">
                  <c:v>-2.1850000048289075E-3</c:v>
                </c:pt>
                <c:pt idx="100">
                  <c:v>1.1687500009429641E-3</c:v>
                </c:pt>
                <c:pt idx="101">
                  <c:v>-3.4775000021909364E-3</c:v>
                </c:pt>
                <c:pt idx="102">
                  <c:v>-3.1212500034598634E-3</c:v>
                </c:pt>
                <c:pt idx="103">
                  <c:v>-1.1237500002607703E-3</c:v>
                </c:pt>
                <c:pt idx="104">
                  <c:v>-3.273750000516884E-3</c:v>
                </c:pt>
                <c:pt idx="105">
                  <c:v>7.9374999986612238E-3</c:v>
                </c:pt>
                <c:pt idx="106">
                  <c:v>-8.463750004011672E-3</c:v>
                </c:pt>
                <c:pt idx="107">
                  <c:v>1.3862499981769361E-3</c:v>
                </c:pt>
                <c:pt idx="108">
                  <c:v>-4.3287500011501834E-3</c:v>
                </c:pt>
                <c:pt idx="109">
                  <c:v>-4.8299999980372377E-3</c:v>
                </c:pt>
                <c:pt idx="110">
                  <c:v>-4.4762500037904829E-3</c:v>
                </c:pt>
                <c:pt idx="111">
                  <c:v>6.7374999998719431E-3</c:v>
                </c:pt>
                <c:pt idx="112">
                  <c:v>-9.7662500047590584E-3</c:v>
                </c:pt>
                <c:pt idx="113">
                  <c:v>1.4015000000654254E-2</c:v>
                </c:pt>
                <c:pt idx="114">
                  <c:v>3.5849999985657632E-3</c:v>
                </c:pt>
                <c:pt idx="115">
                  <c:v>7.9387500009033829E-3</c:v>
                </c:pt>
                <c:pt idx="116">
                  <c:v>-1.9212500046705827E-3</c:v>
                </c:pt>
                <c:pt idx="117">
                  <c:v>1.9078749995969702E-2</c:v>
                </c:pt>
                <c:pt idx="118">
                  <c:v>-4.2112500013899989E-3</c:v>
                </c:pt>
                <c:pt idx="119">
                  <c:v>-1.0737500051618554E-3</c:v>
                </c:pt>
                <c:pt idx="120">
                  <c:v>1.9262499990873039E-3</c:v>
                </c:pt>
                <c:pt idx="121">
                  <c:v>-8.9337500030524097E-3</c:v>
                </c:pt>
                <c:pt idx="122">
                  <c:v>6.6250002419110388E-5</c:v>
                </c:pt>
                <c:pt idx="123">
                  <c:v>-6.3637500061304308E-3</c:v>
                </c:pt>
                <c:pt idx="124">
                  <c:v>1.7249999655177817E-4</c:v>
                </c:pt>
                <c:pt idx="125">
                  <c:v>-8.6125000234460458E-4</c:v>
                </c:pt>
                <c:pt idx="126">
                  <c:v>-8.6125000234460458E-4</c:v>
                </c:pt>
                <c:pt idx="127">
                  <c:v>4.9224999966099858E-3</c:v>
                </c:pt>
                <c:pt idx="128">
                  <c:v>-2.7974999975413084E-3</c:v>
                </c:pt>
                <c:pt idx="129">
                  <c:v>-1.375000283587724E-5</c:v>
                </c:pt>
                <c:pt idx="130">
                  <c:v>-8.6599999995087273E-3</c:v>
                </c:pt>
                <c:pt idx="131">
                  <c:v>2.3399999990942888E-3</c:v>
                </c:pt>
                <c:pt idx="132">
                  <c:v>6.2637500013806857E-3</c:v>
                </c:pt>
                <c:pt idx="133">
                  <c:v>-4.5625000348081812E-4</c:v>
                </c:pt>
                <c:pt idx="134">
                  <c:v>7.5749999814433977E-4</c:v>
                </c:pt>
                <c:pt idx="135">
                  <c:v>3.3150000017485581E-3</c:v>
                </c:pt>
                <c:pt idx="136">
                  <c:v>3.3150000017485581E-3</c:v>
                </c:pt>
                <c:pt idx="137">
                  <c:v>8.9750000188359991E-4</c:v>
                </c:pt>
                <c:pt idx="138">
                  <c:v>-3.7224999978207052E-3</c:v>
                </c:pt>
                <c:pt idx="139">
                  <c:v>3.390000005310867E-3</c:v>
                </c:pt>
                <c:pt idx="140">
                  <c:v>3.390000005310867E-3</c:v>
                </c:pt>
                <c:pt idx="141">
                  <c:v>-1.1914999995497055E-2</c:v>
                </c:pt>
                <c:pt idx="142">
                  <c:v>-1.1914999995497055E-2</c:v>
                </c:pt>
                <c:pt idx="143">
                  <c:v>-2.4875000017345883E-3</c:v>
                </c:pt>
                <c:pt idx="144">
                  <c:v>1.5937499993015081E-3</c:v>
                </c:pt>
                <c:pt idx="145">
                  <c:v>-1.9037500023841858E-3</c:v>
                </c:pt>
                <c:pt idx="146">
                  <c:v>1.5800000037415884E-3</c:v>
                </c:pt>
                <c:pt idx="147">
                  <c:v>5.3637500022887252E-3</c:v>
                </c:pt>
                <c:pt idx="148">
                  <c:v>3.6437499948078766E-3</c:v>
                </c:pt>
                <c:pt idx="149">
                  <c:v>-2.2187499998835847E-3</c:v>
                </c:pt>
                <c:pt idx="150">
                  <c:v>-1.6487500033690594E-3</c:v>
                </c:pt>
                <c:pt idx="151">
                  <c:v>-1.8649999983608723E-3</c:v>
                </c:pt>
                <c:pt idx="152">
                  <c:v>-7.7250000031199306E-3</c:v>
                </c:pt>
                <c:pt idx="153">
                  <c:v>2.2749999989173375E-3</c:v>
                </c:pt>
                <c:pt idx="154">
                  <c:v>-1.5371250003227033E-2</c:v>
                </c:pt>
                <c:pt idx="155">
                  <c:v>-2.371250004216563E-3</c:v>
                </c:pt>
                <c:pt idx="156">
                  <c:v>-1.3712500003748573E-3</c:v>
                </c:pt>
                <c:pt idx="157">
                  <c:v>-1.4999997802078724E-5</c:v>
                </c:pt>
                <c:pt idx="158">
                  <c:v>-3.9150000011431985E-3</c:v>
                </c:pt>
                <c:pt idx="159">
                  <c:v>-3.8150000036694109E-3</c:v>
                </c:pt>
                <c:pt idx="160">
                  <c:v>-3.5875000030500814E-3</c:v>
                </c:pt>
                <c:pt idx="161">
                  <c:v>-3.8637500038021244E-3</c:v>
                </c:pt>
                <c:pt idx="162">
                  <c:v>8.9062499973806553E-3</c:v>
                </c:pt>
                <c:pt idx="163">
                  <c:v>-3.0374999987543561E-3</c:v>
                </c:pt>
                <c:pt idx="164">
                  <c:v>-2.9375000012805685E-3</c:v>
                </c:pt>
                <c:pt idx="165">
                  <c:v>-5.2375000086612999E-4</c:v>
                </c:pt>
                <c:pt idx="166">
                  <c:v>-4.106249994947575E-3</c:v>
                </c:pt>
                <c:pt idx="167">
                  <c:v>2.4637499955133535E-3</c:v>
                </c:pt>
                <c:pt idx="168">
                  <c:v>-1.0000003385357559E-5</c:v>
                </c:pt>
                <c:pt idx="169">
                  <c:v>-1.8262500016135164E-3</c:v>
                </c:pt>
                <c:pt idx="170">
                  <c:v>2.3112499984563328E-3</c:v>
                </c:pt>
                <c:pt idx="171">
                  <c:v>-2.5825000047916546E-3</c:v>
                </c:pt>
                <c:pt idx="172">
                  <c:v>9.1849999953410588E-3</c:v>
                </c:pt>
                <c:pt idx="173">
                  <c:v>-1.2244999998074491E-2</c:v>
                </c:pt>
                <c:pt idx="174">
                  <c:v>-3.0449999976553954E-3</c:v>
                </c:pt>
                <c:pt idx="175">
                  <c:v>-6.075000055716373E-4</c:v>
                </c:pt>
                <c:pt idx="176">
                  <c:v>-6.075000055716373E-4</c:v>
                </c:pt>
                <c:pt idx="177">
                  <c:v>3.2500000088475645E-5</c:v>
                </c:pt>
                <c:pt idx="178">
                  <c:v>8.0325000017182902E-3</c:v>
                </c:pt>
                <c:pt idx="179">
                  <c:v>-5.5500000016763806E-3</c:v>
                </c:pt>
                <c:pt idx="180">
                  <c:v>-6.8424999990384094E-3</c:v>
                </c:pt>
                <c:pt idx="181">
                  <c:v>-4.8424999986309558E-3</c:v>
                </c:pt>
                <c:pt idx="182">
                  <c:v>-1.5393750072689727E-3</c:v>
                </c:pt>
                <c:pt idx="183">
                  <c:v>1.6574999994190875E-2</c:v>
                </c:pt>
                <c:pt idx="184">
                  <c:v>2.41499999538064E-3</c:v>
                </c:pt>
                <c:pt idx="185">
                  <c:v>-2.2975000028964132E-3</c:v>
                </c:pt>
                <c:pt idx="186">
                  <c:v>7.0249999407678843E-4</c:v>
                </c:pt>
                <c:pt idx="187">
                  <c:v>4.2987499982700683E-3</c:v>
                </c:pt>
                <c:pt idx="188">
                  <c:v>-6.3474999988102354E-3</c:v>
                </c:pt>
                <c:pt idx="189">
                  <c:v>1.1462499969638884E-3</c:v>
                </c:pt>
                <c:pt idx="190">
                  <c:v>-1.640000002225861E-3</c:v>
                </c:pt>
                <c:pt idx="191">
                  <c:v>5.2375000086612999E-4</c:v>
                </c:pt>
                <c:pt idx="192">
                  <c:v>-1.0225000005448237E-3</c:v>
                </c:pt>
                <c:pt idx="193">
                  <c:v>-5.8000000717584044E-4</c:v>
                </c:pt>
                <c:pt idx="194">
                  <c:v>-5.6893750006565824E-3</c:v>
                </c:pt>
                <c:pt idx="195">
                  <c:v>-6.0825000036857091E-3</c:v>
                </c:pt>
                <c:pt idx="196">
                  <c:v>-2.0825000028708018E-3</c:v>
                </c:pt>
                <c:pt idx="197">
                  <c:v>-7.3750000010477379E-3</c:v>
                </c:pt>
                <c:pt idx="198">
                  <c:v>4.6250000013969839E-3</c:v>
                </c:pt>
                <c:pt idx="199">
                  <c:v>-1.8118750012945384E-3</c:v>
                </c:pt>
                <c:pt idx="200">
                  <c:v>-3.8812499988125637E-3</c:v>
                </c:pt>
                <c:pt idx="201">
                  <c:v>7.1187499997904524E-3</c:v>
                </c:pt>
                <c:pt idx="202">
                  <c:v>-1.6812500034575351E-3</c:v>
                </c:pt>
                <c:pt idx="203">
                  <c:v>-7.9574999981559813E-3</c:v>
                </c:pt>
                <c:pt idx="204">
                  <c:v>-9.5750000036787242E-4</c:v>
                </c:pt>
                <c:pt idx="205">
                  <c:v>1.0425000000395812E-3</c:v>
                </c:pt>
                <c:pt idx="206">
                  <c:v>1.1124999582534656E-4</c:v>
                </c:pt>
                <c:pt idx="207">
                  <c:v>2.5362500018673018E-3</c:v>
                </c:pt>
                <c:pt idx="208">
                  <c:v>1.5536250000877772E-2</c:v>
                </c:pt>
                <c:pt idx="209">
                  <c:v>-1.7537500025355257E-3</c:v>
                </c:pt>
                <c:pt idx="210">
                  <c:v>5.2462499952525832E-3</c:v>
                </c:pt>
                <c:pt idx="211">
                  <c:v>-9.9412499985191971E-3</c:v>
                </c:pt>
                <c:pt idx="212">
                  <c:v>-8.020000001124572E-3</c:v>
                </c:pt>
                <c:pt idx="213">
                  <c:v>-4.4999999954598024E-4</c:v>
                </c:pt>
                <c:pt idx="214">
                  <c:v>-4.8312500075553544E-3</c:v>
                </c:pt>
                <c:pt idx="215">
                  <c:v>-6.8875000579282641E-4</c:v>
                </c:pt>
                <c:pt idx="216">
                  <c:v>-6.6125000012107193E-4</c:v>
                </c:pt>
                <c:pt idx="217">
                  <c:v>-1.3907500004279427E-2</c:v>
                </c:pt>
                <c:pt idx="218">
                  <c:v>-1.9837500003632158E-3</c:v>
                </c:pt>
                <c:pt idx="219">
                  <c:v>2.3699999946984462E-3</c:v>
                </c:pt>
                <c:pt idx="220">
                  <c:v>-1.8924999967566691E-3</c:v>
                </c:pt>
                <c:pt idx="221">
                  <c:v>1.2433750001946464E-2</c:v>
                </c:pt>
                <c:pt idx="222">
                  <c:v>9.2749999748775735E-4</c:v>
                </c:pt>
                <c:pt idx="223">
                  <c:v>2.4624999787192792E-4</c:v>
                </c:pt>
                <c:pt idx="224">
                  <c:v>3.1249999301508069E-4</c:v>
                </c:pt>
                <c:pt idx="225">
                  <c:v>3.1249999301508069E-4</c:v>
                </c:pt>
                <c:pt idx="226">
                  <c:v>3.3124999972642399E-3</c:v>
                </c:pt>
                <c:pt idx="227">
                  <c:v>3.5899999929824844E-3</c:v>
                </c:pt>
                <c:pt idx="228">
                  <c:v>-6.4862500003073364E-3</c:v>
                </c:pt>
                <c:pt idx="229">
                  <c:v>2.0837499978370033E-3</c:v>
                </c:pt>
                <c:pt idx="230">
                  <c:v>-1.2749999950756319E-3</c:v>
                </c:pt>
                <c:pt idx="231">
                  <c:v>-5.9925000023213215E-3</c:v>
                </c:pt>
                <c:pt idx="232">
                  <c:v>-9.2125000082887709E-4</c:v>
                </c:pt>
                <c:pt idx="233">
                  <c:v>-3.0112500026007183E-3</c:v>
                </c:pt>
                <c:pt idx="234">
                  <c:v>-4.2874999999185093E-3</c:v>
                </c:pt>
                <c:pt idx="235">
                  <c:v>7.1249999746214598E-4</c:v>
                </c:pt>
                <c:pt idx="236">
                  <c:v>-8.9337500030524097E-3</c:v>
                </c:pt>
                <c:pt idx="237">
                  <c:v>-8.2212499983143061E-3</c:v>
                </c:pt>
                <c:pt idx="238">
                  <c:v>-1.2297500004933681E-2</c:v>
                </c:pt>
                <c:pt idx="239">
                  <c:v>-2.5162500023725443E-3</c:v>
                </c:pt>
                <c:pt idx="240">
                  <c:v>6.4837499958230183E-3</c:v>
                </c:pt>
                <c:pt idx="241">
                  <c:v>1.0537499911151826E-3</c:v>
                </c:pt>
                <c:pt idx="242">
                  <c:v>-2.3375000455416739E-4</c:v>
                </c:pt>
                <c:pt idx="243">
                  <c:v>-1.5925000043353066E-3</c:v>
                </c:pt>
                <c:pt idx="244">
                  <c:v>2.5499999974272214E-3</c:v>
                </c:pt>
                <c:pt idx="245">
                  <c:v>-2.25000039790757E-5</c:v>
                </c:pt>
                <c:pt idx="246">
                  <c:v>-1.4525000005960464E-3</c:v>
                </c:pt>
                <c:pt idx="247">
                  <c:v>1.5475000036531128E-3</c:v>
                </c:pt>
                <c:pt idx="248">
                  <c:v>-6.9625000469386578E-4</c:v>
                </c:pt>
                <c:pt idx="249">
                  <c:v>-2.17500000144355E-3</c:v>
                </c:pt>
                <c:pt idx="250">
                  <c:v>3.2962499972200021E-3</c:v>
                </c:pt>
                <c:pt idx="251">
                  <c:v>-2.7137500001117587E-3</c:v>
                </c:pt>
                <c:pt idx="252">
                  <c:v>3.8512499959324487E-3</c:v>
                </c:pt>
                <c:pt idx="253">
                  <c:v>-5.7925000000977889E-3</c:v>
                </c:pt>
                <c:pt idx="254">
                  <c:v>-1.8222500002593733E-2</c:v>
                </c:pt>
                <c:pt idx="255">
                  <c:v>-2.2250000038184226E-3</c:v>
                </c:pt>
                <c:pt idx="256">
                  <c:v>3.698749998875428E-3</c:v>
                </c:pt>
                <c:pt idx="257">
                  <c:v>-9.1612500036717393E-3</c:v>
                </c:pt>
                <c:pt idx="258">
                  <c:v>-1.5212500002235174E-3</c:v>
                </c:pt>
                <c:pt idx="259">
                  <c:v>3.4724999932223E-3</c:v>
                </c:pt>
                <c:pt idx="260">
                  <c:v>-1.5300000013667159E-3</c:v>
                </c:pt>
                <c:pt idx="261">
                  <c:v>2.039999992121011E-3</c:v>
                </c:pt>
                <c:pt idx="262">
                  <c:v>-1.2475000039557926E-3</c:v>
                </c:pt>
                <c:pt idx="263">
                  <c:v>3.393749997485429E-3</c:v>
                </c:pt>
                <c:pt idx="264">
                  <c:v>-6.0362500007613562E-3</c:v>
                </c:pt>
                <c:pt idx="265">
                  <c:v>-8.2525000034365803E-3</c:v>
                </c:pt>
                <c:pt idx="266">
                  <c:v>-4.5425000062095933E-3</c:v>
                </c:pt>
                <c:pt idx="267">
                  <c:v>4.9562499989406206E-3</c:v>
                </c:pt>
                <c:pt idx="268">
                  <c:v>8.1124999996973202E-4</c:v>
                </c:pt>
                <c:pt idx="269">
                  <c:v>7.1649999954388477E-3</c:v>
                </c:pt>
                <c:pt idx="270">
                  <c:v>4.0912499971454963E-3</c:v>
                </c:pt>
                <c:pt idx="271">
                  <c:v>-7.1250000037252903E-3</c:v>
                </c:pt>
                <c:pt idx="272">
                  <c:v>-1.2712499956251122E-3</c:v>
                </c:pt>
                <c:pt idx="273">
                  <c:v>-4.8475000075995922E-3</c:v>
                </c:pt>
                <c:pt idx="274">
                  <c:v>3.1837499918765388E-3</c:v>
                </c:pt>
                <c:pt idx="275">
                  <c:v>6.9674999976996332E-3</c:v>
                </c:pt>
                <c:pt idx="276">
                  <c:v>2.4500000290572643E-4</c:v>
                </c:pt>
                <c:pt idx="277">
                  <c:v>2.6724999988800846E-3</c:v>
                </c:pt>
                <c:pt idx="278">
                  <c:v>3.8149999963934533E-3</c:v>
                </c:pt>
                <c:pt idx="279">
                  <c:v>-4.0124999941326678E-4</c:v>
                </c:pt>
                <c:pt idx="280">
                  <c:v>-4.6175000024959445E-3</c:v>
                </c:pt>
                <c:pt idx="281">
                  <c:v>1.3824999987264164E-3</c:v>
                </c:pt>
                <c:pt idx="282">
                  <c:v>5.3824999995413236E-3</c:v>
                </c:pt>
                <c:pt idx="283">
                  <c:v>-4.0374999662162736E-4</c:v>
                </c:pt>
                <c:pt idx="284">
                  <c:v>6.5962500011664815E-3</c:v>
                </c:pt>
                <c:pt idx="285">
                  <c:v>8.5962500015739352E-3</c:v>
                </c:pt>
                <c:pt idx="286">
                  <c:v>8.5962500015739352E-3</c:v>
                </c:pt>
                <c:pt idx="287">
                  <c:v>1.359624999895459E-2</c:v>
                </c:pt>
                <c:pt idx="288">
                  <c:v>1.359624999895459E-2</c:v>
                </c:pt>
                <c:pt idx="289">
                  <c:v>1.5596249999362044E-2</c:v>
                </c:pt>
                <c:pt idx="290">
                  <c:v>1.659625000320375E-2</c:v>
                </c:pt>
                <c:pt idx="291">
                  <c:v>-8.3375000394880772E-4</c:v>
                </c:pt>
                <c:pt idx="292">
                  <c:v>1.662499998928979E-4</c:v>
                </c:pt>
                <c:pt idx="293">
                  <c:v>1.1662499964586459E-3</c:v>
                </c:pt>
                <c:pt idx="294">
                  <c:v>3.1662499968660995E-3</c:v>
                </c:pt>
                <c:pt idx="295">
                  <c:v>5.1662499972735532E-3</c:v>
                </c:pt>
                <c:pt idx="296">
                  <c:v>9.1662499980884604E-3</c:v>
                </c:pt>
                <c:pt idx="297">
                  <c:v>-4.8000000242609531E-4</c:v>
                </c:pt>
                <c:pt idx="298">
                  <c:v>6.5999999787891284E-4</c:v>
                </c:pt>
                <c:pt idx="299">
                  <c:v>-5.5625000095460564E-4</c:v>
                </c:pt>
                <c:pt idx="300">
                  <c:v>1.2583750001795124E-2</c:v>
                </c:pt>
                <c:pt idx="301">
                  <c:v>3.0799999949522316E-3</c:v>
                </c:pt>
                <c:pt idx="302">
                  <c:v>8.6500000033993274E-3</c:v>
                </c:pt>
                <c:pt idx="303">
                  <c:v>-5.7087500026682392E-3</c:v>
                </c:pt>
                <c:pt idx="304">
                  <c:v>6.2912499997764826E-3</c:v>
                </c:pt>
                <c:pt idx="305">
                  <c:v>-3.1387500057462603E-3</c:v>
                </c:pt>
                <c:pt idx="306">
                  <c:v>4.8612499958835542E-3</c:v>
                </c:pt>
                <c:pt idx="307">
                  <c:v>-8.6125000234460458E-4</c:v>
                </c:pt>
                <c:pt idx="308">
                  <c:v>-2.5200000018230639E-3</c:v>
                </c:pt>
                <c:pt idx="309">
                  <c:v>-2.3749999672872946E-4</c:v>
                </c:pt>
                <c:pt idx="310">
                  <c:v>8.435000003373716E-3</c:v>
                </c:pt>
                <c:pt idx="311">
                  <c:v>8.435000003373716E-3</c:v>
                </c:pt>
                <c:pt idx="312">
                  <c:v>-1.9668750028358772E-3</c:v>
                </c:pt>
                <c:pt idx="313">
                  <c:v>-1.8668749980861321E-3</c:v>
                </c:pt>
                <c:pt idx="314">
                  <c:v>6.7100000014761463E-3</c:v>
                </c:pt>
                <c:pt idx="315">
                  <c:v>1.1000000085914508E-4</c:v>
                </c:pt>
                <c:pt idx="316">
                  <c:v>3.1000000308267772E-4</c:v>
                </c:pt>
                <c:pt idx="317">
                  <c:v>-1.3936249997641426E-2</c:v>
                </c:pt>
                <c:pt idx="318">
                  <c:v>-2.6537500016274862E-3</c:v>
                </c:pt>
                <c:pt idx="319">
                  <c:v>-6.5825000056065619E-3</c:v>
                </c:pt>
                <c:pt idx="320">
                  <c:v>4.559999993944075E-3</c:v>
                </c:pt>
                <c:pt idx="321">
                  <c:v>3.3412499979021959E-3</c:v>
                </c:pt>
                <c:pt idx="322">
                  <c:v>-3.0887500033713877E-3</c:v>
                </c:pt>
                <c:pt idx="323">
                  <c:v>4.9112499982584268E-3</c:v>
                </c:pt>
                <c:pt idx="324">
                  <c:v>1.6518124997674022E-2</c:v>
                </c:pt>
                <c:pt idx="325">
                  <c:v>2.6237499987473711E-3</c:v>
                </c:pt>
                <c:pt idx="326">
                  <c:v>2.6949999955832027E-3</c:v>
                </c:pt>
                <c:pt idx="327">
                  <c:v>7.1937499960768037E-3</c:v>
                </c:pt>
                <c:pt idx="328">
                  <c:v>3.2649999993736856E-3</c:v>
                </c:pt>
                <c:pt idx="329">
                  <c:v>3.9774999968358316E-3</c:v>
                </c:pt>
                <c:pt idx="330">
                  <c:v>6.5475000010337681E-3</c:v>
                </c:pt>
                <c:pt idx="331">
                  <c:v>-2.5000001187436283E-5</c:v>
                </c:pt>
                <c:pt idx="332">
                  <c:v>-1.3241250002465677E-2</c:v>
                </c:pt>
                <c:pt idx="333">
                  <c:v>7.2575000012875535E-3</c:v>
                </c:pt>
                <c:pt idx="334">
                  <c:v>-6.8875000069965608E-3</c:v>
                </c:pt>
                <c:pt idx="335">
                  <c:v>5.5349999965983443E-3</c:v>
                </c:pt>
                <c:pt idx="336">
                  <c:v>-4.7000000631669536E-4</c:v>
                </c:pt>
                <c:pt idx="337">
                  <c:v>-4.8999999999068677E-3</c:v>
                </c:pt>
                <c:pt idx="338">
                  <c:v>2.382500002568122E-3</c:v>
                </c:pt>
                <c:pt idx="339">
                  <c:v>9.5962499981396832E-3</c:v>
                </c:pt>
                <c:pt idx="340">
                  <c:v>8.9525000003050081E-3</c:v>
                </c:pt>
                <c:pt idx="341">
                  <c:v>3.3012499989126809E-3</c:v>
                </c:pt>
                <c:pt idx="342">
                  <c:v>4.4124999840278178E-4</c:v>
                </c:pt>
                <c:pt idx="343">
                  <c:v>3.7237500000628643E-3</c:v>
                </c:pt>
                <c:pt idx="344">
                  <c:v>7.3299999930895865E-3</c:v>
                </c:pt>
                <c:pt idx="345">
                  <c:v>1.6327500001352746E-2</c:v>
                </c:pt>
                <c:pt idx="346">
                  <c:v>1.2681249994784594E-2</c:v>
                </c:pt>
                <c:pt idx="347">
                  <c:v>1.0251250001601875E-2</c:v>
                </c:pt>
                <c:pt idx="348">
                  <c:v>-3.9250000554602593E-4</c:v>
                </c:pt>
                <c:pt idx="349">
                  <c:v>8.3912499976577237E-3</c:v>
                </c:pt>
                <c:pt idx="350">
                  <c:v>2.5337500046589412E-3</c:v>
                </c:pt>
                <c:pt idx="351">
                  <c:v>4.531249993306119E-3</c:v>
                </c:pt>
                <c:pt idx="352">
                  <c:v>1.2885000003734604E-2</c:v>
                </c:pt>
                <c:pt idx="353">
                  <c:v>1.3885000000300352E-2</c:v>
                </c:pt>
                <c:pt idx="354">
                  <c:v>-3.5449999995762482E-3</c:v>
                </c:pt>
                <c:pt idx="355">
                  <c:v>2.6687499994295649E-3</c:v>
                </c:pt>
                <c:pt idx="356">
                  <c:v>6.5949999989243224E-3</c:v>
                </c:pt>
                <c:pt idx="357">
                  <c:v>-1.3191250007366762E-2</c:v>
                </c:pt>
                <c:pt idx="358">
                  <c:v>-4.1912500018952414E-3</c:v>
                </c:pt>
                <c:pt idx="359">
                  <c:v>1.2165000000095461E-2</c:v>
                </c:pt>
                <c:pt idx="360">
                  <c:v>1.5164999997068662E-2</c:v>
                </c:pt>
                <c:pt idx="361">
                  <c:v>-1.5407500002766028E-2</c:v>
                </c:pt>
                <c:pt idx="362">
                  <c:v>1.0592499995254911E-2</c:v>
                </c:pt>
                <c:pt idx="363">
                  <c:v>-2.9112499978509732E-3</c:v>
                </c:pt>
                <c:pt idx="364">
                  <c:v>3.5162499989382923E-3</c:v>
                </c:pt>
                <c:pt idx="365">
                  <c:v>-3.9137499989010394E-3</c:v>
                </c:pt>
                <c:pt idx="366">
                  <c:v>3.7987499963492155E-3</c:v>
                </c:pt>
                <c:pt idx="367">
                  <c:v>2.363749998039566E-3</c:v>
                </c:pt>
                <c:pt idx="368">
                  <c:v>-1.6496250005729962E-2</c:v>
                </c:pt>
                <c:pt idx="369">
                  <c:v>3.7862499957554974E-3</c:v>
                </c:pt>
                <c:pt idx="370">
                  <c:v>-3.8625000015599653E-3</c:v>
                </c:pt>
                <c:pt idx="371">
                  <c:v>2.3512499974458478E-3</c:v>
                </c:pt>
                <c:pt idx="372">
                  <c:v>-2.7249999984633178E-3</c:v>
                </c:pt>
                <c:pt idx="373">
                  <c:v>-1.4661250002973247E-2</c:v>
                </c:pt>
                <c:pt idx="374">
                  <c:v>1.7237499996554106E-3</c:v>
                </c:pt>
                <c:pt idx="375">
                  <c:v>1.7987499959417619E-3</c:v>
                </c:pt>
                <c:pt idx="376">
                  <c:v>8.2124999971711077E-3</c:v>
                </c:pt>
                <c:pt idx="377">
                  <c:v>-9.1000000247731805E-4</c:v>
                </c:pt>
                <c:pt idx="378">
                  <c:v>8.9999994088429958E-5</c:v>
                </c:pt>
                <c:pt idx="379">
                  <c:v>2.266249997774139E-3</c:v>
                </c:pt>
                <c:pt idx="380">
                  <c:v>1.0047499999927823E-2</c:v>
                </c:pt>
                <c:pt idx="381">
                  <c:v>7.8312499972525984E-3</c:v>
                </c:pt>
                <c:pt idx="382">
                  <c:v>1.1401249998016283E-2</c:v>
                </c:pt>
                <c:pt idx="383">
                  <c:v>-9.6750000011525117E-3</c:v>
                </c:pt>
                <c:pt idx="384">
                  <c:v>-3.6749999999301508E-3</c:v>
                </c:pt>
                <c:pt idx="385">
                  <c:v>1.5172500003245659E-2</c:v>
                </c:pt>
                <c:pt idx="386">
                  <c:v>-1.0333749996789265E-2</c:v>
                </c:pt>
                <c:pt idx="387">
                  <c:v>7.2674999973969534E-3</c:v>
                </c:pt>
                <c:pt idx="388">
                  <c:v>3.3750002330634743E-5</c:v>
                </c:pt>
                <c:pt idx="389">
                  <c:v>2.0337500027380884E-3</c:v>
                </c:pt>
                <c:pt idx="390">
                  <c:v>3.0337499993038364E-3</c:v>
                </c:pt>
                <c:pt idx="391">
                  <c:v>8.0337499966844916E-3</c:v>
                </c:pt>
                <c:pt idx="392">
                  <c:v>8.6037500004749745E-3</c:v>
                </c:pt>
                <c:pt idx="393">
                  <c:v>6.6674999980023131E-3</c:v>
                </c:pt>
                <c:pt idx="394">
                  <c:v>9.0237499971408397E-3</c:v>
                </c:pt>
                <c:pt idx="395">
                  <c:v>-7.6249999983701855E-4</c:v>
                </c:pt>
                <c:pt idx="396">
                  <c:v>-4.2699999976321124E-3</c:v>
                </c:pt>
                <c:pt idx="397">
                  <c:v>-3.2700000010663643E-3</c:v>
                </c:pt>
                <c:pt idx="398">
                  <c:v>1.4375000027939677E-3</c:v>
                </c:pt>
                <c:pt idx="399">
                  <c:v>-6.3875000341795385E-4</c:v>
                </c:pt>
                <c:pt idx="400">
                  <c:v>-2.0687500000349246E-3</c:v>
                </c:pt>
                <c:pt idx="401">
                  <c:v>1.4931249999790452E-2</c:v>
                </c:pt>
                <c:pt idx="402">
                  <c:v>8.2874999934574589E-3</c:v>
                </c:pt>
                <c:pt idx="403">
                  <c:v>3.5012500011362135E-3</c:v>
                </c:pt>
                <c:pt idx="404">
                  <c:v>-1.3587499997811392E-3</c:v>
                </c:pt>
                <c:pt idx="405">
                  <c:v>5.854999995790422E-3</c:v>
                </c:pt>
                <c:pt idx="406">
                  <c:v>1.1854999997012783E-2</c:v>
                </c:pt>
                <c:pt idx="407">
                  <c:v>2.9974999924888834E-3</c:v>
                </c:pt>
                <c:pt idx="408">
                  <c:v>3.4250000026077032E-3</c:v>
                </c:pt>
                <c:pt idx="409">
                  <c:v>1.2567500001750886E-2</c:v>
                </c:pt>
                <c:pt idx="410">
                  <c:v>6.3487500010523945E-3</c:v>
                </c:pt>
                <c:pt idx="411">
                  <c:v>1.4687500006402843E-3</c:v>
                </c:pt>
                <c:pt idx="412">
                  <c:v>5.3387499938253313E-3</c:v>
                </c:pt>
                <c:pt idx="413">
                  <c:v>8.5499999913736247E-3</c:v>
                </c:pt>
                <c:pt idx="414">
                  <c:v>1.0549999991781078E-2</c:v>
                </c:pt>
                <c:pt idx="415">
                  <c:v>1.2549999992188532E-2</c:v>
                </c:pt>
                <c:pt idx="416">
                  <c:v>3.4737499954644591E-3</c:v>
                </c:pt>
                <c:pt idx="417">
                  <c:v>1.0473749993252568E-2</c:v>
                </c:pt>
                <c:pt idx="418">
                  <c:v>7.3999999949592166E-3</c:v>
                </c:pt>
                <c:pt idx="419">
                  <c:v>2.261374999943655E-2</c:v>
                </c:pt>
                <c:pt idx="420">
                  <c:v>1.2137499943492003E-3</c:v>
                </c:pt>
                <c:pt idx="421">
                  <c:v>1.2137499943492003E-3</c:v>
                </c:pt>
                <c:pt idx="422">
                  <c:v>1.9674999930430204E-3</c:v>
                </c:pt>
                <c:pt idx="423">
                  <c:v>2.967499996884726E-3</c:v>
                </c:pt>
                <c:pt idx="424">
                  <c:v>4.9674999972921796E-3</c:v>
                </c:pt>
                <c:pt idx="425">
                  <c:v>-3.4437499998603016E-3</c:v>
                </c:pt>
                <c:pt idx="426">
                  <c:v>-3.4437499998603016E-3</c:v>
                </c:pt>
                <c:pt idx="427">
                  <c:v>-5.2500000310828909E-4</c:v>
                </c:pt>
                <c:pt idx="428">
                  <c:v>1.4749999972991645E-3</c:v>
                </c:pt>
                <c:pt idx="429">
                  <c:v>6.4749999946798198E-3</c:v>
                </c:pt>
                <c:pt idx="430">
                  <c:v>1.2474999995902181E-2</c:v>
                </c:pt>
                <c:pt idx="431">
                  <c:v>-3.9550000074086711E-3</c:v>
                </c:pt>
                <c:pt idx="432">
                  <c:v>-9.5500000315951183E-4</c:v>
                </c:pt>
                <c:pt idx="433">
                  <c:v>1.0449999972479418E-3</c:v>
                </c:pt>
                <c:pt idx="434">
                  <c:v>3.0449999903794378E-3</c:v>
                </c:pt>
                <c:pt idx="435">
                  <c:v>5.0449999907868914E-3</c:v>
                </c:pt>
                <c:pt idx="436">
                  <c:v>7.0449999911943451E-3</c:v>
                </c:pt>
                <c:pt idx="437">
                  <c:v>7.0449999911943451E-3</c:v>
                </c:pt>
                <c:pt idx="438">
                  <c:v>9.0449999916017987E-3</c:v>
                </c:pt>
                <c:pt idx="439">
                  <c:v>7.4650000024121255E-3</c:v>
                </c:pt>
                <c:pt idx="440">
                  <c:v>-3.6112500019953586E-3</c:v>
                </c:pt>
                <c:pt idx="441">
                  <c:v>-2.3337500024354085E-3</c:v>
                </c:pt>
                <c:pt idx="442">
                  <c:v>4.666250002628658E-3</c:v>
                </c:pt>
                <c:pt idx="443">
                  <c:v>3.0225000009522773E-3</c:v>
                </c:pt>
                <c:pt idx="444">
                  <c:v>7.299999997485429E-4</c:v>
                </c:pt>
                <c:pt idx="445">
                  <c:v>5.1374999748077244E-4</c:v>
                </c:pt>
                <c:pt idx="446">
                  <c:v>8.6999999621184543E-4</c:v>
                </c:pt>
                <c:pt idx="447">
                  <c:v>3.8025000030756928E-3</c:v>
                </c:pt>
                <c:pt idx="448">
                  <c:v>7.8024999966146424E-3</c:v>
                </c:pt>
                <c:pt idx="449">
                  <c:v>3.3724999957485124E-3</c:v>
                </c:pt>
                <c:pt idx="450">
                  <c:v>8.6624999676132575E-4</c:v>
                </c:pt>
                <c:pt idx="451">
                  <c:v>8.6624999676132575E-4</c:v>
                </c:pt>
                <c:pt idx="452">
                  <c:v>8.6624999676132575E-4</c:v>
                </c:pt>
                <c:pt idx="453">
                  <c:v>1.8662499933270738E-3</c:v>
                </c:pt>
                <c:pt idx="454">
                  <c:v>2.8662499971687794E-3</c:v>
                </c:pt>
                <c:pt idx="455">
                  <c:v>4.866249997576233E-3</c:v>
                </c:pt>
                <c:pt idx="456">
                  <c:v>7.8662499945494346E-3</c:v>
                </c:pt>
                <c:pt idx="457">
                  <c:v>7.8662499945494346E-3</c:v>
                </c:pt>
                <c:pt idx="458">
                  <c:v>8.8662499983911403E-3</c:v>
                </c:pt>
                <c:pt idx="459">
                  <c:v>9.8662499949568883E-3</c:v>
                </c:pt>
                <c:pt idx="460">
                  <c:v>1.1866249995364342E-2</c:v>
                </c:pt>
                <c:pt idx="461">
                  <c:v>1.1866249995364342E-2</c:v>
                </c:pt>
                <c:pt idx="462">
                  <c:v>1.5866249996179249E-2</c:v>
                </c:pt>
                <c:pt idx="463">
                  <c:v>1.1362500008544885E-3</c:v>
                </c:pt>
                <c:pt idx="464">
                  <c:v>1.1362500008544885E-3</c:v>
                </c:pt>
                <c:pt idx="465">
                  <c:v>3.6499999987427145E-3</c:v>
                </c:pt>
                <c:pt idx="466">
                  <c:v>3.6499999987427145E-3</c:v>
                </c:pt>
                <c:pt idx="467">
                  <c:v>6.6499999957159162E-3</c:v>
                </c:pt>
                <c:pt idx="468">
                  <c:v>6.6499999957159162E-3</c:v>
                </c:pt>
                <c:pt idx="469">
                  <c:v>7.6499999995576218E-3</c:v>
                </c:pt>
                <c:pt idx="470">
                  <c:v>7.6499999995576218E-3</c:v>
                </c:pt>
                <c:pt idx="471">
                  <c:v>7.6499999995576218E-3</c:v>
                </c:pt>
                <c:pt idx="472">
                  <c:v>8.6499999961233698E-3</c:v>
                </c:pt>
                <c:pt idx="473">
                  <c:v>9.6499999926891178E-3</c:v>
                </c:pt>
                <c:pt idx="474">
                  <c:v>1.0649999996530823E-2</c:v>
                </c:pt>
                <c:pt idx="475">
                  <c:v>1.0649999996530823E-2</c:v>
                </c:pt>
                <c:pt idx="476">
                  <c:v>1.1649999993096571E-2</c:v>
                </c:pt>
                <c:pt idx="477">
                  <c:v>1.1649999993096571E-2</c:v>
                </c:pt>
                <c:pt idx="478">
                  <c:v>1.2649999996938277E-2</c:v>
                </c:pt>
                <c:pt idx="479">
                  <c:v>1.4649999997345731E-2</c:v>
                </c:pt>
                <c:pt idx="480">
                  <c:v>1.5649999993911479E-2</c:v>
                </c:pt>
                <c:pt idx="481">
                  <c:v>1.5649999993911479E-2</c:v>
                </c:pt>
                <c:pt idx="482">
                  <c:v>1.0220000003755558E-2</c:v>
                </c:pt>
                <c:pt idx="483">
                  <c:v>-3.856250004901085E-3</c:v>
                </c:pt>
                <c:pt idx="484">
                  <c:v>6.8562500018742867E-3</c:v>
                </c:pt>
                <c:pt idx="485">
                  <c:v>2.4212499920395203E-3</c:v>
                </c:pt>
                <c:pt idx="486">
                  <c:v>-1.0800000018207356E-3</c:v>
                </c:pt>
                <c:pt idx="487">
                  <c:v>9.4874999922467396E-3</c:v>
                </c:pt>
                <c:pt idx="488">
                  <c:v>1.8437499966239557E-3</c:v>
                </c:pt>
                <c:pt idx="489">
                  <c:v>1.9687500025611371E-3</c:v>
                </c:pt>
                <c:pt idx="490">
                  <c:v>5.7374999960302375E-3</c:v>
                </c:pt>
                <c:pt idx="491">
                  <c:v>-2.6537500016274862E-3</c:v>
                </c:pt>
                <c:pt idx="492">
                  <c:v>-2.6537500016274862E-3</c:v>
                </c:pt>
                <c:pt idx="493">
                  <c:v>2.3462499957531691E-3</c:v>
                </c:pt>
                <c:pt idx="494">
                  <c:v>3.3462499995948747E-3</c:v>
                </c:pt>
                <c:pt idx="495">
                  <c:v>7.3462499931338243E-3</c:v>
                </c:pt>
                <c:pt idx="496">
                  <c:v>1.7346249995171092E-2</c:v>
                </c:pt>
                <c:pt idx="497">
                  <c:v>2.0537499949568883E-3</c:v>
                </c:pt>
                <c:pt idx="498">
                  <c:v>1.9374999828869477E-4</c:v>
                </c:pt>
                <c:pt idx="499">
                  <c:v>9.1937499964842573E-3</c:v>
                </c:pt>
                <c:pt idx="500">
                  <c:v>1.0193750000325963E-2</c:v>
                </c:pt>
                <c:pt idx="501">
                  <c:v>1.419375000114087E-2</c:v>
                </c:pt>
                <c:pt idx="502">
                  <c:v>1.0829999999259599E-2</c:v>
                </c:pt>
                <c:pt idx="503">
                  <c:v>1.404375000129221E-2</c:v>
                </c:pt>
                <c:pt idx="504">
                  <c:v>-3.5287499995320104E-3</c:v>
                </c:pt>
                <c:pt idx="505">
                  <c:v>5.1074999937554821E-3</c:v>
                </c:pt>
                <c:pt idx="506">
                  <c:v>1.2461250000342261E-2</c:v>
                </c:pt>
                <c:pt idx="507">
                  <c:v>4.6012499951757491E-3</c:v>
                </c:pt>
                <c:pt idx="508">
                  <c:v>2.9550000035669655E-3</c:v>
                </c:pt>
                <c:pt idx="509">
                  <c:v>2.0089999998162966E-2</c:v>
                </c:pt>
                <c:pt idx="510">
                  <c:v>2.1090000002004672E-2</c:v>
                </c:pt>
                <c:pt idx="511">
                  <c:v>1.5659999997296836E-2</c:v>
                </c:pt>
                <c:pt idx="512">
                  <c:v>1.180249999742955E-2</c:v>
                </c:pt>
                <c:pt idx="513">
                  <c:v>4.3724999995902181E-3</c:v>
                </c:pt>
                <c:pt idx="514">
                  <c:v>5.7237500004703179E-3</c:v>
                </c:pt>
                <c:pt idx="515">
                  <c:v>1.2199999982840382E-3</c:v>
                </c:pt>
                <c:pt idx="516">
                  <c:v>-6.7162499981350265E-3</c:v>
                </c:pt>
                <c:pt idx="517">
                  <c:v>-3.9350000079139136E-3</c:v>
                </c:pt>
                <c:pt idx="518">
                  <c:v>3.0649999971501529E-3</c:v>
                </c:pt>
                <c:pt idx="519">
                  <c:v>7.3199999969801866E-3</c:v>
                </c:pt>
                <c:pt idx="520">
                  <c:v>7.3199999969801866E-3</c:v>
                </c:pt>
                <c:pt idx="521">
                  <c:v>7.2437499984516762E-3</c:v>
                </c:pt>
                <c:pt idx="522">
                  <c:v>4.1974999985541217E-3</c:v>
                </c:pt>
                <c:pt idx="523">
                  <c:v>5.597499999566935E-3</c:v>
                </c:pt>
                <c:pt idx="524">
                  <c:v>5.7374999960302375E-3</c:v>
                </c:pt>
                <c:pt idx="525">
                  <c:v>1.5307499998016283E-2</c:v>
                </c:pt>
                <c:pt idx="526">
                  <c:v>1.5521249995799735E-2</c:v>
                </c:pt>
                <c:pt idx="527">
                  <c:v>6.0912499975529499E-3</c:v>
                </c:pt>
                <c:pt idx="528">
                  <c:v>2.6612500005285256E-3</c:v>
                </c:pt>
                <c:pt idx="529">
                  <c:v>2.8749999983119778E-3</c:v>
                </c:pt>
                <c:pt idx="530">
                  <c:v>1.2587499993969686E-2</c:v>
                </c:pt>
                <c:pt idx="531">
                  <c:v>7.5849999993806705E-3</c:v>
                </c:pt>
                <c:pt idx="532">
                  <c:v>2.5112500006798655E-3</c:v>
                </c:pt>
                <c:pt idx="533">
                  <c:v>2.5387499990756623E-3</c:v>
                </c:pt>
                <c:pt idx="534">
                  <c:v>5.7224999982281588E-3</c:v>
                </c:pt>
                <c:pt idx="535">
                  <c:v>3.2924999977694824E-3</c:v>
                </c:pt>
                <c:pt idx="536">
                  <c:v>3.8625000015599653E-3</c:v>
                </c:pt>
                <c:pt idx="537">
                  <c:v>-3.9949999991222285E-3</c:v>
                </c:pt>
                <c:pt idx="538">
                  <c:v>4.0049999952316284E-3</c:v>
                </c:pt>
                <c:pt idx="539">
                  <c:v>3.2250000003841706E-3</c:v>
                </c:pt>
                <c:pt idx="540">
                  <c:v>-6.4375000511063263E-4</c:v>
                </c:pt>
                <c:pt idx="541">
                  <c:v>8.7124999990919605E-3</c:v>
                </c:pt>
                <c:pt idx="542">
                  <c:v>-3.4375000032014214E-3</c:v>
                </c:pt>
                <c:pt idx="543">
                  <c:v>-8.5162500035949051E-3</c:v>
                </c:pt>
                <c:pt idx="544">
                  <c:v>5.4837499992572702E-3</c:v>
                </c:pt>
                <c:pt idx="545">
                  <c:v>-1.2387500028125942E-3</c:v>
                </c:pt>
                <c:pt idx="546">
                  <c:v>1.9624999986262992E-3</c:v>
                </c:pt>
                <c:pt idx="547">
                  <c:v>1.0162499966099858E-3</c:v>
                </c:pt>
                <c:pt idx="548">
                  <c:v>2.789999998640269E-3</c:v>
                </c:pt>
                <c:pt idx="549">
                  <c:v>3.0012499992153607E-3</c:v>
                </c:pt>
                <c:pt idx="550">
                  <c:v>4.8512499997741543E-3</c:v>
                </c:pt>
                <c:pt idx="551">
                  <c:v>3.0649999971501529E-3</c:v>
                </c:pt>
                <c:pt idx="552">
                  <c:v>1.6064999996160623E-2</c:v>
                </c:pt>
                <c:pt idx="553">
                  <c:v>8.4187499960535206E-3</c:v>
                </c:pt>
                <c:pt idx="554">
                  <c:v>2.5287499956903048E-3</c:v>
                </c:pt>
                <c:pt idx="555">
                  <c:v>3.9287499967031181E-3</c:v>
                </c:pt>
                <c:pt idx="556">
                  <c:v>3.9287499967031181E-3</c:v>
                </c:pt>
                <c:pt idx="557">
                  <c:v>-8.0875000057858415E-3</c:v>
                </c:pt>
                <c:pt idx="558">
                  <c:v>-8.7500004156026989E-5</c:v>
                </c:pt>
                <c:pt idx="559">
                  <c:v>3.9124999966588803E-3</c:v>
                </c:pt>
                <c:pt idx="560">
                  <c:v>5.9124999970663339E-3</c:v>
                </c:pt>
                <c:pt idx="561">
                  <c:v>7.9124999974737875E-3</c:v>
                </c:pt>
                <c:pt idx="562">
                  <c:v>1.3912499998696148E-2</c:v>
                </c:pt>
                <c:pt idx="563">
                  <c:v>1.3912499998696148E-2</c:v>
                </c:pt>
                <c:pt idx="564">
                  <c:v>4.8362499946961179E-3</c:v>
                </c:pt>
                <c:pt idx="565">
                  <c:v>1.978749998670537E-3</c:v>
                </c:pt>
                <c:pt idx="566">
                  <c:v>3.5487499990267679E-3</c:v>
                </c:pt>
                <c:pt idx="567">
                  <c:v>2.6837499972316436E-3</c:v>
                </c:pt>
                <c:pt idx="568">
                  <c:v>1.7307499998423737E-2</c:v>
                </c:pt>
                <c:pt idx="569">
                  <c:v>-2.1275000035529956E-3</c:v>
                </c:pt>
                <c:pt idx="570">
                  <c:v>-8.4500000230036676E-4</c:v>
                </c:pt>
                <c:pt idx="571">
                  <c:v>5.0387500014039688E-3</c:v>
                </c:pt>
                <c:pt idx="572">
                  <c:v>6.0874999326188117E-4</c:v>
                </c:pt>
                <c:pt idx="573">
                  <c:v>-6.0375000030035153E-3</c:v>
                </c:pt>
                <c:pt idx="574">
                  <c:v>-3.0374999987543561E-3</c:v>
                </c:pt>
                <c:pt idx="575">
                  <c:v>1.0962499996821862E-2</c:v>
                </c:pt>
                <c:pt idx="576">
                  <c:v>5.5562499983352609E-3</c:v>
                </c:pt>
                <c:pt idx="577">
                  <c:v>7.456250001268927E-3</c:v>
                </c:pt>
                <c:pt idx="578">
                  <c:v>8.456249997834675E-3</c:v>
                </c:pt>
                <c:pt idx="579">
                  <c:v>1.7456249996030238E-2</c:v>
                </c:pt>
                <c:pt idx="580">
                  <c:v>-2.1900000065215863E-3</c:v>
                </c:pt>
                <c:pt idx="581">
                  <c:v>7.8099999955156818E-3</c:v>
                </c:pt>
                <c:pt idx="582">
                  <c:v>9.8099999959231354E-3</c:v>
                </c:pt>
                <c:pt idx="583">
                  <c:v>2.0937499939464033E-3</c:v>
                </c:pt>
                <c:pt idx="584">
                  <c:v>1.3431249972200021E-3</c:v>
                </c:pt>
                <c:pt idx="585">
                  <c:v>2.1500000002561137E-3</c:v>
                </c:pt>
                <c:pt idx="586">
                  <c:v>1.1568749978323467E-3</c:v>
                </c:pt>
                <c:pt idx="587">
                  <c:v>2.0131249984842725E-3</c:v>
                </c:pt>
                <c:pt idx="588">
                  <c:v>7.0324999978765845E-3</c:v>
                </c:pt>
                <c:pt idx="589">
                  <c:v>7.3037499969359487E-3</c:v>
                </c:pt>
                <c:pt idx="590">
                  <c:v>1.030374999390915E-2</c:v>
                </c:pt>
                <c:pt idx="591">
                  <c:v>-1.0912500001722947E-2</c:v>
                </c:pt>
                <c:pt idx="592">
                  <c:v>-3.0600000027334318E-3</c:v>
                </c:pt>
                <c:pt idx="593">
                  <c:v>6.153749993245583E-3</c:v>
                </c:pt>
                <c:pt idx="594">
                  <c:v>3.3374999984516762E-3</c:v>
                </c:pt>
                <c:pt idx="595">
                  <c:v>2.6581249985611066E-3</c:v>
                </c:pt>
                <c:pt idx="596">
                  <c:v>4.1581249970477074E-3</c:v>
                </c:pt>
                <c:pt idx="597">
                  <c:v>2.2912499989615753E-3</c:v>
                </c:pt>
                <c:pt idx="598">
                  <c:v>5.0499999633757398E-4</c:v>
                </c:pt>
                <c:pt idx="599">
                  <c:v>7.5000003562308848E-5</c:v>
                </c:pt>
                <c:pt idx="600">
                  <c:v>-3.5712500030058436E-3</c:v>
                </c:pt>
                <c:pt idx="601">
                  <c:v>3.1387499984703027E-3</c:v>
                </c:pt>
                <c:pt idx="602">
                  <c:v>7.9224999935831875E-3</c:v>
                </c:pt>
                <c:pt idx="603">
                  <c:v>2.9762499980279244E-3</c:v>
                </c:pt>
                <c:pt idx="604">
                  <c:v>4.9737500012270175E-3</c:v>
                </c:pt>
                <c:pt idx="605">
                  <c:v>2.3300000029848889E-3</c:v>
                </c:pt>
                <c:pt idx="606">
                  <c:v>6.2137499990058132E-3</c:v>
                </c:pt>
                <c:pt idx="607">
                  <c:v>7.2137499955715612E-3</c:v>
                </c:pt>
                <c:pt idx="608">
                  <c:v>8.2137499994132668E-3</c:v>
                </c:pt>
                <c:pt idx="609">
                  <c:v>9.2137499959790148E-3</c:v>
                </c:pt>
                <c:pt idx="610">
                  <c:v>1.1213749996386468E-2</c:v>
                </c:pt>
                <c:pt idx="611">
                  <c:v>1.2783749996742699E-2</c:v>
                </c:pt>
                <c:pt idx="612">
                  <c:v>1.2710000002698507E-2</c:v>
                </c:pt>
                <c:pt idx="613">
                  <c:v>1.8474999960744753E-3</c:v>
                </c:pt>
                <c:pt idx="614">
                  <c:v>7.8474999972968362E-3</c:v>
                </c:pt>
                <c:pt idx="615">
                  <c:v>1.5847499998926651E-2</c:v>
                </c:pt>
                <c:pt idx="616">
                  <c:v>6.1249993450473994E-5</c:v>
                </c:pt>
                <c:pt idx="617">
                  <c:v>4.0612499942653812E-3</c:v>
                </c:pt>
                <c:pt idx="618">
                  <c:v>6.0612499946728349E-3</c:v>
                </c:pt>
                <c:pt idx="619">
                  <c:v>8.0612499950802885E-3</c:v>
                </c:pt>
                <c:pt idx="620">
                  <c:v>8.0612499950802885E-3</c:v>
                </c:pt>
                <c:pt idx="621">
                  <c:v>1.2061249995895196E-2</c:v>
                </c:pt>
                <c:pt idx="622">
                  <c:v>1.5061249992868397E-2</c:v>
                </c:pt>
                <c:pt idx="623">
                  <c:v>2.5174999973387457E-3</c:v>
                </c:pt>
                <c:pt idx="624">
                  <c:v>2.7174999995622784E-3</c:v>
                </c:pt>
                <c:pt idx="625">
                  <c:v>2.8174999970360659E-3</c:v>
                </c:pt>
                <c:pt idx="626">
                  <c:v>3.3243750003748573E-3</c:v>
                </c:pt>
                <c:pt idx="627">
                  <c:v>5.2243750033085234E-3</c:v>
                </c:pt>
                <c:pt idx="628">
                  <c:v>5.5243750030058436E-3</c:v>
                </c:pt>
                <c:pt idx="629">
                  <c:v>5.6312500018975697E-3</c:v>
                </c:pt>
                <c:pt idx="630">
                  <c:v>6.6312499984633178E-3</c:v>
                </c:pt>
                <c:pt idx="631">
                  <c:v>1.0631249999278225E-2</c:v>
                </c:pt>
                <c:pt idx="632">
                  <c:v>1.4631250000093132E-2</c:v>
                </c:pt>
                <c:pt idx="633">
                  <c:v>1.4631250000093132E-2</c:v>
                </c:pt>
                <c:pt idx="634">
                  <c:v>2.5631249998696148E-2</c:v>
                </c:pt>
                <c:pt idx="635">
                  <c:v>2.6874999966821633E-3</c:v>
                </c:pt>
                <c:pt idx="636">
                  <c:v>2.887499998905696E-3</c:v>
                </c:pt>
                <c:pt idx="637">
                  <c:v>2.8012499969918281E-3</c:v>
                </c:pt>
                <c:pt idx="638">
                  <c:v>4.0081249971990474E-3</c:v>
                </c:pt>
                <c:pt idx="639">
                  <c:v>6.4081250020535663E-3</c:v>
                </c:pt>
                <c:pt idx="640">
                  <c:v>6.6081250042770989E-3</c:v>
                </c:pt>
                <c:pt idx="641">
                  <c:v>5.1249999960418791E-3</c:v>
                </c:pt>
                <c:pt idx="642">
                  <c:v>6.3006249984027818E-3</c:v>
                </c:pt>
                <c:pt idx="643">
                  <c:v>6.4024999956018291E-3</c:v>
                </c:pt>
                <c:pt idx="644">
                  <c:v>5.8987500015064143E-3</c:v>
                </c:pt>
                <c:pt idx="645">
                  <c:v>4.498750000493601E-3</c:v>
                </c:pt>
                <c:pt idx="646">
                  <c:v>7.4687499945866875E-3</c:v>
                </c:pt>
                <c:pt idx="647">
                  <c:v>1.8466250003257301E-2</c:v>
                </c:pt>
                <c:pt idx="648">
                  <c:v>3.8224999952944927E-3</c:v>
                </c:pt>
                <c:pt idx="649">
                  <c:v>9.810000003199093E-3</c:v>
                </c:pt>
                <c:pt idx="650">
                  <c:v>-9.1499999689403921E-4</c:v>
                </c:pt>
                <c:pt idx="651">
                  <c:v>6.1112499970477074E-3</c:v>
                </c:pt>
                <c:pt idx="652">
                  <c:v>6.8124999233987182E-4</c:v>
                </c:pt>
                <c:pt idx="653">
                  <c:v>1.6812499961815774E-3</c:v>
                </c:pt>
                <c:pt idx="654">
                  <c:v>4.6812499931547791E-3</c:v>
                </c:pt>
                <c:pt idx="655">
                  <c:v>-1.8249999993713573E-3</c:v>
                </c:pt>
                <c:pt idx="656">
                  <c:v>3.1750000052852556E-3</c:v>
                </c:pt>
                <c:pt idx="657">
                  <c:v>5.1749999984167516E-3</c:v>
                </c:pt>
                <c:pt idx="658">
                  <c:v>-2.0412500089150853E-3</c:v>
                </c:pt>
                <c:pt idx="659">
                  <c:v>1.9587499918998219E-3</c:v>
                </c:pt>
                <c:pt idx="660">
                  <c:v>3.5287499995320104E-3</c:v>
                </c:pt>
                <c:pt idx="661">
                  <c:v>7.5287500003469177E-3</c:v>
                </c:pt>
                <c:pt idx="662">
                  <c:v>7.5287500003469177E-3</c:v>
                </c:pt>
                <c:pt idx="663">
                  <c:v>2.6687499994295649E-3</c:v>
                </c:pt>
                <c:pt idx="664">
                  <c:v>6.6687500002444722E-3</c:v>
                </c:pt>
                <c:pt idx="665">
                  <c:v>2.3874999897088856E-4</c:v>
                </c:pt>
                <c:pt idx="666">
                  <c:v>3.3593749976716936E-3</c:v>
                </c:pt>
                <c:pt idx="667">
                  <c:v>3.7224999978207052E-3</c:v>
                </c:pt>
                <c:pt idx="668">
                  <c:v>4.222499999741558E-3</c:v>
                </c:pt>
                <c:pt idx="669">
                  <c:v>3.429374992265366E-3</c:v>
                </c:pt>
                <c:pt idx="670">
                  <c:v>4.229374993883539E-3</c:v>
                </c:pt>
                <c:pt idx="671">
                  <c:v>3.5362499984330498E-3</c:v>
                </c:pt>
                <c:pt idx="672">
                  <c:v>3.6362500031827949E-3</c:v>
                </c:pt>
                <c:pt idx="673">
                  <c:v>3.8362499981303699E-3</c:v>
                </c:pt>
                <c:pt idx="674">
                  <c:v>3.0856249941280112E-3</c:v>
                </c:pt>
                <c:pt idx="675">
                  <c:v>3.6856249935226515E-3</c:v>
                </c:pt>
                <c:pt idx="676">
                  <c:v>4.2856250001932494E-3</c:v>
                </c:pt>
                <c:pt idx="677">
                  <c:v>7.299999997485429E-4</c:v>
                </c:pt>
                <c:pt idx="678">
                  <c:v>1.7299999963142909E-3</c:v>
                </c:pt>
                <c:pt idx="679">
                  <c:v>1.0730000001785811E-2</c:v>
                </c:pt>
                <c:pt idx="680">
                  <c:v>1.8729999996139668E-2</c:v>
                </c:pt>
                <c:pt idx="681">
                  <c:v>2.8725000011036173E-3</c:v>
                </c:pt>
                <c:pt idx="682">
                  <c:v>2.2875000286148861E-4</c:v>
                </c:pt>
                <c:pt idx="683">
                  <c:v>2.2875000286148861E-4</c:v>
                </c:pt>
                <c:pt idx="684">
                  <c:v>-3.7762499996460974E-3</c:v>
                </c:pt>
                <c:pt idx="685">
                  <c:v>1.2237499977345578E-3</c:v>
                </c:pt>
                <c:pt idx="686">
                  <c:v>1.2237499977345578E-3</c:v>
                </c:pt>
                <c:pt idx="687">
                  <c:v>4.2237500019837171E-3</c:v>
                </c:pt>
                <c:pt idx="688">
                  <c:v>6.2237499951152131E-3</c:v>
                </c:pt>
                <c:pt idx="689">
                  <c:v>3.6624999484047294E-4</c:v>
                </c:pt>
                <c:pt idx="690">
                  <c:v>7.3662499999045394E-3</c:v>
                </c:pt>
                <c:pt idx="691">
                  <c:v>1.0366249996877741E-2</c:v>
                </c:pt>
                <c:pt idx="692">
                  <c:v>1.4366249997692648E-2</c:v>
                </c:pt>
                <c:pt idx="693">
                  <c:v>4.1112499966402538E-3</c:v>
                </c:pt>
                <c:pt idx="694">
                  <c:v>5.1112499932060018E-3</c:v>
                </c:pt>
                <c:pt idx="695">
                  <c:v>6.7112499964423478E-3</c:v>
                </c:pt>
                <c:pt idx="696">
                  <c:v>7.3537499993108213E-3</c:v>
                </c:pt>
                <c:pt idx="697">
                  <c:v>7.3537499993108213E-3</c:v>
                </c:pt>
                <c:pt idx="698">
                  <c:v>9.7812499952851795E-3</c:v>
                </c:pt>
                <c:pt idx="699">
                  <c:v>9.7812499952851795E-3</c:v>
                </c:pt>
                <c:pt idx="700">
                  <c:v>1.3781249996100087E-2</c:v>
                </c:pt>
                <c:pt idx="701">
                  <c:v>4.0124999941326678E-3</c:v>
                </c:pt>
                <c:pt idx="702">
                  <c:v>4.5124999960535206E-3</c:v>
                </c:pt>
                <c:pt idx="703">
                  <c:v>4.8124999957508408E-3</c:v>
                </c:pt>
                <c:pt idx="704">
                  <c:v>8.0750000051921234E-4</c:v>
                </c:pt>
                <c:pt idx="705">
                  <c:v>3.807499997492414E-3</c:v>
                </c:pt>
                <c:pt idx="706">
                  <c:v>5.9124999825144187E-4</c:v>
                </c:pt>
                <c:pt idx="707">
                  <c:v>1.1591249996854458E-2</c:v>
                </c:pt>
                <c:pt idx="708">
                  <c:v>4.3874999391846359E-4</c:v>
                </c:pt>
                <c:pt idx="709">
                  <c:v>1.4387499977601692E-3</c:v>
                </c:pt>
                <c:pt idx="710">
                  <c:v>2.4387499943259172E-3</c:v>
                </c:pt>
                <c:pt idx="711">
                  <c:v>2.4387499943259172E-3</c:v>
                </c:pt>
                <c:pt idx="712">
                  <c:v>-9.067500002856832E-3</c:v>
                </c:pt>
                <c:pt idx="713">
                  <c:v>5.932500003837049E-3</c:v>
                </c:pt>
                <c:pt idx="714">
                  <c:v>-1.1497500003315508E-2</c:v>
                </c:pt>
                <c:pt idx="715">
                  <c:v>-1.4975000012782402E-3</c:v>
                </c:pt>
                <c:pt idx="716">
                  <c:v>1.5024999956949614E-3</c:v>
                </c:pt>
                <c:pt idx="717">
                  <c:v>2.502499999536667E-3</c:v>
                </c:pt>
                <c:pt idx="718">
                  <c:v>3.502499996102415E-3</c:v>
                </c:pt>
                <c:pt idx="719">
                  <c:v>5.5024999965098687E-3</c:v>
                </c:pt>
                <c:pt idx="720">
                  <c:v>8.5025000007590279E-3</c:v>
                </c:pt>
                <c:pt idx="721">
                  <c:v>5.9962499944958836E-3</c:v>
                </c:pt>
                <c:pt idx="722">
                  <c:v>9.9962499953107908E-3</c:v>
                </c:pt>
                <c:pt idx="723">
                  <c:v>1.6996250000374857E-2</c:v>
                </c:pt>
                <c:pt idx="724">
                  <c:v>2.0996249993913807E-2</c:v>
                </c:pt>
                <c:pt idx="725">
                  <c:v>4.7593749986845069E-3</c:v>
                </c:pt>
                <c:pt idx="726">
                  <c:v>5.5593750003026798E-3</c:v>
                </c:pt>
                <c:pt idx="727">
                  <c:v>6.7593749990919605E-3</c:v>
                </c:pt>
                <c:pt idx="728">
                  <c:v>4.1799999962677248E-3</c:v>
                </c:pt>
                <c:pt idx="729">
                  <c:v>4.3799999984912574E-3</c:v>
                </c:pt>
                <c:pt idx="730">
                  <c:v>4.4799999959650449E-3</c:v>
                </c:pt>
                <c:pt idx="731">
                  <c:v>6.2737499974900857E-3</c:v>
                </c:pt>
                <c:pt idx="732">
                  <c:v>4.7699999995529652E-3</c:v>
                </c:pt>
                <c:pt idx="733">
                  <c:v>1.0045000002719462E-2</c:v>
                </c:pt>
                <c:pt idx="734">
                  <c:v>4.8162499952013604E-3</c:v>
                </c:pt>
                <c:pt idx="735">
                  <c:v>6.8162499956088141E-3</c:v>
                </c:pt>
                <c:pt idx="736">
                  <c:v>1.7812500009313226E-3</c:v>
                </c:pt>
                <c:pt idx="737">
                  <c:v>6.3999999983934686E-3</c:v>
                </c:pt>
                <c:pt idx="738">
                  <c:v>1.6969999996945262E-2</c:v>
                </c:pt>
                <c:pt idx="739">
                  <c:v>1.246625000203494E-2</c:v>
                </c:pt>
                <c:pt idx="740">
                  <c:v>1.9819999994069804E-2</c:v>
                </c:pt>
                <c:pt idx="741">
                  <c:v>7.743750000372529E-3</c:v>
                </c:pt>
                <c:pt idx="742">
                  <c:v>1.4163749998260755E-2</c:v>
                </c:pt>
                <c:pt idx="743">
                  <c:v>1.3084999991406221E-2</c:v>
                </c:pt>
                <c:pt idx="744">
                  <c:v>9.2887499995413236E-3</c:v>
                </c:pt>
                <c:pt idx="745">
                  <c:v>8.8562500022817403E-3</c:v>
                </c:pt>
                <c:pt idx="746">
                  <c:v>8.3737499953713268E-3</c:v>
                </c:pt>
                <c:pt idx="747">
                  <c:v>8.3737499953713268E-3</c:v>
                </c:pt>
                <c:pt idx="748">
                  <c:v>1.037374999577878E-2</c:v>
                </c:pt>
                <c:pt idx="749">
                  <c:v>1.1373749999620486E-2</c:v>
                </c:pt>
                <c:pt idx="750">
                  <c:v>1.2373749996186234E-2</c:v>
                </c:pt>
                <c:pt idx="751">
                  <c:v>3.9437499945051968E-3</c:v>
                </c:pt>
                <c:pt idx="752">
                  <c:v>9.5137500029522926E-3</c:v>
                </c:pt>
                <c:pt idx="753">
                  <c:v>5.2974999998696148E-3</c:v>
                </c:pt>
                <c:pt idx="754">
                  <c:v>9.2975000006845221E-3</c:v>
                </c:pt>
                <c:pt idx="755">
                  <c:v>3.8674999959766865E-3</c:v>
                </c:pt>
                <c:pt idx="756">
                  <c:v>5.437500003608875E-3</c:v>
                </c:pt>
                <c:pt idx="757">
                  <c:v>1.0074999954667874E-3</c:v>
                </c:pt>
                <c:pt idx="758">
                  <c:v>6.5774999966379255E-3</c:v>
                </c:pt>
                <c:pt idx="759">
                  <c:v>3.6124999314779416E-4</c:v>
                </c:pt>
                <c:pt idx="760">
                  <c:v>8.5012499985168688E-3</c:v>
                </c:pt>
                <c:pt idx="761">
                  <c:v>3.4987499966518953E-3</c:v>
                </c:pt>
                <c:pt idx="762">
                  <c:v>4.0687500004423782E-3</c:v>
                </c:pt>
                <c:pt idx="763">
                  <c:v>8.5249999392544851E-4</c:v>
                </c:pt>
                <c:pt idx="764">
                  <c:v>6.2087499973131344E-3</c:v>
                </c:pt>
                <c:pt idx="765">
                  <c:v>4.5649999956367537E-3</c:v>
                </c:pt>
                <c:pt idx="766">
                  <c:v>7.7787499976693653E-3</c:v>
                </c:pt>
                <c:pt idx="767">
                  <c:v>9.1350000002421439E-3</c:v>
                </c:pt>
                <c:pt idx="768">
                  <c:v>6.2062499928288162E-3</c:v>
                </c:pt>
                <c:pt idx="769">
                  <c:v>4.3487500006449409E-3</c:v>
                </c:pt>
                <c:pt idx="770">
                  <c:v>6.9187499975669198E-3</c:v>
                </c:pt>
                <c:pt idx="771">
                  <c:v>1.0132499999599531E-2</c:v>
                </c:pt>
                <c:pt idx="772">
                  <c:v>7.488749994081445E-3</c:v>
                </c:pt>
                <c:pt idx="773">
                  <c:v>3.9162500033853576E-3</c:v>
                </c:pt>
                <c:pt idx="774">
                  <c:v>-1.5137500013224781E-3</c:v>
                </c:pt>
                <c:pt idx="775">
                  <c:v>5.7000000015250407E-3</c:v>
                </c:pt>
                <c:pt idx="776">
                  <c:v>2.4124999981722794E-3</c:v>
                </c:pt>
                <c:pt idx="777">
                  <c:v>4.4100000013713725E-3</c:v>
                </c:pt>
                <c:pt idx="778">
                  <c:v>4.4100000013713725E-3</c:v>
                </c:pt>
                <c:pt idx="779">
                  <c:v>1.0410000002593733E-2</c:v>
                </c:pt>
                <c:pt idx="780">
                  <c:v>1.1409999999159481E-2</c:v>
                </c:pt>
                <c:pt idx="781">
                  <c:v>2.3362499996437691E-3</c:v>
                </c:pt>
                <c:pt idx="782">
                  <c:v>2.7637499952106737E-3</c:v>
                </c:pt>
                <c:pt idx="783">
                  <c:v>4.4762500037904829E-3</c:v>
                </c:pt>
                <c:pt idx="784">
                  <c:v>6.4737499924376607E-3</c:v>
                </c:pt>
                <c:pt idx="785">
                  <c:v>1.6041249997215346E-2</c:v>
                </c:pt>
                <c:pt idx="786">
                  <c:v>5.8749999952851795E-3</c:v>
                </c:pt>
                <c:pt idx="787">
                  <c:v>2.5762500008568168E-3</c:v>
                </c:pt>
                <c:pt idx="788">
                  <c:v>8.7825000009615906E-3</c:v>
                </c:pt>
                <c:pt idx="789">
                  <c:v>7.2712499968474731E-3</c:v>
                </c:pt>
                <c:pt idx="790">
                  <c:v>6.76499999826774E-3</c:v>
                </c:pt>
                <c:pt idx="791">
                  <c:v>8.3349999986239709E-3</c:v>
                </c:pt>
                <c:pt idx="792">
                  <c:v>6.4774999918881804E-3</c:v>
                </c:pt>
                <c:pt idx="793">
                  <c:v>5.1187499921070412E-3</c:v>
                </c:pt>
                <c:pt idx="794">
                  <c:v>4.4749999942723662E-3</c:v>
                </c:pt>
                <c:pt idx="795">
                  <c:v>3.9025000005494803E-3</c:v>
                </c:pt>
                <c:pt idx="796">
                  <c:v>3.2587499954388477E-3</c:v>
                </c:pt>
                <c:pt idx="797">
                  <c:v>8.3987499965587631E-3</c:v>
                </c:pt>
                <c:pt idx="798">
                  <c:v>7.7549999987240881E-3</c:v>
                </c:pt>
                <c:pt idx="799">
                  <c:v>6.1431249996530823E-3</c:v>
                </c:pt>
                <c:pt idx="800">
                  <c:v>6.1431249996530823E-3</c:v>
                </c:pt>
                <c:pt idx="801">
                  <c:v>4.1500000006635673E-3</c:v>
                </c:pt>
                <c:pt idx="802">
                  <c:v>1.1320000005071051E-2</c:v>
                </c:pt>
                <c:pt idx="803">
                  <c:v>5.2762499981326982E-3</c:v>
                </c:pt>
                <c:pt idx="804">
                  <c:v>5.0137500002165325E-3</c:v>
                </c:pt>
                <c:pt idx="805">
                  <c:v>5.0137500002165325E-3</c:v>
                </c:pt>
                <c:pt idx="806">
                  <c:v>2.5206249993061647E-3</c:v>
                </c:pt>
                <c:pt idx="807">
                  <c:v>2.5206249993061647E-3</c:v>
                </c:pt>
                <c:pt idx="808">
                  <c:v>5.9562499955063686E-3</c:v>
                </c:pt>
                <c:pt idx="809">
                  <c:v>2.4768749935901724E-3</c:v>
                </c:pt>
                <c:pt idx="810">
                  <c:v>5.5262499954551458E-3</c:v>
                </c:pt>
                <c:pt idx="811">
                  <c:v>8.7374999930034392E-3</c:v>
                </c:pt>
                <c:pt idx="812">
                  <c:v>3.9437500017811544E-3</c:v>
                </c:pt>
                <c:pt idx="813">
                  <c:v>2.0157500002824236E-2</c:v>
                </c:pt>
                <c:pt idx="814">
                  <c:v>8.6749999900348485E-4</c:v>
                </c:pt>
                <c:pt idx="815">
                  <c:v>1.2437499994121026E-2</c:v>
                </c:pt>
                <c:pt idx="816">
                  <c:v>1.0651249998772983E-2</c:v>
                </c:pt>
                <c:pt idx="817">
                  <c:v>3.7149999989196658E-3</c:v>
                </c:pt>
                <c:pt idx="818">
                  <c:v>6.4737499997136183E-3</c:v>
                </c:pt>
                <c:pt idx="819">
                  <c:v>1.0244999997667037E-2</c:v>
                </c:pt>
                <c:pt idx="820">
                  <c:v>4.2987499982700683E-3</c:v>
                </c:pt>
                <c:pt idx="821">
                  <c:v>5.8687499913503416E-3</c:v>
                </c:pt>
                <c:pt idx="822">
                  <c:v>1.4062499976716936E-3</c:v>
                </c:pt>
                <c:pt idx="823">
                  <c:v>1.4062499976716936E-3</c:v>
                </c:pt>
                <c:pt idx="824">
                  <c:v>1.4062499976716936E-3</c:v>
                </c:pt>
                <c:pt idx="825">
                  <c:v>1.8131249962607399E-3</c:v>
                </c:pt>
                <c:pt idx="826">
                  <c:v>1.8131249962607399E-3</c:v>
                </c:pt>
                <c:pt idx="827">
                  <c:v>2.3199999995995313E-3</c:v>
                </c:pt>
                <c:pt idx="828">
                  <c:v>2.3199999995995313E-3</c:v>
                </c:pt>
                <c:pt idx="829">
                  <c:v>1.2837499962188303E-3</c:v>
                </c:pt>
                <c:pt idx="830">
                  <c:v>1.6283749995636754E-2</c:v>
                </c:pt>
                <c:pt idx="831">
                  <c:v>1.9131250002828892E-2</c:v>
                </c:pt>
                <c:pt idx="832">
                  <c:v>9.6225000015692785E-3</c:v>
                </c:pt>
                <c:pt idx="833">
                  <c:v>9.5362499996554106E-3</c:v>
                </c:pt>
                <c:pt idx="834">
                  <c:v>4.2843749979510903E-3</c:v>
                </c:pt>
                <c:pt idx="835">
                  <c:v>4.484375000174623E-3</c:v>
                </c:pt>
                <c:pt idx="836">
                  <c:v>4.684374995122198E-3</c:v>
                </c:pt>
                <c:pt idx="837">
                  <c:v>-7.4000001040985808E-4</c:v>
                </c:pt>
                <c:pt idx="838">
                  <c:v>5.2312499974505045E-3</c:v>
                </c:pt>
                <c:pt idx="839">
                  <c:v>5.321249998814892E-3</c:v>
                </c:pt>
                <c:pt idx="840">
                  <c:v>5.6112499951268546E-3</c:v>
                </c:pt>
                <c:pt idx="841">
                  <c:v>4.3481249958858825E-3</c:v>
                </c:pt>
                <c:pt idx="842">
                  <c:v>6.5681249907356687E-3</c:v>
                </c:pt>
                <c:pt idx="843">
                  <c:v>6.7481249934644438E-3</c:v>
                </c:pt>
                <c:pt idx="844">
                  <c:v>3.1468749992200173E-2</c:v>
                </c:pt>
                <c:pt idx="845">
                  <c:v>-3.8874999881954864E-4</c:v>
                </c:pt>
                <c:pt idx="846">
                  <c:v>1.0611249999783468E-2</c:v>
                </c:pt>
                <c:pt idx="847">
                  <c:v>7.1074999941629358E-3</c:v>
                </c:pt>
                <c:pt idx="848">
                  <c:v>9.2499998572748154E-5</c:v>
                </c:pt>
                <c:pt idx="849">
                  <c:v>-5.0600000031408854E-3</c:v>
                </c:pt>
                <c:pt idx="850">
                  <c:v>5.2937500004190952E-3</c:v>
                </c:pt>
                <c:pt idx="851">
                  <c:v>-3.8587500093854032E-3</c:v>
                </c:pt>
                <c:pt idx="852">
                  <c:v>5.3399999960674904E-3</c:v>
                </c:pt>
                <c:pt idx="853">
                  <c:v>5.3399999960674904E-3</c:v>
                </c:pt>
                <c:pt idx="854">
                  <c:v>6.25124999351101E-3</c:v>
                </c:pt>
                <c:pt idx="855">
                  <c:v>8.678124999278225E-3</c:v>
                </c:pt>
                <c:pt idx="856">
                  <c:v>1.0288124998623971E-2</c:v>
                </c:pt>
                <c:pt idx="857">
                  <c:v>3.6681249985122122E-3</c:v>
                </c:pt>
                <c:pt idx="858">
                  <c:v>3.7681249959859997E-3</c:v>
                </c:pt>
                <c:pt idx="859">
                  <c:v>4.1681249931571074E-3</c:v>
                </c:pt>
                <c:pt idx="860">
                  <c:v>6.3712499977555126E-3</c:v>
                </c:pt>
                <c:pt idx="861">
                  <c:v>5.0824999998440035E-3</c:v>
                </c:pt>
                <c:pt idx="862">
                  <c:v>5.8825000014621764E-3</c:v>
                </c:pt>
                <c:pt idx="863">
                  <c:v>5.982499998935964E-3</c:v>
                </c:pt>
                <c:pt idx="864">
                  <c:v>9.7249999962514266E-3</c:v>
                </c:pt>
                <c:pt idx="865">
                  <c:v>5.1224999988335185E-3</c:v>
                </c:pt>
                <c:pt idx="866">
                  <c:v>2.6487499926588498E-3</c:v>
                </c:pt>
                <c:pt idx="867">
                  <c:v>5.5724999983794987E-3</c:v>
                </c:pt>
                <c:pt idx="868">
                  <c:v>5.4862499964656308E-3</c:v>
                </c:pt>
                <c:pt idx="869">
                  <c:v>1.8142499997338746E-2</c:v>
                </c:pt>
                <c:pt idx="870">
                  <c:v>4.2800000010174699E-3</c:v>
                </c:pt>
                <c:pt idx="871">
                  <c:v>3.8499999936902896E-3</c:v>
                </c:pt>
                <c:pt idx="872">
                  <c:v>-2.5800000003073364E-3</c:v>
                </c:pt>
                <c:pt idx="873">
                  <c:v>3.7762499923701398E-3</c:v>
                </c:pt>
                <c:pt idx="874">
                  <c:v>4.7937499984982423E-3</c:v>
                </c:pt>
                <c:pt idx="875">
                  <c:v>4.7937499984982423E-3</c:v>
                </c:pt>
                <c:pt idx="876">
                  <c:v>4.993750000721775E-3</c:v>
                </c:pt>
                <c:pt idx="877">
                  <c:v>5.0437500030966476E-3</c:v>
                </c:pt>
                <c:pt idx="878">
                  <c:v>8.5599999947589822E-3</c:v>
                </c:pt>
                <c:pt idx="879">
                  <c:v>4.6943749985075556E-3</c:v>
                </c:pt>
                <c:pt idx="880">
                  <c:v>4.8143749954761006E-3</c:v>
                </c:pt>
                <c:pt idx="881">
                  <c:v>6.913749995874241E-3</c:v>
                </c:pt>
                <c:pt idx="882">
                  <c:v>2.734374997089617E-3</c:v>
                </c:pt>
                <c:pt idx="883">
                  <c:v>3.1343750015366822E-3</c:v>
                </c:pt>
                <c:pt idx="884">
                  <c:v>8.2699999984470196E-3</c:v>
                </c:pt>
                <c:pt idx="885">
                  <c:v>1.2483749997045379E-2</c:v>
                </c:pt>
                <c:pt idx="886">
                  <c:v>4.2674999931477942E-3</c:v>
                </c:pt>
                <c:pt idx="887">
                  <c:v>4.4831249979324639E-3</c:v>
                </c:pt>
                <c:pt idx="888">
                  <c:v>3.0674999943585135E-3</c:v>
                </c:pt>
                <c:pt idx="889">
                  <c:v>6.4006250031525269E-3</c:v>
                </c:pt>
                <c:pt idx="890">
                  <c:v>6.4006250031525269E-3</c:v>
                </c:pt>
                <c:pt idx="891">
                  <c:v>6.7750000016530976E-3</c:v>
                </c:pt>
                <c:pt idx="892">
                  <c:v>6.1287499920581467E-3</c:v>
                </c:pt>
                <c:pt idx="893">
                  <c:v>5.6987499992828816E-3</c:v>
                </c:pt>
                <c:pt idx="894">
                  <c:v>4.0525000003981404E-3</c:v>
                </c:pt>
                <c:pt idx="895">
                  <c:v>-5.9124999825144187E-4</c:v>
                </c:pt>
                <c:pt idx="896">
                  <c:v>-1.807500004360918E-3</c:v>
                </c:pt>
                <c:pt idx="897">
                  <c:v>6.1999999961699359E-3</c:v>
                </c:pt>
                <c:pt idx="898">
                  <c:v>5.156874998647254E-3</c:v>
                </c:pt>
                <c:pt idx="899">
                  <c:v>-6.237500005227048E-3</c:v>
                </c:pt>
                <c:pt idx="900">
                  <c:v>1.3329999994311947E-2</c:v>
                </c:pt>
                <c:pt idx="901">
                  <c:v>4.8999999999068677E-3</c:v>
                </c:pt>
                <c:pt idx="902">
                  <c:v>5.5412500005331822E-3</c:v>
                </c:pt>
                <c:pt idx="903">
                  <c:v>6.4768749944050796E-3</c:v>
                </c:pt>
                <c:pt idx="904">
                  <c:v>5.8262500024284236E-3</c:v>
                </c:pt>
                <c:pt idx="905">
                  <c:v>-9.6000000485219061E-4</c:v>
                </c:pt>
                <c:pt idx="906">
                  <c:v>1.3253749995783437E-2</c:v>
                </c:pt>
                <c:pt idx="907">
                  <c:v>5.5337499943561852E-3</c:v>
                </c:pt>
                <c:pt idx="908">
                  <c:v>9.5337499951710925E-3</c:v>
                </c:pt>
                <c:pt idx="909">
                  <c:v>6.317500003206078E-3</c:v>
                </c:pt>
                <c:pt idx="910">
                  <c:v>5.4599999930360354E-3</c:v>
                </c:pt>
                <c:pt idx="911">
                  <c:v>-4.7587500012014061E-3</c:v>
                </c:pt>
                <c:pt idx="912">
                  <c:v>6.5949999989243224E-3</c:v>
                </c:pt>
                <c:pt idx="913">
                  <c:v>5.7837499989545904E-3</c:v>
                </c:pt>
                <c:pt idx="914">
                  <c:v>5.9737499977927655E-3</c:v>
                </c:pt>
                <c:pt idx="915">
                  <c:v>5.3374999915831722E-3</c:v>
                </c:pt>
                <c:pt idx="916">
                  <c:v>5.837499993504025E-3</c:v>
                </c:pt>
                <c:pt idx="917">
                  <c:v>5.9374999909778126E-3</c:v>
                </c:pt>
                <c:pt idx="918">
                  <c:v>6.0406249976949766E-3</c:v>
                </c:pt>
                <c:pt idx="919">
                  <c:v>5.8543749983073212E-3</c:v>
                </c:pt>
                <c:pt idx="920">
                  <c:v>4.6412500014412217E-3</c:v>
                </c:pt>
                <c:pt idx="921">
                  <c:v>6.5512500004842877E-3</c:v>
                </c:pt>
                <c:pt idx="922">
                  <c:v>4.8562499941908754E-3</c:v>
                </c:pt>
                <c:pt idx="923">
                  <c:v>5.9431249974295497E-3</c:v>
                </c:pt>
                <c:pt idx="924">
                  <c:v>5.2137499951641075E-3</c:v>
                </c:pt>
                <c:pt idx="925">
                  <c:v>4.4675000026472844E-3</c:v>
                </c:pt>
                <c:pt idx="926">
                  <c:v>4.3975000007776543E-3</c:v>
                </c:pt>
                <c:pt idx="927">
                  <c:v>-7.8750003012828529E-5</c:v>
                </c:pt>
                <c:pt idx="928">
                  <c:v>3.4212499958812259E-3</c:v>
                </c:pt>
                <c:pt idx="929">
                  <c:v>5.5212500010384247E-3</c:v>
                </c:pt>
                <c:pt idx="930">
                  <c:v>1.1021250000339933E-2</c:v>
                </c:pt>
                <c:pt idx="931">
                  <c:v>1.5221249996102415E-2</c:v>
                </c:pt>
                <c:pt idx="932">
                  <c:v>1.8721250002272427E-2</c:v>
                </c:pt>
                <c:pt idx="933">
                  <c:v>1.9421249999140855E-2</c:v>
                </c:pt>
                <c:pt idx="934">
                  <c:v>2.1521249997022096E-2</c:v>
                </c:pt>
                <c:pt idx="935">
                  <c:v>2.2221250001166482E-2</c:v>
                </c:pt>
                <c:pt idx="936">
                  <c:v>4.8787499908939935E-3</c:v>
                </c:pt>
                <c:pt idx="937">
                  <c:v>5.6237500029965304E-3</c:v>
                </c:pt>
                <c:pt idx="938">
                  <c:v>4.9175000021932647E-3</c:v>
                </c:pt>
                <c:pt idx="939">
                  <c:v>1.3271249998069834E-2</c:v>
                </c:pt>
                <c:pt idx="940">
                  <c:v>5.6949999998323619E-3</c:v>
                </c:pt>
                <c:pt idx="941">
                  <c:v>4.4493749956018291E-3</c:v>
                </c:pt>
                <c:pt idx="942">
                  <c:v>9.3606250011362135E-3</c:v>
                </c:pt>
                <c:pt idx="943">
                  <c:v>4.3231249946984462E-3</c:v>
                </c:pt>
                <c:pt idx="944">
                  <c:v>4.986249994544778E-3</c:v>
                </c:pt>
                <c:pt idx="945">
                  <c:v>4.163749996223487E-3</c:v>
                </c:pt>
                <c:pt idx="946">
                  <c:v>4.4074999968870543E-3</c:v>
                </c:pt>
                <c:pt idx="947">
                  <c:v>4.0474999987054616E-3</c:v>
                </c:pt>
                <c:pt idx="948">
                  <c:v>2.7524999968591146E-3</c:v>
                </c:pt>
                <c:pt idx="949">
                  <c:v>6.0581249999813735E-3</c:v>
                </c:pt>
                <c:pt idx="950">
                  <c:v>4.6649999931105413E-3</c:v>
                </c:pt>
                <c:pt idx="951">
                  <c:v>6.8099999989499338E-3</c:v>
                </c:pt>
                <c:pt idx="952">
                  <c:v>5.3687499967054464E-3</c:v>
                </c:pt>
                <c:pt idx="953">
                  <c:v>4.2762499942909926E-3</c:v>
                </c:pt>
                <c:pt idx="954">
                  <c:v>5.5581249980605207E-3</c:v>
                </c:pt>
                <c:pt idx="955">
                  <c:v>4.2462499914108776E-3</c:v>
                </c:pt>
                <c:pt idx="956">
                  <c:v>4.0599999992991798E-3</c:v>
                </c:pt>
                <c:pt idx="957">
                  <c:v>3.1943749927449971E-3</c:v>
                </c:pt>
                <c:pt idx="958">
                  <c:v>5.2712499964400195E-3</c:v>
                </c:pt>
                <c:pt idx="959">
                  <c:v>5.6399999957648106E-3</c:v>
                </c:pt>
                <c:pt idx="960">
                  <c:v>5.0806250001187436E-3</c:v>
                </c:pt>
                <c:pt idx="961">
                  <c:v>7.1981250002863817E-3</c:v>
                </c:pt>
                <c:pt idx="962">
                  <c:v>5.3999999945517629E-3</c:v>
                </c:pt>
                <c:pt idx="963">
                  <c:v>1.2336250001681037E-2</c:v>
                </c:pt>
                <c:pt idx="964">
                  <c:v>2.2736250000889413E-2</c:v>
                </c:pt>
                <c:pt idx="965">
                  <c:v>4.0375000025960617E-3</c:v>
                </c:pt>
                <c:pt idx="966">
                  <c:v>4.9387500039301813E-3</c:v>
                </c:pt>
                <c:pt idx="967">
                  <c:v>3.8924999971641228E-3</c:v>
                </c:pt>
                <c:pt idx="968">
                  <c:v>1.2373749996186234E-2</c:v>
                </c:pt>
                <c:pt idx="969">
                  <c:v>5.03374999971129E-3</c:v>
                </c:pt>
                <c:pt idx="970">
                  <c:v>4.7337499927380122E-3</c:v>
                </c:pt>
                <c:pt idx="971">
                  <c:v>4.375625001557637E-3</c:v>
                </c:pt>
                <c:pt idx="972">
                  <c:v>4.4899999993504025E-3</c:v>
                </c:pt>
                <c:pt idx="973">
                  <c:v>4.4899999993504025E-3</c:v>
                </c:pt>
                <c:pt idx="974">
                  <c:v>3.4774999949149787E-3</c:v>
                </c:pt>
                <c:pt idx="975">
                  <c:v>3.363749994605314E-3</c:v>
                </c:pt>
                <c:pt idx="976">
                  <c:v>3.5493749965098687E-3</c:v>
                </c:pt>
                <c:pt idx="977">
                  <c:v>5.3581249958369881E-3</c:v>
                </c:pt>
                <c:pt idx="978">
                  <c:v>3.4587499976623803E-3</c:v>
                </c:pt>
                <c:pt idx="979">
                  <c:v>8.2874999498017132E-4</c:v>
                </c:pt>
                <c:pt idx="980">
                  <c:v>4.0000000008149073E-3</c:v>
                </c:pt>
                <c:pt idx="981">
                  <c:v>3.7474999990081415E-3</c:v>
                </c:pt>
                <c:pt idx="982">
                  <c:v>4.1431249992456287E-3</c:v>
                </c:pt>
                <c:pt idx="983">
                  <c:v>4.1549999950802885E-3</c:v>
                </c:pt>
                <c:pt idx="984">
                  <c:v>4.1549999950802885E-3</c:v>
                </c:pt>
                <c:pt idx="985">
                  <c:v>4.1549999950802885E-3</c:v>
                </c:pt>
                <c:pt idx="986">
                  <c:v>4.1549999950802885E-3</c:v>
                </c:pt>
                <c:pt idx="987">
                  <c:v>4.6812499931547791E-3</c:v>
                </c:pt>
                <c:pt idx="988">
                  <c:v>-1.0443750070407987E-3</c:v>
                </c:pt>
                <c:pt idx="989">
                  <c:v>4.4518750000861473E-3</c:v>
                </c:pt>
                <c:pt idx="990">
                  <c:v>0</c:v>
                </c:pt>
                <c:pt idx="991">
                  <c:v>2.9887499986216426E-3</c:v>
                </c:pt>
                <c:pt idx="992">
                  <c:v>4.451249995327089E-3</c:v>
                </c:pt>
                <c:pt idx="993">
                  <c:v>3.8924999971641228E-3</c:v>
                </c:pt>
                <c:pt idx="994">
                  <c:v>4.9224999966099858E-3</c:v>
                </c:pt>
                <c:pt idx="995">
                  <c:v>4.6599999986938201E-3</c:v>
                </c:pt>
                <c:pt idx="996">
                  <c:v>4.6943749985075556E-3</c:v>
                </c:pt>
                <c:pt idx="997">
                  <c:v>3.7349999984144233E-3</c:v>
                </c:pt>
                <c:pt idx="998">
                  <c:v>4.3624999962048605E-3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0-472B-BBE3-12652B938654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Q_fit!$U$2:$U$28</c:f>
              <c:numCache>
                <c:formatCode>General</c:formatCode>
                <c:ptCount val="27"/>
                <c:pt idx="0">
                  <c:v>-1</c:v>
                </c:pt>
                <c:pt idx="1">
                  <c:v>-0.9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</c:numCache>
            </c:numRef>
          </c:xVal>
          <c:yVal>
            <c:numRef>
              <c:f>Q_fit!$V$2:$V$28</c:f>
              <c:numCache>
                <c:formatCode>General</c:formatCode>
                <c:ptCount val="27"/>
                <c:pt idx="0">
                  <c:v>-1.0830552060104073E-2</c:v>
                </c:pt>
                <c:pt idx="1">
                  <c:v>-9.6375725892519186E-3</c:v>
                </c:pt>
                <c:pt idx="2">
                  <c:v>-6.3348974757205991E-3</c:v>
                </c:pt>
                <c:pt idx="3">
                  <c:v>-4.3633334825540051E-3</c:v>
                </c:pt>
                <c:pt idx="4">
                  <c:v>-2.5759450220708365E-3</c:v>
                </c:pt>
                <c:pt idx="5">
                  <c:v>-9.7273209427109594E-4</c:v>
                </c:pt>
                <c:pt idx="6">
                  <c:v>4.4630530084521704E-4</c:v>
                </c:pt>
                <c:pt idx="7">
                  <c:v>1.6811671632781023E-3</c:v>
                </c:pt>
                <c:pt idx="8">
                  <c:v>2.7318534930275604E-3</c:v>
                </c:pt>
                <c:pt idx="9">
                  <c:v>3.5983642900935908E-3</c:v>
                </c:pt>
                <c:pt idx="10">
                  <c:v>4.280699554476193E-3</c:v>
                </c:pt>
                <c:pt idx="11">
                  <c:v>4.778859286175368E-3</c:v>
                </c:pt>
                <c:pt idx="12">
                  <c:v>5.0928434851911161E-3</c:v>
                </c:pt>
                <c:pt idx="13">
                  <c:v>5.2226521515234357E-3</c:v>
                </c:pt>
                <c:pt idx="14">
                  <c:v>5.1682852851723292E-3</c:v>
                </c:pt>
                <c:pt idx="15">
                  <c:v>4.9297428861377942E-3</c:v>
                </c:pt>
                <c:pt idx="16">
                  <c:v>4.5070249544198332E-3</c:v>
                </c:pt>
                <c:pt idx="17">
                  <c:v>3.9001314900184453E-3</c:v>
                </c:pt>
                <c:pt idx="18">
                  <c:v>3.1090624929336255E-3</c:v>
                </c:pt>
                <c:pt idx="19">
                  <c:v>2.1338179631653839E-3</c:v>
                </c:pt>
                <c:pt idx="20">
                  <c:v>9.7439790071371032E-4</c:v>
                </c:pt>
                <c:pt idx="21">
                  <c:v>-3.6919769442139358E-4</c:v>
                </c:pt>
                <c:pt idx="22">
                  <c:v>-1.8969688222399174E-3</c:v>
                </c:pt>
                <c:pt idx="23">
                  <c:v>-3.6089154827418715E-3</c:v>
                </c:pt>
                <c:pt idx="24">
                  <c:v>-5.5050376759272525E-3</c:v>
                </c:pt>
                <c:pt idx="25">
                  <c:v>-7.5853354017960638E-3</c:v>
                </c:pt>
                <c:pt idx="26">
                  <c:v>-9.8498086603483054E-3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F0-472B-BBE3-12652B93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45472"/>
        <c:axId val="1"/>
      </c:scatterChart>
      <c:valAx>
        <c:axId val="544045472"/>
        <c:scaling>
          <c:orientation val="minMax"/>
          <c:max val="2.5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052256532066513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4547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116389548693585"/>
          <c:y val="0.93647058823529417"/>
          <c:w val="0.13420427553444181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434724091520862"/>
          <c:y val="3.4161490683229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3391655450875"/>
          <c:y val="0.14596295425768249"/>
          <c:w val="0.85195154777927318"/>
          <c:h val="0.621118954288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(old)'!$H$21:$H$1928</c:f>
              <c:numCache>
                <c:formatCode>General</c:formatCode>
                <c:ptCount val="1908"/>
                <c:pt idx="68">
                  <c:v>-2.6199999992968515E-3</c:v>
                </c:pt>
                <c:pt idx="102">
                  <c:v>-1.1237500002607703E-3</c:v>
                </c:pt>
                <c:pt idx="123">
                  <c:v>1.7249999655177817E-4</c:v>
                </c:pt>
                <c:pt idx="136">
                  <c:v>8.9750000188359991E-4</c:v>
                </c:pt>
                <c:pt idx="137">
                  <c:v>-3.7224999978207052E-3</c:v>
                </c:pt>
                <c:pt idx="143">
                  <c:v>1.5937499993015081E-3</c:v>
                </c:pt>
                <c:pt idx="167">
                  <c:v>-1.0000003385357559E-5</c:v>
                </c:pt>
                <c:pt idx="183">
                  <c:v>2.41499999538064E-3</c:v>
                </c:pt>
                <c:pt idx="205">
                  <c:v>1.1124999582534656E-4</c:v>
                </c:pt>
                <c:pt idx="219">
                  <c:v>-1.8924999967566691E-3</c:v>
                </c:pt>
                <c:pt idx="247">
                  <c:v>-6.9625000469386578E-4</c:v>
                </c:pt>
                <c:pt idx="271">
                  <c:v>-1.2712499956251122E-3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14-47C9-916E-A2F3E19A80AD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IBVS nn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(old)'!$I$21:$I$1928</c:f>
              <c:numCache>
                <c:formatCode>General</c:formatCode>
                <c:ptCount val="1908"/>
                <c:pt idx="1">
                  <c:v>-1.0065000002214219E-2</c:v>
                </c:pt>
                <c:pt idx="2">
                  <c:v>-3.1149999995250255E-3</c:v>
                </c:pt>
                <c:pt idx="3">
                  <c:v>1.7325000007986091E-3</c:v>
                </c:pt>
                <c:pt idx="4">
                  <c:v>-4.8375000187661499E-4</c:v>
                </c:pt>
                <c:pt idx="5">
                  <c:v>-7.1299999981420115E-3</c:v>
                </c:pt>
                <c:pt idx="6">
                  <c:v>-8.5600000020349398E-3</c:v>
                </c:pt>
                <c:pt idx="7">
                  <c:v>-6.4200000051641837E-3</c:v>
                </c:pt>
                <c:pt idx="8">
                  <c:v>-8.4999999671708792E-4</c:v>
                </c:pt>
                <c:pt idx="9">
                  <c:v>-5.0662500070757233E-3</c:v>
                </c:pt>
                <c:pt idx="10">
                  <c:v>-4.4962500032852404E-3</c:v>
                </c:pt>
                <c:pt idx="12">
                  <c:v>-5.1425000056042336E-3</c:v>
                </c:pt>
                <c:pt idx="13">
                  <c:v>-9.572499999194406E-3</c:v>
                </c:pt>
                <c:pt idx="14">
                  <c:v>-1.1218750005355105E-2</c:v>
                </c:pt>
                <c:pt idx="15">
                  <c:v>-1.0218750001513399E-2</c:v>
                </c:pt>
                <c:pt idx="16">
                  <c:v>-8.6487500011571683E-3</c:v>
                </c:pt>
                <c:pt idx="17">
                  <c:v>-5.4349999991245568E-3</c:v>
                </c:pt>
                <c:pt idx="18">
                  <c:v>2.77875000028871E-3</c:v>
                </c:pt>
                <c:pt idx="21">
                  <c:v>-5.2950000026612543E-3</c:v>
                </c:pt>
                <c:pt idx="22">
                  <c:v>-6.08125000144355E-3</c:v>
                </c:pt>
                <c:pt idx="23">
                  <c:v>-5.5112499976530671E-3</c:v>
                </c:pt>
                <c:pt idx="24">
                  <c:v>-5.5112499976530671E-3</c:v>
                </c:pt>
                <c:pt idx="25">
                  <c:v>-3.9412500045727938E-3</c:v>
                </c:pt>
                <c:pt idx="26">
                  <c:v>-3.5849999985657632E-3</c:v>
                </c:pt>
                <c:pt idx="27">
                  <c:v>-3.371250000782311E-3</c:v>
                </c:pt>
                <c:pt idx="28">
                  <c:v>1.9874999998137355E-4</c:v>
                </c:pt>
                <c:pt idx="29">
                  <c:v>1.1987499965471216E-3</c:v>
                </c:pt>
                <c:pt idx="30">
                  <c:v>-3.2312500043190084E-3</c:v>
                </c:pt>
                <c:pt idx="31">
                  <c:v>-5.2375000086612999E-4</c:v>
                </c:pt>
                <c:pt idx="32">
                  <c:v>-6.6000000006170012E-3</c:v>
                </c:pt>
                <c:pt idx="33">
                  <c:v>-1.403000000573229E-2</c:v>
                </c:pt>
                <c:pt idx="35">
                  <c:v>4.7037499971338548E-3</c:v>
                </c:pt>
                <c:pt idx="36">
                  <c:v>4.2737500043585896E-3</c:v>
                </c:pt>
                <c:pt idx="37">
                  <c:v>2.1974999981466681E-3</c:v>
                </c:pt>
                <c:pt idx="38">
                  <c:v>8.3374999958323315E-3</c:v>
                </c:pt>
                <c:pt idx="39">
                  <c:v>4.9074999988079071E-3</c:v>
                </c:pt>
                <c:pt idx="42">
                  <c:v>-3.9037500027916394E-3</c:v>
                </c:pt>
                <c:pt idx="43">
                  <c:v>1.1233749995881226E-2</c:v>
                </c:pt>
                <c:pt idx="44">
                  <c:v>-5.626250000204891E-3</c:v>
                </c:pt>
                <c:pt idx="45">
                  <c:v>-4.2499999835854396E-4</c:v>
                </c:pt>
                <c:pt idx="46">
                  <c:v>1.4033749997906853E-2</c:v>
                </c:pt>
                <c:pt idx="47">
                  <c:v>-3.182500004186295E-3</c:v>
                </c:pt>
                <c:pt idx="48">
                  <c:v>-1.6124999965541065E-3</c:v>
                </c:pt>
                <c:pt idx="49">
                  <c:v>-2.68875000620028E-3</c:v>
                </c:pt>
                <c:pt idx="50">
                  <c:v>7.881249999627471E-3</c:v>
                </c:pt>
                <c:pt idx="51">
                  <c:v>7.881249999627471E-3</c:v>
                </c:pt>
                <c:pt idx="52">
                  <c:v>-5.9050000054412521E-3</c:v>
                </c:pt>
                <c:pt idx="53">
                  <c:v>3.512499992211815E-3</c:v>
                </c:pt>
                <c:pt idx="54">
                  <c:v>-8.8537500050733797E-3</c:v>
                </c:pt>
                <c:pt idx="55">
                  <c:v>-4.8537500042584725E-3</c:v>
                </c:pt>
                <c:pt idx="56">
                  <c:v>-8.5762500020791776E-3</c:v>
                </c:pt>
                <c:pt idx="57">
                  <c:v>-5.576250005105976E-3</c:v>
                </c:pt>
                <c:pt idx="58">
                  <c:v>7.7749999763909727E-4</c:v>
                </c:pt>
                <c:pt idx="59">
                  <c:v>7.7775000027031638E-3</c:v>
                </c:pt>
                <c:pt idx="60">
                  <c:v>-5.2962499976274557E-3</c:v>
                </c:pt>
                <c:pt idx="61">
                  <c:v>-1.0082499997224659E-2</c:v>
                </c:pt>
                <c:pt idx="62">
                  <c:v>-3.7262500045471825E-3</c:v>
                </c:pt>
                <c:pt idx="63">
                  <c:v>1.4874999978928827E-3</c:v>
                </c:pt>
                <c:pt idx="64">
                  <c:v>7.7012500041746534E-3</c:v>
                </c:pt>
                <c:pt idx="65">
                  <c:v>-4.9425000033807009E-3</c:v>
                </c:pt>
                <c:pt idx="66">
                  <c:v>-3.9425000068149529E-3</c:v>
                </c:pt>
                <c:pt idx="67">
                  <c:v>6.2499999330611899E-4</c:v>
                </c:pt>
                <c:pt idx="69">
                  <c:v>-1.2665000002016313E-2</c:v>
                </c:pt>
                <c:pt idx="70">
                  <c:v>-3.8749999657738954E-4</c:v>
                </c:pt>
                <c:pt idx="71">
                  <c:v>-8.463750004011672E-3</c:v>
                </c:pt>
                <c:pt idx="72">
                  <c:v>-6.1350000032689422E-3</c:v>
                </c:pt>
                <c:pt idx="73">
                  <c:v>1.7788749995816033E-2</c:v>
                </c:pt>
                <c:pt idx="74">
                  <c:v>5.3587499933200888E-3</c:v>
                </c:pt>
                <c:pt idx="81">
                  <c:v>-2.3737500014249235E-3</c:v>
                </c:pt>
                <c:pt idx="82">
                  <c:v>-1.1599999997997656E-3</c:v>
                </c:pt>
                <c:pt idx="83">
                  <c:v>5.8399999979883432E-3</c:v>
                </c:pt>
                <c:pt idx="84">
                  <c:v>-4.8037500018835999E-3</c:v>
                </c:pt>
                <c:pt idx="85">
                  <c:v>-6.8062500067753717E-3</c:v>
                </c:pt>
                <c:pt idx="86">
                  <c:v>-2.3625000176252797E-4</c:v>
                </c:pt>
                <c:pt idx="87">
                  <c:v>2.7637500024866313E-3</c:v>
                </c:pt>
                <c:pt idx="88">
                  <c:v>-5.5225000032805838E-3</c:v>
                </c:pt>
                <c:pt idx="89">
                  <c:v>-5.8800000042538159E-3</c:v>
                </c:pt>
                <c:pt idx="90">
                  <c:v>-2.8800000072806142E-3</c:v>
                </c:pt>
                <c:pt idx="91">
                  <c:v>-6.6625000181375071E-4</c:v>
                </c:pt>
                <c:pt idx="92">
                  <c:v>-2.5262499984819442E-3</c:v>
                </c:pt>
                <c:pt idx="93">
                  <c:v>3.2575000004726462E-3</c:v>
                </c:pt>
                <c:pt idx="94">
                  <c:v>-1.6025000004447065E-3</c:v>
                </c:pt>
                <c:pt idx="98">
                  <c:v>-2.1850000048289075E-3</c:v>
                </c:pt>
                <c:pt idx="99">
                  <c:v>1.1687500009429641E-3</c:v>
                </c:pt>
                <c:pt idx="100">
                  <c:v>-3.4775000021909364E-3</c:v>
                </c:pt>
                <c:pt idx="101">
                  <c:v>-3.1212500034598634E-3</c:v>
                </c:pt>
                <c:pt idx="103">
                  <c:v>-3.273750000516884E-3</c:v>
                </c:pt>
                <c:pt idx="105">
                  <c:v>-8.463750004011672E-3</c:v>
                </c:pt>
                <c:pt idx="106">
                  <c:v>1.3862499981769361E-3</c:v>
                </c:pt>
                <c:pt idx="107">
                  <c:v>-4.3287500011501834E-3</c:v>
                </c:pt>
                <c:pt idx="108">
                  <c:v>-4.8299999980372377E-3</c:v>
                </c:pt>
                <c:pt idx="109">
                  <c:v>-4.4762500037904829E-3</c:v>
                </c:pt>
                <c:pt idx="110">
                  <c:v>6.7374999998719431E-3</c:v>
                </c:pt>
                <c:pt idx="111">
                  <c:v>-9.7662500047590584E-3</c:v>
                </c:pt>
                <c:pt idx="112">
                  <c:v>1.4015000000654254E-2</c:v>
                </c:pt>
                <c:pt idx="113">
                  <c:v>3.5849999985657632E-3</c:v>
                </c:pt>
                <c:pt idx="114">
                  <c:v>7.9387500009033829E-3</c:v>
                </c:pt>
                <c:pt idx="115">
                  <c:v>-1.9212500046705827E-3</c:v>
                </c:pt>
                <c:pt idx="116">
                  <c:v>1.9078749995969702E-2</c:v>
                </c:pt>
                <c:pt idx="117">
                  <c:v>-4.2112500013899989E-3</c:v>
                </c:pt>
                <c:pt idx="118">
                  <c:v>-1.0737500051618554E-3</c:v>
                </c:pt>
                <c:pt idx="119">
                  <c:v>1.9262499990873039E-3</c:v>
                </c:pt>
                <c:pt idx="120">
                  <c:v>-8.9337500030524097E-3</c:v>
                </c:pt>
                <c:pt idx="121">
                  <c:v>6.6250002419110388E-5</c:v>
                </c:pt>
                <c:pt idx="122">
                  <c:v>-6.3637500061304308E-3</c:v>
                </c:pt>
                <c:pt idx="142">
                  <c:v>-2.4875000017345883E-3</c:v>
                </c:pt>
                <c:pt idx="157">
                  <c:v>-3.8150000036694109E-3</c:v>
                </c:pt>
                <c:pt idx="160">
                  <c:v>-3.8637500038021244E-3</c:v>
                </c:pt>
                <c:pt idx="162">
                  <c:v>-3.0374999987543561E-3</c:v>
                </c:pt>
                <c:pt idx="173">
                  <c:v>-3.0449999976553954E-3</c:v>
                </c:pt>
                <c:pt idx="174">
                  <c:v>-6.075000055716373E-4</c:v>
                </c:pt>
                <c:pt idx="175">
                  <c:v>-6.075000055716373E-4</c:v>
                </c:pt>
                <c:pt idx="190">
                  <c:v>5.2375000086612999E-4</c:v>
                </c:pt>
                <c:pt idx="215">
                  <c:v>-6.6125000012107193E-4</c:v>
                </c:pt>
                <c:pt idx="232">
                  <c:v>-3.0112500026007183E-3</c:v>
                </c:pt>
                <c:pt idx="257">
                  <c:v>-1.5212500002235174E-3</c:v>
                </c:pt>
                <c:pt idx="307">
                  <c:v>-2.5200000018230639E-3</c:v>
                </c:pt>
                <c:pt idx="377">
                  <c:v>8.9999994088429958E-5</c:v>
                </c:pt>
                <c:pt idx="418">
                  <c:v>1.2137499943492003E-3</c:v>
                </c:pt>
                <c:pt idx="419">
                  <c:v>1.2137499943492003E-3</c:v>
                </c:pt>
                <c:pt idx="462">
                  <c:v>1.1362500008544885E-3</c:v>
                </c:pt>
                <c:pt idx="463">
                  <c:v>1.1362500008544885E-3</c:v>
                </c:pt>
                <c:pt idx="527">
                  <c:v>2.6612500005285256E-3</c:v>
                </c:pt>
                <c:pt idx="538">
                  <c:v>3.2250000003841706E-3</c:v>
                </c:pt>
                <c:pt idx="555">
                  <c:v>3.9287499967031181E-3</c:v>
                </c:pt>
                <c:pt idx="556">
                  <c:v>3.9287499967031181E-3</c:v>
                </c:pt>
                <c:pt idx="584">
                  <c:v>2.0937499939464033E-3</c:v>
                </c:pt>
                <c:pt idx="585">
                  <c:v>1.3431249972200021E-3</c:v>
                </c:pt>
                <c:pt idx="586">
                  <c:v>2.1500000002561137E-3</c:v>
                </c:pt>
                <c:pt idx="587">
                  <c:v>1.1568749978323467E-3</c:v>
                </c:pt>
                <c:pt idx="588">
                  <c:v>2.0131249984842725E-3</c:v>
                </c:pt>
                <c:pt idx="589">
                  <c:v>7.0324999978765845E-3</c:v>
                </c:pt>
                <c:pt idx="590">
                  <c:v>7.0324999978765845E-3</c:v>
                </c:pt>
                <c:pt idx="596">
                  <c:v>3.3374999984516762E-3</c:v>
                </c:pt>
                <c:pt idx="597">
                  <c:v>2.6581249985611066E-3</c:v>
                </c:pt>
                <c:pt idx="598">
                  <c:v>4.1581249970477074E-3</c:v>
                </c:pt>
                <c:pt idx="627">
                  <c:v>2.8174999970360659E-3</c:v>
                </c:pt>
                <c:pt idx="628">
                  <c:v>3.3243750003748573E-3</c:v>
                </c:pt>
                <c:pt idx="629">
                  <c:v>5.2243750033085234E-3</c:v>
                </c:pt>
                <c:pt idx="630">
                  <c:v>5.5243750030058436E-3</c:v>
                </c:pt>
                <c:pt idx="638">
                  <c:v>2.887499998905696E-3</c:v>
                </c:pt>
                <c:pt idx="639">
                  <c:v>2.8012499969918281E-3</c:v>
                </c:pt>
                <c:pt idx="640">
                  <c:v>4.0081249971990474E-3</c:v>
                </c:pt>
                <c:pt idx="641">
                  <c:v>6.4081250020535663E-3</c:v>
                </c:pt>
                <c:pt idx="644">
                  <c:v>6.3006249984027818E-3</c:v>
                </c:pt>
                <c:pt idx="646">
                  <c:v>4.498750000493601E-3</c:v>
                </c:pt>
                <c:pt idx="668">
                  <c:v>3.3593749976716936E-3</c:v>
                </c:pt>
                <c:pt idx="669">
                  <c:v>3.7224999978207052E-3</c:v>
                </c:pt>
                <c:pt idx="670">
                  <c:v>4.222499999741558E-3</c:v>
                </c:pt>
                <c:pt idx="671">
                  <c:v>3.429374992265366E-3</c:v>
                </c:pt>
                <c:pt idx="673">
                  <c:v>3.5362499984330498E-3</c:v>
                </c:pt>
                <c:pt idx="674">
                  <c:v>3.6362500031827949E-3</c:v>
                </c:pt>
                <c:pt idx="676">
                  <c:v>3.0856249941280112E-3</c:v>
                </c:pt>
                <c:pt idx="678">
                  <c:v>4.2856250001932494E-3</c:v>
                </c:pt>
                <c:pt idx="695">
                  <c:v>4.1112499966402538E-3</c:v>
                </c:pt>
                <c:pt idx="696">
                  <c:v>5.1112499932060018E-3</c:v>
                </c:pt>
                <c:pt idx="697">
                  <c:v>6.7112499964423478E-3</c:v>
                </c:pt>
                <c:pt idx="703">
                  <c:v>4.0124999941326678E-3</c:v>
                </c:pt>
                <c:pt idx="704">
                  <c:v>4.5124999960535206E-3</c:v>
                </c:pt>
                <c:pt idx="705">
                  <c:v>4.8124999957508408E-3</c:v>
                </c:pt>
                <c:pt idx="727">
                  <c:v>4.7593749986845069E-3</c:v>
                </c:pt>
                <c:pt idx="729">
                  <c:v>6.7593749990919605E-3</c:v>
                </c:pt>
                <c:pt idx="730">
                  <c:v>4.1799999962677248E-3</c:v>
                </c:pt>
                <c:pt idx="731">
                  <c:v>4.3799999984912574E-3</c:v>
                </c:pt>
                <c:pt idx="732">
                  <c:v>4.4799999959650449E-3</c:v>
                </c:pt>
                <c:pt idx="738">
                  <c:v>2.77875000028871E-3</c:v>
                </c:pt>
                <c:pt idx="802">
                  <c:v>6.1431249996530823E-3</c:v>
                </c:pt>
                <c:pt idx="803">
                  <c:v>6.1431249996530823E-3</c:v>
                </c:pt>
                <c:pt idx="804">
                  <c:v>4.1500000006635673E-3</c:v>
                </c:pt>
                <c:pt idx="806">
                  <c:v>5.2762499981326982E-3</c:v>
                </c:pt>
                <c:pt idx="807">
                  <c:v>5.0137500002165325E-3</c:v>
                </c:pt>
                <c:pt idx="808">
                  <c:v>5.0137500002165325E-3</c:v>
                </c:pt>
                <c:pt idx="809">
                  <c:v>2.5206249993061647E-3</c:v>
                </c:pt>
                <c:pt idx="810">
                  <c:v>2.5206249993061647E-3</c:v>
                </c:pt>
                <c:pt idx="812">
                  <c:v>2.4768749935901724E-3</c:v>
                </c:pt>
                <c:pt idx="825">
                  <c:v>1.4062499976716936E-3</c:v>
                </c:pt>
                <c:pt idx="826">
                  <c:v>1.4062499976716936E-3</c:v>
                </c:pt>
                <c:pt idx="827">
                  <c:v>1.4062499976716936E-3</c:v>
                </c:pt>
                <c:pt idx="828">
                  <c:v>1.8131249962607399E-3</c:v>
                </c:pt>
                <c:pt idx="829">
                  <c:v>1.8131249962607399E-3</c:v>
                </c:pt>
                <c:pt idx="830">
                  <c:v>2.3199999995995313E-3</c:v>
                </c:pt>
                <c:pt idx="831">
                  <c:v>2.3199999995995313E-3</c:v>
                </c:pt>
                <c:pt idx="837">
                  <c:v>4.2843749979510903E-3</c:v>
                </c:pt>
                <c:pt idx="838">
                  <c:v>4.484375000174623E-3</c:v>
                </c:pt>
                <c:pt idx="839">
                  <c:v>4.684374995122198E-3</c:v>
                </c:pt>
                <c:pt idx="841">
                  <c:v>5.2312499974505045E-3</c:v>
                </c:pt>
                <c:pt idx="842">
                  <c:v>5.321249998814892E-3</c:v>
                </c:pt>
                <c:pt idx="843">
                  <c:v>5.6112499951268546E-3</c:v>
                </c:pt>
                <c:pt idx="844">
                  <c:v>4.3481249958858825E-3</c:v>
                </c:pt>
                <c:pt idx="845">
                  <c:v>6.5681249907356687E-3</c:v>
                </c:pt>
                <c:pt idx="846">
                  <c:v>6.7481249934644438E-3</c:v>
                </c:pt>
                <c:pt idx="855">
                  <c:v>5.3399999960674904E-3</c:v>
                </c:pt>
                <c:pt idx="856">
                  <c:v>5.3399999960674904E-3</c:v>
                </c:pt>
                <c:pt idx="857">
                  <c:v>6.25124999351101E-3</c:v>
                </c:pt>
                <c:pt idx="858">
                  <c:v>8.678124999278225E-3</c:v>
                </c:pt>
                <c:pt idx="859">
                  <c:v>1.0288124998623971E-2</c:v>
                </c:pt>
                <c:pt idx="860">
                  <c:v>3.6681249985122122E-3</c:v>
                </c:pt>
                <c:pt idx="861">
                  <c:v>3.7681249959859997E-3</c:v>
                </c:pt>
                <c:pt idx="862">
                  <c:v>4.1681249931571074E-3</c:v>
                </c:pt>
                <c:pt idx="864">
                  <c:v>5.0824999998440035E-3</c:v>
                </c:pt>
                <c:pt idx="865">
                  <c:v>5.8825000014621764E-3</c:v>
                </c:pt>
                <c:pt idx="866">
                  <c:v>5.982499998935964E-3</c:v>
                </c:pt>
                <c:pt idx="868">
                  <c:v>5.1224999988335185E-3</c:v>
                </c:pt>
                <c:pt idx="871">
                  <c:v>5.4862499964656308E-3</c:v>
                </c:pt>
                <c:pt idx="877">
                  <c:v>4.7937499984982423E-3</c:v>
                </c:pt>
                <c:pt idx="878">
                  <c:v>4.7937499984982423E-3</c:v>
                </c:pt>
                <c:pt idx="879">
                  <c:v>4.993750000721775E-3</c:v>
                </c:pt>
                <c:pt idx="880">
                  <c:v>5.0437500030966476E-3</c:v>
                </c:pt>
                <c:pt idx="882">
                  <c:v>4.6943749985075556E-3</c:v>
                </c:pt>
                <c:pt idx="883">
                  <c:v>4.8143749954761006E-3</c:v>
                </c:pt>
                <c:pt idx="885">
                  <c:v>2.734374997089617E-3</c:v>
                </c:pt>
                <c:pt idx="886">
                  <c:v>3.1343750015366822E-3</c:v>
                </c:pt>
                <c:pt idx="891">
                  <c:v>4.4831249979324639E-3</c:v>
                </c:pt>
                <c:pt idx="893">
                  <c:v>6.4006250031525269E-3</c:v>
                </c:pt>
                <c:pt idx="894">
                  <c:v>6.4006250031525269E-3</c:v>
                </c:pt>
                <c:pt idx="901">
                  <c:v>6.1999999961699359E-3</c:v>
                </c:pt>
                <c:pt idx="902">
                  <c:v>5.156874998647254E-3</c:v>
                </c:pt>
                <c:pt idx="906">
                  <c:v>5.5412500005331822E-3</c:v>
                </c:pt>
                <c:pt idx="907">
                  <c:v>6.4768749944050796E-3</c:v>
                </c:pt>
                <c:pt idx="917">
                  <c:v>5.7837499989545904E-3</c:v>
                </c:pt>
                <c:pt idx="918">
                  <c:v>5.9737499977927655E-3</c:v>
                </c:pt>
                <c:pt idx="919">
                  <c:v>5.3374999915831722E-3</c:v>
                </c:pt>
                <c:pt idx="920">
                  <c:v>5.837499993504025E-3</c:v>
                </c:pt>
                <c:pt idx="921">
                  <c:v>5.9374999909778126E-3</c:v>
                </c:pt>
                <c:pt idx="922">
                  <c:v>6.0406249976949766E-3</c:v>
                </c:pt>
                <c:pt idx="923">
                  <c:v>5.8543749983073212E-3</c:v>
                </c:pt>
                <c:pt idx="924">
                  <c:v>4.6412500014412217E-3</c:v>
                </c:pt>
                <c:pt idx="925">
                  <c:v>6.5512500004842877E-3</c:v>
                </c:pt>
                <c:pt idx="926">
                  <c:v>4.8562499941908754E-3</c:v>
                </c:pt>
                <c:pt idx="927">
                  <c:v>5.9431249974295497E-3</c:v>
                </c:pt>
                <c:pt idx="928">
                  <c:v>5.2137499951641075E-3</c:v>
                </c:pt>
                <c:pt idx="929">
                  <c:v>4.4675000026472844E-3</c:v>
                </c:pt>
                <c:pt idx="930">
                  <c:v>4.3975000007776543E-3</c:v>
                </c:pt>
                <c:pt idx="940">
                  <c:v>4.8787499908939935E-3</c:v>
                </c:pt>
                <c:pt idx="941">
                  <c:v>5.6237500029965304E-3</c:v>
                </c:pt>
                <c:pt idx="942">
                  <c:v>4.9175000021932647E-3</c:v>
                </c:pt>
                <c:pt idx="944">
                  <c:v>5.6949999998323619E-3</c:v>
                </c:pt>
                <c:pt idx="946">
                  <c:v>9.3606250011362135E-3</c:v>
                </c:pt>
                <c:pt idx="947">
                  <c:v>4.3231249946984462E-3</c:v>
                </c:pt>
                <c:pt idx="948">
                  <c:v>4.986249994544778E-3</c:v>
                </c:pt>
                <c:pt idx="949">
                  <c:v>4.163749996223487E-3</c:v>
                </c:pt>
                <c:pt idx="951">
                  <c:v>4.0474999987054616E-3</c:v>
                </c:pt>
                <c:pt idx="952">
                  <c:v>2.7524999968591146E-3</c:v>
                </c:pt>
                <c:pt idx="953">
                  <c:v>6.0581249999813735E-3</c:v>
                </c:pt>
                <c:pt idx="954">
                  <c:v>4.6649999931105413E-3</c:v>
                </c:pt>
                <c:pt idx="955">
                  <c:v>6.8099999989499338E-3</c:v>
                </c:pt>
                <c:pt idx="956">
                  <c:v>5.3687499967054464E-3</c:v>
                </c:pt>
                <c:pt idx="957">
                  <c:v>4.2762499942909926E-3</c:v>
                </c:pt>
                <c:pt idx="959">
                  <c:v>4.2462499914108776E-3</c:v>
                </c:pt>
                <c:pt idx="960">
                  <c:v>4.0599999992991798E-3</c:v>
                </c:pt>
                <c:pt idx="961">
                  <c:v>3.1943749927449971E-3</c:v>
                </c:pt>
                <c:pt idx="963">
                  <c:v>5.6399999957648106E-3</c:v>
                </c:pt>
                <c:pt idx="964">
                  <c:v>5.0806250001187436E-3</c:v>
                </c:pt>
                <c:pt idx="965">
                  <c:v>7.1981250002863817E-3</c:v>
                </c:pt>
                <c:pt idx="968">
                  <c:v>5.3999999945517629E-3</c:v>
                </c:pt>
                <c:pt idx="998">
                  <c:v>3.6424999925657175E-3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14-47C9-916E-A2F3E19A80AD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OMT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2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(old)'!$J$21:$J$1928</c:f>
              <c:numCache>
                <c:formatCode>General</c:formatCode>
                <c:ptCount val="1908"/>
                <c:pt idx="224">
                  <c:v>3.1249999301508069E-4</c:v>
                </c:pt>
                <c:pt idx="310">
                  <c:v>8.435000003373716E-3</c:v>
                </c:pt>
                <c:pt idx="425">
                  <c:v>-3.4437499998603016E-3</c:v>
                </c:pt>
                <c:pt idx="502">
                  <c:v>1.404375000129221E-2</c:v>
                </c:pt>
                <c:pt idx="537">
                  <c:v>4.0049999952316284E-3</c:v>
                </c:pt>
                <c:pt idx="685">
                  <c:v>2.2875000286148861E-4</c:v>
                </c:pt>
                <c:pt idx="699">
                  <c:v>7.3537499993108213E-3</c:v>
                </c:pt>
                <c:pt idx="734">
                  <c:v>4.7699999995529652E-3</c:v>
                </c:pt>
                <c:pt idx="741">
                  <c:v>1.6969999996945262E-2</c:v>
                </c:pt>
                <c:pt idx="742">
                  <c:v>1.246625000203494E-2</c:v>
                </c:pt>
                <c:pt idx="743">
                  <c:v>1.9819999994069804E-2</c:v>
                </c:pt>
                <c:pt idx="744">
                  <c:v>7.743750000372529E-3</c:v>
                </c:pt>
                <c:pt idx="745">
                  <c:v>1.4163749998260755E-2</c:v>
                </c:pt>
                <c:pt idx="746">
                  <c:v>1.3084999991406221E-2</c:v>
                </c:pt>
                <c:pt idx="747">
                  <c:v>9.2887499995413236E-3</c:v>
                </c:pt>
                <c:pt idx="748">
                  <c:v>8.8562500022817403E-3</c:v>
                </c:pt>
                <c:pt idx="775">
                  <c:v>7.488749994081445E-3</c:v>
                </c:pt>
                <c:pt idx="784">
                  <c:v>2.3362499996437691E-3</c:v>
                </c:pt>
                <c:pt idx="786">
                  <c:v>4.4762500037904829E-3</c:v>
                </c:pt>
                <c:pt idx="791">
                  <c:v>8.7825000009615906E-3</c:v>
                </c:pt>
                <c:pt idx="795">
                  <c:v>6.4774999918881804E-3</c:v>
                </c:pt>
                <c:pt idx="801">
                  <c:v>7.7549999987240881E-3</c:v>
                </c:pt>
                <c:pt idx="815">
                  <c:v>3.9437500017811544E-3</c:v>
                </c:pt>
                <c:pt idx="816">
                  <c:v>2.0157500002824236E-2</c:v>
                </c:pt>
                <c:pt idx="817">
                  <c:v>8.6749999900348485E-4</c:v>
                </c:pt>
                <c:pt idx="818">
                  <c:v>1.2437499994121026E-2</c:v>
                </c:pt>
                <c:pt idx="819">
                  <c:v>1.0651249998772983E-2</c:v>
                </c:pt>
                <c:pt idx="820">
                  <c:v>3.7149999989196658E-3</c:v>
                </c:pt>
                <c:pt idx="823">
                  <c:v>4.2987499982700683E-3</c:v>
                </c:pt>
                <c:pt idx="824">
                  <c:v>5.8687499913503416E-3</c:v>
                </c:pt>
                <c:pt idx="832">
                  <c:v>1.2837499962188303E-3</c:v>
                </c:pt>
                <c:pt idx="833">
                  <c:v>1.6283749995636754E-2</c:v>
                </c:pt>
                <c:pt idx="834">
                  <c:v>1.9131250002828892E-2</c:v>
                </c:pt>
                <c:pt idx="836">
                  <c:v>9.5362499996554106E-3</c:v>
                </c:pt>
                <c:pt idx="840">
                  <c:v>-7.4000001040985808E-4</c:v>
                </c:pt>
                <c:pt idx="848">
                  <c:v>-3.8874999881954864E-4</c:v>
                </c:pt>
                <c:pt idx="849">
                  <c:v>1.0611249999783468E-2</c:v>
                </c:pt>
                <c:pt idx="850">
                  <c:v>7.1074999941629358E-3</c:v>
                </c:pt>
                <c:pt idx="851">
                  <c:v>9.2499998572748154E-5</c:v>
                </c:pt>
                <c:pt idx="852">
                  <c:v>-5.0600000031408854E-3</c:v>
                </c:pt>
                <c:pt idx="853">
                  <c:v>5.2937500004190952E-3</c:v>
                </c:pt>
                <c:pt idx="863">
                  <c:v>6.3712499977555126E-3</c:v>
                </c:pt>
                <c:pt idx="867">
                  <c:v>9.7249999962514266E-3</c:v>
                </c:pt>
                <c:pt idx="869">
                  <c:v>2.6487499926588498E-3</c:v>
                </c:pt>
                <c:pt idx="870">
                  <c:v>5.5724999983794987E-3</c:v>
                </c:pt>
                <c:pt idx="872">
                  <c:v>1.8142499997338746E-2</c:v>
                </c:pt>
                <c:pt idx="873">
                  <c:v>4.2800000010174699E-3</c:v>
                </c:pt>
                <c:pt idx="874">
                  <c:v>3.8499999936902896E-3</c:v>
                </c:pt>
                <c:pt idx="875">
                  <c:v>-2.5800000003073364E-3</c:v>
                </c:pt>
                <c:pt idx="876">
                  <c:v>3.7762499923701398E-3</c:v>
                </c:pt>
                <c:pt idx="881">
                  <c:v>8.5599999947589822E-3</c:v>
                </c:pt>
                <c:pt idx="884">
                  <c:v>6.913749995874241E-3</c:v>
                </c:pt>
                <c:pt idx="887">
                  <c:v>8.2699999984470196E-3</c:v>
                </c:pt>
                <c:pt idx="888">
                  <c:v>1.2483749997045379E-2</c:v>
                </c:pt>
                <c:pt idx="889">
                  <c:v>4.2674999931477942E-3</c:v>
                </c:pt>
                <c:pt idx="892">
                  <c:v>3.0674999943585135E-3</c:v>
                </c:pt>
                <c:pt idx="895">
                  <c:v>6.7750000016530976E-3</c:v>
                </c:pt>
                <c:pt idx="896">
                  <c:v>6.1287499920581467E-3</c:v>
                </c:pt>
                <c:pt idx="897">
                  <c:v>5.6987499992828816E-3</c:v>
                </c:pt>
                <c:pt idx="898">
                  <c:v>4.0525000003981404E-3</c:v>
                </c:pt>
                <c:pt idx="899">
                  <c:v>-5.9124999825144187E-4</c:v>
                </c:pt>
                <c:pt idx="900">
                  <c:v>-1.807500004360918E-3</c:v>
                </c:pt>
                <c:pt idx="903">
                  <c:v>-6.237500005227048E-3</c:v>
                </c:pt>
                <c:pt idx="904">
                  <c:v>1.3329999994311947E-2</c:v>
                </c:pt>
                <c:pt idx="905">
                  <c:v>4.8999999999068677E-3</c:v>
                </c:pt>
                <c:pt idx="909">
                  <c:v>-9.6000000485219061E-4</c:v>
                </c:pt>
                <c:pt idx="910">
                  <c:v>1.3253749995783437E-2</c:v>
                </c:pt>
                <c:pt idx="911">
                  <c:v>5.5337499943561852E-3</c:v>
                </c:pt>
                <c:pt idx="912">
                  <c:v>9.5337499951710925E-3</c:v>
                </c:pt>
                <c:pt idx="913">
                  <c:v>6.317500003206078E-3</c:v>
                </c:pt>
                <c:pt idx="914">
                  <c:v>5.4599999930360354E-3</c:v>
                </c:pt>
                <c:pt idx="915">
                  <c:v>-4.7587500012014061E-3</c:v>
                </c:pt>
                <c:pt idx="916">
                  <c:v>6.5949999989243224E-3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14-47C9-916E-A2F3E19A80AD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OMT 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(old)'!$K$21:$K$1928</c:f>
              <c:numCache>
                <c:formatCode>General</c:formatCode>
                <c:ptCount val="1908"/>
                <c:pt idx="223">
                  <c:v>3.1249999301508069E-4</c:v>
                </c:pt>
                <c:pt idx="225">
                  <c:v>3.3124999972642399E-3</c:v>
                </c:pt>
                <c:pt idx="226">
                  <c:v>3.5899999929824844E-3</c:v>
                </c:pt>
                <c:pt idx="227">
                  <c:v>-6.4862500003073364E-3</c:v>
                </c:pt>
                <c:pt idx="228">
                  <c:v>2.0837499978370033E-3</c:v>
                </c:pt>
                <c:pt idx="230">
                  <c:v>-5.9925000023213215E-3</c:v>
                </c:pt>
                <c:pt idx="236">
                  <c:v>-8.2212499983143061E-3</c:v>
                </c:pt>
                <c:pt idx="237">
                  <c:v>-1.2297500004933681E-2</c:v>
                </c:pt>
                <c:pt idx="241">
                  <c:v>-2.3375000455416739E-4</c:v>
                </c:pt>
                <c:pt idx="243">
                  <c:v>2.5499999974272214E-3</c:v>
                </c:pt>
                <c:pt idx="250">
                  <c:v>-2.7137500001117587E-3</c:v>
                </c:pt>
                <c:pt idx="261">
                  <c:v>-1.2475000039557926E-3</c:v>
                </c:pt>
                <c:pt idx="266">
                  <c:v>4.9562499989406206E-3</c:v>
                </c:pt>
                <c:pt idx="273">
                  <c:v>3.1837499918765388E-3</c:v>
                </c:pt>
                <c:pt idx="274">
                  <c:v>6.9674999976996332E-3</c:v>
                </c:pt>
                <c:pt idx="275">
                  <c:v>2.4500000290572643E-4</c:v>
                </c:pt>
                <c:pt idx="277">
                  <c:v>3.8149999963934533E-3</c:v>
                </c:pt>
                <c:pt idx="300">
                  <c:v>3.0799999949522316E-3</c:v>
                </c:pt>
                <c:pt idx="301">
                  <c:v>8.6500000033993274E-3</c:v>
                </c:pt>
                <c:pt idx="308">
                  <c:v>-2.3749999672872946E-4</c:v>
                </c:pt>
                <c:pt idx="309">
                  <c:v>8.435000003373716E-3</c:v>
                </c:pt>
                <c:pt idx="317">
                  <c:v>-2.6537500016274862E-3</c:v>
                </c:pt>
                <c:pt idx="319">
                  <c:v>4.559999993944075E-3</c:v>
                </c:pt>
                <c:pt idx="324">
                  <c:v>2.6237499987473711E-3</c:v>
                </c:pt>
                <c:pt idx="326">
                  <c:v>7.1937499960768037E-3</c:v>
                </c:pt>
                <c:pt idx="328">
                  <c:v>3.9774999968358316E-3</c:v>
                </c:pt>
                <c:pt idx="329">
                  <c:v>6.5475000010337681E-3</c:v>
                </c:pt>
                <c:pt idx="332">
                  <c:v>7.2575000012875535E-3</c:v>
                </c:pt>
                <c:pt idx="334">
                  <c:v>5.5349999965983443E-3</c:v>
                </c:pt>
                <c:pt idx="337">
                  <c:v>2.382500002568122E-3</c:v>
                </c:pt>
                <c:pt idx="338">
                  <c:v>9.5962499981396832E-3</c:v>
                </c:pt>
                <c:pt idx="339">
                  <c:v>8.9525000003050081E-3</c:v>
                </c:pt>
                <c:pt idx="342">
                  <c:v>3.7237500000628643E-3</c:v>
                </c:pt>
                <c:pt idx="349">
                  <c:v>2.5337500046589412E-3</c:v>
                </c:pt>
                <c:pt idx="365">
                  <c:v>3.7987499963492155E-3</c:v>
                </c:pt>
                <c:pt idx="368">
                  <c:v>3.7862499957554974E-3</c:v>
                </c:pt>
                <c:pt idx="373">
                  <c:v>1.7237499996554106E-3</c:v>
                </c:pt>
                <c:pt idx="378">
                  <c:v>2.266249997774139E-3</c:v>
                </c:pt>
                <c:pt idx="386">
                  <c:v>7.2674999973969534E-3</c:v>
                </c:pt>
                <c:pt idx="393">
                  <c:v>9.0237499971408397E-3</c:v>
                </c:pt>
                <c:pt idx="408">
                  <c:v>1.2567500001750886E-2</c:v>
                </c:pt>
                <c:pt idx="411">
                  <c:v>5.3387499938253313E-3</c:v>
                </c:pt>
                <c:pt idx="424">
                  <c:v>-3.4437499998603016E-3</c:v>
                </c:pt>
                <c:pt idx="438">
                  <c:v>7.4650000024121255E-3</c:v>
                </c:pt>
                <c:pt idx="439">
                  <c:v>-3.6112500019953586E-3</c:v>
                </c:pt>
                <c:pt idx="440">
                  <c:v>-2.3337500024354085E-3</c:v>
                </c:pt>
                <c:pt idx="441">
                  <c:v>4.666250002628658E-3</c:v>
                </c:pt>
                <c:pt idx="442">
                  <c:v>3.0225000009522773E-3</c:v>
                </c:pt>
                <c:pt idx="443">
                  <c:v>7.299999997485429E-4</c:v>
                </c:pt>
                <c:pt idx="444">
                  <c:v>5.1374999748077244E-4</c:v>
                </c:pt>
                <c:pt idx="445">
                  <c:v>8.6999999621184543E-4</c:v>
                </c:pt>
                <c:pt idx="483">
                  <c:v>6.8562500018742867E-3</c:v>
                </c:pt>
                <c:pt idx="485">
                  <c:v>-1.0800000018207356E-3</c:v>
                </c:pt>
                <c:pt idx="486">
                  <c:v>9.4874999922467396E-3</c:v>
                </c:pt>
                <c:pt idx="487">
                  <c:v>1.8437499966239557E-3</c:v>
                </c:pt>
                <c:pt idx="488">
                  <c:v>1.9687500025611371E-3</c:v>
                </c:pt>
                <c:pt idx="501">
                  <c:v>1.0829999999259599E-2</c:v>
                </c:pt>
                <c:pt idx="504">
                  <c:v>5.1074999937554821E-3</c:v>
                </c:pt>
                <c:pt idx="505">
                  <c:v>1.2461250000342261E-2</c:v>
                </c:pt>
                <c:pt idx="506">
                  <c:v>4.6012499951757491E-3</c:v>
                </c:pt>
                <c:pt idx="507">
                  <c:v>2.9550000035669655E-3</c:v>
                </c:pt>
                <c:pt idx="511">
                  <c:v>1.180249999742955E-2</c:v>
                </c:pt>
                <c:pt idx="512">
                  <c:v>4.3724999995902181E-3</c:v>
                </c:pt>
                <c:pt idx="514">
                  <c:v>1.2199999982840382E-3</c:v>
                </c:pt>
                <c:pt idx="515">
                  <c:v>-6.7162499981350265E-3</c:v>
                </c:pt>
                <c:pt idx="529">
                  <c:v>1.2587499993969686E-2</c:v>
                </c:pt>
                <c:pt idx="531">
                  <c:v>2.5112500006798655E-3</c:v>
                </c:pt>
                <c:pt idx="536">
                  <c:v>-3.9949999991222285E-3</c:v>
                </c:pt>
                <c:pt idx="541">
                  <c:v>-3.4375000032014214E-3</c:v>
                </c:pt>
                <c:pt idx="548">
                  <c:v>2.789999998640269E-3</c:v>
                </c:pt>
                <c:pt idx="565">
                  <c:v>1.978749998670537E-3</c:v>
                </c:pt>
                <c:pt idx="566">
                  <c:v>3.5487499990267679E-3</c:v>
                </c:pt>
                <c:pt idx="568">
                  <c:v>1.7307499998423737E-2</c:v>
                </c:pt>
                <c:pt idx="571">
                  <c:v>-8.4500000230036676E-4</c:v>
                </c:pt>
                <c:pt idx="594">
                  <c:v>-3.0600000027334318E-3</c:v>
                </c:pt>
                <c:pt idx="595">
                  <c:v>6.153749993245583E-3</c:v>
                </c:pt>
                <c:pt idx="605">
                  <c:v>2.9762499980279244E-3</c:v>
                </c:pt>
                <c:pt idx="607">
                  <c:v>2.3300000029848889E-3</c:v>
                </c:pt>
                <c:pt idx="647">
                  <c:v>5.8987500015064143E-3</c:v>
                </c:pt>
                <c:pt idx="648">
                  <c:v>7.4687499945866875E-3</c:v>
                </c:pt>
                <c:pt idx="650">
                  <c:v>3.8224999952944927E-3</c:v>
                </c:pt>
                <c:pt idx="683">
                  <c:v>2.8725000011036173E-3</c:v>
                </c:pt>
                <c:pt idx="684">
                  <c:v>2.2875000286148861E-4</c:v>
                </c:pt>
                <c:pt idx="698">
                  <c:v>7.3537499993108213E-3</c:v>
                </c:pt>
                <c:pt idx="811">
                  <c:v>5.9562499955063686E-3</c:v>
                </c:pt>
                <c:pt idx="813">
                  <c:v>5.5262499954551458E-3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14-47C9-916E-A2F3E19A80AD}"/>
            </c:ext>
          </c:extLst>
        </c:ser>
        <c:ser>
          <c:idx val="4"/>
          <c:order val="4"/>
          <c:tx>
            <c:strRef>
              <c:f>'A (old)'!$L$20:$L$20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(old)'!$L$21:$L$1928</c:f>
              <c:numCache>
                <c:formatCode>General</c:formatCode>
                <c:ptCount val="1908"/>
                <c:pt idx="908">
                  <c:v>5.8262500024284236E-3</c:v>
                </c:pt>
                <c:pt idx="945">
                  <c:v>4.4493749956018291E-3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14-47C9-916E-A2F3E19A80AD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(old)'!$M$21:$M$1928</c:f>
              <c:numCache>
                <c:formatCode>General</c:formatCode>
                <c:ptCount val="1908"/>
                <c:pt idx="75">
                  <c:v>-1.1250625000684522E-2</c:v>
                </c:pt>
                <c:pt idx="77">
                  <c:v>-2.363749998039566E-3</c:v>
                </c:pt>
                <c:pt idx="79">
                  <c:v>-9.0862500001094304E-3</c:v>
                </c:pt>
                <c:pt idx="104">
                  <c:v>7.9374999986612238E-3</c:v>
                </c:pt>
                <c:pt idx="124">
                  <c:v>-8.6125000234460458E-4</c:v>
                </c:pt>
                <c:pt idx="127">
                  <c:v>-2.7974999975413084E-3</c:v>
                </c:pt>
                <c:pt idx="128">
                  <c:v>-1.375000283587724E-5</c:v>
                </c:pt>
                <c:pt idx="129">
                  <c:v>-8.6599999995087273E-3</c:v>
                </c:pt>
                <c:pt idx="130">
                  <c:v>2.3399999990942888E-3</c:v>
                </c:pt>
                <c:pt idx="132">
                  <c:v>-4.5625000348081812E-4</c:v>
                </c:pt>
                <c:pt idx="133">
                  <c:v>7.5749999814433977E-4</c:v>
                </c:pt>
                <c:pt idx="134">
                  <c:v>3.3150000017485581E-3</c:v>
                </c:pt>
                <c:pt idx="138">
                  <c:v>3.390000005310867E-3</c:v>
                </c:pt>
                <c:pt idx="140">
                  <c:v>-1.1914999995497055E-2</c:v>
                </c:pt>
                <c:pt idx="145">
                  <c:v>1.5800000037415884E-3</c:v>
                </c:pt>
                <c:pt idx="146">
                  <c:v>5.3637500022887252E-3</c:v>
                </c:pt>
                <c:pt idx="147">
                  <c:v>3.6437499948078766E-3</c:v>
                </c:pt>
                <c:pt idx="148">
                  <c:v>-2.2187499998835847E-3</c:v>
                </c:pt>
                <c:pt idx="149">
                  <c:v>-1.6487500033690594E-3</c:v>
                </c:pt>
                <c:pt idx="151">
                  <c:v>-7.7250000031199306E-3</c:v>
                </c:pt>
                <c:pt idx="152">
                  <c:v>2.2749999989173375E-3</c:v>
                </c:pt>
                <c:pt idx="153">
                  <c:v>-1.5371250003227033E-2</c:v>
                </c:pt>
                <c:pt idx="155">
                  <c:v>-1.3712500003748573E-3</c:v>
                </c:pt>
                <c:pt idx="161">
                  <c:v>8.9062499973806553E-3</c:v>
                </c:pt>
                <c:pt idx="164">
                  <c:v>-5.2375000086612999E-4</c:v>
                </c:pt>
                <c:pt idx="165">
                  <c:v>-4.106249994947575E-3</c:v>
                </c:pt>
                <c:pt idx="166">
                  <c:v>2.4637499955133535E-3</c:v>
                </c:pt>
                <c:pt idx="168">
                  <c:v>-1.8262500016135164E-3</c:v>
                </c:pt>
                <c:pt idx="169">
                  <c:v>2.3112499984563328E-3</c:v>
                </c:pt>
                <c:pt idx="171">
                  <c:v>9.1849999953410588E-3</c:v>
                </c:pt>
                <c:pt idx="172">
                  <c:v>-1.2244999998074491E-2</c:v>
                </c:pt>
                <c:pt idx="176">
                  <c:v>3.2500000088475645E-5</c:v>
                </c:pt>
                <c:pt idx="177">
                  <c:v>8.0325000017182902E-3</c:v>
                </c:pt>
                <c:pt idx="179">
                  <c:v>-6.8424999990384094E-3</c:v>
                </c:pt>
                <c:pt idx="180">
                  <c:v>-4.8424999986309558E-3</c:v>
                </c:pt>
                <c:pt idx="182">
                  <c:v>1.6574999994190875E-2</c:v>
                </c:pt>
                <c:pt idx="184">
                  <c:v>-2.2975000028964132E-3</c:v>
                </c:pt>
                <c:pt idx="185">
                  <c:v>7.0249999407678843E-4</c:v>
                </c:pt>
                <c:pt idx="186">
                  <c:v>4.2987499982700683E-3</c:v>
                </c:pt>
                <c:pt idx="187">
                  <c:v>-6.3474999988102354E-3</c:v>
                </c:pt>
                <c:pt idx="188">
                  <c:v>1.1462499969638884E-3</c:v>
                </c:pt>
                <c:pt idx="189">
                  <c:v>-1.640000002225861E-3</c:v>
                </c:pt>
                <c:pt idx="194">
                  <c:v>-6.0825000036857091E-3</c:v>
                </c:pt>
                <c:pt idx="196">
                  <c:v>-7.3750000010477379E-3</c:v>
                </c:pt>
                <c:pt idx="197">
                  <c:v>4.6250000013969839E-3</c:v>
                </c:pt>
                <c:pt idx="199">
                  <c:v>-3.8812499988125637E-3</c:v>
                </c:pt>
                <c:pt idx="201">
                  <c:v>7.1187499997904524E-3</c:v>
                </c:pt>
                <c:pt idx="202">
                  <c:v>-7.9574999981559813E-3</c:v>
                </c:pt>
                <c:pt idx="203">
                  <c:v>-9.5750000036787242E-4</c:v>
                </c:pt>
                <c:pt idx="204">
                  <c:v>1.0425000000395812E-3</c:v>
                </c:pt>
                <c:pt idx="206">
                  <c:v>2.5362500018673018E-3</c:v>
                </c:pt>
                <c:pt idx="207">
                  <c:v>1.5536250000877772E-2</c:v>
                </c:pt>
                <c:pt idx="208">
                  <c:v>-1.7537500025355257E-3</c:v>
                </c:pt>
                <c:pt idx="209">
                  <c:v>5.2462499952525832E-3</c:v>
                </c:pt>
                <c:pt idx="210">
                  <c:v>-9.9412499985191971E-3</c:v>
                </c:pt>
                <c:pt idx="211">
                  <c:v>-8.020000001124572E-3</c:v>
                </c:pt>
                <c:pt idx="212">
                  <c:v>-4.4999999954598024E-4</c:v>
                </c:pt>
                <c:pt idx="216">
                  <c:v>-1.3907500004279427E-2</c:v>
                </c:pt>
                <c:pt idx="217">
                  <c:v>-1.9837500003632158E-3</c:v>
                </c:pt>
                <c:pt idx="218">
                  <c:v>2.3699999946984462E-3</c:v>
                </c:pt>
                <c:pt idx="220">
                  <c:v>1.2433750001946464E-2</c:v>
                </c:pt>
                <c:pt idx="221">
                  <c:v>9.2749999748775735E-4</c:v>
                </c:pt>
                <c:pt idx="222">
                  <c:v>2.4624999787192792E-4</c:v>
                </c:pt>
                <c:pt idx="229">
                  <c:v>-1.2749999950756319E-3</c:v>
                </c:pt>
                <c:pt idx="231">
                  <c:v>-9.2125000082887709E-4</c:v>
                </c:pt>
                <c:pt idx="233">
                  <c:v>-4.2874999999185093E-3</c:v>
                </c:pt>
                <c:pt idx="234">
                  <c:v>7.1249999746214598E-4</c:v>
                </c:pt>
                <c:pt idx="235">
                  <c:v>-8.9337500030524097E-3</c:v>
                </c:pt>
                <c:pt idx="238">
                  <c:v>-2.5162500023725443E-3</c:v>
                </c:pt>
                <c:pt idx="239">
                  <c:v>6.4837499958230183E-3</c:v>
                </c:pt>
                <c:pt idx="240">
                  <c:v>1.0537499911151826E-3</c:v>
                </c:pt>
                <c:pt idx="242">
                  <c:v>-1.5925000043353066E-3</c:v>
                </c:pt>
                <c:pt idx="244">
                  <c:v>-2.25000039790757E-5</c:v>
                </c:pt>
                <c:pt idx="245">
                  <c:v>-1.4525000005960464E-3</c:v>
                </c:pt>
                <c:pt idx="246">
                  <c:v>1.5475000036531128E-3</c:v>
                </c:pt>
                <c:pt idx="248">
                  <c:v>-2.17500000144355E-3</c:v>
                </c:pt>
                <c:pt idx="249">
                  <c:v>3.2962499972200021E-3</c:v>
                </c:pt>
                <c:pt idx="251">
                  <c:v>3.8512499959324487E-3</c:v>
                </c:pt>
                <c:pt idx="252">
                  <c:v>-5.7925000000977889E-3</c:v>
                </c:pt>
                <c:pt idx="253">
                  <c:v>-1.8222500002593733E-2</c:v>
                </c:pt>
                <c:pt idx="254">
                  <c:v>-2.2250000038184226E-3</c:v>
                </c:pt>
                <c:pt idx="255">
                  <c:v>3.698749998875428E-3</c:v>
                </c:pt>
                <c:pt idx="256">
                  <c:v>-9.1612500036717393E-3</c:v>
                </c:pt>
                <c:pt idx="258">
                  <c:v>3.4724999932223E-3</c:v>
                </c:pt>
                <c:pt idx="259">
                  <c:v>-1.5300000013667159E-3</c:v>
                </c:pt>
                <c:pt idx="260">
                  <c:v>2.039999992121011E-3</c:v>
                </c:pt>
                <c:pt idx="262">
                  <c:v>3.393749997485429E-3</c:v>
                </c:pt>
                <c:pt idx="264">
                  <c:v>-8.2525000034365803E-3</c:v>
                </c:pt>
                <c:pt idx="265">
                  <c:v>-4.5425000062095933E-3</c:v>
                </c:pt>
                <c:pt idx="267">
                  <c:v>8.1124999996973202E-4</c:v>
                </c:pt>
                <c:pt idx="268">
                  <c:v>7.1649999954388477E-3</c:v>
                </c:pt>
                <c:pt idx="269">
                  <c:v>4.0912499971454963E-3</c:v>
                </c:pt>
                <c:pt idx="270">
                  <c:v>-7.1250000037252903E-3</c:v>
                </c:pt>
                <c:pt idx="272">
                  <c:v>-4.8475000075995922E-3</c:v>
                </c:pt>
                <c:pt idx="276">
                  <c:v>2.6724999988800846E-3</c:v>
                </c:pt>
                <c:pt idx="278">
                  <c:v>-4.0124999941326678E-4</c:v>
                </c:pt>
                <c:pt idx="296">
                  <c:v>-4.8000000242609531E-4</c:v>
                </c:pt>
                <c:pt idx="298">
                  <c:v>-5.5625000095460564E-4</c:v>
                </c:pt>
                <c:pt idx="299">
                  <c:v>1.2583750001795124E-2</c:v>
                </c:pt>
                <c:pt idx="303">
                  <c:v>6.2912499997764826E-3</c:v>
                </c:pt>
                <c:pt idx="304">
                  <c:v>-3.1387500057462603E-3</c:v>
                </c:pt>
                <c:pt idx="305">
                  <c:v>4.8612499958835542E-3</c:v>
                </c:pt>
                <c:pt idx="306">
                  <c:v>-8.6125000234460458E-4</c:v>
                </c:pt>
                <c:pt idx="320">
                  <c:v>3.3412499979021959E-3</c:v>
                </c:pt>
                <c:pt idx="321">
                  <c:v>-3.0887500033713877E-3</c:v>
                </c:pt>
                <c:pt idx="325">
                  <c:v>2.6949999955832027E-3</c:v>
                </c:pt>
                <c:pt idx="327">
                  <c:v>3.2649999993736856E-3</c:v>
                </c:pt>
                <c:pt idx="331">
                  <c:v>-1.3241250002465677E-2</c:v>
                </c:pt>
                <c:pt idx="335">
                  <c:v>-4.7000000631669536E-4</c:v>
                </c:pt>
                <c:pt idx="336">
                  <c:v>-4.8999999999068677E-3</c:v>
                </c:pt>
                <c:pt idx="340">
                  <c:v>3.3012499989126809E-3</c:v>
                </c:pt>
                <c:pt idx="341">
                  <c:v>4.4124999840278178E-4</c:v>
                </c:pt>
                <c:pt idx="343">
                  <c:v>7.3299999930895865E-3</c:v>
                </c:pt>
                <c:pt idx="344">
                  <c:v>1.6327500001352746E-2</c:v>
                </c:pt>
                <c:pt idx="345">
                  <c:v>1.2681249994784594E-2</c:v>
                </c:pt>
                <c:pt idx="346">
                  <c:v>1.0251250001601875E-2</c:v>
                </c:pt>
                <c:pt idx="347">
                  <c:v>-3.9250000554602593E-4</c:v>
                </c:pt>
                <c:pt idx="348">
                  <c:v>8.3912499976577237E-3</c:v>
                </c:pt>
                <c:pt idx="350">
                  <c:v>4.531249993306119E-3</c:v>
                </c:pt>
                <c:pt idx="353">
                  <c:v>-3.5449999995762482E-3</c:v>
                </c:pt>
                <c:pt idx="354">
                  <c:v>2.6687499994295649E-3</c:v>
                </c:pt>
                <c:pt idx="355">
                  <c:v>6.5949999989243224E-3</c:v>
                </c:pt>
                <c:pt idx="356">
                  <c:v>-1.3191250007366762E-2</c:v>
                </c:pt>
                <c:pt idx="357">
                  <c:v>-4.1912500018952414E-3</c:v>
                </c:pt>
                <c:pt idx="360">
                  <c:v>-1.5407500002766028E-2</c:v>
                </c:pt>
                <c:pt idx="361">
                  <c:v>1.0592499995254911E-2</c:v>
                </c:pt>
                <c:pt idx="362">
                  <c:v>-2.9112499978509732E-3</c:v>
                </c:pt>
                <c:pt idx="363">
                  <c:v>3.5162499989382923E-3</c:v>
                </c:pt>
                <c:pt idx="364">
                  <c:v>-3.9137499989010394E-3</c:v>
                </c:pt>
                <c:pt idx="366">
                  <c:v>2.363749998039566E-3</c:v>
                </c:pt>
                <c:pt idx="367">
                  <c:v>-1.6496250005729962E-2</c:v>
                </c:pt>
                <c:pt idx="369">
                  <c:v>-3.8625000015599653E-3</c:v>
                </c:pt>
                <c:pt idx="370">
                  <c:v>2.3512499974458478E-3</c:v>
                </c:pt>
                <c:pt idx="371">
                  <c:v>-2.7249999984633178E-3</c:v>
                </c:pt>
                <c:pt idx="372">
                  <c:v>-1.4661250002973247E-2</c:v>
                </c:pt>
                <c:pt idx="374">
                  <c:v>1.7987499959417619E-3</c:v>
                </c:pt>
                <c:pt idx="379">
                  <c:v>1.0047499999927823E-2</c:v>
                </c:pt>
                <c:pt idx="380">
                  <c:v>7.8312499972525984E-3</c:v>
                </c:pt>
                <c:pt idx="381">
                  <c:v>1.1401249998016283E-2</c:v>
                </c:pt>
                <c:pt idx="382">
                  <c:v>-9.6750000011525117E-3</c:v>
                </c:pt>
                <c:pt idx="383">
                  <c:v>-3.6749999999301508E-3</c:v>
                </c:pt>
                <c:pt idx="384">
                  <c:v>1.5172500003245659E-2</c:v>
                </c:pt>
                <c:pt idx="385">
                  <c:v>-1.0333749996789265E-2</c:v>
                </c:pt>
                <c:pt idx="388">
                  <c:v>2.0337500027380884E-3</c:v>
                </c:pt>
                <c:pt idx="401">
                  <c:v>8.2874999934574589E-3</c:v>
                </c:pt>
                <c:pt idx="404">
                  <c:v>5.854999995790422E-3</c:v>
                </c:pt>
                <c:pt idx="406">
                  <c:v>2.9974999924888834E-3</c:v>
                </c:pt>
                <c:pt idx="407">
                  <c:v>3.4250000026077032E-3</c:v>
                </c:pt>
                <c:pt idx="409">
                  <c:v>6.3487500010523945E-3</c:v>
                </c:pt>
                <c:pt idx="481">
                  <c:v>1.0220000003755558E-2</c:v>
                </c:pt>
                <c:pt idx="496">
                  <c:v>2.0537499949568883E-3</c:v>
                </c:pt>
                <c:pt idx="510">
                  <c:v>1.5659999997296836E-2</c:v>
                </c:pt>
                <c:pt idx="513">
                  <c:v>5.7237500004703179E-3</c:v>
                </c:pt>
                <c:pt idx="521">
                  <c:v>4.1974999985541217E-3</c:v>
                </c:pt>
                <c:pt idx="523">
                  <c:v>5.7374999960302375E-3</c:v>
                </c:pt>
                <c:pt idx="524">
                  <c:v>1.5307499998016283E-2</c:v>
                </c:pt>
                <c:pt idx="525">
                  <c:v>1.5521249995799735E-2</c:v>
                </c:pt>
                <c:pt idx="526">
                  <c:v>6.0912499975529499E-3</c:v>
                </c:pt>
                <c:pt idx="528">
                  <c:v>2.8749999983119778E-3</c:v>
                </c:pt>
                <c:pt idx="533">
                  <c:v>5.7224999982281588E-3</c:v>
                </c:pt>
                <c:pt idx="534">
                  <c:v>3.2924999977694824E-3</c:v>
                </c:pt>
                <c:pt idx="539">
                  <c:v>-6.4375000511063263E-4</c:v>
                </c:pt>
                <c:pt idx="540">
                  <c:v>8.7124999990919605E-3</c:v>
                </c:pt>
                <c:pt idx="542">
                  <c:v>-8.5162500035949051E-3</c:v>
                </c:pt>
                <c:pt idx="543">
                  <c:v>5.4837499992572702E-3</c:v>
                </c:pt>
                <c:pt idx="547">
                  <c:v>1.0162499966099858E-3</c:v>
                </c:pt>
                <c:pt idx="549">
                  <c:v>3.0012499992153607E-3</c:v>
                </c:pt>
                <c:pt idx="550">
                  <c:v>4.8512499997741543E-3</c:v>
                </c:pt>
                <c:pt idx="551">
                  <c:v>3.0649999971501529E-3</c:v>
                </c:pt>
                <c:pt idx="553">
                  <c:v>8.4187499960535206E-3</c:v>
                </c:pt>
                <c:pt idx="570">
                  <c:v>0.12944249999418389</c:v>
                </c:pt>
                <c:pt idx="572">
                  <c:v>5.0387500014039688E-3</c:v>
                </c:pt>
                <c:pt idx="573">
                  <c:v>6.0874999326188117E-4</c:v>
                </c:pt>
                <c:pt idx="599">
                  <c:v>2.2912499989615753E-3</c:v>
                </c:pt>
                <c:pt idx="600">
                  <c:v>5.0499999633757398E-4</c:v>
                </c:pt>
                <c:pt idx="601">
                  <c:v>7.5000003562308848E-5</c:v>
                </c:pt>
                <c:pt idx="602">
                  <c:v>-3.5712500030058436E-3</c:v>
                </c:pt>
                <c:pt idx="603">
                  <c:v>3.1387499984703027E-3</c:v>
                </c:pt>
                <c:pt idx="604">
                  <c:v>7.9224999935831875E-3</c:v>
                </c:pt>
                <c:pt idx="606">
                  <c:v>4.9737500012270175E-3</c:v>
                </c:pt>
                <c:pt idx="614">
                  <c:v>1.2710000002698507E-2</c:v>
                </c:pt>
                <c:pt idx="634">
                  <c:v>1.4631250000093132E-2</c:v>
                </c:pt>
                <c:pt idx="651">
                  <c:v>9.810000003199093E-3</c:v>
                </c:pt>
                <c:pt idx="735">
                  <c:v>1.0045000002719462E-2</c:v>
                </c:pt>
                <c:pt idx="789">
                  <c:v>5.8749999952851795E-3</c:v>
                </c:pt>
                <c:pt idx="962">
                  <c:v>5.2712499964400195E-3</c:v>
                </c:pt>
                <c:pt idx="966">
                  <c:v>4.7412499916390516E-3</c:v>
                </c:pt>
                <c:pt idx="967">
                  <c:v>4.8412499963887967E-3</c:v>
                </c:pt>
                <c:pt idx="971">
                  <c:v>4.0375000025960617E-3</c:v>
                </c:pt>
                <c:pt idx="972">
                  <c:v>4.9387500039301813E-3</c:v>
                </c:pt>
                <c:pt idx="973">
                  <c:v>3.8924999971641228E-3</c:v>
                </c:pt>
                <c:pt idx="976">
                  <c:v>4.7337499927380122E-3</c:v>
                </c:pt>
                <c:pt idx="979">
                  <c:v>4.4899999993504025E-3</c:v>
                </c:pt>
                <c:pt idx="980">
                  <c:v>3.4774999949149787E-3</c:v>
                </c:pt>
                <c:pt idx="981">
                  <c:v>3.363749994605314E-3</c:v>
                </c:pt>
                <c:pt idx="987">
                  <c:v>3.7474999990081415E-3</c:v>
                </c:pt>
                <c:pt idx="989">
                  <c:v>4.1549999950802885E-3</c:v>
                </c:pt>
                <c:pt idx="990">
                  <c:v>4.1549999950802885E-3</c:v>
                </c:pt>
                <c:pt idx="991">
                  <c:v>4.1549999950802885E-3</c:v>
                </c:pt>
                <c:pt idx="992">
                  <c:v>4.1549999950802885E-3</c:v>
                </c:pt>
                <c:pt idx="993">
                  <c:v>4.6812499931547791E-3</c:v>
                </c:pt>
                <c:pt idx="994">
                  <c:v>4.6812499931547791E-3</c:v>
                </c:pt>
                <c:pt idx="995">
                  <c:v>3.4987499966518953E-3</c:v>
                </c:pt>
                <c:pt idx="1000">
                  <c:v>4.451249995327089E-3</c:v>
                </c:pt>
                <c:pt idx="1001">
                  <c:v>4.9224999966099858E-3</c:v>
                </c:pt>
                <c:pt idx="1002">
                  <c:v>4.1887499974109232E-3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14-47C9-916E-A2F3E19A80AD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(old)'!$N$21:$N$1928</c:f>
              <c:numCache>
                <c:formatCode>General</c:formatCode>
                <c:ptCount val="1908"/>
                <c:pt idx="0">
                  <c:v>-3.3800000019255094E-3</c:v>
                </c:pt>
                <c:pt idx="11">
                  <c:v>-2.2850000023026951E-3</c:v>
                </c:pt>
                <c:pt idx="19">
                  <c:v>-1.007500002742745E-3</c:v>
                </c:pt>
                <c:pt idx="20">
                  <c:v>6.5624999988358468E-3</c:v>
                </c:pt>
                <c:pt idx="34">
                  <c:v>-6.8187500000931323E-3</c:v>
                </c:pt>
                <c:pt idx="40">
                  <c:v>-1.6171250004845206E-2</c:v>
                </c:pt>
                <c:pt idx="41">
                  <c:v>-5.3875000012340024E-3</c:v>
                </c:pt>
                <c:pt idx="76">
                  <c:v>-1.1250625000684522E-2</c:v>
                </c:pt>
                <c:pt idx="78">
                  <c:v>-2.363749998039566E-3</c:v>
                </c:pt>
                <c:pt idx="80">
                  <c:v>1.483749998442363E-3</c:v>
                </c:pt>
                <c:pt idx="95">
                  <c:v>-2.6812500000232831E-3</c:v>
                </c:pt>
                <c:pt idx="96">
                  <c:v>-3.4674999988055788E-3</c:v>
                </c:pt>
                <c:pt idx="97">
                  <c:v>-1.2537500006146729E-3</c:v>
                </c:pt>
                <c:pt idx="125">
                  <c:v>-8.6125000234460458E-4</c:v>
                </c:pt>
                <c:pt idx="126">
                  <c:v>4.9224999966099858E-3</c:v>
                </c:pt>
                <c:pt idx="131">
                  <c:v>6.2637500013806857E-3</c:v>
                </c:pt>
                <c:pt idx="135">
                  <c:v>3.3150000017485581E-3</c:v>
                </c:pt>
                <c:pt idx="139">
                  <c:v>3.390000005310867E-3</c:v>
                </c:pt>
                <c:pt idx="141">
                  <c:v>-1.1914999995497055E-2</c:v>
                </c:pt>
                <c:pt idx="144">
                  <c:v>-1.9037500023841858E-3</c:v>
                </c:pt>
                <c:pt idx="150">
                  <c:v>-1.8649999983608723E-3</c:v>
                </c:pt>
                <c:pt idx="154">
                  <c:v>-2.371250004216563E-3</c:v>
                </c:pt>
                <c:pt idx="156">
                  <c:v>-3.9150000011431985E-3</c:v>
                </c:pt>
                <c:pt idx="158">
                  <c:v>-1.4999997802078724E-5</c:v>
                </c:pt>
                <c:pt idx="159">
                  <c:v>-3.5875000030500814E-3</c:v>
                </c:pt>
                <c:pt idx="163">
                  <c:v>-2.9375000012805685E-3</c:v>
                </c:pt>
                <c:pt idx="170">
                  <c:v>-2.5825000047916546E-3</c:v>
                </c:pt>
                <c:pt idx="178">
                  <c:v>-5.5500000016763806E-3</c:v>
                </c:pt>
                <c:pt idx="181">
                  <c:v>-1.5393750072689727E-3</c:v>
                </c:pt>
                <c:pt idx="191">
                  <c:v>-1.0225000005448237E-3</c:v>
                </c:pt>
                <c:pt idx="192">
                  <c:v>-5.8000000717584044E-4</c:v>
                </c:pt>
                <c:pt idx="193">
                  <c:v>-5.6893750006565824E-3</c:v>
                </c:pt>
                <c:pt idx="195">
                  <c:v>-2.0825000028708018E-3</c:v>
                </c:pt>
                <c:pt idx="198">
                  <c:v>-1.8118750012945384E-3</c:v>
                </c:pt>
                <c:pt idx="200">
                  <c:v>-1.6812500034575351E-3</c:v>
                </c:pt>
                <c:pt idx="213">
                  <c:v>-4.8312500075553544E-3</c:v>
                </c:pt>
                <c:pt idx="214">
                  <c:v>-6.8875000579282641E-4</c:v>
                </c:pt>
                <c:pt idx="263">
                  <c:v>-6.0362500007613562E-3</c:v>
                </c:pt>
                <c:pt idx="279">
                  <c:v>-4.6175000024959445E-3</c:v>
                </c:pt>
                <c:pt idx="280">
                  <c:v>1.3824999987264164E-3</c:v>
                </c:pt>
                <c:pt idx="281">
                  <c:v>5.3824999995413236E-3</c:v>
                </c:pt>
                <c:pt idx="282">
                  <c:v>-4.0374999662162736E-4</c:v>
                </c:pt>
                <c:pt idx="283">
                  <c:v>6.5962500011664815E-3</c:v>
                </c:pt>
                <c:pt idx="284">
                  <c:v>8.5962500015739352E-3</c:v>
                </c:pt>
                <c:pt idx="285">
                  <c:v>8.5962500015739352E-3</c:v>
                </c:pt>
                <c:pt idx="286">
                  <c:v>1.359624999895459E-2</c:v>
                </c:pt>
                <c:pt idx="287">
                  <c:v>1.359624999895459E-2</c:v>
                </c:pt>
                <c:pt idx="288">
                  <c:v>1.5596249999362044E-2</c:v>
                </c:pt>
                <c:pt idx="289">
                  <c:v>1.659625000320375E-2</c:v>
                </c:pt>
                <c:pt idx="290">
                  <c:v>-8.3375000394880772E-4</c:v>
                </c:pt>
                <c:pt idx="291">
                  <c:v>1.662499998928979E-4</c:v>
                </c:pt>
                <c:pt idx="292">
                  <c:v>1.1662499964586459E-3</c:v>
                </c:pt>
                <c:pt idx="293">
                  <c:v>3.1662499968660995E-3</c:v>
                </c:pt>
                <c:pt idx="294">
                  <c:v>5.1662499972735532E-3</c:v>
                </c:pt>
                <c:pt idx="295">
                  <c:v>9.1662499980884604E-3</c:v>
                </c:pt>
                <c:pt idx="297">
                  <c:v>6.5999999787891284E-4</c:v>
                </c:pt>
                <c:pt idx="302">
                  <c:v>-5.7087500026682392E-3</c:v>
                </c:pt>
                <c:pt idx="311">
                  <c:v>-1.9668750028358772E-3</c:v>
                </c:pt>
                <c:pt idx="312">
                  <c:v>-1.8668749980861321E-3</c:v>
                </c:pt>
                <c:pt idx="313">
                  <c:v>1.1000000085914508E-4</c:v>
                </c:pt>
                <c:pt idx="314">
                  <c:v>3.1000000308267772E-4</c:v>
                </c:pt>
                <c:pt idx="315">
                  <c:v>6.7100000014761463E-3</c:v>
                </c:pt>
                <c:pt idx="316">
                  <c:v>-1.3936249997641426E-2</c:v>
                </c:pt>
                <c:pt idx="318">
                  <c:v>-6.5825000056065619E-3</c:v>
                </c:pt>
                <c:pt idx="322">
                  <c:v>4.9112499982584268E-3</c:v>
                </c:pt>
                <c:pt idx="323">
                  <c:v>1.6518124997674022E-2</c:v>
                </c:pt>
                <c:pt idx="330">
                  <c:v>-2.5000001187436283E-5</c:v>
                </c:pt>
                <c:pt idx="333">
                  <c:v>-6.8875000069965608E-3</c:v>
                </c:pt>
                <c:pt idx="351">
                  <c:v>1.2885000003734604E-2</c:v>
                </c:pt>
                <c:pt idx="352">
                  <c:v>1.3885000000300352E-2</c:v>
                </c:pt>
                <c:pt idx="358">
                  <c:v>1.2165000000095461E-2</c:v>
                </c:pt>
                <c:pt idx="359">
                  <c:v>1.5164999997068662E-2</c:v>
                </c:pt>
                <c:pt idx="375">
                  <c:v>8.2124999971711077E-3</c:v>
                </c:pt>
                <c:pt idx="376">
                  <c:v>-9.1000000247731805E-4</c:v>
                </c:pt>
                <c:pt idx="387">
                  <c:v>3.3750002330634743E-5</c:v>
                </c:pt>
                <c:pt idx="389">
                  <c:v>3.0337499993038364E-3</c:v>
                </c:pt>
                <c:pt idx="390">
                  <c:v>8.0337499966844916E-3</c:v>
                </c:pt>
                <c:pt idx="391">
                  <c:v>8.6037500004749745E-3</c:v>
                </c:pt>
                <c:pt idx="392">
                  <c:v>6.6674999980023131E-3</c:v>
                </c:pt>
                <c:pt idx="394">
                  <c:v>-7.6249999983701855E-4</c:v>
                </c:pt>
                <c:pt idx="395">
                  <c:v>-4.2699999976321124E-3</c:v>
                </c:pt>
                <c:pt idx="396">
                  <c:v>-3.2700000010663643E-3</c:v>
                </c:pt>
                <c:pt idx="397">
                  <c:v>1.4375000027939677E-3</c:v>
                </c:pt>
                <c:pt idx="398">
                  <c:v>-6.3875000341795385E-4</c:v>
                </c:pt>
                <c:pt idx="399">
                  <c:v>-2.0687500000349246E-3</c:v>
                </c:pt>
                <c:pt idx="400">
                  <c:v>1.4931249999790452E-2</c:v>
                </c:pt>
                <c:pt idx="402">
                  <c:v>3.5012500011362135E-3</c:v>
                </c:pt>
                <c:pt idx="403">
                  <c:v>-1.3587499997811392E-3</c:v>
                </c:pt>
                <c:pt idx="405">
                  <c:v>1.1854999997012783E-2</c:v>
                </c:pt>
                <c:pt idx="410">
                  <c:v>1.4687500006402843E-3</c:v>
                </c:pt>
                <c:pt idx="412">
                  <c:v>8.5499999913736247E-3</c:v>
                </c:pt>
                <c:pt idx="413">
                  <c:v>1.0549999991781078E-2</c:v>
                </c:pt>
                <c:pt idx="414">
                  <c:v>1.2549999992188532E-2</c:v>
                </c:pt>
                <c:pt idx="415">
                  <c:v>3.4737499954644591E-3</c:v>
                </c:pt>
                <c:pt idx="416">
                  <c:v>1.0473749993252568E-2</c:v>
                </c:pt>
                <c:pt idx="417">
                  <c:v>7.3999999949592166E-3</c:v>
                </c:pt>
                <c:pt idx="420">
                  <c:v>2.261374999943655E-2</c:v>
                </c:pt>
                <c:pt idx="421">
                  <c:v>1.9674999930430204E-3</c:v>
                </c:pt>
                <c:pt idx="422">
                  <c:v>2.967499996884726E-3</c:v>
                </c:pt>
                <c:pt idx="423">
                  <c:v>4.9674999972921796E-3</c:v>
                </c:pt>
                <c:pt idx="426">
                  <c:v>-5.2500000310828909E-4</c:v>
                </c:pt>
                <c:pt idx="427">
                  <c:v>1.4749999972991645E-3</c:v>
                </c:pt>
                <c:pt idx="428">
                  <c:v>6.4749999946798198E-3</c:v>
                </c:pt>
                <c:pt idx="429">
                  <c:v>1.2474999995902181E-2</c:v>
                </c:pt>
                <c:pt idx="430">
                  <c:v>-3.9550000074086711E-3</c:v>
                </c:pt>
                <c:pt idx="431">
                  <c:v>-9.5500000315951183E-4</c:v>
                </c:pt>
                <c:pt idx="432">
                  <c:v>1.0449999972479418E-3</c:v>
                </c:pt>
                <c:pt idx="433">
                  <c:v>3.0449999903794378E-3</c:v>
                </c:pt>
                <c:pt idx="434">
                  <c:v>5.0449999907868914E-3</c:v>
                </c:pt>
                <c:pt idx="435">
                  <c:v>7.0449999911943451E-3</c:v>
                </c:pt>
                <c:pt idx="436">
                  <c:v>7.0449999911943451E-3</c:v>
                </c:pt>
                <c:pt idx="437">
                  <c:v>9.0449999916017987E-3</c:v>
                </c:pt>
                <c:pt idx="446">
                  <c:v>3.8025000030756928E-3</c:v>
                </c:pt>
                <c:pt idx="447">
                  <c:v>7.8024999966146424E-3</c:v>
                </c:pt>
                <c:pt idx="448">
                  <c:v>3.3724999957485124E-3</c:v>
                </c:pt>
                <c:pt idx="449">
                  <c:v>8.6624999676132575E-4</c:v>
                </c:pt>
                <c:pt idx="450">
                  <c:v>8.6624999676132575E-4</c:v>
                </c:pt>
                <c:pt idx="451">
                  <c:v>8.6624999676132575E-4</c:v>
                </c:pt>
                <c:pt idx="452">
                  <c:v>1.8662499933270738E-3</c:v>
                </c:pt>
                <c:pt idx="453">
                  <c:v>2.8662499971687794E-3</c:v>
                </c:pt>
                <c:pt idx="454">
                  <c:v>4.866249997576233E-3</c:v>
                </c:pt>
                <c:pt idx="455">
                  <c:v>7.8662499945494346E-3</c:v>
                </c:pt>
                <c:pt idx="456">
                  <c:v>7.8662499945494346E-3</c:v>
                </c:pt>
                <c:pt idx="457">
                  <c:v>8.8662499983911403E-3</c:v>
                </c:pt>
                <c:pt idx="458">
                  <c:v>9.8662499949568883E-3</c:v>
                </c:pt>
                <c:pt idx="459">
                  <c:v>1.1866249995364342E-2</c:v>
                </c:pt>
                <c:pt idx="460">
                  <c:v>1.1866249995364342E-2</c:v>
                </c:pt>
                <c:pt idx="461">
                  <c:v>1.5866249996179249E-2</c:v>
                </c:pt>
                <c:pt idx="464">
                  <c:v>3.6499999987427145E-3</c:v>
                </c:pt>
                <c:pt idx="465">
                  <c:v>3.6499999987427145E-3</c:v>
                </c:pt>
                <c:pt idx="466">
                  <c:v>6.6499999957159162E-3</c:v>
                </c:pt>
                <c:pt idx="467">
                  <c:v>6.6499999957159162E-3</c:v>
                </c:pt>
                <c:pt idx="468">
                  <c:v>7.6499999995576218E-3</c:v>
                </c:pt>
                <c:pt idx="469">
                  <c:v>7.6499999995576218E-3</c:v>
                </c:pt>
                <c:pt idx="470">
                  <c:v>7.6499999995576218E-3</c:v>
                </c:pt>
                <c:pt idx="471">
                  <c:v>8.6499999961233698E-3</c:v>
                </c:pt>
                <c:pt idx="472">
                  <c:v>9.6499999926891178E-3</c:v>
                </c:pt>
                <c:pt idx="473">
                  <c:v>1.0649999996530823E-2</c:v>
                </c:pt>
                <c:pt idx="474">
                  <c:v>1.0649999996530823E-2</c:v>
                </c:pt>
                <c:pt idx="475">
                  <c:v>1.1649999993096571E-2</c:v>
                </c:pt>
                <c:pt idx="476">
                  <c:v>1.1649999993096571E-2</c:v>
                </c:pt>
                <c:pt idx="477">
                  <c:v>1.2649999996938277E-2</c:v>
                </c:pt>
                <c:pt idx="478">
                  <c:v>1.4649999997345731E-2</c:v>
                </c:pt>
                <c:pt idx="479">
                  <c:v>1.5649999993911479E-2</c:v>
                </c:pt>
                <c:pt idx="480">
                  <c:v>1.5649999993911479E-2</c:v>
                </c:pt>
                <c:pt idx="482">
                  <c:v>-3.856250004901085E-3</c:v>
                </c:pt>
                <c:pt idx="484">
                  <c:v>2.4212499920395203E-3</c:v>
                </c:pt>
                <c:pt idx="489">
                  <c:v>5.7374999960302375E-3</c:v>
                </c:pt>
                <c:pt idx="490">
                  <c:v>-2.6537500016274862E-3</c:v>
                </c:pt>
                <c:pt idx="491">
                  <c:v>-2.6537500016274862E-3</c:v>
                </c:pt>
                <c:pt idx="492">
                  <c:v>2.3462499957531691E-3</c:v>
                </c:pt>
                <c:pt idx="493">
                  <c:v>3.3462499995948747E-3</c:v>
                </c:pt>
                <c:pt idx="494">
                  <c:v>7.3462499931338243E-3</c:v>
                </c:pt>
                <c:pt idx="495">
                  <c:v>1.7346249995171092E-2</c:v>
                </c:pt>
                <c:pt idx="497">
                  <c:v>1.9374999828869477E-4</c:v>
                </c:pt>
                <c:pt idx="498">
                  <c:v>9.1937499964842573E-3</c:v>
                </c:pt>
                <c:pt idx="499">
                  <c:v>1.0193750000325963E-2</c:v>
                </c:pt>
                <c:pt idx="500">
                  <c:v>1.419375000114087E-2</c:v>
                </c:pt>
                <c:pt idx="503">
                  <c:v>-3.5287499995320104E-3</c:v>
                </c:pt>
                <c:pt idx="508">
                  <c:v>2.0089999998162966E-2</c:v>
                </c:pt>
                <c:pt idx="509">
                  <c:v>2.1090000002004672E-2</c:v>
                </c:pt>
                <c:pt idx="516">
                  <c:v>-3.9350000079139136E-3</c:v>
                </c:pt>
                <c:pt idx="517">
                  <c:v>3.0649999971501529E-3</c:v>
                </c:pt>
                <c:pt idx="518">
                  <c:v>7.3199999969801866E-3</c:v>
                </c:pt>
                <c:pt idx="519">
                  <c:v>7.3199999969801866E-3</c:v>
                </c:pt>
                <c:pt idx="520">
                  <c:v>7.2437499984516762E-3</c:v>
                </c:pt>
                <c:pt idx="522">
                  <c:v>5.597499999566935E-3</c:v>
                </c:pt>
                <c:pt idx="530">
                  <c:v>7.5849999993806705E-3</c:v>
                </c:pt>
                <c:pt idx="532">
                  <c:v>2.5387499990756623E-3</c:v>
                </c:pt>
                <c:pt idx="535">
                  <c:v>3.8625000015599653E-3</c:v>
                </c:pt>
                <c:pt idx="544">
                  <c:v>-1.2387500028125942E-3</c:v>
                </c:pt>
                <c:pt idx="545">
                  <c:v>3.7674999999580905E-2</c:v>
                </c:pt>
                <c:pt idx="546">
                  <c:v>1.9624999986262992E-3</c:v>
                </c:pt>
                <c:pt idx="552">
                  <c:v>1.6064999996160623E-2</c:v>
                </c:pt>
                <c:pt idx="554">
                  <c:v>2.5287499956903048E-3</c:v>
                </c:pt>
                <c:pt idx="557">
                  <c:v>-8.0875000057858415E-3</c:v>
                </c:pt>
                <c:pt idx="558">
                  <c:v>-8.7500004156026989E-5</c:v>
                </c:pt>
                <c:pt idx="559">
                  <c:v>3.9124999966588803E-3</c:v>
                </c:pt>
                <c:pt idx="560">
                  <c:v>5.9124999970663339E-3</c:v>
                </c:pt>
                <c:pt idx="561">
                  <c:v>7.9124999974737875E-3</c:v>
                </c:pt>
                <c:pt idx="562">
                  <c:v>1.3912499998696148E-2</c:v>
                </c:pt>
                <c:pt idx="563">
                  <c:v>1.3912499998696148E-2</c:v>
                </c:pt>
                <c:pt idx="564">
                  <c:v>4.8362499946961179E-3</c:v>
                </c:pt>
                <c:pt idx="567">
                  <c:v>2.6837499972316436E-3</c:v>
                </c:pt>
                <c:pt idx="569">
                  <c:v>-2.1275000035529956E-3</c:v>
                </c:pt>
                <c:pt idx="574">
                  <c:v>-6.0375000030035153E-3</c:v>
                </c:pt>
                <c:pt idx="575">
                  <c:v>-3.0374999987543561E-3</c:v>
                </c:pt>
                <c:pt idx="576">
                  <c:v>1.0962499996821862E-2</c:v>
                </c:pt>
                <c:pt idx="577">
                  <c:v>5.5562499983352609E-3</c:v>
                </c:pt>
                <c:pt idx="578">
                  <c:v>7.456250001268927E-3</c:v>
                </c:pt>
                <c:pt idx="579">
                  <c:v>8.456249997834675E-3</c:v>
                </c:pt>
                <c:pt idx="580">
                  <c:v>1.7456249996030238E-2</c:v>
                </c:pt>
                <c:pt idx="581">
                  <c:v>-2.1900000065215863E-3</c:v>
                </c:pt>
                <c:pt idx="582">
                  <c:v>7.8099999955156818E-3</c:v>
                </c:pt>
                <c:pt idx="583">
                  <c:v>9.8099999959231354E-3</c:v>
                </c:pt>
                <c:pt idx="591">
                  <c:v>7.3037499969359487E-3</c:v>
                </c:pt>
                <c:pt idx="592">
                  <c:v>1.030374999390915E-2</c:v>
                </c:pt>
                <c:pt idx="593">
                  <c:v>-1.0912500001722947E-2</c:v>
                </c:pt>
                <c:pt idx="608">
                  <c:v>6.2137499990058132E-3</c:v>
                </c:pt>
                <c:pt idx="609">
                  <c:v>7.2137499955715612E-3</c:v>
                </c:pt>
                <c:pt idx="610">
                  <c:v>8.2137499994132668E-3</c:v>
                </c:pt>
                <c:pt idx="611">
                  <c:v>9.2137499959790148E-3</c:v>
                </c:pt>
                <c:pt idx="612">
                  <c:v>1.1213749996386468E-2</c:v>
                </c:pt>
                <c:pt idx="613">
                  <c:v>1.2783749996742699E-2</c:v>
                </c:pt>
                <c:pt idx="615">
                  <c:v>1.8474999960744753E-3</c:v>
                </c:pt>
                <c:pt idx="616">
                  <c:v>7.8474999972968362E-3</c:v>
                </c:pt>
                <c:pt idx="617">
                  <c:v>1.5847499998926651E-2</c:v>
                </c:pt>
                <c:pt idx="618">
                  <c:v>6.1249993450473994E-5</c:v>
                </c:pt>
                <c:pt idx="619">
                  <c:v>4.0612499942653812E-3</c:v>
                </c:pt>
                <c:pt idx="620">
                  <c:v>6.0612499946728349E-3</c:v>
                </c:pt>
                <c:pt idx="621">
                  <c:v>8.0612499950802885E-3</c:v>
                </c:pt>
                <c:pt idx="622">
                  <c:v>8.0612499950802885E-3</c:v>
                </c:pt>
                <c:pt idx="623">
                  <c:v>1.2061249995895196E-2</c:v>
                </c:pt>
                <c:pt idx="624">
                  <c:v>1.5061249992868397E-2</c:v>
                </c:pt>
                <c:pt idx="625">
                  <c:v>2.5174999973387457E-3</c:v>
                </c:pt>
                <c:pt idx="626">
                  <c:v>2.7174999995622784E-3</c:v>
                </c:pt>
                <c:pt idx="631">
                  <c:v>5.6312500018975697E-3</c:v>
                </c:pt>
                <c:pt idx="632">
                  <c:v>6.6312499984633178E-3</c:v>
                </c:pt>
                <c:pt idx="633">
                  <c:v>1.0631249999278225E-2</c:v>
                </c:pt>
                <c:pt idx="635">
                  <c:v>1.4631250000093132E-2</c:v>
                </c:pt>
                <c:pt idx="636">
                  <c:v>2.5631249998696148E-2</c:v>
                </c:pt>
                <c:pt idx="637">
                  <c:v>2.6874999966821633E-3</c:v>
                </c:pt>
                <c:pt idx="642">
                  <c:v>6.6081250042770989E-3</c:v>
                </c:pt>
                <c:pt idx="643">
                  <c:v>5.1249999960418791E-3</c:v>
                </c:pt>
                <c:pt idx="645">
                  <c:v>6.4024999956018291E-3</c:v>
                </c:pt>
                <c:pt idx="649">
                  <c:v>1.8466250003257301E-2</c:v>
                </c:pt>
                <c:pt idx="652">
                  <c:v>-9.1499999689403921E-4</c:v>
                </c:pt>
                <c:pt idx="653">
                  <c:v>6.1112499970477074E-3</c:v>
                </c:pt>
                <c:pt idx="654">
                  <c:v>6.8124999233987182E-4</c:v>
                </c:pt>
                <c:pt idx="655">
                  <c:v>1.6812499961815774E-3</c:v>
                </c:pt>
                <c:pt idx="656">
                  <c:v>4.6812499931547791E-3</c:v>
                </c:pt>
                <c:pt idx="657">
                  <c:v>-1.8249999993713573E-3</c:v>
                </c:pt>
                <c:pt idx="658">
                  <c:v>3.1750000052852556E-3</c:v>
                </c:pt>
                <c:pt idx="659">
                  <c:v>5.1749999984167516E-3</c:v>
                </c:pt>
                <c:pt idx="660">
                  <c:v>-2.0412500089150853E-3</c:v>
                </c:pt>
                <c:pt idx="661">
                  <c:v>1.9587499918998219E-3</c:v>
                </c:pt>
                <c:pt idx="662">
                  <c:v>3.5287499995320104E-3</c:v>
                </c:pt>
                <c:pt idx="663">
                  <c:v>7.5287500003469177E-3</c:v>
                </c:pt>
                <c:pt idx="664">
                  <c:v>7.5287500003469177E-3</c:v>
                </c:pt>
                <c:pt idx="665">
                  <c:v>2.6687499994295649E-3</c:v>
                </c:pt>
                <c:pt idx="666">
                  <c:v>6.6687500002444722E-3</c:v>
                </c:pt>
                <c:pt idx="667">
                  <c:v>2.3874999897088856E-4</c:v>
                </c:pt>
                <c:pt idx="672">
                  <c:v>4.229374993883539E-3</c:v>
                </c:pt>
                <c:pt idx="675">
                  <c:v>3.8362499981303699E-3</c:v>
                </c:pt>
                <c:pt idx="677">
                  <c:v>3.6856249935226515E-3</c:v>
                </c:pt>
                <c:pt idx="679">
                  <c:v>7.299999997485429E-4</c:v>
                </c:pt>
                <c:pt idx="680">
                  <c:v>1.7299999963142909E-3</c:v>
                </c:pt>
                <c:pt idx="681">
                  <c:v>1.0730000001785811E-2</c:v>
                </c:pt>
                <c:pt idx="682">
                  <c:v>1.8729999996139668E-2</c:v>
                </c:pt>
                <c:pt idx="686">
                  <c:v>-3.7762499996460974E-3</c:v>
                </c:pt>
                <c:pt idx="687">
                  <c:v>1.2237499977345578E-3</c:v>
                </c:pt>
                <c:pt idx="688">
                  <c:v>1.2237499977345578E-3</c:v>
                </c:pt>
                <c:pt idx="689">
                  <c:v>4.2237500019837171E-3</c:v>
                </c:pt>
                <c:pt idx="690">
                  <c:v>6.2237499951152131E-3</c:v>
                </c:pt>
                <c:pt idx="691">
                  <c:v>3.6624999484047294E-4</c:v>
                </c:pt>
                <c:pt idx="692">
                  <c:v>7.3662499999045394E-3</c:v>
                </c:pt>
                <c:pt idx="693">
                  <c:v>1.0366249996877741E-2</c:v>
                </c:pt>
                <c:pt idx="694">
                  <c:v>1.4366249997692648E-2</c:v>
                </c:pt>
                <c:pt idx="700">
                  <c:v>9.7812499952851795E-3</c:v>
                </c:pt>
                <c:pt idx="701">
                  <c:v>9.7812499952851795E-3</c:v>
                </c:pt>
                <c:pt idx="702">
                  <c:v>1.3781249996100087E-2</c:v>
                </c:pt>
                <c:pt idx="706">
                  <c:v>8.0750000051921234E-4</c:v>
                </c:pt>
                <c:pt idx="707">
                  <c:v>3.807499997492414E-3</c:v>
                </c:pt>
                <c:pt idx="708">
                  <c:v>5.9124999825144187E-4</c:v>
                </c:pt>
                <c:pt idx="709">
                  <c:v>1.1591249996854458E-2</c:v>
                </c:pt>
                <c:pt idx="710">
                  <c:v>4.3874999391846359E-4</c:v>
                </c:pt>
                <c:pt idx="711">
                  <c:v>1.4387499977601692E-3</c:v>
                </c:pt>
                <c:pt idx="712">
                  <c:v>2.4387499943259172E-3</c:v>
                </c:pt>
                <c:pt idx="713">
                  <c:v>2.4387499943259172E-3</c:v>
                </c:pt>
                <c:pt idx="714">
                  <c:v>-9.067500002856832E-3</c:v>
                </c:pt>
                <c:pt idx="715">
                  <c:v>5.932500003837049E-3</c:v>
                </c:pt>
                <c:pt idx="716">
                  <c:v>-1.1497500003315508E-2</c:v>
                </c:pt>
                <c:pt idx="717">
                  <c:v>-1.4975000012782402E-3</c:v>
                </c:pt>
                <c:pt idx="718">
                  <c:v>1.5024999956949614E-3</c:v>
                </c:pt>
                <c:pt idx="719">
                  <c:v>2.502499999536667E-3</c:v>
                </c:pt>
                <c:pt idx="720">
                  <c:v>3.502499996102415E-3</c:v>
                </c:pt>
                <c:pt idx="721">
                  <c:v>5.5024999965098687E-3</c:v>
                </c:pt>
                <c:pt idx="722">
                  <c:v>8.5025000007590279E-3</c:v>
                </c:pt>
                <c:pt idx="723">
                  <c:v>5.9962499944958836E-3</c:v>
                </c:pt>
                <c:pt idx="724">
                  <c:v>9.9962499953107908E-3</c:v>
                </c:pt>
                <c:pt idx="725">
                  <c:v>1.6996250000374857E-2</c:v>
                </c:pt>
                <c:pt idx="726">
                  <c:v>2.0996249993913807E-2</c:v>
                </c:pt>
                <c:pt idx="728">
                  <c:v>5.5593750003026798E-3</c:v>
                </c:pt>
                <c:pt idx="733">
                  <c:v>6.2737499974900857E-3</c:v>
                </c:pt>
                <c:pt idx="736">
                  <c:v>4.8162499952013604E-3</c:v>
                </c:pt>
                <c:pt idx="737">
                  <c:v>6.8162499956088141E-3</c:v>
                </c:pt>
                <c:pt idx="739">
                  <c:v>1.7812500009313226E-3</c:v>
                </c:pt>
                <c:pt idx="740">
                  <c:v>6.3999999983934686E-3</c:v>
                </c:pt>
                <c:pt idx="749">
                  <c:v>8.3737499953713268E-3</c:v>
                </c:pt>
                <c:pt idx="750">
                  <c:v>8.3737499953713268E-3</c:v>
                </c:pt>
                <c:pt idx="751">
                  <c:v>1.037374999577878E-2</c:v>
                </c:pt>
                <c:pt idx="752">
                  <c:v>1.1373749999620486E-2</c:v>
                </c:pt>
                <c:pt idx="753">
                  <c:v>1.2373749996186234E-2</c:v>
                </c:pt>
                <c:pt idx="754">
                  <c:v>3.9437499945051968E-3</c:v>
                </c:pt>
                <c:pt idx="755">
                  <c:v>9.5137500029522926E-3</c:v>
                </c:pt>
                <c:pt idx="756">
                  <c:v>5.2974999998696148E-3</c:v>
                </c:pt>
                <c:pt idx="757">
                  <c:v>9.2975000006845221E-3</c:v>
                </c:pt>
                <c:pt idx="758">
                  <c:v>3.8674999959766865E-3</c:v>
                </c:pt>
                <c:pt idx="759">
                  <c:v>5.437500003608875E-3</c:v>
                </c:pt>
                <c:pt idx="760">
                  <c:v>1.0074999954667874E-3</c:v>
                </c:pt>
                <c:pt idx="761">
                  <c:v>6.5774999966379255E-3</c:v>
                </c:pt>
                <c:pt idx="762">
                  <c:v>3.6124999314779416E-4</c:v>
                </c:pt>
                <c:pt idx="763">
                  <c:v>8.5012499985168688E-3</c:v>
                </c:pt>
                <c:pt idx="764">
                  <c:v>3.4987499966518953E-3</c:v>
                </c:pt>
                <c:pt idx="765">
                  <c:v>4.0687500004423782E-3</c:v>
                </c:pt>
                <c:pt idx="766">
                  <c:v>8.5249999392544851E-4</c:v>
                </c:pt>
                <c:pt idx="767">
                  <c:v>6.2087499973131344E-3</c:v>
                </c:pt>
                <c:pt idx="768">
                  <c:v>4.5649999956367537E-3</c:v>
                </c:pt>
                <c:pt idx="769">
                  <c:v>7.7787499976693653E-3</c:v>
                </c:pt>
                <c:pt idx="770">
                  <c:v>9.1350000002421439E-3</c:v>
                </c:pt>
                <c:pt idx="771">
                  <c:v>6.2062499928288162E-3</c:v>
                </c:pt>
                <c:pt idx="772">
                  <c:v>4.3487500006449409E-3</c:v>
                </c:pt>
                <c:pt idx="773">
                  <c:v>6.9187499975669198E-3</c:v>
                </c:pt>
                <c:pt idx="774">
                  <c:v>1.0132499999599531E-2</c:v>
                </c:pt>
                <c:pt idx="776">
                  <c:v>3.9162500033853576E-3</c:v>
                </c:pt>
                <c:pt idx="777">
                  <c:v>-1.5137500013224781E-3</c:v>
                </c:pt>
                <c:pt idx="778">
                  <c:v>5.7000000015250407E-3</c:v>
                </c:pt>
                <c:pt idx="779">
                  <c:v>2.4124999981722794E-3</c:v>
                </c:pt>
                <c:pt idx="780">
                  <c:v>4.4100000013713725E-3</c:v>
                </c:pt>
                <c:pt idx="781">
                  <c:v>4.4100000013713725E-3</c:v>
                </c:pt>
                <c:pt idx="782">
                  <c:v>1.0410000002593733E-2</c:v>
                </c:pt>
                <c:pt idx="783">
                  <c:v>1.1409999999159481E-2</c:v>
                </c:pt>
                <c:pt idx="785">
                  <c:v>2.7637499952106737E-3</c:v>
                </c:pt>
                <c:pt idx="787">
                  <c:v>6.4737499924376607E-3</c:v>
                </c:pt>
                <c:pt idx="788">
                  <c:v>1.6041249997215346E-2</c:v>
                </c:pt>
                <c:pt idx="790">
                  <c:v>2.5762500008568168E-3</c:v>
                </c:pt>
                <c:pt idx="792">
                  <c:v>7.2712499968474731E-3</c:v>
                </c:pt>
                <c:pt idx="793">
                  <c:v>6.76499999826774E-3</c:v>
                </c:pt>
                <c:pt idx="794">
                  <c:v>8.3349999986239709E-3</c:v>
                </c:pt>
                <c:pt idx="796">
                  <c:v>5.1187499921070412E-3</c:v>
                </c:pt>
                <c:pt idx="797">
                  <c:v>4.4749999942723662E-3</c:v>
                </c:pt>
                <c:pt idx="798">
                  <c:v>3.9025000005494803E-3</c:v>
                </c:pt>
                <c:pt idx="799">
                  <c:v>3.2587499954388477E-3</c:v>
                </c:pt>
                <c:pt idx="800">
                  <c:v>8.3987499965587631E-3</c:v>
                </c:pt>
                <c:pt idx="805">
                  <c:v>1.1320000005071051E-2</c:v>
                </c:pt>
                <c:pt idx="814">
                  <c:v>8.7374999930034392E-3</c:v>
                </c:pt>
                <c:pt idx="821">
                  <c:v>6.4737499997136183E-3</c:v>
                </c:pt>
                <c:pt idx="822">
                  <c:v>1.0244999997667037E-2</c:v>
                </c:pt>
                <c:pt idx="835">
                  <c:v>9.6225000015692785E-3</c:v>
                </c:pt>
                <c:pt idx="847">
                  <c:v>3.1468749992200173E-2</c:v>
                </c:pt>
                <c:pt idx="854">
                  <c:v>-3.8587500093854032E-3</c:v>
                </c:pt>
                <c:pt idx="890">
                  <c:v>6.2871874994016252E-2</c:v>
                </c:pt>
                <c:pt idx="931">
                  <c:v>-7.8750003012828529E-5</c:v>
                </c:pt>
                <c:pt idx="932">
                  <c:v>3.4212499958812259E-3</c:v>
                </c:pt>
                <c:pt idx="933">
                  <c:v>5.5212500010384247E-3</c:v>
                </c:pt>
                <c:pt idx="934">
                  <c:v>1.1021250000339933E-2</c:v>
                </c:pt>
                <c:pt idx="935">
                  <c:v>1.5221249996102415E-2</c:v>
                </c:pt>
                <c:pt idx="936">
                  <c:v>1.8721250002272427E-2</c:v>
                </c:pt>
                <c:pt idx="937">
                  <c:v>1.9421249999140855E-2</c:v>
                </c:pt>
                <c:pt idx="938">
                  <c:v>2.1521249997022096E-2</c:v>
                </c:pt>
                <c:pt idx="939">
                  <c:v>2.2221250001166482E-2</c:v>
                </c:pt>
                <c:pt idx="943">
                  <c:v>1.3271249998069834E-2</c:v>
                </c:pt>
                <c:pt idx="950">
                  <c:v>4.4074999968870543E-3</c:v>
                </c:pt>
                <c:pt idx="958">
                  <c:v>5.5581249980605207E-3</c:v>
                </c:pt>
                <c:pt idx="962">
                  <c:v>5.2712499964400195E-3</c:v>
                </c:pt>
                <c:pt idx="966">
                  <c:v>4.7412499916390516E-3</c:v>
                </c:pt>
                <c:pt idx="967">
                  <c:v>4.8412499963887967E-3</c:v>
                </c:pt>
                <c:pt idx="969">
                  <c:v>1.2336250001681037E-2</c:v>
                </c:pt>
                <c:pt idx="970">
                  <c:v>2.2736250000889413E-2</c:v>
                </c:pt>
                <c:pt idx="971">
                  <c:v>4.0375000025960617E-3</c:v>
                </c:pt>
                <c:pt idx="972">
                  <c:v>4.9387500039301813E-3</c:v>
                </c:pt>
                <c:pt idx="973">
                  <c:v>3.8924999971641228E-3</c:v>
                </c:pt>
                <c:pt idx="974">
                  <c:v>1.2373749996186234E-2</c:v>
                </c:pt>
                <c:pt idx="975">
                  <c:v>5.03374999971129E-3</c:v>
                </c:pt>
                <c:pt idx="976">
                  <c:v>4.7337499927380122E-3</c:v>
                </c:pt>
                <c:pt idx="977">
                  <c:v>4.375625001557637E-3</c:v>
                </c:pt>
                <c:pt idx="978">
                  <c:v>4.4899999993504025E-3</c:v>
                </c:pt>
                <c:pt idx="979">
                  <c:v>4.4899999993504025E-3</c:v>
                </c:pt>
                <c:pt idx="980">
                  <c:v>3.4774999949149787E-3</c:v>
                </c:pt>
                <c:pt idx="981">
                  <c:v>3.363749994605314E-3</c:v>
                </c:pt>
                <c:pt idx="982">
                  <c:v>3.5493749965098687E-3</c:v>
                </c:pt>
                <c:pt idx="983">
                  <c:v>5.3581249958369881E-3</c:v>
                </c:pt>
                <c:pt idx="984">
                  <c:v>3.4587499976623803E-3</c:v>
                </c:pt>
                <c:pt idx="985">
                  <c:v>8.2874999498017132E-4</c:v>
                </c:pt>
                <c:pt idx="986">
                  <c:v>4.0000000008149073E-3</c:v>
                </c:pt>
                <c:pt idx="987">
                  <c:v>3.7474999990081415E-3</c:v>
                </c:pt>
                <c:pt idx="988">
                  <c:v>4.1431249992456287E-3</c:v>
                </c:pt>
                <c:pt idx="989">
                  <c:v>4.1549999950802885E-3</c:v>
                </c:pt>
                <c:pt idx="990">
                  <c:v>4.1549999950802885E-3</c:v>
                </c:pt>
                <c:pt idx="991">
                  <c:v>4.1549999950802885E-3</c:v>
                </c:pt>
                <c:pt idx="992">
                  <c:v>4.1549999950802885E-3</c:v>
                </c:pt>
                <c:pt idx="993">
                  <c:v>4.6812499931547791E-3</c:v>
                </c:pt>
                <c:pt idx="994">
                  <c:v>4.6812499931547791E-3</c:v>
                </c:pt>
                <c:pt idx="995">
                  <c:v>3.4987499966518953E-3</c:v>
                </c:pt>
                <c:pt idx="996">
                  <c:v>-1.0443750070407987E-3</c:v>
                </c:pt>
                <c:pt idx="997">
                  <c:v>4.4518750000861473E-3</c:v>
                </c:pt>
                <c:pt idx="998">
                  <c:v>3.6424999925657175E-3</c:v>
                </c:pt>
                <c:pt idx="999">
                  <c:v>2.9887499986216426E-3</c:v>
                </c:pt>
                <c:pt idx="1000">
                  <c:v>4.451249995327089E-3</c:v>
                </c:pt>
                <c:pt idx="1001">
                  <c:v>4.9224999966099858E-3</c:v>
                </c:pt>
                <c:pt idx="1002">
                  <c:v>4.1887499974109232E-3</c:v>
                </c:pt>
                <c:pt idx="1003">
                  <c:v>4.6943749985075556E-3</c:v>
                </c:pt>
                <c:pt idx="1004">
                  <c:v>3.8924999971641228E-3</c:v>
                </c:pt>
                <c:pt idx="1005">
                  <c:v>3.7349999984144233E-3</c:v>
                </c:pt>
                <c:pt idx="1006">
                  <c:v>4.6599999986938201E-3</c:v>
                </c:pt>
                <c:pt idx="1007">
                  <c:v>4.3624999962048605E-3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414-47C9-916E-A2F3E19A80AD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(old)'!$O$21:$O$1928</c:f>
              <c:numCache>
                <c:formatCode>General</c:formatCode>
                <c:ptCount val="1908"/>
                <c:pt idx="1">
                  <c:v>1.0722175520897135E-2</c:v>
                </c:pt>
                <c:pt idx="2">
                  <c:v>1.0465739939609392E-2</c:v>
                </c:pt>
                <c:pt idx="3">
                  <c:v>1.0452918160545006E-2</c:v>
                </c:pt>
                <c:pt idx="4">
                  <c:v>1.0450306316661519E-2</c:v>
                </c:pt>
                <c:pt idx="5">
                  <c:v>1.044579494995368E-2</c:v>
                </c:pt>
                <c:pt idx="6">
                  <c:v>1.0443895427129327E-2</c:v>
                </c:pt>
                <c:pt idx="7">
                  <c:v>1.0440096381480619E-2</c:v>
                </c:pt>
                <c:pt idx="8">
                  <c:v>1.0438196858656264E-2</c:v>
                </c:pt>
                <c:pt idx="9">
                  <c:v>1.0435585014772779E-2</c:v>
                </c:pt>
                <c:pt idx="10">
                  <c:v>1.0433685491948425E-2</c:v>
                </c:pt>
                <c:pt idx="12">
                  <c:v>1.0429174125240585E-2</c:v>
                </c:pt>
                <c:pt idx="13">
                  <c:v>1.0427274602416232E-2</c:v>
                </c:pt>
                <c:pt idx="14">
                  <c:v>1.0422763235708392E-2</c:v>
                </c:pt>
                <c:pt idx="15">
                  <c:v>1.0422763235708392E-2</c:v>
                </c:pt>
                <c:pt idx="16">
                  <c:v>1.0420863712884037E-2</c:v>
                </c:pt>
                <c:pt idx="17">
                  <c:v>1.0420151391824905E-2</c:v>
                </c:pt>
                <c:pt idx="21">
                  <c:v>1.0416352346176197E-2</c:v>
                </c:pt>
                <c:pt idx="22">
                  <c:v>1.0415640025117065E-2</c:v>
                </c:pt>
                <c:pt idx="23">
                  <c:v>1.0413740502292712E-2</c:v>
                </c:pt>
                <c:pt idx="24">
                  <c:v>1.0413740502292712E-2</c:v>
                </c:pt>
                <c:pt idx="25">
                  <c:v>1.0411840979468357E-2</c:v>
                </c:pt>
                <c:pt idx="26">
                  <c:v>1.0410653777703137E-2</c:v>
                </c:pt>
                <c:pt idx="27">
                  <c:v>1.0409941456644005E-2</c:v>
                </c:pt>
                <c:pt idx="28">
                  <c:v>1.040804193381965E-2</c:v>
                </c:pt>
                <c:pt idx="29">
                  <c:v>1.040804193381965E-2</c:v>
                </c:pt>
                <c:pt idx="30">
                  <c:v>1.0406142410995297E-2</c:v>
                </c:pt>
                <c:pt idx="31">
                  <c:v>1.0397119677579617E-2</c:v>
                </c:pt>
                <c:pt idx="32">
                  <c:v>1.0390708788047424E-2</c:v>
                </c:pt>
                <c:pt idx="33">
                  <c:v>1.038880926522307E-2</c:v>
                </c:pt>
                <c:pt idx="35">
                  <c:v>1.0319714122487207E-2</c:v>
                </c:pt>
                <c:pt idx="36">
                  <c:v>1.0317814599662852E-2</c:v>
                </c:pt>
                <c:pt idx="37">
                  <c:v>1.0311403710130659E-2</c:v>
                </c:pt>
                <c:pt idx="38">
                  <c:v>1.0307604664481952E-2</c:v>
                </c:pt>
                <c:pt idx="39">
                  <c:v>1.0305705141657597E-2</c:v>
                </c:pt>
                <c:pt idx="42">
                  <c:v>1.0271751171172277E-2</c:v>
                </c:pt>
                <c:pt idx="43">
                  <c:v>1.026462796058095E-2</c:v>
                </c:pt>
                <c:pt idx="44">
                  <c:v>1.0260828914932242E-2</c:v>
                </c:pt>
                <c:pt idx="45">
                  <c:v>1.0243495769160015E-2</c:v>
                </c:pt>
                <c:pt idx="46">
                  <c:v>1.0188647047606804E-2</c:v>
                </c:pt>
                <c:pt idx="47">
                  <c:v>1.0186035203723317E-2</c:v>
                </c:pt>
                <c:pt idx="48">
                  <c:v>1.0184135680898964E-2</c:v>
                </c:pt>
                <c:pt idx="49">
                  <c:v>1.017772479136677E-2</c:v>
                </c:pt>
                <c:pt idx="50">
                  <c:v>1.0175825268542417E-2</c:v>
                </c:pt>
                <c:pt idx="51">
                  <c:v>1.0175825268542417E-2</c:v>
                </c:pt>
                <c:pt idx="52">
                  <c:v>1.0175112947483285E-2</c:v>
                </c:pt>
                <c:pt idx="53">
                  <c:v>1.0160391645594544E-2</c:v>
                </c:pt>
                <c:pt idx="54">
                  <c:v>1.0148282187589289E-2</c:v>
                </c:pt>
                <c:pt idx="55">
                  <c:v>1.0148282187589289E-2</c:v>
                </c:pt>
                <c:pt idx="56">
                  <c:v>1.0137359931349255E-2</c:v>
                </c:pt>
                <c:pt idx="57">
                  <c:v>1.0137359931349255E-2</c:v>
                </c:pt>
                <c:pt idx="58">
                  <c:v>1.0132848564641415E-2</c:v>
                </c:pt>
                <c:pt idx="59">
                  <c:v>1.0132848564641415E-2</c:v>
                </c:pt>
                <c:pt idx="60">
                  <c:v>1.0129761840051842E-2</c:v>
                </c:pt>
                <c:pt idx="61">
                  <c:v>1.0129049518992708E-2</c:v>
                </c:pt>
                <c:pt idx="62">
                  <c:v>1.0127862317227487E-2</c:v>
                </c:pt>
                <c:pt idx="63">
                  <c:v>1.0127149996168355E-2</c:v>
                </c:pt>
                <c:pt idx="64">
                  <c:v>1.0126437675109222E-2</c:v>
                </c:pt>
                <c:pt idx="65">
                  <c:v>1.0125250473344002E-2</c:v>
                </c:pt>
                <c:pt idx="66">
                  <c:v>1.0125250473344002E-2</c:v>
                </c:pt>
                <c:pt idx="67">
                  <c:v>1.0120026785577028E-2</c:v>
                </c:pt>
                <c:pt idx="69">
                  <c:v>1.0114328217103967E-2</c:v>
                </c:pt>
                <c:pt idx="70">
                  <c:v>1.0103405960863935E-2</c:v>
                </c:pt>
                <c:pt idx="71">
                  <c:v>1.009699507133174E-2</c:v>
                </c:pt>
                <c:pt idx="72">
                  <c:v>1.0059242055197712E-2</c:v>
                </c:pt>
                <c:pt idx="73">
                  <c:v>1.0052831165665518E-2</c:v>
                </c:pt>
                <c:pt idx="74">
                  <c:v>1.0050931642841165E-2</c:v>
                </c:pt>
                <c:pt idx="81">
                  <c:v>1.0026712726830655E-2</c:v>
                </c:pt>
                <c:pt idx="82">
                  <c:v>1.0026000405771522E-2</c:v>
                </c:pt>
                <c:pt idx="83">
                  <c:v>1.0026000405771522E-2</c:v>
                </c:pt>
                <c:pt idx="84">
                  <c:v>1.0024813204006302E-2</c:v>
                </c:pt>
                <c:pt idx="85">
                  <c:v>1.0021489039063683E-2</c:v>
                </c:pt>
                <c:pt idx="86">
                  <c:v>1.001958951623933E-2</c:v>
                </c:pt>
                <c:pt idx="87">
                  <c:v>1.001958951623933E-2</c:v>
                </c:pt>
                <c:pt idx="88">
                  <c:v>1.0018877195180197E-2</c:v>
                </c:pt>
                <c:pt idx="89">
                  <c:v>1.0018402314474109E-2</c:v>
                </c:pt>
                <c:pt idx="90">
                  <c:v>1.0018402314474109E-2</c:v>
                </c:pt>
                <c:pt idx="91">
                  <c:v>1.0017689993414975E-2</c:v>
                </c:pt>
                <c:pt idx="92">
                  <c:v>1.0013890947766267E-2</c:v>
                </c:pt>
                <c:pt idx="93">
                  <c:v>1.0011279103882782E-2</c:v>
                </c:pt>
                <c:pt idx="94">
                  <c:v>1.0007480058234075E-2</c:v>
                </c:pt>
                <c:pt idx="98">
                  <c:v>9.9927587563453345E-3</c:v>
                </c:pt>
                <c:pt idx="99">
                  <c:v>9.9882473896374946E-3</c:v>
                </c:pt>
                <c:pt idx="100">
                  <c:v>9.9837360229296547E-3</c:v>
                </c:pt>
                <c:pt idx="101">
                  <c:v>9.9825488211644324E-3</c:v>
                </c:pt>
                <c:pt idx="103">
                  <c:v>9.9697270421000468E-3</c:v>
                </c:pt>
                <c:pt idx="105">
                  <c:v>9.9070427888963749E-3</c:v>
                </c:pt>
                <c:pt idx="106">
                  <c:v>9.8975451747746069E-3</c:v>
                </c:pt>
                <c:pt idx="107">
                  <c:v>9.8965954133624304E-3</c:v>
                </c:pt>
                <c:pt idx="108">
                  <c:v>9.8949333308911216E-3</c:v>
                </c:pt>
                <c:pt idx="109">
                  <c:v>9.8904219641832818E-3</c:v>
                </c:pt>
                <c:pt idx="110">
                  <c:v>9.8897096431241477E-3</c:v>
                </c:pt>
                <c:pt idx="111">
                  <c:v>9.8847233957102196E-3</c:v>
                </c:pt>
                <c:pt idx="112">
                  <c:v>9.878787386884115E-3</c:v>
                </c:pt>
                <c:pt idx="113">
                  <c:v>9.8768878640597621E-3</c:v>
                </c:pt>
                <c:pt idx="114">
                  <c:v>9.8723764973519222E-3</c:v>
                </c:pt>
                <c:pt idx="115">
                  <c:v>9.8685774517032147E-3</c:v>
                </c:pt>
                <c:pt idx="116">
                  <c:v>9.8685774517032147E-3</c:v>
                </c:pt>
                <c:pt idx="117">
                  <c:v>9.8628788832301525E-3</c:v>
                </c:pt>
                <c:pt idx="118">
                  <c:v>9.8557556726388273E-3</c:v>
                </c:pt>
                <c:pt idx="119">
                  <c:v>9.8557556726388273E-3</c:v>
                </c:pt>
                <c:pt idx="120">
                  <c:v>9.8519566269901198E-3</c:v>
                </c:pt>
                <c:pt idx="121">
                  <c:v>9.8519566269901198E-3</c:v>
                </c:pt>
                <c:pt idx="122">
                  <c:v>9.8500571041657652E-3</c:v>
                </c:pt>
                <c:pt idx="144">
                  <c:v>9.49294681318728E-3</c:v>
                </c:pt>
                <c:pt idx="156">
                  <c:v>9.458992842701958E-3</c:v>
                </c:pt>
                <c:pt idx="157">
                  <c:v>9.458992842701958E-3</c:v>
                </c:pt>
                <c:pt idx="160">
                  <c:v>9.4511573110514988E-3</c:v>
                </c:pt>
                <c:pt idx="162">
                  <c:v>9.4480705864619253E-3</c:v>
                </c:pt>
                <c:pt idx="163">
                  <c:v>9.4480705864619253E-3</c:v>
                </c:pt>
                <c:pt idx="170">
                  <c:v>9.3502451610077125E-3</c:v>
                </c:pt>
                <c:pt idx="173">
                  <c:v>9.3431219504163856E-3</c:v>
                </c:pt>
                <c:pt idx="181">
                  <c:v>9.303113250928436E-3</c:v>
                </c:pt>
                <c:pt idx="190">
                  <c:v>9.1875985191724307E-3</c:v>
                </c:pt>
                <c:pt idx="191">
                  <c:v>9.1830871524645908E-3</c:v>
                </c:pt>
                <c:pt idx="192">
                  <c:v>9.1826122717585026E-3</c:v>
                </c:pt>
                <c:pt idx="193">
                  <c:v>9.1796442673454486E-3</c:v>
                </c:pt>
                <c:pt idx="195">
                  <c:v>9.1792881068158833E-3</c:v>
                </c:pt>
                <c:pt idx="198">
                  <c:v>9.1687220111054159E-3</c:v>
                </c:pt>
                <c:pt idx="200">
                  <c:v>9.161954961043656E-3</c:v>
                </c:pt>
                <c:pt idx="376">
                  <c:v>8.2309513367573237E-3</c:v>
                </c:pt>
                <c:pt idx="419">
                  <c:v>7.9206167953285445E-3</c:v>
                </c:pt>
                <c:pt idx="463">
                  <c:v>7.6846010844026039E-3</c:v>
                </c:pt>
                <c:pt idx="527">
                  <c:v>7.413919081932209E-3</c:v>
                </c:pt>
                <c:pt idx="538">
                  <c:v>7.3885129641564785E-3</c:v>
                </c:pt>
                <c:pt idx="545">
                  <c:v>7.3410248935476376E-3</c:v>
                </c:pt>
                <c:pt idx="554">
                  <c:v>7.2757287964604813E-3</c:v>
                </c:pt>
                <c:pt idx="555">
                  <c:v>7.2757287964604813E-3</c:v>
                </c:pt>
                <c:pt idx="556">
                  <c:v>7.2757287964604813E-3</c:v>
                </c:pt>
                <c:pt idx="589">
                  <c:v>7.1287532179261171E-3</c:v>
                </c:pt>
                <c:pt idx="590">
                  <c:v>7.1287532179261171E-3</c:v>
                </c:pt>
                <c:pt idx="625">
                  <c:v>6.9948368588091843E-3</c:v>
                </c:pt>
                <c:pt idx="626">
                  <c:v>6.9948368588091843E-3</c:v>
                </c:pt>
                <c:pt idx="637">
                  <c:v>6.9929373359848314E-3</c:v>
                </c:pt>
                <c:pt idx="642">
                  <c:v>6.991868854396132E-3</c:v>
                </c:pt>
                <c:pt idx="644">
                  <c:v>6.9818963595682758E-3</c:v>
                </c:pt>
                <c:pt idx="646">
                  <c:v>6.9699056217395437E-3</c:v>
                </c:pt>
                <c:pt idx="668">
                  <c:v>6.8510667250409173E-3</c:v>
                </c:pt>
                <c:pt idx="672">
                  <c:v>6.8491672022165644E-3</c:v>
                </c:pt>
                <c:pt idx="675">
                  <c:v>6.8488110416869974E-3</c:v>
                </c:pt>
                <c:pt idx="677">
                  <c:v>6.847980000451343E-3</c:v>
                </c:pt>
                <c:pt idx="695">
                  <c:v>6.8155693922608094E-3</c:v>
                </c:pt>
                <c:pt idx="696">
                  <c:v>6.8155693922608094E-3</c:v>
                </c:pt>
                <c:pt idx="697">
                  <c:v>6.8155693922608094E-3</c:v>
                </c:pt>
                <c:pt idx="703">
                  <c:v>6.7982362464885822E-3</c:v>
                </c:pt>
                <c:pt idx="704">
                  <c:v>6.7982362464885822E-3</c:v>
                </c:pt>
                <c:pt idx="705">
                  <c:v>6.7982362464885822E-3</c:v>
                </c:pt>
                <c:pt idx="728">
                  <c:v>6.7181001273361619E-3</c:v>
                </c:pt>
                <c:pt idx="750">
                  <c:v>6.4617832662249419E-3</c:v>
                </c:pt>
                <c:pt idx="755">
                  <c:v>6.4579842205762343E-3</c:v>
                </c:pt>
                <c:pt idx="758">
                  <c:v>6.4534728538683944E-3</c:v>
                </c:pt>
                <c:pt idx="759">
                  <c:v>6.4515733310440406E-3</c:v>
                </c:pt>
                <c:pt idx="760">
                  <c:v>6.4496738082196869E-3</c:v>
                </c:pt>
                <c:pt idx="761">
                  <c:v>6.447774285395334E-3</c:v>
                </c:pt>
                <c:pt idx="762">
                  <c:v>6.445162441511847E-3</c:v>
                </c:pt>
                <c:pt idx="763">
                  <c:v>6.4413633958631394E-3</c:v>
                </c:pt>
                <c:pt idx="765">
                  <c:v>6.4361397080961672E-3</c:v>
                </c:pt>
                <c:pt idx="766">
                  <c:v>6.4335278642126811E-3</c:v>
                </c:pt>
                <c:pt idx="767">
                  <c:v>6.4323406624474597E-3</c:v>
                </c:pt>
                <c:pt idx="768">
                  <c:v>6.4311534606822391E-3</c:v>
                </c:pt>
                <c:pt idx="769">
                  <c:v>6.4304411396231068E-3</c:v>
                </c:pt>
                <c:pt idx="770">
                  <c:v>6.4292539378578853E-3</c:v>
                </c:pt>
                <c:pt idx="771">
                  <c:v>6.4290164975048412E-3</c:v>
                </c:pt>
                <c:pt idx="772">
                  <c:v>6.4285416167987521E-3</c:v>
                </c:pt>
                <c:pt idx="773">
                  <c:v>6.4266420939743992E-3</c:v>
                </c:pt>
                <c:pt idx="774">
                  <c:v>6.4259297729152669E-3</c:v>
                </c:pt>
                <c:pt idx="776">
                  <c:v>6.4233179290317799E-3</c:v>
                </c:pt>
                <c:pt idx="777">
                  <c:v>6.421418406207427E-3</c:v>
                </c:pt>
                <c:pt idx="778">
                  <c:v>6.4207060851482938E-3</c:v>
                </c:pt>
                <c:pt idx="779">
                  <c:v>6.4183316816178518E-3</c:v>
                </c:pt>
                <c:pt idx="781">
                  <c:v>6.4150075166752325E-3</c:v>
                </c:pt>
                <c:pt idx="785">
                  <c:v>6.4104961499673926E-3</c:v>
                </c:pt>
                <c:pt idx="787">
                  <c:v>6.4047975814943321E-3</c:v>
                </c:pt>
                <c:pt idx="790">
                  <c:v>6.3511360617063417E-3</c:v>
                </c:pt>
                <c:pt idx="791">
                  <c:v>6.3404512458193523E-3</c:v>
                </c:pt>
                <c:pt idx="792">
                  <c:v>6.3254925035775671E-3</c:v>
                </c:pt>
                <c:pt idx="793">
                  <c:v>6.3171820912210196E-3</c:v>
                </c:pt>
                <c:pt idx="794">
                  <c:v>6.3152825683966667E-3</c:v>
                </c:pt>
                <c:pt idx="795">
                  <c:v>6.3148076876905785E-3</c:v>
                </c:pt>
                <c:pt idx="796">
                  <c:v>6.3126707245131797E-3</c:v>
                </c:pt>
                <c:pt idx="797">
                  <c:v>6.3114835227479592E-3</c:v>
                </c:pt>
                <c:pt idx="798">
                  <c:v>6.3100588806296936E-3</c:v>
                </c:pt>
                <c:pt idx="799">
                  <c:v>6.3088716788644722E-3</c:v>
                </c:pt>
                <c:pt idx="800">
                  <c:v>6.3050726332157655E-3</c:v>
                </c:pt>
                <c:pt idx="801">
                  <c:v>6.3038854314505441E-3</c:v>
                </c:pt>
                <c:pt idx="802">
                  <c:v>6.2975932620948725E-3</c:v>
                </c:pt>
                <c:pt idx="803">
                  <c:v>6.2975932620948725E-3</c:v>
                </c:pt>
                <c:pt idx="804">
                  <c:v>6.2972371015653072E-3</c:v>
                </c:pt>
                <c:pt idx="805">
                  <c:v>6.2953375787409525E-3</c:v>
                </c:pt>
                <c:pt idx="806">
                  <c:v>6.294150376975732E-3</c:v>
                </c:pt>
                <c:pt idx="807">
                  <c:v>6.2870271663844051E-3</c:v>
                </c:pt>
                <c:pt idx="808">
                  <c:v>6.2870271663844051E-3</c:v>
                </c:pt>
                <c:pt idx="809">
                  <c:v>6.2866710058548398E-3</c:v>
                </c:pt>
                <c:pt idx="810">
                  <c:v>6.2866710058548398E-3</c:v>
                </c:pt>
                <c:pt idx="811">
                  <c:v>6.2865522856783169E-3</c:v>
                </c:pt>
                <c:pt idx="812">
                  <c:v>6.2854838040896184E-3</c:v>
                </c:pt>
                <c:pt idx="813">
                  <c:v>6.284652762853964E-3</c:v>
                </c:pt>
                <c:pt idx="814">
                  <c:v>6.2806162768522123E-3</c:v>
                </c:pt>
                <c:pt idx="815">
                  <c:v>6.2699314609652229E-3</c:v>
                </c:pt>
                <c:pt idx="816">
                  <c:v>6.2692191399060897E-3</c:v>
                </c:pt>
                <c:pt idx="817">
                  <c:v>6.2635205714330292E-3</c:v>
                </c:pt>
                <c:pt idx="818">
                  <c:v>6.2616210486086763E-3</c:v>
                </c:pt>
                <c:pt idx="819">
                  <c:v>6.2609087275495431E-3</c:v>
                </c:pt>
                <c:pt idx="820">
                  <c:v>6.2506987923686419E-3</c:v>
                </c:pt>
                <c:pt idx="821">
                  <c:v>6.2148452990589669E-3</c:v>
                </c:pt>
                <c:pt idx="822">
                  <c:v>6.1956126304623868E-3</c:v>
                </c:pt>
                <c:pt idx="823">
                  <c:v>6.1721060355110101E-3</c:v>
                </c:pt>
                <c:pt idx="824">
                  <c:v>6.1702065126866563E-3</c:v>
                </c:pt>
                <c:pt idx="825">
                  <c:v>6.1630833020953294E-3</c:v>
                </c:pt>
                <c:pt idx="826">
                  <c:v>6.1630833020953294E-3</c:v>
                </c:pt>
                <c:pt idx="827">
                  <c:v>6.1630833020953294E-3</c:v>
                </c:pt>
                <c:pt idx="828">
                  <c:v>6.1627271415657641E-3</c:v>
                </c:pt>
                <c:pt idx="829">
                  <c:v>6.1627271415657641E-3</c:v>
                </c:pt>
                <c:pt idx="830">
                  <c:v>6.1623709810361971E-3</c:v>
                </c:pt>
                <c:pt idx="831">
                  <c:v>6.1623709810361971E-3</c:v>
                </c:pt>
                <c:pt idx="832">
                  <c:v>6.1521610458552967E-3</c:v>
                </c:pt>
                <c:pt idx="833">
                  <c:v>6.1521610458552967E-3</c:v>
                </c:pt>
                <c:pt idx="834">
                  <c:v>6.1393392667909094E-3</c:v>
                </c:pt>
                <c:pt idx="835">
                  <c:v>6.1277046894917427E-3</c:v>
                </c:pt>
                <c:pt idx="836">
                  <c:v>6.1079971401890743E-3</c:v>
                </c:pt>
                <c:pt idx="837">
                  <c:v>6.0295231035079645E-3</c:v>
                </c:pt>
                <c:pt idx="838">
                  <c:v>6.0295231035079645E-3</c:v>
                </c:pt>
                <c:pt idx="839">
                  <c:v>6.0295231035079645E-3</c:v>
                </c:pt>
                <c:pt idx="840">
                  <c:v>6.0256053376827341E-3</c:v>
                </c:pt>
                <c:pt idx="841">
                  <c:v>6.0196693288566295E-3</c:v>
                </c:pt>
                <c:pt idx="842">
                  <c:v>6.0196693288566295E-3</c:v>
                </c:pt>
                <c:pt idx="843">
                  <c:v>6.0196693288566295E-3</c:v>
                </c:pt>
                <c:pt idx="844">
                  <c:v>6.0193131683270633E-3</c:v>
                </c:pt>
                <c:pt idx="845">
                  <c:v>6.0193131683270633E-3</c:v>
                </c:pt>
                <c:pt idx="846">
                  <c:v>6.0193131683270633E-3</c:v>
                </c:pt>
                <c:pt idx="847">
                  <c:v>6.0182446867383648E-3</c:v>
                </c:pt>
                <c:pt idx="848">
                  <c:v>6.0177698060322757E-3</c:v>
                </c:pt>
                <c:pt idx="849">
                  <c:v>6.0177698060322757E-3</c:v>
                </c:pt>
                <c:pt idx="850">
                  <c:v>6.0127835586183476E-3</c:v>
                </c:pt>
                <c:pt idx="851">
                  <c:v>5.9928385689626343E-3</c:v>
                </c:pt>
                <c:pt idx="852">
                  <c:v>5.980016789898247E-3</c:v>
                </c:pt>
                <c:pt idx="853">
                  <c:v>5.9755054231904071E-3</c:v>
                </c:pt>
                <c:pt idx="854">
                  <c:v>5.9626836441260198E-3</c:v>
                </c:pt>
                <c:pt idx="855">
                  <c:v>5.9230311051676372E-3</c:v>
                </c:pt>
                <c:pt idx="856">
                  <c:v>5.9230311051676372E-3</c:v>
                </c:pt>
                <c:pt idx="857">
                  <c:v>5.9037984365710571E-3</c:v>
                </c:pt>
                <c:pt idx="858">
                  <c:v>5.9034422760414901E-3</c:v>
                </c:pt>
                <c:pt idx="859">
                  <c:v>5.9015427532171372E-3</c:v>
                </c:pt>
                <c:pt idx="860">
                  <c:v>5.8939446619197221E-3</c:v>
                </c:pt>
                <c:pt idx="861">
                  <c:v>5.8939446619197221E-3</c:v>
                </c:pt>
                <c:pt idx="862">
                  <c:v>5.8939446619197221E-3</c:v>
                </c:pt>
                <c:pt idx="863">
                  <c:v>5.8886022539762269E-3</c:v>
                </c:pt>
                <c:pt idx="864">
                  <c:v>5.8845657679744761E-3</c:v>
                </c:pt>
                <c:pt idx="865">
                  <c:v>5.8845657679744761E-3</c:v>
                </c:pt>
                <c:pt idx="866">
                  <c:v>5.8845657679744761E-3</c:v>
                </c:pt>
                <c:pt idx="867">
                  <c:v>5.884090887268387E-3</c:v>
                </c:pt>
                <c:pt idx="868">
                  <c:v>5.8807667223257686E-3</c:v>
                </c:pt>
                <c:pt idx="869">
                  <c:v>5.8776799977361942E-3</c:v>
                </c:pt>
                <c:pt idx="870">
                  <c:v>5.8712691082040006E-3</c:v>
                </c:pt>
                <c:pt idx="871">
                  <c:v>5.8705567871448674E-3</c:v>
                </c:pt>
                <c:pt idx="872">
                  <c:v>5.8693695853796468E-3</c:v>
                </c:pt>
                <c:pt idx="873">
                  <c:v>5.8622463747883208E-3</c:v>
                </c:pt>
                <c:pt idx="874">
                  <c:v>5.860346851963967E-3</c:v>
                </c:pt>
                <c:pt idx="875">
                  <c:v>5.8584473291396133E-3</c:v>
                </c:pt>
                <c:pt idx="876">
                  <c:v>5.8572601273743918E-3</c:v>
                </c:pt>
                <c:pt idx="877">
                  <c:v>5.8558354852561272E-3</c:v>
                </c:pt>
                <c:pt idx="878">
                  <c:v>5.8558354852561272E-3</c:v>
                </c:pt>
                <c:pt idx="879">
                  <c:v>5.8558354852561272E-3</c:v>
                </c:pt>
                <c:pt idx="880">
                  <c:v>5.8558354852561272E-3</c:v>
                </c:pt>
                <c:pt idx="881">
                  <c:v>5.8546482834909066E-3</c:v>
                </c:pt>
                <c:pt idx="882">
                  <c:v>5.8528674808430749E-3</c:v>
                </c:pt>
                <c:pt idx="883">
                  <c:v>5.8528674808430749E-3</c:v>
                </c:pt>
                <c:pt idx="884">
                  <c:v>5.8501369167830667E-3</c:v>
                </c:pt>
                <c:pt idx="885">
                  <c:v>5.8490684351943673E-3</c:v>
                </c:pt>
                <c:pt idx="886">
                  <c:v>5.8490684351943673E-3</c:v>
                </c:pt>
                <c:pt idx="887">
                  <c:v>5.8489497150178453E-3</c:v>
                </c:pt>
                <c:pt idx="888">
                  <c:v>5.8482373939587121E-3</c:v>
                </c:pt>
                <c:pt idx="889">
                  <c:v>5.8456255500752268E-3</c:v>
                </c:pt>
                <c:pt idx="890">
                  <c:v>5.8419452246030405E-3</c:v>
                </c:pt>
                <c:pt idx="891">
                  <c:v>5.7809230538706799E-3</c:v>
                </c:pt>
                <c:pt idx="892">
                  <c:v>5.7696446371010802E-3</c:v>
                </c:pt>
                <c:pt idx="893">
                  <c:v>5.7662017519819388E-3</c:v>
                </c:pt>
                <c:pt idx="894">
                  <c:v>5.7662017519819388E-3</c:v>
                </c:pt>
                <c:pt idx="895">
                  <c:v>5.7606219036854004E-3</c:v>
                </c:pt>
                <c:pt idx="896">
                  <c:v>5.7561105369775606E-3</c:v>
                </c:pt>
                <c:pt idx="897">
                  <c:v>5.7542110141532068E-3</c:v>
                </c:pt>
                <c:pt idx="898">
                  <c:v>5.7496996474453669E-3</c:v>
                </c:pt>
                <c:pt idx="899">
                  <c:v>5.7485124456801463E-3</c:v>
                </c:pt>
                <c:pt idx="900">
                  <c:v>5.7459006017966593E-3</c:v>
                </c:pt>
                <c:pt idx="901">
                  <c:v>5.7444759596783947E-3</c:v>
                </c:pt>
                <c:pt idx="902">
                  <c:v>5.7441197991488276E-3</c:v>
                </c:pt>
                <c:pt idx="903">
                  <c:v>5.7440010789723064E-3</c:v>
                </c:pt>
                <c:pt idx="904">
                  <c:v>5.7387773912053333E-3</c:v>
                </c:pt>
                <c:pt idx="905">
                  <c:v>5.7368778683809796E-3</c:v>
                </c:pt>
                <c:pt idx="906">
                  <c:v>5.7347409052035817E-3</c:v>
                </c:pt>
                <c:pt idx="907">
                  <c:v>5.7346221850270596E-3</c:v>
                </c:pt>
                <c:pt idx="908">
                  <c:v>5.7337911437914044E-3</c:v>
                </c:pt>
                <c:pt idx="909">
                  <c:v>5.733078822732272E-3</c:v>
                </c:pt>
                <c:pt idx="910">
                  <c:v>5.7323665016731397E-3</c:v>
                </c:pt>
                <c:pt idx="911">
                  <c:v>5.7247684103757246E-3</c:v>
                </c:pt>
                <c:pt idx="912">
                  <c:v>5.7247684103757246E-3</c:v>
                </c:pt>
                <c:pt idx="913">
                  <c:v>5.7221565664922393E-3</c:v>
                </c:pt>
                <c:pt idx="914">
                  <c:v>5.7216816857861511E-3</c:v>
                </c:pt>
                <c:pt idx="915">
                  <c:v>5.7157456769600448E-3</c:v>
                </c:pt>
                <c:pt idx="916">
                  <c:v>5.7112343102522049E-3</c:v>
                </c:pt>
                <c:pt idx="917">
                  <c:v>5.6164956093875673E-3</c:v>
                </c:pt>
                <c:pt idx="918">
                  <c:v>5.6164956093875673E-3</c:v>
                </c:pt>
                <c:pt idx="919">
                  <c:v>5.615783288328435E-3</c:v>
                </c:pt>
                <c:pt idx="920">
                  <c:v>5.615783288328435E-3</c:v>
                </c:pt>
                <c:pt idx="921">
                  <c:v>5.615783288328435E-3</c:v>
                </c:pt>
                <c:pt idx="922">
                  <c:v>5.6104408803849398E-3</c:v>
                </c:pt>
                <c:pt idx="923">
                  <c:v>5.6097285593258075E-3</c:v>
                </c:pt>
                <c:pt idx="924">
                  <c:v>5.6017743074988262E-3</c:v>
                </c:pt>
                <c:pt idx="925">
                  <c:v>5.5960757390257649E-3</c:v>
                </c:pt>
                <c:pt idx="926">
                  <c:v>5.5837288406674667E-3</c:v>
                </c:pt>
                <c:pt idx="927">
                  <c:v>5.5757745888404854E-3</c:v>
                </c:pt>
                <c:pt idx="928">
                  <c:v>5.565208493130018E-3</c:v>
                </c:pt>
                <c:pt idx="929">
                  <c:v>5.5606971264221781E-3</c:v>
                </c:pt>
                <c:pt idx="930">
                  <c:v>5.4866157362723862E-3</c:v>
                </c:pt>
                <c:pt idx="931">
                  <c:v>5.4802048467401925E-3</c:v>
                </c:pt>
                <c:pt idx="932">
                  <c:v>5.4802048467401925E-3</c:v>
                </c:pt>
                <c:pt idx="933">
                  <c:v>5.4802048467401925E-3</c:v>
                </c:pt>
                <c:pt idx="934">
                  <c:v>5.4802048467401925E-3</c:v>
                </c:pt>
                <c:pt idx="935">
                  <c:v>5.4802048467401925E-3</c:v>
                </c:pt>
                <c:pt idx="936">
                  <c:v>5.4802048467401925E-3</c:v>
                </c:pt>
                <c:pt idx="937">
                  <c:v>5.4802048467401925E-3</c:v>
                </c:pt>
                <c:pt idx="938">
                  <c:v>5.4802048467401925E-3</c:v>
                </c:pt>
                <c:pt idx="939">
                  <c:v>5.4802048467401925E-3</c:v>
                </c:pt>
                <c:pt idx="940">
                  <c:v>5.4616844992027447E-3</c:v>
                </c:pt>
                <c:pt idx="941">
                  <c:v>5.4455385551957381E-3</c:v>
                </c:pt>
                <c:pt idx="942">
                  <c:v>5.4372281428391915E-3</c:v>
                </c:pt>
                <c:pt idx="943">
                  <c:v>5.3567358631572051E-3</c:v>
                </c:pt>
                <c:pt idx="944">
                  <c:v>5.3503249736250114E-3</c:v>
                </c:pt>
                <c:pt idx="945">
                  <c:v>5.3181518057875219E-3</c:v>
                </c:pt>
                <c:pt idx="946">
                  <c:v>5.3141153197857702E-3</c:v>
                </c:pt>
                <c:pt idx="947">
                  <c:v>5.2072671609158776E-3</c:v>
                </c:pt>
                <c:pt idx="948">
                  <c:v>5.20572379862109E-3</c:v>
                </c:pt>
                <c:pt idx="949">
                  <c:v>5.1948015423810565E-3</c:v>
                </c:pt>
                <c:pt idx="950">
                  <c:v>5.1921896984975704E-3</c:v>
                </c:pt>
                <c:pt idx="951">
                  <c:v>5.1731944702540335E-3</c:v>
                </c:pt>
                <c:pt idx="952">
                  <c:v>5.1608475718957353E-3</c:v>
                </c:pt>
                <c:pt idx="953">
                  <c:v>5.04485795943364E-3</c:v>
                </c:pt>
                <c:pt idx="954">
                  <c:v>5.0445017989040738E-3</c:v>
                </c:pt>
                <c:pt idx="955">
                  <c:v>5.028355854897068E-3</c:v>
                </c:pt>
                <c:pt idx="956">
                  <c:v>4.9545119051003202E-3</c:v>
                </c:pt>
                <c:pt idx="957">
                  <c:v>4.9454891716846404E-3</c:v>
                </c:pt>
                <c:pt idx="958">
                  <c:v>4.9308865899724214E-3</c:v>
                </c:pt>
                <c:pt idx="959">
                  <c:v>4.9093982380219205E-3</c:v>
                </c:pt>
                <c:pt idx="960">
                  <c:v>4.9048868713140806E-3</c:v>
                </c:pt>
                <c:pt idx="961">
                  <c:v>4.8841108404227129E-3</c:v>
                </c:pt>
                <c:pt idx="962">
                  <c:v>4.8818551570687929E-3</c:v>
                </c:pt>
                <c:pt idx="963">
                  <c:v>4.7833174105554469E-3</c:v>
                </c:pt>
                <c:pt idx="964">
                  <c:v>4.7708517920206266E-3</c:v>
                </c:pt>
                <c:pt idx="965">
                  <c:v>4.7561304901318855E-3</c:v>
                </c:pt>
                <c:pt idx="966">
                  <c:v>4.7469890365396837E-3</c:v>
                </c:pt>
                <c:pt idx="967">
                  <c:v>4.7469890365396837E-3</c:v>
                </c:pt>
                <c:pt idx="968">
                  <c:v>4.7301307714735447E-3</c:v>
                </c:pt>
                <c:pt idx="969">
                  <c:v>4.6643597936802993E-3</c:v>
                </c:pt>
                <c:pt idx="970">
                  <c:v>4.6643597936802993E-3</c:v>
                </c:pt>
                <c:pt idx="971">
                  <c:v>4.6280314196645361E-3</c:v>
                </c:pt>
                <c:pt idx="972">
                  <c:v>4.5347173609181632E-3</c:v>
                </c:pt>
                <c:pt idx="973">
                  <c:v>4.5302059942103233E-3</c:v>
                </c:pt>
                <c:pt idx="974">
                  <c:v>4.5299685538572792E-3</c:v>
                </c:pt>
                <c:pt idx="975">
                  <c:v>4.5280690310329254E-3</c:v>
                </c:pt>
                <c:pt idx="976">
                  <c:v>4.5090738027893885E-3</c:v>
                </c:pt>
                <c:pt idx="977">
                  <c:v>4.498270266725877E-3</c:v>
                </c:pt>
                <c:pt idx="978">
                  <c:v>4.4698961445370951E-3</c:v>
                </c:pt>
                <c:pt idx="979">
                  <c:v>4.4698961445370951E-3</c:v>
                </c:pt>
                <c:pt idx="980">
                  <c:v>4.3772944068498545E-3</c:v>
                </c:pt>
                <c:pt idx="981">
                  <c:v>4.340016271421914E-3</c:v>
                </c:pt>
                <c:pt idx="982">
                  <c:v>4.311404708880087E-3</c:v>
                </c:pt>
                <c:pt idx="983">
                  <c:v>4.2660536014486432E-3</c:v>
                </c:pt>
                <c:pt idx="984">
                  <c:v>4.2573870285625304E-3</c:v>
                </c:pt>
                <c:pt idx="985">
                  <c:v>4.2554875057381767E-3</c:v>
                </c:pt>
                <c:pt idx="986">
                  <c:v>4.2362548371415957E-3</c:v>
                </c:pt>
                <c:pt idx="987">
                  <c:v>4.2044378298336724E-3</c:v>
                </c:pt>
                <c:pt idx="988">
                  <c:v>4.1131420140881744E-3</c:v>
                </c:pt>
                <c:pt idx="989">
                  <c:v>4.0909413410785411E-3</c:v>
                </c:pt>
                <c:pt idx="990">
                  <c:v>4.0909413410785411E-3</c:v>
                </c:pt>
                <c:pt idx="991">
                  <c:v>4.0909413410785411E-3</c:v>
                </c:pt>
                <c:pt idx="992">
                  <c:v>4.0909413410785411E-3</c:v>
                </c:pt>
                <c:pt idx="993">
                  <c:v>4.0783570023671988E-3</c:v>
                </c:pt>
                <c:pt idx="994">
                  <c:v>4.0783570023671988E-3</c:v>
                </c:pt>
                <c:pt idx="995">
                  <c:v>4.0636357004784577E-3</c:v>
                </c:pt>
                <c:pt idx="996">
                  <c:v>3.9588057846094409E-3</c:v>
                </c:pt>
                <c:pt idx="997">
                  <c:v>3.9538195371955119E-3</c:v>
                </c:pt>
                <c:pt idx="998">
                  <c:v>3.9508515327824597E-3</c:v>
                </c:pt>
                <c:pt idx="999">
                  <c:v>3.9363676712467627E-3</c:v>
                </c:pt>
                <c:pt idx="1000">
                  <c:v>3.8466152177960532E-3</c:v>
                </c:pt>
                <c:pt idx="1001">
                  <c:v>3.8254830263751184E-3</c:v>
                </c:pt>
                <c:pt idx="1002">
                  <c:v>3.8223963017855441E-3</c:v>
                </c:pt>
                <c:pt idx="1003">
                  <c:v>3.8013828305411314E-3</c:v>
                </c:pt>
                <c:pt idx="1004">
                  <c:v>3.8273825491994722E-3</c:v>
                </c:pt>
                <c:pt idx="1005">
                  <c:v>3.7889172120063111E-3</c:v>
                </c:pt>
                <c:pt idx="1006">
                  <c:v>3.8031636331889631E-3</c:v>
                </c:pt>
                <c:pt idx="1007">
                  <c:v>3.6925164286703629E-3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14-47C9-916E-A2F3E19A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18904"/>
        <c:axId val="1"/>
      </c:scatterChart>
      <c:valAx>
        <c:axId val="544018904"/>
        <c:scaling>
          <c:orientation val="minMax"/>
          <c:min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74831763122474"/>
              <c:y val="0.850932981203436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26379542395693E-2"/>
              <c:y val="0.36335468935948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18904"/>
        <c:crosses val="autoZero"/>
        <c:crossBetween val="midCat"/>
        <c:majorUnit val="0.01"/>
        <c:minorUnit val="2E-3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40107671601615"/>
          <c:y val="0.91615037250778431"/>
          <c:w val="0.74158815612382234"/>
          <c:h val="6.21118012422360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And -- O-C Diagr.</a:t>
            </a:r>
          </a:p>
        </c:rich>
      </c:tx>
      <c:layout>
        <c:manualLayout>
          <c:xMode val="edge"/>
          <c:yMode val="edge"/>
          <c:x val="0.3994916284319421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36764517688106E-2"/>
          <c:y val="0.14551083591331268"/>
          <c:w val="0.85623516051800119"/>
          <c:h val="0.62229102167182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(old)'!$H$21:$H$1928</c:f>
              <c:numCache>
                <c:formatCode>General</c:formatCode>
                <c:ptCount val="1908"/>
                <c:pt idx="68">
                  <c:v>-2.6199999992968515E-3</c:v>
                </c:pt>
                <c:pt idx="102">
                  <c:v>-1.1237500002607703E-3</c:v>
                </c:pt>
                <c:pt idx="123">
                  <c:v>1.7249999655177817E-4</c:v>
                </c:pt>
                <c:pt idx="136">
                  <c:v>8.9750000188359991E-4</c:v>
                </c:pt>
                <c:pt idx="137">
                  <c:v>-3.7224999978207052E-3</c:v>
                </c:pt>
                <c:pt idx="143">
                  <c:v>1.5937499993015081E-3</c:v>
                </c:pt>
                <c:pt idx="167">
                  <c:v>-1.0000003385357559E-5</c:v>
                </c:pt>
                <c:pt idx="183">
                  <c:v>2.41499999538064E-3</c:v>
                </c:pt>
                <c:pt idx="205">
                  <c:v>1.1124999582534656E-4</c:v>
                </c:pt>
                <c:pt idx="219">
                  <c:v>-1.8924999967566691E-3</c:v>
                </c:pt>
                <c:pt idx="247">
                  <c:v>-6.9625000469386578E-4</c:v>
                </c:pt>
                <c:pt idx="271">
                  <c:v>-1.2712499956251122E-3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5E-4F45-A84C-D775728A10D1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IBVS nn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(old)'!$I$21:$I$1928</c:f>
              <c:numCache>
                <c:formatCode>General</c:formatCode>
                <c:ptCount val="1908"/>
                <c:pt idx="1">
                  <c:v>-1.0065000002214219E-2</c:v>
                </c:pt>
                <c:pt idx="2">
                  <c:v>-3.1149999995250255E-3</c:v>
                </c:pt>
                <c:pt idx="3">
                  <c:v>1.7325000007986091E-3</c:v>
                </c:pt>
                <c:pt idx="4">
                  <c:v>-4.8375000187661499E-4</c:v>
                </c:pt>
                <c:pt idx="5">
                  <c:v>-7.1299999981420115E-3</c:v>
                </c:pt>
                <c:pt idx="6">
                  <c:v>-8.5600000020349398E-3</c:v>
                </c:pt>
                <c:pt idx="7">
                  <c:v>-6.4200000051641837E-3</c:v>
                </c:pt>
                <c:pt idx="8">
                  <c:v>-8.4999999671708792E-4</c:v>
                </c:pt>
                <c:pt idx="9">
                  <c:v>-5.0662500070757233E-3</c:v>
                </c:pt>
                <c:pt idx="10">
                  <c:v>-4.4962500032852404E-3</c:v>
                </c:pt>
                <c:pt idx="12">
                  <c:v>-5.1425000056042336E-3</c:v>
                </c:pt>
                <c:pt idx="13">
                  <c:v>-9.572499999194406E-3</c:v>
                </c:pt>
                <c:pt idx="14">
                  <c:v>-1.1218750005355105E-2</c:v>
                </c:pt>
                <c:pt idx="15">
                  <c:v>-1.0218750001513399E-2</c:v>
                </c:pt>
                <c:pt idx="16">
                  <c:v>-8.6487500011571683E-3</c:v>
                </c:pt>
                <c:pt idx="17">
                  <c:v>-5.4349999991245568E-3</c:v>
                </c:pt>
                <c:pt idx="18">
                  <c:v>2.77875000028871E-3</c:v>
                </c:pt>
                <c:pt idx="21">
                  <c:v>-5.2950000026612543E-3</c:v>
                </c:pt>
                <c:pt idx="22">
                  <c:v>-6.08125000144355E-3</c:v>
                </c:pt>
                <c:pt idx="23">
                  <c:v>-5.5112499976530671E-3</c:v>
                </c:pt>
                <c:pt idx="24">
                  <c:v>-5.5112499976530671E-3</c:v>
                </c:pt>
                <c:pt idx="25">
                  <c:v>-3.9412500045727938E-3</c:v>
                </c:pt>
                <c:pt idx="26">
                  <c:v>-3.5849999985657632E-3</c:v>
                </c:pt>
                <c:pt idx="27">
                  <c:v>-3.371250000782311E-3</c:v>
                </c:pt>
                <c:pt idx="28">
                  <c:v>1.9874999998137355E-4</c:v>
                </c:pt>
                <c:pt idx="29">
                  <c:v>1.1987499965471216E-3</c:v>
                </c:pt>
                <c:pt idx="30">
                  <c:v>-3.2312500043190084E-3</c:v>
                </c:pt>
                <c:pt idx="31">
                  <c:v>-5.2375000086612999E-4</c:v>
                </c:pt>
                <c:pt idx="32">
                  <c:v>-6.6000000006170012E-3</c:v>
                </c:pt>
                <c:pt idx="33">
                  <c:v>-1.403000000573229E-2</c:v>
                </c:pt>
                <c:pt idx="35">
                  <c:v>4.7037499971338548E-3</c:v>
                </c:pt>
                <c:pt idx="36">
                  <c:v>4.2737500043585896E-3</c:v>
                </c:pt>
                <c:pt idx="37">
                  <c:v>2.1974999981466681E-3</c:v>
                </c:pt>
                <c:pt idx="38">
                  <c:v>8.3374999958323315E-3</c:v>
                </c:pt>
                <c:pt idx="39">
                  <c:v>4.9074999988079071E-3</c:v>
                </c:pt>
                <c:pt idx="42">
                  <c:v>-3.9037500027916394E-3</c:v>
                </c:pt>
                <c:pt idx="43">
                  <c:v>1.1233749995881226E-2</c:v>
                </c:pt>
                <c:pt idx="44">
                  <c:v>-5.626250000204891E-3</c:v>
                </c:pt>
                <c:pt idx="45">
                  <c:v>-4.2499999835854396E-4</c:v>
                </c:pt>
                <c:pt idx="46">
                  <c:v>1.4033749997906853E-2</c:v>
                </c:pt>
                <c:pt idx="47">
                  <c:v>-3.182500004186295E-3</c:v>
                </c:pt>
                <c:pt idx="48">
                  <c:v>-1.6124999965541065E-3</c:v>
                </c:pt>
                <c:pt idx="49">
                  <c:v>-2.68875000620028E-3</c:v>
                </c:pt>
                <c:pt idx="50">
                  <c:v>7.881249999627471E-3</c:v>
                </c:pt>
                <c:pt idx="51">
                  <c:v>7.881249999627471E-3</c:v>
                </c:pt>
                <c:pt idx="52">
                  <c:v>-5.9050000054412521E-3</c:v>
                </c:pt>
                <c:pt idx="53">
                  <c:v>3.512499992211815E-3</c:v>
                </c:pt>
                <c:pt idx="54">
                  <c:v>-8.8537500050733797E-3</c:v>
                </c:pt>
                <c:pt idx="55">
                  <c:v>-4.8537500042584725E-3</c:v>
                </c:pt>
                <c:pt idx="56">
                  <c:v>-8.5762500020791776E-3</c:v>
                </c:pt>
                <c:pt idx="57">
                  <c:v>-5.576250005105976E-3</c:v>
                </c:pt>
                <c:pt idx="58">
                  <c:v>7.7749999763909727E-4</c:v>
                </c:pt>
                <c:pt idx="59">
                  <c:v>7.7775000027031638E-3</c:v>
                </c:pt>
                <c:pt idx="60">
                  <c:v>-5.2962499976274557E-3</c:v>
                </c:pt>
                <c:pt idx="61">
                  <c:v>-1.0082499997224659E-2</c:v>
                </c:pt>
                <c:pt idx="62">
                  <c:v>-3.7262500045471825E-3</c:v>
                </c:pt>
                <c:pt idx="63">
                  <c:v>1.4874999978928827E-3</c:v>
                </c:pt>
                <c:pt idx="64">
                  <c:v>7.7012500041746534E-3</c:v>
                </c:pt>
                <c:pt idx="65">
                  <c:v>-4.9425000033807009E-3</c:v>
                </c:pt>
                <c:pt idx="66">
                  <c:v>-3.9425000068149529E-3</c:v>
                </c:pt>
                <c:pt idx="67">
                  <c:v>6.2499999330611899E-4</c:v>
                </c:pt>
                <c:pt idx="69">
                  <c:v>-1.2665000002016313E-2</c:v>
                </c:pt>
                <c:pt idx="70">
                  <c:v>-3.8749999657738954E-4</c:v>
                </c:pt>
                <c:pt idx="71">
                  <c:v>-8.463750004011672E-3</c:v>
                </c:pt>
                <c:pt idx="72">
                  <c:v>-6.1350000032689422E-3</c:v>
                </c:pt>
                <c:pt idx="73">
                  <c:v>1.7788749995816033E-2</c:v>
                </c:pt>
                <c:pt idx="74">
                  <c:v>5.3587499933200888E-3</c:v>
                </c:pt>
                <c:pt idx="81">
                  <c:v>-2.3737500014249235E-3</c:v>
                </c:pt>
                <c:pt idx="82">
                  <c:v>-1.1599999997997656E-3</c:v>
                </c:pt>
                <c:pt idx="83">
                  <c:v>5.8399999979883432E-3</c:v>
                </c:pt>
                <c:pt idx="84">
                  <c:v>-4.8037500018835999E-3</c:v>
                </c:pt>
                <c:pt idx="85">
                  <c:v>-6.8062500067753717E-3</c:v>
                </c:pt>
                <c:pt idx="86">
                  <c:v>-2.3625000176252797E-4</c:v>
                </c:pt>
                <c:pt idx="87">
                  <c:v>2.7637500024866313E-3</c:v>
                </c:pt>
                <c:pt idx="88">
                  <c:v>-5.5225000032805838E-3</c:v>
                </c:pt>
                <c:pt idx="89">
                  <c:v>-5.8800000042538159E-3</c:v>
                </c:pt>
                <c:pt idx="90">
                  <c:v>-2.8800000072806142E-3</c:v>
                </c:pt>
                <c:pt idx="91">
                  <c:v>-6.6625000181375071E-4</c:v>
                </c:pt>
                <c:pt idx="92">
                  <c:v>-2.5262499984819442E-3</c:v>
                </c:pt>
                <c:pt idx="93">
                  <c:v>3.2575000004726462E-3</c:v>
                </c:pt>
                <c:pt idx="94">
                  <c:v>-1.6025000004447065E-3</c:v>
                </c:pt>
                <c:pt idx="98">
                  <c:v>-2.1850000048289075E-3</c:v>
                </c:pt>
                <c:pt idx="99">
                  <c:v>1.1687500009429641E-3</c:v>
                </c:pt>
                <c:pt idx="100">
                  <c:v>-3.4775000021909364E-3</c:v>
                </c:pt>
                <c:pt idx="101">
                  <c:v>-3.1212500034598634E-3</c:v>
                </c:pt>
                <c:pt idx="103">
                  <c:v>-3.273750000516884E-3</c:v>
                </c:pt>
                <c:pt idx="105">
                  <c:v>-8.463750004011672E-3</c:v>
                </c:pt>
                <c:pt idx="106">
                  <c:v>1.3862499981769361E-3</c:v>
                </c:pt>
                <c:pt idx="107">
                  <c:v>-4.3287500011501834E-3</c:v>
                </c:pt>
                <c:pt idx="108">
                  <c:v>-4.8299999980372377E-3</c:v>
                </c:pt>
                <c:pt idx="109">
                  <c:v>-4.4762500037904829E-3</c:v>
                </c:pt>
                <c:pt idx="110">
                  <c:v>6.7374999998719431E-3</c:v>
                </c:pt>
                <c:pt idx="111">
                  <c:v>-9.7662500047590584E-3</c:v>
                </c:pt>
                <c:pt idx="112">
                  <c:v>1.4015000000654254E-2</c:v>
                </c:pt>
                <c:pt idx="113">
                  <c:v>3.5849999985657632E-3</c:v>
                </c:pt>
                <c:pt idx="114">
                  <c:v>7.9387500009033829E-3</c:v>
                </c:pt>
                <c:pt idx="115">
                  <c:v>-1.9212500046705827E-3</c:v>
                </c:pt>
                <c:pt idx="116">
                  <c:v>1.9078749995969702E-2</c:v>
                </c:pt>
                <c:pt idx="117">
                  <c:v>-4.2112500013899989E-3</c:v>
                </c:pt>
                <c:pt idx="118">
                  <c:v>-1.0737500051618554E-3</c:v>
                </c:pt>
                <c:pt idx="119">
                  <c:v>1.9262499990873039E-3</c:v>
                </c:pt>
                <c:pt idx="120">
                  <c:v>-8.9337500030524097E-3</c:v>
                </c:pt>
                <c:pt idx="121">
                  <c:v>6.6250002419110388E-5</c:v>
                </c:pt>
                <c:pt idx="122">
                  <c:v>-6.3637500061304308E-3</c:v>
                </c:pt>
                <c:pt idx="142">
                  <c:v>-2.4875000017345883E-3</c:v>
                </c:pt>
                <c:pt idx="157">
                  <c:v>-3.8150000036694109E-3</c:v>
                </c:pt>
                <c:pt idx="160">
                  <c:v>-3.8637500038021244E-3</c:v>
                </c:pt>
                <c:pt idx="162">
                  <c:v>-3.0374999987543561E-3</c:v>
                </c:pt>
                <c:pt idx="173">
                  <c:v>-3.0449999976553954E-3</c:v>
                </c:pt>
                <c:pt idx="174">
                  <c:v>-6.075000055716373E-4</c:v>
                </c:pt>
                <c:pt idx="175">
                  <c:v>-6.075000055716373E-4</c:v>
                </c:pt>
                <c:pt idx="190">
                  <c:v>5.2375000086612999E-4</c:v>
                </c:pt>
                <c:pt idx="215">
                  <c:v>-6.6125000012107193E-4</c:v>
                </c:pt>
                <c:pt idx="232">
                  <c:v>-3.0112500026007183E-3</c:v>
                </c:pt>
                <c:pt idx="257">
                  <c:v>-1.5212500002235174E-3</c:v>
                </c:pt>
                <c:pt idx="307">
                  <c:v>-2.5200000018230639E-3</c:v>
                </c:pt>
                <c:pt idx="377">
                  <c:v>8.9999994088429958E-5</c:v>
                </c:pt>
                <c:pt idx="418">
                  <c:v>1.2137499943492003E-3</c:v>
                </c:pt>
                <c:pt idx="419">
                  <c:v>1.2137499943492003E-3</c:v>
                </c:pt>
                <c:pt idx="462">
                  <c:v>1.1362500008544885E-3</c:v>
                </c:pt>
                <c:pt idx="463">
                  <c:v>1.1362500008544885E-3</c:v>
                </c:pt>
                <c:pt idx="527">
                  <c:v>2.6612500005285256E-3</c:v>
                </c:pt>
                <c:pt idx="538">
                  <c:v>3.2250000003841706E-3</c:v>
                </c:pt>
                <c:pt idx="555">
                  <c:v>3.9287499967031181E-3</c:v>
                </c:pt>
                <c:pt idx="556">
                  <c:v>3.9287499967031181E-3</c:v>
                </c:pt>
                <c:pt idx="584">
                  <c:v>2.0937499939464033E-3</c:v>
                </c:pt>
                <c:pt idx="585">
                  <c:v>1.3431249972200021E-3</c:v>
                </c:pt>
                <c:pt idx="586">
                  <c:v>2.1500000002561137E-3</c:v>
                </c:pt>
                <c:pt idx="587">
                  <c:v>1.1568749978323467E-3</c:v>
                </c:pt>
                <c:pt idx="588">
                  <c:v>2.0131249984842725E-3</c:v>
                </c:pt>
                <c:pt idx="589">
                  <c:v>7.0324999978765845E-3</c:v>
                </c:pt>
                <c:pt idx="590">
                  <c:v>7.0324999978765845E-3</c:v>
                </c:pt>
                <c:pt idx="596">
                  <c:v>3.3374999984516762E-3</c:v>
                </c:pt>
                <c:pt idx="597">
                  <c:v>2.6581249985611066E-3</c:v>
                </c:pt>
                <c:pt idx="598">
                  <c:v>4.1581249970477074E-3</c:v>
                </c:pt>
                <c:pt idx="627">
                  <c:v>2.8174999970360659E-3</c:v>
                </c:pt>
                <c:pt idx="628">
                  <c:v>3.3243750003748573E-3</c:v>
                </c:pt>
                <c:pt idx="629">
                  <c:v>5.2243750033085234E-3</c:v>
                </c:pt>
                <c:pt idx="630">
                  <c:v>5.5243750030058436E-3</c:v>
                </c:pt>
                <c:pt idx="638">
                  <c:v>2.887499998905696E-3</c:v>
                </c:pt>
                <c:pt idx="639">
                  <c:v>2.8012499969918281E-3</c:v>
                </c:pt>
                <c:pt idx="640">
                  <c:v>4.0081249971990474E-3</c:v>
                </c:pt>
                <c:pt idx="641">
                  <c:v>6.4081250020535663E-3</c:v>
                </c:pt>
                <c:pt idx="644">
                  <c:v>6.3006249984027818E-3</c:v>
                </c:pt>
                <c:pt idx="646">
                  <c:v>4.498750000493601E-3</c:v>
                </c:pt>
                <c:pt idx="668">
                  <c:v>3.3593749976716936E-3</c:v>
                </c:pt>
                <c:pt idx="669">
                  <c:v>3.7224999978207052E-3</c:v>
                </c:pt>
                <c:pt idx="670">
                  <c:v>4.222499999741558E-3</c:v>
                </c:pt>
                <c:pt idx="671">
                  <c:v>3.429374992265366E-3</c:v>
                </c:pt>
                <c:pt idx="673">
                  <c:v>3.5362499984330498E-3</c:v>
                </c:pt>
                <c:pt idx="674">
                  <c:v>3.6362500031827949E-3</c:v>
                </c:pt>
                <c:pt idx="676">
                  <c:v>3.0856249941280112E-3</c:v>
                </c:pt>
                <c:pt idx="678">
                  <c:v>4.2856250001932494E-3</c:v>
                </c:pt>
                <c:pt idx="695">
                  <c:v>4.1112499966402538E-3</c:v>
                </c:pt>
                <c:pt idx="696">
                  <c:v>5.1112499932060018E-3</c:v>
                </c:pt>
                <c:pt idx="697">
                  <c:v>6.7112499964423478E-3</c:v>
                </c:pt>
                <c:pt idx="703">
                  <c:v>4.0124999941326678E-3</c:v>
                </c:pt>
                <c:pt idx="704">
                  <c:v>4.5124999960535206E-3</c:v>
                </c:pt>
                <c:pt idx="705">
                  <c:v>4.8124999957508408E-3</c:v>
                </c:pt>
                <c:pt idx="727">
                  <c:v>4.7593749986845069E-3</c:v>
                </c:pt>
                <c:pt idx="729">
                  <c:v>6.7593749990919605E-3</c:v>
                </c:pt>
                <c:pt idx="730">
                  <c:v>4.1799999962677248E-3</c:v>
                </c:pt>
                <c:pt idx="731">
                  <c:v>4.3799999984912574E-3</c:v>
                </c:pt>
                <c:pt idx="732">
                  <c:v>4.4799999959650449E-3</c:v>
                </c:pt>
                <c:pt idx="738">
                  <c:v>2.77875000028871E-3</c:v>
                </c:pt>
                <c:pt idx="802">
                  <c:v>6.1431249996530823E-3</c:v>
                </c:pt>
                <c:pt idx="803">
                  <c:v>6.1431249996530823E-3</c:v>
                </c:pt>
                <c:pt idx="804">
                  <c:v>4.1500000006635673E-3</c:v>
                </c:pt>
                <c:pt idx="806">
                  <c:v>5.2762499981326982E-3</c:v>
                </c:pt>
                <c:pt idx="807">
                  <c:v>5.0137500002165325E-3</c:v>
                </c:pt>
                <c:pt idx="808">
                  <c:v>5.0137500002165325E-3</c:v>
                </c:pt>
                <c:pt idx="809">
                  <c:v>2.5206249993061647E-3</c:v>
                </c:pt>
                <c:pt idx="810">
                  <c:v>2.5206249993061647E-3</c:v>
                </c:pt>
                <c:pt idx="812">
                  <c:v>2.4768749935901724E-3</c:v>
                </c:pt>
                <c:pt idx="825">
                  <c:v>1.4062499976716936E-3</c:v>
                </c:pt>
                <c:pt idx="826">
                  <c:v>1.4062499976716936E-3</c:v>
                </c:pt>
                <c:pt idx="827">
                  <c:v>1.4062499976716936E-3</c:v>
                </c:pt>
                <c:pt idx="828">
                  <c:v>1.8131249962607399E-3</c:v>
                </c:pt>
                <c:pt idx="829">
                  <c:v>1.8131249962607399E-3</c:v>
                </c:pt>
                <c:pt idx="830">
                  <c:v>2.3199999995995313E-3</c:v>
                </c:pt>
                <c:pt idx="831">
                  <c:v>2.3199999995995313E-3</c:v>
                </c:pt>
                <c:pt idx="837">
                  <c:v>4.2843749979510903E-3</c:v>
                </c:pt>
                <c:pt idx="838">
                  <c:v>4.484375000174623E-3</c:v>
                </c:pt>
                <c:pt idx="839">
                  <c:v>4.684374995122198E-3</c:v>
                </c:pt>
                <c:pt idx="841">
                  <c:v>5.2312499974505045E-3</c:v>
                </c:pt>
                <c:pt idx="842">
                  <c:v>5.321249998814892E-3</c:v>
                </c:pt>
                <c:pt idx="843">
                  <c:v>5.6112499951268546E-3</c:v>
                </c:pt>
                <c:pt idx="844">
                  <c:v>4.3481249958858825E-3</c:v>
                </c:pt>
                <c:pt idx="845">
                  <c:v>6.5681249907356687E-3</c:v>
                </c:pt>
                <c:pt idx="846">
                  <c:v>6.7481249934644438E-3</c:v>
                </c:pt>
                <c:pt idx="855">
                  <c:v>5.3399999960674904E-3</c:v>
                </c:pt>
                <c:pt idx="856">
                  <c:v>5.3399999960674904E-3</c:v>
                </c:pt>
                <c:pt idx="857">
                  <c:v>6.25124999351101E-3</c:v>
                </c:pt>
                <c:pt idx="858">
                  <c:v>8.678124999278225E-3</c:v>
                </c:pt>
                <c:pt idx="859">
                  <c:v>1.0288124998623971E-2</c:v>
                </c:pt>
                <c:pt idx="860">
                  <c:v>3.6681249985122122E-3</c:v>
                </c:pt>
                <c:pt idx="861">
                  <c:v>3.7681249959859997E-3</c:v>
                </c:pt>
                <c:pt idx="862">
                  <c:v>4.1681249931571074E-3</c:v>
                </c:pt>
                <c:pt idx="864">
                  <c:v>5.0824999998440035E-3</c:v>
                </c:pt>
                <c:pt idx="865">
                  <c:v>5.8825000014621764E-3</c:v>
                </c:pt>
                <c:pt idx="866">
                  <c:v>5.982499998935964E-3</c:v>
                </c:pt>
                <c:pt idx="868">
                  <c:v>5.1224999988335185E-3</c:v>
                </c:pt>
                <c:pt idx="871">
                  <c:v>5.4862499964656308E-3</c:v>
                </c:pt>
                <c:pt idx="877">
                  <c:v>4.7937499984982423E-3</c:v>
                </c:pt>
                <c:pt idx="878">
                  <c:v>4.7937499984982423E-3</c:v>
                </c:pt>
                <c:pt idx="879">
                  <c:v>4.993750000721775E-3</c:v>
                </c:pt>
                <c:pt idx="880">
                  <c:v>5.0437500030966476E-3</c:v>
                </c:pt>
                <c:pt idx="882">
                  <c:v>4.6943749985075556E-3</c:v>
                </c:pt>
                <c:pt idx="883">
                  <c:v>4.8143749954761006E-3</c:v>
                </c:pt>
                <c:pt idx="885">
                  <c:v>2.734374997089617E-3</c:v>
                </c:pt>
                <c:pt idx="886">
                  <c:v>3.1343750015366822E-3</c:v>
                </c:pt>
                <c:pt idx="891">
                  <c:v>4.4831249979324639E-3</c:v>
                </c:pt>
                <c:pt idx="893">
                  <c:v>6.4006250031525269E-3</c:v>
                </c:pt>
                <c:pt idx="894">
                  <c:v>6.4006250031525269E-3</c:v>
                </c:pt>
                <c:pt idx="901">
                  <c:v>6.1999999961699359E-3</c:v>
                </c:pt>
                <c:pt idx="902">
                  <c:v>5.156874998647254E-3</c:v>
                </c:pt>
                <c:pt idx="906">
                  <c:v>5.5412500005331822E-3</c:v>
                </c:pt>
                <c:pt idx="907">
                  <c:v>6.4768749944050796E-3</c:v>
                </c:pt>
                <c:pt idx="917">
                  <c:v>5.7837499989545904E-3</c:v>
                </c:pt>
                <c:pt idx="918">
                  <c:v>5.9737499977927655E-3</c:v>
                </c:pt>
                <c:pt idx="919">
                  <c:v>5.3374999915831722E-3</c:v>
                </c:pt>
                <c:pt idx="920">
                  <c:v>5.837499993504025E-3</c:v>
                </c:pt>
                <c:pt idx="921">
                  <c:v>5.9374999909778126E-3</c:v>
                </c:pt>
                <c:pt idx="922">
                  <c:v>6.0406249976949766E-3</c:v>
                </c:pt>
                <c:pt idx="923">
                  <c:v>5.8543749983073212E-3</c:v>
                </c:pt>
                <c:pt idx="924">
                  <c:v>4.6412500014412217E-3</c:v>
                </c:pt>
                <c:pt idx="925">
                  <c:v>6.5512500004842877E-3</c:v>
                </c:pt>
                <c:pt idx="926">
                  <c:v>4.8562499941908754E-3</c:v>
                </c:pt>
                <c:pt idx="927">
                  <c:v>5.9431249974295497E-3</c:v>
                </c:pt>
                <c:pt idx="928">
                  <c:v>5.2137499951641075E-3</c:v>
                </c:pt>
                <c:pt idx="929">
                  <c:v>4.4675000026472844E-3</c:v>
                </c:pt>
                <c:pt idx="930">
                  <c:v>4.3975000007776543E-3</c:v>
                </c:pt>
                <c:pt idx="940">
                  <c:v>4.8787499908939935E-3</c:v>
                </c:pt>
                <c:pt idx="941">
                  <c:v>5.6237500029965304E-3</c:v>
                </c:pt>
                <c:pt idx="942">
                  <c:v>4.9175000021932647E-3</c:v>
                </c:pt>
                <c:pt idx="944">
                  <c:v>5.6949999998323619E-3</c:v>
                </c:pt>
                <c:pt idx="946">
                  <c:v>9.3606250011362135E-3</c:v>
                </c:pt>
                <c:pt idx="947">
                  <c:v>4.3231249946984462E-3</c:v>
                </c:pt>
                <c:pt idx="948">
                  <c:v>4.986249994544778E-3</c:v>
                </c:pt>
                <c:pt idx="949">
                  <c:v>4.163749996223487E-3</c:v>
                </c:pt>
                <c:pt idx="951">
                  <c:v>4.0474999987054616E-3</c:v>
                </c:pt>
                <c:pt idx="952">
                  <c:v>2.7524999968591146E-3</c:v>
                </c:pt>
                <c:pt idx="953">
                  <c:v>6.0581249999813735E-3</c:v>
                </c:pt>
                <c:pt idx="954">
                  <c:v>4.6649999931105413E-3</c:v>
                </c:pt>
                <c:pt idx="955">
                  <c:v>6.8099999989499338E-3</c:v>
                </c:pt>
                <c:pt idx="956">
                  <c:v>5.3687499967054464E-3</c:v>
                </c:pt>
                <c:pt idx="957">
                  <c:v>4.2762499942909926E-3</c:v>
                </c:pt>
                <c:pt idx="959">
                  <c:v>4.2462499914108776E-3</c:v>
                </c:pt>
                <c:pt idx="960">
                  <c:v>4.0599999992991798E-3</c:v>
                </c:pt>
                <c:pt idx="961">
                  <c:v>3.1943749927449971E-3</c:v>
                </c:pt>
                <c:pt idx="963">
                  <c:v>5.6399999957648106E-3</c:v>
                </c:pt>
                <c:pt idx="964">
                  <c:v>5.0806250001187436E-3</c:v>
                </c:pt>
                <c:pt idx="965">
                  <c:v>7.1981250002863817E-3</c:v>
                </c:pt>
                <c:pt idx="968">
                  <c:v>5.3999999945517629E-3</c:v>
                </c:pt>
                <c:pt idx="998">
                  <c:v>3.6424999925657175E-3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5E-4F45-A84C-D775728A10D1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OMT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2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(old)'!$J$21:$J$1928</c:f>
              <c:numCache>
                <c:formatCode>General</c:formatCode>
                <c:ptCount val="1908"/>
                <c:pt idx="224">
                  <c:v>3.1249999301508069E-4</c:v>
                </c:pt>
                <c:pt idx="310">
                  <c:v>8.435000003373716E-3</c:v>
                </c:pt>
                <c:pt idx="425">
                  <c:v>-3.4437499998603016E-3</c:v>
                </c:pt>
                <c:pt idx="502">
                  <c:v>1.404375000129221E-2</c:v>
                </c:pt>
                <c:pt idx="537">
                  <c:v>4.0049999952316284E-3</c:v>
                </c:pt>
                <c:pt idx="685">
                  <c:v>2.2875000286148861E-4</c:v>
                </c:pt>
                <c:pt idx="699">
                  <c:v>7.3537499993108213E-3</c:v>
                </c:pt>
                <c:pt idx="734">
                  <c:v>4.7699999995529652E-3</c:v>
                </c:pt>
                <c:pt idx="741">
                  <c:v>1.6969999996945262E-2</c:v>
                </c:pt>
                <c:pt idx="742">
                  <c:v>1.246625000203494E-2</c:v>
                </c:pt>
                <c:pt idx="743">
                  <c:v>1.9819999994069804E-2</c:v>
                </c:pt>
                <c:pt idx="744">
                  <c:v>7.743750000372529E-3</c:v>
                </c:pt>
                <c:pt idx="745">
                  <c:v>1.4163749998260755E-2</c:v>
                </c:pt>
                <c:pt idx="746">
                  <c:v>1.3084999991406221E-2</c:v>
                </c:pt>
                <c:pt idx="747">
                  <c:v>9.2887499995413236E-3</c:v>
                </c:pt>
                <c:pt idx="748">
                  <c:v>8.8562500022817403E-3</c:v>
                </c:pt>
                <c:pt idx="775">
                  <c:v>7.488749994081445E-3</c:v>
                </c:pt>
                <c:pt idx="784">
                  <c:v>2.3362499996437691E-3</c:v>
                </c:pt>
                <c:pt idx="786">
                  <c:v>4.4762500037904829E-3</c:v>
                </c:pt>
                <c:pt idx="791">
                  <c:v>8.7825000009615906E-3</c:v>
                </c:pt>
                <c:pt idx="795">
                  <c:v>6.4774999918881804E-3</c:v>
                </c:pt>
                <c:pt idx="801">
                  <c:v>7.7549999987240881E-3</c:v>
                </c:pt>
                <c:pt idx="815">
                  <c:v>3.9437500017811544E-3</c:v>
                </c:pt>
                <c:pt idx="816">
                  <c:v>2.0157500002824236E-2</c:v>
                </c:pt>
                <c:pt idx="817">
                  <c:v>8.6749999900348485E-4</c:v>
                </c:pt>
                <c:pt idx="818">
                  <c:v>1.2437499994121026E-2</c:v>
                </c:pt>
                <c:pt idx="819">
                  <c:v>1.0651249998772983E-2</c:v>
                </c:pt>
                <c:pt idx="820">
                  <c:v>3.7149999989196658E-3</c:v>
                </c:pt>
                <c:pt idx="823">
                  <c:v>4.2987499982700683E-3</c:v>
                </c:pt>
                <c:pt idx="824">
                  <c:v>5.8687499913503416E-3</c:v>
                </c:pt>
                <c:pt idx="832">
                  <c:v>1.2837499962188303E-3</c:v>
                </c:pt>
                <c:pt idx="833">
                  <c:v>1.6283749995636754E-2</c:v>
                </c:pt>
                <c:pt idx="834">
                  <c:v>1.9131250002828892E-2</c:v>
                </c:pt>
                <c:pt idx="836">
                  <c:v>9.5362499996554106E-3</c:v>
                </c:pt>
                <c:pt idx="840">
                  <c:v>-7.4000001040985808E-4</c:v>
                </c:pt>
                <c:pt idx="848">
                  <c:v>-3.8874999881954864E-4</c:v>
                </c:pt>
                <c:pt idx="849">
                  <c:v>1.0611249999783468E-2</c:v>
                </c:pt>
                <c:pt idx="850">
                  <c:v>7.1074999941629358E-3</c:v>
                </c:pt>
                <c:pt idx="851">
                  <c:v>9.2499998572748154E-5</c:v>
                </c:pt>
                <c:pt idx="852">
                  <c:v>-5.0600000031408854E-3</c:v>
                </c:pt>
                <c:pt idx="853">
                  <c:v>5.2937500004190952E-3</c:v>
                </c:pt>
                <c:pt idx="863">
                  <c:v>6.3712499977555126E-3</c:v>
                </c:pt>
                <c:pt idx="867">
                  <c:v>9.7249999962514266E-3</c:v>
                </c:pt>
                <c:pt idx="869">
                  <c:v>2.6487499926588498E-3</c:v>
                </c:pt>
                <c:pt idx="870">
                  <c:v>5.5724999983794987E-3</c:v>
                </c:pt>
                <c:pt idx="872">
                  <c:v>1.8142499997338746E-2</c:v>
                </c:pt>
                <c:pt idx="873">
                  <c:v>4.2800000010174699E-3</c:v>
                </c:pt>
                <c:pt idx="874">
                  <c:v>3.8499999936902896E-3</c:v>
                </c:pt>
                <c:pt idx="875">
                  <c:v>-2.5800000003073364E-3</c:v>
                </c:pt>
                <c:pt idx="876">
                  <c:v>3.7762499923701398E-3</c:v>
                </c:pt>
                <c:pt idx="881">
                  <c:v>8.5599999947589822E-3</c:v>
                </c:pt>
                <c:pt idx="884">
                  <c:v>6.913749995874241E-3</c:v>
                </c:pt>
                <c:pt idx="887">
                  <c:v>8.2699999984470196E-3</c:v>
                </c:pt>
                <c:pt idx="888">
                  <c:v>1.2483749997045379E-2</c:v>
                </c:pt>
                <c:pt idx="889">
                  <c:v>4.2674999931477942E-3</c:v>
                </c:pt>
                <c:pt idx="892">
                  <c:v>3.0674999943585135E-3</c:v>
                </c:pt>
                <c:pt idx="895">
                  <c:v>6.7750000016530976E-3</c:v>
                </c:pt>
                <c:pt idx="896">
                  <c:v>6.1287499920581467E-3</c:v>
                </c:pt>
                <c:pt idx="897">
                  <c:v>5.6987499992828816E-3</c:v>
                </c:pt>
                <c:pt idx="898">
                  <c:v>4.0525000003981404E-3</c:v>
                </c:pt>
                <c:pt idx="899">
                  <c:v>-5.9124999825144187E-4</c:v>
                </c:pt>
                <c:pt idx="900">
                  <c:v>-1.807500004360918E-3</c:v>
                </c:pt>
                <c:pt idx="903">
                  <c:v>-6.237500005227048E-3</c:v>
                </c:pt>
                <c:pt idx="904">
                  <c:v>1.3329999994311947E-2</c:v>
                </c:pt>
                <c:pt idx="905">
                  <c:v>4.8999999999068677E-3</c:v>
                </c:pt>
                <c:pt idx="909">
                  <c:v>-9.6000000485219061E-4</c:v>
                </c:pt>
                <c:pt idx="910">
                  <c:v>1.3253749995783437E-2</c:v>
                </c:pt>
                <c:pt idx="911">
                  <c:v>5.5337499943561852E-3</c:v>
                </c:pt>
                <c:pt idx="912">
                  <c:v>9.5337499951710925E-3</c:v>
                </c:pt>
                <c:pt idx="913">
                  <c:v>6.317500003206078E-3</c:v>
                </c:pt>
                <c:pt idx="914">
                  <c:v>5.4599999930360354E-3</c:v>
                </c:pt>
                <c:pt idx="915">
                  <c:v>-4.7587500012014061E-3</c:v>
                </c:pt>
                <c:pt idx="916">
                  <c:v>6.5949999989243224E-3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5E-4F45-A84C-D775728A10D1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OMT 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(old)'!$K$21:$K$1928</c:f>
              <c:numCache>
                <c:formatCode>General</c:formatCode>
                <c:ptCount val="1908"/>
                <c:pt idx="223">
                  <c:v>3.1249999301508069E-4</c:v>
                </c:pt>
                <c:pt idx="225">
                  <c:v>3.3124999972642399E-3</c:v>
                </c:pt>
                <c:pt idx="226">
                  <c:v>3.5899999929824844E-3</c:v>
                </c:pt>
                <c:pt idx="227">
                  <c:v>-6.4862500003073364E-3</c:v>
                </c:pt>
                <c:pt idx="228">
                  <c:v>2.0837499978370033E-3</c:v>
                </c:pt>
                <c:pt idx="230">
                  <c:v>-5.9925000023213215E-3</c:v>
                </c:pt>
                <c:pt idx="236">
                  <c:v>-8.2212499983143061E-3</c:v>
                </c:pt>
                <c:pt idx="237">
                  <c:v>-1.2297500004933681E-2</c:v>
                </c:pt>
                <c:pt idx="241">
                  <c:v>-2.3375000455416739E-4</c:v>
                </c:pt>
                <c:pt idx="243">
                  <c:v>2.5499999974272214E-3</c:v>
                </c:pt>
                <c:pt idx="250">
                  <c:v>-2.7137500001117587E-3</c:v>
                </c:pt>
                <c:pt idx="261">
                  <c:v>-1.2475000039557926E-3</c:v>
                </c:pt>
                <c:pt idx="266">
                  <c:v>4.9562499989406206E-3</c:v>
                </c:pt>
                <c:pt idx="273">
                  <c:v>3.1837499918765388E-3</c:v>
                </c:pt>
                <c:pt idx="274">
                  <c:v>6.9674999976996332E-3</c:v>
                </c:pt>
                <c:pt idx="275">
                  <c:v>2.4500000290572643E-4</c:v>
                </c:pt>
                <c:pt idx="277">
                  <c:v>3.8149999963934533E-3</c:v>
                </c:pt>
                <c:pt idx="300">
                  <c:v>3.0799999949522316E-3</c:v>
                </c:pt>
                <c:pt idx="301">
                  <c:v>8.6500000033993274E-3</c:v>
                </c:pt>
                <c:pt idx="308">
                  <c:v>-2.3749999672872946E-4</c:v>
                </c:pt>
                <c:pt idx="309">
                  <c:v>8.435000003373716E-3</c:v>
                </c:pt>
                <c:pt idx="317">
                  <c:v>-2.6537500016274862E-3</c:v>
                </c:pt>
                <c:pt idx="319">
                  <c:v>4.559999993944075E-3</c:v>
                </c:pt>
                <c:pt idx="324">
                  <c:v>2.6237499987473711E-3</c:v>
                </c:pt>
                <c:pt idx="326">
                  <c:v>7.1937499960768037E-3</c:v>
                </c:pt>
                <c:pt idx="328">
                  <c:v>3.9774999968358316E-3</c:v>
                </c:pt>
                <c:pt idx="329">
                  <c:v>6.5475000010337681E-3</c:v>
                </c:pt>
                <c:pt idx="332">
                  <c:v>7.2575000012875535E-3</c:v>
                </c:pt>
                <c:pt idx="334">
                  <c:v>5.5349999965983443E-3</c:v>
                </c:pt>
                <c:pt idx="337">
                  <c:v>2.382500002568122E-3</c:v>
                </c:pt>
                <c:pt idx="338">
                  <c:v>9.5962499981396832E-3</c:v>
                </c:pt>
                <c:pt idx="339">
                  <c:v>8.9525000003050081E-3</c:v>
                </c:pt>
                <c:pt idx="342">
                  <c:v>3.7237500000628643E-3</c:v>
                </c:pt>
                <c:pt idx="349">
                  <c:v>2.5337500046589412E-3</c:v>
                </c:pt>
                <c:pt idx="365">
                  <c:v>3.7987499963492155E-3</c:v>
                </c:pt>
                <c:pt idx="368">
                  <c:v>3.7862499957554974E-3</c:v>
                </c:pt>
                <c:pt idx="373">
                  <c:v>1.7237499996554106E-3</c:v>
                </c:pt>
                <c:pt idx="378">
                  <c:v>2.266249997774139E-3</c:v>
                </c:pt>
                <c:pt idx="386">
                  <c:v>7.2674999973969534E-3</c:v>
                </c:pt>
                <c:pt idx="393">
                  <c:v>9.0237499971408397E-3</c:v>
                </c:pt>
                <c:pt idx="408">
                  <c:v>1.2567500001750886E-2</c:v>
                </c:pt>
                <c:pt idx="411">
                  <c:v>5.3387499938253313E-3</c:v>
                </c:pt>
                <c:pt idx="424">
                  <c:v>-3.4437499998603016E-3</c:v>
                </c:pt>
                <c:pt idx="438">
                  <c:v>7.4650000024121255E-3</c:v>
                </c:pt>
                <c:pt idx="439">
                  <c:v>-3.6112500019953586E-3</c:v>
                </c:pt>
                <c:pt idx="440">
                  <c:v>-2.3337500024354085E-3</c:v>
                </c:pt>
                <c:pt idx="441">
                  <c:v>4.666250002628658E-3</c:v>
                </c:pt>
                <c:pt idx="442">
                  <c:v>3.0225000009522773E-3</c:v>
                </c:pt>
                <c:pt idx="443">
                  <c:v>7.299999997485429E-4</c:v>
                </c:pt>
                <c:pt idx="444">
                  <c:v>5.1374999748077244E-4</c:v>
                </c:pt>
                <c:pt idx="445">
                  <c:v>8.6999999621184543E-4</c:v>
                </c:pt>
                <c:pt idx="483">
                  <c:v>6.8562500018742867E-3</c:v>
                </c:pt>
                <c:pt idx="485">
                  <c:v>-1.0800000018207356E-3</c:v>
                </c:pt>
                <c:pt idx="486">
                  <c:v>9.4874999922467396E-3</c:v>
                </c:pt>
                <c:pt idx="487">
                  <c:v>1.8437499966239557E-3</c:v>
                </c:pt>
                <c:pt idx="488">
                  <c:v>1.9687500025611371E-3</c:v>
                </c:pt>
                <c:pt idx="501">
                  <c:v>1.0829999999259599E-2</c:v>
                </c:pt>
                <c:pt idx="504">
                  <c:v>5.1074999937554821E-3</c:v>
                </c:pt>
                <c:pt idx="505">
                  <c:v>1.2461250000342261E-2</c:v>
                </c:pt>
                <c:pt idx="506">
                  <c:v>4.6012499951757491E-3</c:v>
                </c:pt>
                <c:pt idx="507">
                  <c:v>2.9550000035669655E-3</c:v>
                </c:pt>
                <c:pt idx="511">
                  <c:v>1.180249999742955E-2</c:v>
                </c:pt>
                <c:pt idx="512">
                  <c:v>4.3724999995902181E-3</c:v>
                </c:pt>
                <c:pt idx="514">
                  <c:v>1.2199999982840382E-3</c:v>
                </c:pt>
                <c:pt idx="515">
                  <c:v>-6.7162499981350265E-3</c:v>
                </c:pt>
                <c:pt idx="529">
                  <c:v>1.2587499993969686E-2</c:v>
                </c:pt>
                <c:pt idx="531">
                  <c:v>2.5112500006798655E-3</c:v>
                </c:pt>
                <c:pt idx="536">
                  <c:v>-3.9949999991222285E-3</c:v>
                </c:pt>
                <c:pt idx="541">
                  <c:v>-3.4375000032014214E-3</c:v>
                </c:pt>
                <c:pt idx="548">
                  <c:v>2.789999998640269E-3</c:v>
                </c:pt>
                <c:pt idx="565">
                  <c:v>1.978749998670537E-3</c:v>
                </c:pt>
                <c:pt idx="566">
                  <c:v>3.5487499990267679E-3</c:v>
                </c:pt>
                <c:pt idx="568">
                  <c:v>1.7307499998423737E-2</c:v>
                </c:pt>
                <c:pt idx="571">
                  <c:v>-8.4500000230036676E-4</c:v>
                </c:pt>
                <c:pt idx="594">
                  <c:v>-3.0600000027334318E-3</c:v>
                </c:pt>
                <c:pt idx="595">
                  <c:v>6.153749993245583E-3</c:v>
                </c:pt>
                <c:pt idx="605">
                  <c:v>2.9762499980279244E-3</c:v>
                </c:pt>
                <c:pt idx="607">
                  <c:v>2.3300000029848889E-3</c:v>
                </c:pt>
                <c:pt idx="647">
                  <c:v>5.8987500015064143E-3</c:v>
                </c:pt>
                <c:pt idx="648">
                  <c:v>7.4687499945866875E-3</c:v>
                </c:pt>
                <c:pt idx="650">
                  <c:v>3.8224999952944927E-3</c:v>
                </c:pt>
                <c:pt idx="683">
                  <c:v>2.8725000011036173E-3</c:v>
                </c:pt>
                <c:pt idx="684">
                  <c:v>2.2875000286148861E-4</c:v>
                </c:pt>
                <c:pt idx="698">
                  <c:v>7.3537499993108213E-3</c:v>
                </c:pt>
                <c:pt idx="811">
                  <c:v>5.9562499955063686E-3</c:v>
                </c:pt>
                <c:pt idx="813">
                  <c:v>5.5262499954551458E-3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5E-4F45-A84C-D775728A10D1}"/>
            </c:ext>
          </c:extLst>
        </c:ser>
        <c:ser>
          <c:idx val="4"/>
          <c:order val="4"/>
          <c:tx>
            <c:strRef>
              <c:f>'A (old)'!$L$20:$L$20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(old)'!$L$21:$L$1928</c:f>
              <c:numCache>
                <c:formatCode>General</c:formatCode>
                <c:ptCount val="1908"/>
                <c:pt idx="908">
                  <c:v>5.8262500024284236E-3</c:v>
                </c:pt>
                <c:pt idx="945">
                  <c:v>4.4493749956018291E-3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5E-4F45-A84C-D775728A10D1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(old)'!$M$21:$M$1928</c:f>
              <c:numCache>
                <c:formatCode>General</c:formatCode>
                <c:ptCount val="1908"/>
                <c:pt idx="75">
                  <c:v>-1.1250625000684522E-2</c:v>
                </c:pt>
                <c:pt idx="77">
                  <c:v>-2.363749998039566E-3</c:v>
                </c:pt>
                <c:pt idx="79">
                  <c:v>-9.0862500001094304E-3</c:v>
                </c:pt>
                <c:pt idx="104">
                  <c:v>7.9374999986612238E-3</c:v>
                </c:pt>
                <c:pt idx="124">
                  <c:v>-8.6125000234460458E-4</c:v>
                </c:pt>
                <c:pt idx="127">
                  <c:v>-2.7974999975413084E-3</c:v>
                </c:pt>
                <c:pt idx="128">
                  <c:v>-1.375000283587724E-5</c:v>
                </c:pt>
                <c:pt idx="129">
                  <c:v>-8.6599999995087273E-3</c:v>
                </c:pt>
                <c:pt idx="130">
                  <c:v>2.3399999990942888E-3</c:v>
                </c:pt>
                <c:pt idx="132">
                  <c:v>-4.5625000348081812E-4</c:v>
                </c:pt>
                <c:pt idx="133">
                  <c:v>7.5749999814433977E-4</c:v>
                </c:pt>
                <c:pt idx="134">
                  <c:v>3.3150000017485581E-3</c:v>
                </c:pt>
                <c:pt idx="138">
                  <c:v>3.390000005310867E-3</c:v>
                </c:pt>
                <c:pt idx="140">
                  <c:v>-1.1914999995497055E-2</c:v>
                </c:pt>
                <c:pt idx="145">
                  <c:v>1.5800000037415884E-3</c:v>
                </c:pt>
                <c:pt idx="146">
                  <c:v>5.3637500022887252E-3</c:v>
                </c:pt>
                <c:pt idx="147">
                  <c:v>3.6437499948078766E-3</c:v>
                </c:pt>
                <c:pt idx="148">
                  <c:v>-2.2187499998835847E-3</c:v>
                </c:pt>
                <c:pt idx="149">
                  <c:v>-1.6487500033690594E-3</c:v>
                </c:pt>
                <c:pt idx="151">
                  <c:v>-7.7250000031199306E-3</c:v>
                </c:pt>
                <c:pt idx="152">
                  <c:v>2.2749999989173375E-3</c:v>
                </c:pt>
                <c:pt idx="153">
                  <c:v>-1.5371250003227033E-2</c:v>
                </c:pt>
                <c:pt idx="155">
                  <c:v>-1.3712500003748573E-3</c:v>
                </c:pt>
                <c:pt idx="161">
                  <c:v>8.9062499973806553E-3</c:v>
                </c:pt>
                <c:pt idx="164">
                  <c:v>-5.2375000086612999E-4</c:v>
                </c:pt>
                <c:pt idx="165">
                  <c:v>-4.106249994947575E-3</c:v>
                </c:pt>
                <c:pt idx="166">
                  <c:v>2.4637499955133535E-3</c:v>
                </c:pt>
                <c:pt idx="168">
                  <c:v>-1.8262500016135164E-3</c:v>
                </c:pt>
                <c:pt idx="169">
                  <c:v>2.3112499984563328E-3</c:v>
                </c:pt>
                <c:pt idx="171">
                  <c:v>9.1849999953410588E-3</c:v>
                </c:pt>
                <c:pt idx="172">
                  <c:v>-1.2244999998074491E-2</c:v>
                </c:pt>
                <c:pt idx="176">
                  <c:v>3.2500000088475645E-5</c:v>
                </c:pt>
                <c:pt idx="177">
                  <c:v>8.0325000017182902E-3</c:v>
                </c:pt>
                <c:pt idx="179">
                  <c:v>-6.8424999990384094E-3</c:v>
                </c:pt>
                <c:pt idx="180">
                  <c:v>-4.8424999986309558E-3</c:v>
                </c:pt>
                <c:pt idx="182">
                  <c:v>1.6574999994190875E-2</c:v>
                </c:pt>
                <c:pt idx="184">
                  <c:v>-2.2975000028964132E-3</c:v>
                </c:pt>
                <c:pt idx="185">
                  <c:v>7.0249999407678843E-4</c:v>
                </c:pt>
                <c:pt idx="186">
                  <c:v>4.2987499982700683E-3</c:v>
                </c:pt>
                <c:pt idx="187">
                  <c:v>-6.3474999988102354E-3</c:v>
                </c:pt>
                <c:pt idx="188">
                  <c:v>1.1462499969638884E-3</c:v>
                </c:pt>
                <c:pt idx="189">
                  <c:v>-1.640000002225861E-3</c:v>
                </c:pt>
                <c:pt idx="194">
                  <c:v>-6.0825000036857091E-3</c:v>
                </c:pt>
                <c:pt idx="196">
                  <c:v>-7.3750000010477379E-3</c:v>
                </c:pt>
                <c:pt idx="197">
                  <c:v>4.6250000013969839E-3</c:v>
                </c:pt>
                <c:pt idx="199">
                  <c:v>-3.8812499988125637E-3</c:v>
                </c:pt>
                <c:pt idx="201">
                  <c:v>7.1187499997904524E-3</c:v>
                </c:pt>
                <c:pt idx="202">
                  <c:v>-7.9574999981559813E-3</c:v>
                </c:pt>
                <c:pt idx="203">
                  <c:v>-9.5750000036787242E-4</c:v>
                </c:pt>
                <c:pt idx="204">
                  <c:v>1.0425000000395812E-3</c:v>
                </c:pt>
                <c:pt idx="206">
                  <c:v>2.5362500018673018E-3</c:v>
                </c:pt>
                <c:pt idx="207">
                  <c:v>1.5536250000877772E-2</c:v>
                </c:pt>
                <c:pt idx="208">
                  <c:v>-1.7537500025355257E-3</c:v>
                </c:pt>
                <c:pt idx="209">
                  <c:v>5.2462499952525832E-3</c:v>
                </c:pt>
                <c:pt idx="210">
                  <c:v>-9.9412499985191971E-3</c:v>
                </c:pt>
                <c:pt idx="211">
                  <c:v>-8.020000001124572E-3</c:v>
                </c:pt>
                <c:pt idx="212">
                  <c:v>-4.4999999954598024E-4</c:v>
                </c:pt>
                <c:pt idx="216">
                  <c:v>-1.3907500004279427E-2</c:v>
                </c:pt>
                <c:pt idx="217">
                  <c:v>-1.9837500003632158E-3</c:v>
                </c:pt>
                <c:pt idx="218">
                  <c:v>2.3699999946984462E-3</c:v>
                </c:pt>
                <c:pt idx="220">
                  <c:v>1.2433750001946464E-2</c:v>
                </c:pt>
                <c:pt idx="221">
                  <c:v>9.2749999748775735E-4</c:v>
                </c:pt>
                <c:pt idx="222">
                  <c:v>2.4624999787192792E-4</c:v>
                </c:pt>
                <c:pt idx="229">
                  <c:v>-1.2749999950756319E-3</c:v>
                </c:pt>
                <c:pt idx="231">
                  <c:v>-9.2125000082887709E-4</c:v>
                </c:pt>
                <c:pt idx="233">
                  <c:v>-4.2874999999185093E-3</c:v>
                </c:pt>
                <c:pt idx="234">
                  <c:v>7.1249999746214598E-4</c:v>
                </c:pt>
                <c:pt idx="235">
                  <c:v>-8.9337500030524097E-3</c:v>
                </c:pt>
                <c:pt idx="238">
                  <c:v>-2.5162500023725443E-3</c:v>
                </c:pt>
                <c:pt idx="239">
                  <c:v>6.4837499958230183E-3</c:v>
                </c:pt>
                <c:pt idx="240">
                  <c:v>1.0537499911151826E-3</c:v>
                </c:pt>
                <c:pt idx="242">
                  <c:v>-1.5925000043353066E-3</c:v>
                </c:pt>
                <c:pt idx="244">
                  <c:v>-2.25000039790757E-5</c:v>
                </c:pt>
                <c:pt idx="245">
                  <c:v>-1.4525000005960464E-3</c:v>
                </c:pt>
                <c:pt idx="246">
                  <c:v>1.5475000036531128E-3</c:v>
                </c:pt>
                <c:pt idx="248">
                  <c:v>-2.17500000144355E-3</c:v>
                </c:pt>
                <c:pt idx="249">
                  <c:v>3.2962499972200021E-3</c:v>
                </c:pt>
                <c:pt idx="251">
                  <c:v>3.8512499959324487E-3</c:v>
                </c:pt>
                <c:pt idx="252">
                  <c:v>-5.7925000000977889E-3</c:v>
                </c:pt>
                <c:pt idx="253">
                  <c:v>-1.8222500002593733E-2</c:v>
                </c:pt>
                <c:pt idx="254">
                  <c:v>-2.2250000038184226E-3</c:v>
                </c:pt>
                <c:pt idx="255">
                  <c:v>3.698749998875428E-3</c:v>
                </c:pt>
                <c:pt idx="256">
                  <c:v>-9.1612500036717393E-3</c:v>
                </c:pt>
                <c:pt idx="258">
                  <c:v>3.4724999932223E-3</c:v>
                </c:pt>
                <c:pt idx="259">
                  <c:v>-1.5300000013667159E-3</c:v>
                </c:pt>
                <c:pt idx="260">
                  <c:v>2.039999992121011E-3</c:v>
                </c:pt>
                <c:pt idx="262">
                  <c:v>3.393749997485429E-3</c:v>
                </c:pt>
                <c:pt idx="264">
                  <c:v>-8.2525000034365803E-3</c:v>
                </c:pt>
                <c:pt idx="265">
                  <c:v>-4.5425000062095933E-3</c:v>
                </c:pt>
                <c:pt idx="267">
                  <c:v>8.1124999996973202E-4</c:v>
                </c:pt>
                <c:pt idx="268">
                  <c:v>7.1649999954388477E-3</c:v>
                </c:pt>
                <c:pt idx="269">
                  <c:v>4.0912499971454963E-3</c:v>
                </c:pt>
                <c:pt idx="270">
                  <c:v>-7.1250000037252903E-3</c:v>
                </c:pt>
                <c:pt idx="272">
                  <c:v>-4.8475000075995922E-3</c:v>
                </c:pt>
                <c:pt idx="276">
                  <c:v>2.6724999988800846E-3</c:v>
                </c:pt>
                <c:pt idx="278">
                  <c:v>-4.0124999941326678E-4</c:v>
                </c:pt>
                <c:pt idx="296">
                  <c:v>-4.8000000242609531E-4</c:v>
                </c:pt>
                <c:pt idx="298">
                  <c:v>-5.5625000095460564E-4</c:v>
                </c:pt>
                <c:pt idx="299">
                  <c:v>1.2583750001795124E-2</c:v>
                </c:pt>
                <c:pt idx="303">
                  <c:v>6.2912499997764826E-3</c:v>
                </c:pt>
                <c:pt idx="304">
                  <c:v>-3.1387500057462603E-3</c:v>
                </c:pt>
                <c:pt idx="305">
                  <c:v>4.8612499958835542E-3</c:v>
                </c:pt>
                <c:pt idx="306">
                  <c:v>-8.6125000234460458E-4</c:v>
                </c:pt>
                <c:pt idx="320">
                  <c:v>3.3412499979021959E-3</c:v>
                </c:pt>
                <c:pt idx="321">
                  <c:v>-3.0887500033713877E-3</c:v>
                </c:pt>
                <c:pt idx="325">
                  <c:v>2.6949999955832027E-3</c:v>
                </c:pt>
                <c:pt idx="327">
                  <c:v>3.2649999993736856E-3</c:v>
                </c:pt>
                <c:pt idx="331">
                  <c:v>-1.3241250002465677E-2</c:v>
                </c:pt>
                <c:pt idx="335">
                  <c:v>-4.7000000631669536E-4</c:v>
                </c:pt>
                <c:pt idx="336">
                  <c:v>-4.8999999999068677E-3</c:v>
                </c:pt>
                <c:pt idx="340">
                  <c:v>3.3012499989126809E-3</c:v>
                </c:pt>
                <c:pt idx="341">
                  <c:v>4.4124999840278178E-4</c:v>
                </c:pt>
                <c:pt idx="343">
                  <c:v>7.3299999930895865E-3</c:v>
                </c:pt>
                <c:pt idx="344">
                  <c:v>1.6327500001352746E-2</c:v>
                </c:pt>
                <c:pt idx="345">
                  <c:v>1.2681249994784594E-2</c:v>
                </c:pt>
                <c:pt idx="346">
                  <c:v>1.0251250001601875E-2</c:v>
                </c:pt>
                <c:pt idx="347">
                  <c:v>-3.9250000554602593E-4</c:v>
                </c:pt>
                <c:pt idx="348">
                  <c:v>8.3912499976577237E-3</c:v>
                </c:pt>
                <c:pt idx="350">
                  <c:v>4.531249993306119E-3</c:v>
                </c:pt>
                <c:pt idx="353">
                  <c:v>-3.5449999995762482E-3</c:v>
                </c:pt>
                <c:pt idx="354">
                  <c:v>2.6687499994295649E-3</c:v>
                </c:pt>
                <c:pt idx="355">
                  <c:v>6.5949999989243224E-3</c:v>
                </c:pt>
                <c:pt idx="356">
                  <c:v>-1.3191250007366762E-2</c:v>
                </c:pt>
                <c:pt idx="357">
                  <c:v>-4.1912500018952414E-3</c:v>
                </c:pt>
                <c:pt idx="360">
                  <c:v>-1.5407500002766028E-2</c:v>
                </c:pt>
                <c:pt idx="361">
                  <c:v>1.0592499995254911E-2</c:v>
                </c:pt>
                <c:pt idx="362">
                  <c:v>-2.9112499978509732E-3</c:v>
                </c:pt>
                <c:pt idx="363">
                  <c:v>3.5162499989382923E-3</c:v>
                </c:pt>
                <c:pt idx="364">
                  <c:v>-3.9137499989010394E-3</c:v>
                </c:pt>
                <c:pt idx="366">
                  <c:v>2.363749998039566E-3</c:v>
                </c:pt>
                <c:pt idx="367">
                  <c:v>-1.6496250005729962E-2</c:v>
                </c:pt>
                <c:pt idx="369">
                  <c:v>-3.8625000015599653E-3</c:v>
                </c:pt>
                <c:pt idx="370">
                  <c:v>2.3512499974458478E-3</c:v>
                </c:pt>
                <c:pt idx="371">
                  <c:v>-2.7249999984633178E-3</c:v>
                </c:pt>
                <c:pt idx="372">
                  <c:v>-1.4661250002973247E-2</c:v>
                </c:pt>
                <c:pt idx="374">
                  <c:v>1.7987499959417619E-3</c:v>
                </c:pt>
                <c:pt idx="379">
                  <c:v>1.0047499999927823E-2</c:v>
                </c:pt>
                <c:pt idx="380">
                  <c:v>7.8312499972525984E-3</c:v>
                </c:pt>
                <c:pt idx="381">
                  <c:v>1.1401249998016283E-2</c:v>
                </c:pt>
                <c:pt idx="382">
                  <c:v>-9.6750000011525117E-3</c:v>
                </c:pt>
                <c:pt idx="383">
                  <c:v>-3.6749999999301508E-3</c:v>
                </c:pt>
                <c:pt idx="384">
                  <c:v>1.5172500003245659E-2</c:v>
                </c:pt>
                <c:pt idx="385">
                  <c:v>-1.0333749996789265E-2</c:v>
                </c:pt>
                <c:pt idx="388">
                  <c:v>2.0337500027380884E-3</c:v>
                </c:pt>
                <c:pt idx="401">
                  <c:v>8.2874999934574589E-3</c:v>
                </c:pt>
                <c:pt idx="404">
                  <c:v>5.854999995790422E-3</c:v>
                </c:pt>
                <c:pt idx="406">
                  <c:v>2.9974999924888834E-3</c:v>
                </c:pt>
                <c:pt idx="407">
                  <c:v>3.4250000026077032E-3</c:v>
                </c:pt>
                <c:pt idx="409">
                  <c:v>6.3487500010523945E-3</c:v>
                </c:pt>
                <c:pt idx="481">
                  <c:v>1.0220000003755558E-2</c:v>
                </c:pt>
                <c:pt idx="496">
                  <c:v>2.0537499949568883E-3</c:v>
                </c:pt>
                <c:pt idx="510">
                  <c:v>1.5659999997296836E-2</c:v>
                </c:pt>
                <c:pt idx="513">
                  <c:v>5.7237500004703179E-3</c:v>
                </c:pt>
                <c:pt idx="521">
                  <c:v>4.1974999985541217E-3</c:v>
                </c:pt>
                <c:pt idx="523">
                  <c:v>5.7374999960302375E-3</c:v>
                </c:pt>
                <c:pt idx="524">
                  <c:v>1.5307499998016283E-2</c:v>
                </c:pt>
                <c:pt idx="525">
                  <c:v>1.5521249995799735E-2</c:v>
                </c:pt>
                <c:pt idx="526">
                  <c:v>6.0912499975529499E-3</c:v>
                </c:pt>
                <c:pt idx="528">
                  <c:v>2.8749999983119778E-3</c:v>
                </c:pt>
                <c:pt idx="533">
                  <c:v>5.7224999982281588E-3</c:v>
                </c:pt>
                <c:pt idx="534">
                  <c:v>3.2924999977694824E-3</c:v>
                </c:pt>
                <c:pt idx="539">
                  <c:v>-6.4375000511063263E-4</c:v>
                </c:pt>
                <c:pt idx="540">
                  <c:v>8.7124999990919605E-3</c:v>
                </c:pt>
                <c:pt idx="542">
                  <c:v>-8.5162500035949051E-3</c:v>
                </c:pt>
                <c:pt idx="543">
                  <c:v>5.4837499992572702E-3</c:v>
                </c:pt>
                <c:pt idx="547">
                  <c:v>1.0162499966099858E-3</c:v>
                </c:pt>
                <c:pt idx="549">
                  <c:v>3.0012499992153607E-3</c:v>
                </c:pt>
                <c:pt idx="550">
                  <c:v>4.8512499997741543E-3</c:v>
                </c:pt>
                <c:pt idx="551">
                  <c:v>3.0649999971501529E-3</c:v>
                </c:pt>
                <c:pt idx="553">
                  <c:v>8.4187499960535206E-3</c:v>
                </c:pt>
                <c:pt idx="570">
                  <c:v>0.12944249999418389</c:v>
                </c:pt>
                <c:pt idx="572">
                  <c:v>5.0387500014039688E-3</c:v>
                </c:pt>
                <c:pt idx="573">
                  <c:v>6.0874999326188117E-4</c:v>
                </c:pt>
                <c:pt idx="599">
                  <c:v>2.2912499989615753E-3</c:v>
                </c:pt>
                <c:pt idx="600">
                  <c:v>5.0499999633757398E-4</c:v>
                </c:pt>
                <c:pt idx="601">
                  <c:v>7.5000003562308848E-5</c:v>
                </c:pt>
                <c:pt idx="602">
                  <c:v>-3.5712500030058436E-3</c:v>
                </c:pt>
                <c:pt idx="603">
                  <c:v>3.1387499984703027E-3</c:v>
                </c:pt>
                <c:pt idx="604">
                  <c:v>7.9224999935831875E-3</c:v>
                </c:pt>
                <c:pt idx="606">
                  <c:v>4.9737500012270175E-3</c:v>
                </c:pt>
                <c:pt idx="614">
                  <c:v>1.2710000002698507E-2</c:v>
                </c:pt>
                <c:pt idx="634">
                  <c:v>1.4631250000093132E-2</c:v>
                </c:pt>
                <c:pt idx="651">
                  <c:v>9.810000003199093E-3</c:v>
                </c:pt>
                <c:pt idx="735">
                  <c:v>1.0045000002719462E-2</c:v>
                </c:pt>
                <c:pt idx="789">
                  <c:v>5.8749999952851795E-3</c:v>
                </c:pt>
                <c:pt idx="962">
                  <c:v>5.2712499964400195E-3</c:v>
                </c:pt>
                <c:pt idx="966">
                  <c:v>4.7412499916390516E-3</c:v>
                </c:pt>
                <c:pt idx="967">
                  <c:v>4.8412499963887967E-3</c:v>
                </c:pt>
                <c:pt idx="971">
                  <c:v>4.0375000025960617E-3</c:v>
                </c:pt>
                <c:pt idx="972">
                  <c:v>4.9387500039301813E-3</c:v>
                </c:pt>
                <c:pt idx="973">
                  <c:v>3.8924999971641228E-3</c:v>
                </c:pt>
                <c:pt idx="976">
                  <c:v>4.7337499927380122E-3</c:v>
                </c:pt>
                <c:pt idx="979">
                  <c:v>4.4899999993504025E-3</c:v>
                </c:pt>
                <c:pt idx="980">
                  <c:v>3.4774999949149787E-3</c:v>
                </c:pt>
                <c:pt idx="981">
                  <c:v>3.363749994605314E-3</c:v>
                </c:pt>
                <c:pt idx="987">
                  <c:v>3.7474999990081415E-3</c:v>
                </c:pt>
                <c:pt idx="989">
                  <c:v>4.1549999950802885E-3</c:v>
                </c:pt>
                <c:pt idx="990">
                  <c:v>4.1549999950802885E-3</c:v>
                </c:pt>
                <c:pt idx="991">
                  <c:v>4.1549999950802885E-3</c:v>
                </c:pt>
                <c:pt idx="992">
                  <c:v>4.1549999950802885E-3</c:v>
                </c:pt>
                <c:pt idx="993">
                  <c:v>4.6812499931547791E-3</c:v>
                </c:pt>
                <c:pt idx="994">
                  <c:v>4.6812499931547791E-3</c:v>
                </c:pt>
                <c:pt idx="995">
                  <c:v>3.4987499966518953E-3</c:v>
                </c:pt>
                <c:pt idx="1000">
                  <c:v>4.451249995327089E-3</c:v>
                </c:pt>
                <c:pt idx="1001">
                  <c:v>4.9224999966099858E-3</c:v>
                </c:pt>
                <c:pt idx="1002">
                  <c:v>4.1887499974109232E-3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5E-4F45-A84C-D775728A10D1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(old)'!$N$21:$N$1928</c:f>
              <c:numCache>
                <c:formatCode>General</c:formatCode>
                <c:ptCount val="1908"/>
                <c:pt idx="0">
                  <c:v>-3.3800000019255094E-3</c:v>
                </c:pt>
                <c:pt idx="11">
                  <c:v>-2.2850000023026951E-3</c:v>
                </c:pt>
                <c:pt idx="19">
                  <c:v>-1.007500002742745E-3</c:v>
                </c:pt>
                <c:pt idx="20">
                  <c:v>6.5624999988358468E-3</c:v>
                </c:pt>
                <c:pt idx="34">
                  <c:v>-6.8187500000931323E-3</c:v>
                </c:pt>
                <c:pt idx="40">
                  <c:v>-1.6171250004845206E-2</c:v>
                </c:pt>
                <c:pt idx="41">
                  <c:v>-5.3875000012340024E-3</c:v>
                </c:pt>
                <c:pt idx="76">
                  <c:v>-1.1250625000684522E-2</c:v>
                </c:pt>
                <c:pt idx="78">
                  <c:v>-2.363749998039566E-3</c:v>
                </c:pt>
                <c:pt idx="80">
                  <c:v>1.483749998442363E-3</c:v>
                </c:pt>
                <c:pt idx="95">
                  <c:v>-2.6812500000232831E-3</c:v>
                </c:pt>
                <c:pt idx="96">
                  <c:v>-3.4674999988055788E-3</c:v>
                </c:pt>
                <c:pt idx="97">
                  <c:v>-1.2537500006146729E-3</c:v>
                </c:pt>
                <c:pt idx="125">
                  <c:v>-8.6125000234460458E-4</c:v>
                </c:pt>
                <c:pt idx="126">
                  <c:v>4.9224999966099858E-3</c:v>
                </c:pt>
                <c:pt idx="131">
                  <c:v>6.2637500013806857E-3</c:v>
                </c:pt>
                <c:pt idx="135">
                  <c:v>3.3150000017485581E-3</c:v>
                </c:pt>
                <c:pt idx="139">
                  <c:v>3.390000005310867E-3</c:v>
                </c:pt>
                <c:pt idx="141">
                  <c:v>-1.1914999995497055E-2</c:v>
                </c:pt>
                <c:pt idx="144">
                  <c:v>-1.9037500023841858E-3</c:v>
                </c:pt>
                <c:pt idx="150">
                  <c:v>-1.8649999983608723E-3</c:v>
                </c:pt>
                <c:pt idx="154">
                  <c:v>-2.371250004216563E-3</c:v>
                </c:pt>
                <c:pt idx="156">
                  <c:v>-3.9150000011431985E-3</c:v>
                </c:pt>
                <c:pt idx="158">
                  <c:v>-1.4999997802078724E-5</c:v>
                </c:pt>
                <c:pt idx="159">
                  <c:v>-3.5875000030500814E-3</c:v>
                </c:pt>
                <c:pt idx="163">
                  <c:v>-2.9375000012805685E-3</c:v>
                </c:pt>
                <c:pt idx="170">
                  <c:v>-2.5825000047916546E-3</c:v>
                </c:pt>
                <c:pt idx="178">
                  <c:v>-5.5500000016763806E-3</c:v>
                </c:pt>
                <c:pt idx="181">
                  <c:v>-1.5393750072689727E-3</c:v>
                </c:pt>
                <c:pt idx="191">
                  <c:v>-1.0225000005448237E-3</c:v>
                </c:pt>
                <c:pt idx="192">
                  <c:v>-5.8000000717584044E-4</c:v>
                </c:pt>
                <c:pt idx="193">
                  <c:v>-5.6893750006565824E-3</c:v>
                </c:pt>
                <c:pt idx="195">
                  <c:v>-2.0825000028708018E-3</c:v>
                </c:pt>
                <c:pt idx="198">
                  <c:v>-1.8118750012945384E-3</c:v>
                </c:pt>
                <c:pt idx="200">
                  <c:v>-1.6812500034575351E-3</c:v>
                </c:pt>
                <c:pt idx="213">
                  <c:v>-4.8312500075553544E-3</c:v>
                </c:pt>
                <c:pt idx="214">
                  <c:v>-6.8875000579282641E-4</c:v>
                </c:pt>
                <c:pt idx="263">
                  <c:v>-6.0362500007613562E-3</c:v>
                </c:pt>
                <c:pt idx="279">
                  <c:v>-4.6175000024959445E-3</c:v>
                </c:pt>
                <c:pt idx="280">
                  <c:v>1.3824999987264164E-3</c:v>
                </c:pt>
                <c:pt idx="281">
                  <c:v>5.3824999995413236E-3</c:v>
                </c:pt>
                <c:pt idx="282">
                  <c:v>-4.0374999662162736E-4</c:v>
                </c:pt>
                <c:pt idx="283">
                  <c:v>6.5962500011664815E-3</c:v>
                </c:pt>
                <c:pt idx="284">
                  <c:v>8.5962500015739352E-3</c:v>
                </c:pt>
                <c:pt idx="285">
                  <c:v>8.5962500015739352E-3</c:v>
                </c:pt>
                <c:pt idx="286">
                  <c:v>1.359624999895459E-2</c:v>
                </c:pt>
                <c:pt idx="287">
                  <c:v>1.359624999895459E-2</c:v>
                </c:pt>
                <c:pt idx="288">
                  <c:v>1.5596249999362044E-2</c:v>
                </c:pt>
                <c:pt idx="289">
                  <c:v>1.659625000320375E-2</c:v>
                </c:pt>
                <c:pt idx="290">
                  <c:v>-8.3375000394880772E-4</c:v>
                </c:pt>
                <c:pt idx="291">
                  <c:v>1.662499998928979E-4</c:v>
                </c:pt>
                <c:pt idx="292">
                  <c:v>1.1662499964586459E-3</c:v>
                </c:pt>
                <c:pt idx="293">
                  <c:v>3.1662499968660995E-3</c:v>
                </c:pt>
                <c:pt idx="294">
                  <c:v>5.1662499972735532E-3</c:v>
                </c:pt>
                <c:pt idx="295">
                  <c:v>9.1662499980884604E-3</c:v>
                </c:pt>
                <c:pt idx="297">
                  <c:v>6.5999999787891284E-4</c:v>
                </c:pt>
                <c:pt idx="302">
                  <c:v>-5.7087500026682392E-3</c:v>
                </c:pt>
                <c:pt idx="311">
                  <c:v>-1.9668750028358772E-3</c:v>
                </c:pt>
                <c:pt idx="312">
                  <c:v>-1.8668749980861321E-3</c:v>
                </c:pt>
                <c:pt idx="313">
                  <c:v>1.1000000085914508E-4</c:v>
                </c:pt>
                <c:pt idx="314">
                  <c:v>3.1000000308267772E-4</c:v>
                </c:pt>
                <c:pt idx="315">
                  <c:v>6.7100000014761463E-3</c:v>
                </c:pt>
                <c:pt idx="316">
                  <c:v>-1.3936249997641426E-2</c:v>
                </c:pt>
                <c:pt idx="318">
                  <c:v>-6.5825000056065619E-3</c:v>
                </c:pt>
                <c:pt idx="322">
                  <c:v>4.9112499982584268E-3</c:v>
                </c:pt>
                <c:pt idx="323">
                  <c:v>1.6518124997674022E-2</c:v>
                </c:pt>
                <c:pt idx="330">
                  <c:v>-2.5000001187436283E-5</c:v>
                </c:pt>
                <c:pt idx="333">
                  <c:v>-6.8875000069965608E-3</c:v>
                </c:pt>
                <c:pt idx="351">
                  <c:v>1.2885000003734604E-2</c:v>
                </c:pt>
                <c:pt idx="352">
                  <c:v>1.3885000000300352E-2</c:v>
                </c:pt>
                <c:pt idx="358">
                  <c:v>1.2165000000095461E-2</c:v>
                </c:pt>
                <c:pt idx="359">
                  <c:v>1.5164999997068662E-2</c:v>
                </c:pt>
                <c:pt idx="375">
                  <c:v>8.2124999971711077E-3</c:v>
                </c:pt>
                <c:pt idx="376">
                  <c:v>-9.1000000247731805E-4</c:v>
                </c:pt>
                <c:pt idx="387">
                  <c:v>3.3750002330634743E-5</c:v>
                </c:pt>
                <c:pt idx="389">
                  <c:v>3.0337499993038364E-3</c:v>
                </c:pt>
                <c:pt idx="390">
                  <c:v>8.0337499966844916E-3</c:v>
                </c:pt>
                <c:pt idx="391">
                  <c:v>8.6037500004749745E-3</c:v>
                </c:pt>
                <c:pt idx="392">
                  <c:v>6.6674999980023131E-3</c:v>
                </c:pt>
                <c:pt idx="394">
                  <c:v>-7.6249999983701855E-4</c:v>
                </c:pt>
                <c:pt idx="395">
                  <c:v>-4.2699999976321124E-3</c:v>
                </c:pt>
                <c:pt idx="396">
                  <c:v>-3.2700000010663643E-3</c:v>
                </c:pt>
                <c:pt idx="397">
                  <c:v>1.4375000027939677E-3</c:v>
                </c:pt>
                <c:pt idx="398">
                  <c:v>-6.3875000341795385E-4</c:v>
                </c:pt>
                <c:pt idx="399">
                  <c:v>-2.0687500000349246E-3</c:v>
                </c:pt>
                <c:pt idx="400">
                  <c:v>1.4931249999790452E-2</c:v>
                </c:pt>
                <c:pt idx="402">
                  <c:v>3.5012500011362135E-3</c:v>
                </c:pt>
                <c:pt idx="403">
                  <c:v>-1.3587499997811392E-3</c:v>
                </c:pt>
                <c:pt idx="405">
                  <c:v>1.1854999997012783E-2</c:v>
                </c:pt>
                <c:pt idx="410">
                  <c:v>1.4687500006402843E-3</c:v>
                </c:pt>
                <c:pt idx="412">
                  <c:v>8.5499999913736247E-3</c:v>
                </c:pt>
                <c:pt idx="413">
                  <c:v>1.0549999991781078E-2</c:v>
                </c:pt>
                <c:pt idx="414">
                  <c:v>1.2549999992188532E-2</c:v>
                </c:pt>
                <c:pt idx="415">
                  <c:v>3.4737499954644591E-3</c:v>
                </c:pt>
                <c:pt idx="416">
                  <c:v>1.0473749993252568E-2</c:v>
                </c:pt>
                <c:pt idx="417">
                  <c:v>7.3999999949592166E-3</c:v>
                </c:pt>
                <c:pt idx="420">
                  <c:v>2.261374999943655E-2</c:v>
                </c:pt>
                <c:pt idx="421">
                  <c:v>1.9674999930430204E-3</c:v>
                </c:pt>
                <c:pt idx="422">
                  <c:v>2.967499996884726E-3</c:v>
                </c:pt>
                <c:pt idx="423">
                  <c:v>4.9674999972921796E-3</c:v>
                </c:pt>
                <c:pt idx="426">
                  <c:v>-5.2500000310828909E-4</c:v>
                </c:pt>
                <c:pt idx="427">
                  <c:v>1.4749999972991645E-3</c:v>
                </c:pt>
                <c:pt idx="428">
                  <c:v>6.4749999946798198E-3</c:v>
                </c:pt>
                <c:pt idx="429">
                  <c:v>1.2474999995902181E-2</c:v>
                </c:pt>
                <c:pt idx="430">
                  <c:v>-3.9550000074086711E-3</c:v>
                </c:pt>
                <c:pt idx="431">
                  <c:v>-9.5500000315951183E-4</c:v>
                </c:pt>
                <c:pt idx="432">
                  <c:v>1.0449999972479418E-3</c:v>
                </c:pt>
                <c:pt idx="433">
                  <c:v>3.0449999903794378E-3</c:v>
                </c:pt>
                <c:pt idx="434">
                  <c:v>5.0449999907868914E-3</c:v>
                </c:pt>
                <c:pt idx="435">
                  <c:v>7.0449999911943451E-3</c:v>
                </c:pt>
                <c:pt idx="436">
                  <c:v>7.0449999911943451E-3</c:v>
                </c:pt>
                <c:pt idx="437">
                  <c:v>9.0449999916017987E-3</c:v>
                </c:pt>
                <c:pt idx="446">
                  <c:v>3.8025000030756928E-3</c:v>
                </c:pt>
                <c:pt idx="447">
                  <c:v>7.8024999966146424E-3</c:v>
                </c:pt>
                <c:pt idx="448">
                  <c:v>3.3724999957485124E-3</c:v>
                </c:pt>
                <c:pt idx="449">
                  <c:v>8.6624999676132575E-4</c:v>
                </c:pt>
                <c:pt idx="450">
                  <c:v>8.6624999676132575E-4</c:v>
                </c:pt>
                <c:pt idx="451">
                  <c:v>8.6624999676132575E-4</c:v>
                </c:pt>
                <c:pt idx="452">
                  <c:v>1.8662499933270738E-3</c:v>
                </c:pt>
                <c:pt idx="453">
                  <c:v>2.8662499971687794E-3</c:v>
                </c:pt>
                <c:pt idx="454">
                  <c:v>4.866249997576233E-3</c:v>
                </c:pt>
                <c:pt idx="455">
                  <c:v>7.8662499945494346E-3</c:v>
                </c:pt>
                <c:pt idx="456">
                  <c:v>7.8662499945494346E-3</c:v>
                </c:pt>
                <c:pt idx="457">
                  <c:v>8.8662499983911403E-3</c:v>
                </c:pt>
                <c:pt idx="458">
                  <c:v>9.8662499949568883E-3</c:v>
                </c:pt>
                <c:pt idx="459">
                  <c:v>1.1866249995364342E-2</c:v>
                </c:pt>
                <c:pt idx="460">
                  <c:v>1.1866249995364342E-2</c:v>
                </c:pt>
                <c:pt idx="461">
                  <c:v>1.5866249996179249E-2</c:v>
                </c:pt>
                <c:pt idx="464">
                  <c:v>3.6499999987427145E-3</c:v>
                </c:pt>
                <c:pt idx="465">
                  <c:v>3.6499999987427145E-3</c:v>
                </c:pt>
                <c:pt idx="466">
                  <c:v>6.6499999957159162E-3</c:v>
                </c:pt>
                <c:pt idx="467">
                  <c:v>6.6499999957159162E-3</c:v>
                </c:pt>
                <c:pt idx="468">
                  <c:v>7.6499999995576218E-3</c:v>
                </c:pt>
                <c:pt idx="469">
                  <c:v>7.6499999995576218E-3</c:v>
                </c:pt>
                <c:pt idx="470">
                  <c:v>7.6499999995576218E-3</c:v>
                </c:pt>
                <c:pt idx="471">
                  <c:v>8.6499999961233698E-3</c:v>
                </c:pt>
                <c:pt idx="472">
                  <c:v>9.6499999926891178E-3</c:v>
                </c:pt>
                <c:pt idx="473">
                  <c:v>1.0649999996530823E-2</c:v>
                </c:pt>
                <c:pt idx="474">
                  <c:v>1.0649999996530823E-2</c:v>
                </c:pt>
                <c:pt idx="475">
                  <c:v>1.1649999993096571E-2</c:v>
                </c:pt>
                <c:pt idx="476">
                  <c:v>1.1649999993096571E-2</c:v>
                </c:pt>
                <c:pt idx="477">
                  <c:v>1.2649999996938277E-2</c:v>
                </c:pt>
                <c:pt idx="478">
                  <c:v>1.4649999997345731E-2</c:v>
                </c:pt>
                <c:pt idx="479">
                  <c:v>1.5649999993911479E-2</c:v>
                </c:pt>
                <c:pt idx="480">
                  <c:v>1.5649999993911479E-2</c:v>
                </c:pt>
                <c:pt idx="482">
                  <c:v>-3.856250004901085E-3</c:v>
                </c:pt>
                <c:pt idx="484">
                  <c:v>2.4212499920395203E-3</c:v>
                </c:pt>
                <c:pt idx="489">
                  <c:v>5.7374999960302375E-3</c:v>
                </c:pt>
                <c:pt idx="490">
                  <c:v>-2.6537500016274862E-3</c:v>
                </c:pt>
                <c:pt idx="491">
                  <c:v>-2.6537500016274862E-3</c:v>
                </c:pt>
                <c:pt idx="492">
                  <c:v>2.3462499957531691E-3</c:v>
                </c:pt>
                <c:pt idx="493">
                  <c:v>3.3462499995948747E-3</c:v>
                </c:pt>
                <c:pt idx="494">
                  <c:v>7.3462499931338243E-3</c:v>
                </c:pt>
                <c:pt idx="495">
                  <c:v>1.7346249995171092E-2</c:v>
                </c:pt>
                <c:pt idx="497">
                  <c:v>1.9374999828869477E-4</c:v>
                </c:pt>
                <c:pt idx="498">
                  <c:v>9.1937499964842573E-3</c:v>
                </c:pt>
                <c:pt idx="499">
                  <c:v>1.0193750000325963E-2</c:v>
                </c:pt>
                <c:pt idx="500">
                  <c:v>1.419375000114087E-2</c:v>
                </c:pt>
                <c:pt idx="503">
                  <c:v>-3.5287499995320104E-3</c:v>
                </c:pt>
                <c:pt idx="508">
                  <c:v>2.0089999998162966E-2</c:v>
                </c:pt>
                <c:pt idx="509">
                  <c:v>2.1090000002004672E-2</c:v>
                </c:pt>
                <c:pt idx="516">
                  <c:v>-3.9350000079139136E-3</c:v>
                </c:pt>
                <c:pt idx="517">
                  <c:v>3.0649999971501529E-3</c:v>
                </c:pt>
                <c:pt idx="518">
                  <c:v>7.3199999969801866E-3</c:v>
                </c:pt>
                <c:pt idx="519">
                  <c:v>7.3199999969801866E-3</c:v>
                </c:pt>
                <c:pt idx="520">
                  <c:v>7.2437499984516762E-3</c:v>
                </c:pt>
                <c:pt idx="522">
                  <c:v>5.597499999566935E-3</c:v>
                </c:pt>
                <c:pt idx="530">
                  <c:v>7.5849999993806705E-3</c:v>
                </c:pt>
                <c:pt idx="532">
                  <c:v>2.5387499990756623E-3</c:v>
                </c:pt>
                <c:pt idx="535">
                  <c:v>3.8625000015599653E-3</c:v>
                </c:pt>
                <c:pt idx="544">
                  <c:v>-1.2387500028125942E-3</c:v>
                </c:pt>
                <c:pt idx="545">
                  <c:v>3.7674999999580905E-2</c:v>
                </c:pt>
                <c:pt idx="546">
                  <c:v>1.9624999986262992E-3</c:v>
                </c:pt>
                <c:pt idx="552">
                  <c:v>1.6064999996160623E-2</c:v>
                </c:pt>
                <c:pt idx="554">
                  <c:v>2.5287499956903048E-3</c:v>
                </c:pt>
                <c:pt idx="557">
                  <c:v>-8.0875000057858415E-3</c:v>
                </c:pt>
                <c:pt idx="558">
                  <c:v>-8.7500004156026989E-5</c:v>
                </c:pt>
                <c:pt idx="559">
                  <c:v>3.9124999966588803E-3</c:v>
                </c:pt>
                <c:pt idx="560">
                  <c:v>5.9124999970663339E-3</c:v>
                </c:pt>
                <c:pt idx="561">
                  <c:v>7.9124999974737875E-3</c:v>
                </c:pt>
                <c:pt idx="562">
                  <c:v>1.3912499998696148E-2</c:v>
                </c:pt>
                <c:pt idx="563">
                  <c:v>1.3912499998696148E-2</c:v>
                </c:pt>
                <c:pt idx="564">
                  <c:v>4.8362499946961179E-3</c:v>
                </c:pt>
                <c:pt idx="567">
                  <c:v>2.6837499972316436E-3</c:v>
                </c:pt>
                <c:pt idx="569">
                  <c:v>-2.1275000035529956E-3</c:v>
                </c:pt>
                <c:pt idx="574">
                  <c:v>-6.0375000030035153E-3</c:v>
                </c:pt>
                <c:pt idx="575">
                  <c:v>-3.0374999987543561E-3</c:v>
                </c:pt>
                <c:pt idx="576">
                  <c:v>1.0962499996821862E-2</c:v>
                </c:pt>
                <c:pt idx="577">
                  <c:v>5.5562499983352609E-3</c:v>
                </c:pt>
                <c:pt idx="578">
                  <c:v>7.456250001268927E-3</c:v>
                </c:pt>
                <c:pt idx="579">
                  <c:v>8.456249997834675E-3</c:v>
                </c:pt>
                <c:pt idx="580">
                  <c:v>1.7456249996030238E-2</c:v>
                </c:pt>
                <c:pt idx="581">
                  <c:v>-2.1900000065215863E-3</c:v>
                </c:pt>
                <c:pt idx="582">
                  <c:v>7.8099999955156818E-3</c:v>
                </c:pt>
                <c:pt idx="583">
                  <c:v>9.8099999959231354E-3</c:v>
                </c:pt>
                <c:pt idx="591">
                  <c:v>7.3037499969359487E-3</c:v>
                </c:pt>
                <c:pt idx="592">
                  <c:v>1.030374999390915E-2</c:v>
                </c:pt>
                <c:pt idx="593">
                  <c:v>-1.0912500001722947E-2</c:v>
                </c:pt>
                <c:pt idx="608">
                  <c:v>6.2137499990058132E-3</c:v>
                </c:pt>
                <c:pt idx="609">
                  <c:v>7.2137499955715612E-3</c:v>
                </c:pt>
                <c:pt idx="610">
                  <c:v>8.2137499994132668E-3</c:v>
                </c:pt>
                <c:pt idx="611">
                  <c:v>9.2137499959790148E-3</c:v>
                </c:pt>
                <c:pt idx="612">
                  <c:v>1.1213749996386468E-2</c:v>
                </c:pt>
                <c:pt idx="613">
                  <c:v>1.2783749996742699E-2</c:v>
                </c:pt>
                <c:pt idx="615">
                  <c:v>1.8474999960744753E-3</c:v>
                </c:pt>
                <c:pt idx="616">
                  <c:v>7.8474999972968362E-3</c:v>
                </c:pt>
                <c:pt idx="617">
                  <c:v>1.5847499998926651E-2</c:v>
                </c:pt>
                <c:pt idx="618">
                  <c:v>6.1249993450473994E-5</c:v>
                </c:pt>
                <c:pt idx="619">
                  <c:v>4.0612499942653812E-3</c:v>
                </c:pt>
                <c:pt idx="620">
                  <c:v>6.0612499946728349E-3</c:v>
                </c:pt>
                <c:pt idx="621">
                  <c:v>8.0612499950802885E-3</c:v>
                </c:pt>
                <c:pt idx="622">
                  <c:v>8.0612499950802885E-3</c:v>
                </c:pt>
                <c:pt idx="623">
                  <c:v>1.2061249995895196E-2</c:v>
                </c:pt>
                <c:pt idx="624">
                  <c:v>1.5061249992868397E-2</c:v>
                </c:pt>
                <c:pt idx="625">
                  <c:v>2.5174999973387457E-3</c:v>
                </c:pt>
                <c:pt idx="626">
                  <c:v>2.7174999995622784E-3</c:v>
                </c:pt>
                <c:pt idx="631">
                  <c:v>5.6312500018975697E-3</c:v>
                </c:pt>
                <c:pt idx="632">
                  <c:v>6.6312499984633178E-3</c:v>
                </c:pt>
                <c:pt idx="633">
                  <c:v>1.0631249999278225E-2</c:v>
                </c:pt>
                <c:pt idx="635">
                  <c:v>1.4631250000093132E-2</c:v>
                </c:pt>
                <c:pt idx="636">
                  <c:v>2.5631249998696148E-2</c:v>
                </c:pt>
                <c:pt idx="637">
                  <c:v>2.6874999966821633E-3</c:v>
                </c:pt>
                <c:pt idx="642">
                  <c:v>6.6081250042770989E-3</c:v>
                </c:pt>
                <c:pt idx="643">
                  <c:v>5.1249999960418791E-3</c:v>
                </c:pt>
                <c:pt idx="645">
                  <c:v>6.4024999956018291E-3</c:v>
                </c:pt>
                <c:pt idx="649">
                  <c:v>1.8466250003257301E-2</c:v>
                </c:pt>
                <c:pt idx="652">
                  <c:v>-9.1499999689403921E-4</c:v>
                </c:pt>
                <c:pt idx="653">
                  <c:v>6.1112499970477074E-3</c:v>
                </c:pt>
                <c:pt idx="654">
                  <c:v>6.8124999233987182E-4</c:v>
                </c:pt>
                <c:pt idx="655">
                  <c:v>1.6812499961815774E-3</c:v>
                </c:pt>
                <c:pt idx="656">
                  <c:v>4.6812499931547791E-3</c:v>
                </c:pt>
                <c:pt idx="657">
                  <c:v>-1.8249999993713573E-3</c:v>
                </c:pt>
                <c:pt idx="658">
                  <c:v>3.1750000052852556E-3</c:v>
                </c:pt>
                <c:pt idx="659">
                  <c:v>5.1749999984167516E-3</c:v>
                </c:pt>
                <c:pt idx="660">
                  <c:v>-2.0412500089150853E-3</c:v>
                </c:pt>
                <c:pt idx="661">
                  <c:v>1.9587499918998219E-3</c:v>
                </c:pt>
                <c:pt idx="662">
                  <c:v>3.5287499995320104E-3</c:v>
                </c:pt>
                <c:pt idx="663">
                  <c:v>7.5287500003469177E-3</c:v>
                </c:pt>
                <c:pt idx="664">
                  <c:v>7.5287500003469177E-3</c:v>
                </c:pt>
                <c:pt idx="665">
                  <c:v>2.6687499994295649E-3</c:v>
                </c:pt>
                <c:pt idx="666">
                  <c:v>6.6687500002444722E-3</c:v>
                </c:pt>
                <c:pt idx="667">
                  <c:v>2.3874999897088856E-4</c:v>
                </c:pt>
                <c:pt idx="672">
                  <c:v>4.229374993883539E-3</c:v>
                </c:pt>
                <c:pt idx="675">
                  <c:v>3.8362499981303699E-3</c:v>
                </c:pt>
                <c:pt idx="677">
                  <c:v>3.6856249935226515E-3</c:v>
                </c:pt>
                <c:pt idx="679">
                  <c:v>7.299999997485429E-4</c:v>
                </c:pt>
                <c:pt idx="680">
                  <c:v>1.7299999963142909E-3</c:v>
                </c:pt>
                <c:pt idx="681">
                  <c:v>1.0730000001785811E-2</c:v>
                </c:pt>
                <c:pt idx="682">
                  <c:v>1.8729999996139668E-2</c:v>
                </c:pt>
                <c:pt idx="686">
                  <c:v>-3.7762499996460974E-3</c:v>
                </c:pt>
                <c:pt idx="687">
                  <c:v>1.2237499977345578E-3</c:v>
                </c:pt>
                <c:pt idx="688">
                  <c:v>1.2237499977345578E-3</c:v>
                </c:pt>
                <c:pt idx="689">
                  <c:v>4.2237500019837171E-3</c:v>
                </c:pt>
                <c:pt idx="690">
                  <c:v>6.2237499951152131E-3</c:v>
                </c:pt>
                <c:pt idx="691">
                  <c:v>3.6624999484047294E-4</c:v>
                </c:pt>
                <c:pt idx="692">
                  <c:v>7.3662499999045394E-3</c:v>
                </c:pt>
                <c:pt idx="693">
                  <c:v>1.0366249996877741E-2</c:v>
                </c:pt>
                <c:pt idx="694">
                  <c:v>1.4366249997692648E-2</c:v>
                </c:pt>
                <c:pt idx="700">
                  <c:v>9.7812499952851795E-3</c:v>
                </c:pt>
                <c:pt idx="701">
                  <c:v>9.7812499952851795E-3</c:v>
                </c:pt>
                <c:pt idx="702">
                  <c:v>1.3781249996100087E-2</c:v>
                </c:pt>
                <c:pt idx="706">
                  <c:v>8.0750000051921234E-4</c:v>
                </c:pt>
                <c:pt idx="707">
                  <c:v>3.807499997492414E-3</c:v>
                </c:pt>
                <c:pt idx="708">
                  <c:v>5.9124999825144187E-4</c:v>
                </c:pt>
                <c:pt idx="709">
                  <c:v>1.1591249996854458E-2</c:v>
                </c:pt>
                <c:pt idx="710">
                  <c:v>4.3874999391846359E-4</c:v>
                </c:pt>
                <c:pt idx="711">
                  <c:v>1.4387499977601692E-3</c:v>
                </c:pt>
                <c:pt idx="712">
                  <c:v>2.4387499943259172E-3</c:v>
                </c:pt>
                <c:pt idx="713">
                  <c:v>2.4387499943259172E-3</c:v>
                </c:pt>
                <c:pt idx="714">
                  <c:v>-9.067500002856832E-3</c:v>
                </c:pt>
                <c:pt idx="715">
                  <c:v>5.932500003837049E-3</c:v>
                </c:pt>
                <c:pt idx="716">
                  <c:v>-1.1497500003315508E-2</c:v>
                </c:pt>
                <c:pt idx="717">
                  <c:v>-1.4975000012782402E-3</c:v>
                </c:pt>
                <c:pt idx="718">
                  <c:v>1.5024999956949614E-3</c:v>
                </c:pt>
                <c:pt idx="719">
                  <c:v>2.502499999536667E-3</c:v>
                </c:pt>
                <c:pt idx="720">
                  <c:v>3.502499996102415E-3</c:v>
                </c:pt>
                <c:pt idx="721">
                  <c:v>5.5024999965098687E-3</c:v>
                </c:pt>
                <c:pt idx="722">
                  <c:v>8.5025000007590279E-3</c:v>
                </c:pt>
                <c:pt idx="723">
                  <c:v>5.9962499944958836E-3</c:v>
                </c:pt>
                <c:pt idx="724">
                  <c:v>9.9962499953107908E-3</c:v>
                </c:pt>
                <c:pt idx="725">
                  <c:v>1.6996250000374857E-2</c:v>
                </c:pt>
                <c:pt idx="726">
                  <c:v>2.0996249993913807E-2</c:v>
                </c:pt>
                <c:pt idx="728">
                  <c:v>5.5593750003026798E-3</c:v>
                </c:pt>
                <c:pt idx="733">
                  <c:v>6.2737499974900857E-3</c:v>
                </c:pt>
                <c:pt idx="736">
                  <c:v>4.8162499952013604E-3</c:v>
                </c:pt>
                <c:pt idx="737">
                  <c:v>6.8162499956088141E-3</c:v>
                </c:pt>
                <c:pt idx="739">
                  <c:v>1.7812500009313226E-3</c:v>
                </c:pt>
                <c:pt idx="740">
                  <c:v>6.3999999983934686E-3</c:v>
                </c:pt>
                <c:pt idx="749">
                  <c:v>8.3737499953713268E-3</c:v>
                </c:pt>
                <c:pt idx="750">
                  <c:v>8.3737499953713268E-3</c:v>
                </c:pt>
                <c:pt idx="751">
                  <c:v>1.037374999577878E-2</c:v>
                </c:pt>
                <c:pt idx="752">
                  <c:v>1.1373749999620486E-2</c:v>
                </c:pt>
                <c:pt idx="753">
                  <c:v>1.2373749996186234E-2</c:v>
                </c:pt>
                <c:pt idx="754">
                  <c:v>3.9437499945051968E-3</c:v>
                </c:pt>
                <c:pt idx="755">
                  <c:v>9.5137500029522926E-3</c:v>
                </c:pt>
                <c:pt idx="756">
                  <c:v>5.2974999998696148E-3</c:v>
                </c:pt>
                <c:pt idx="757">
                  <c:v>9.2975000006845221E-3</c:v>
                </c:pt>
                <c:pt idx="758">
                  <c:v>3.8674999959766865E-3</c:v>
                </c:pt>
                <c:pt idx="759">
                  <c:v>5.437500003608875E-3</c:v>
                </c:pt>
                <c:pt idx="760">
                  <c:v>1.0074999954667874E-3</c:v>
                </c:pt>
                <c:pt idx="761">
                  <c:v>6.5774999966379255E-3</c:v>
                </c:pt>
                <c:pt idx="762">
                  <c:v>3.6124999314779416E-4</c:v>
                </c:pt>
                <c:pt idx="763">
                  <c:v>8.5012499985168688E-3</c:v>
                </c:pt>
                <c:pt idx="764">
                  <c:v>3.4987499966518953E-3</c:v>
                </c:pt>
                <c:pt idx="765">
                  <c:v>4.0687500004423782E-3</c:v>
                </c:pt>
                <c:pt idx="766">
                  <c:v>8.5249999392544851E-4</c:v>
                </c:pt>
                <c:pt idx="767">
                  <c:v>6.2087499973131344E-3</c:v>
                </c:pt>
                <c:pt idx="768">
                  <c:v>4.5649999956367537E-3</c:v>
                </c:pt>
                <c:pt idx="769">
                  <c:v>7.7787499976693653E-3</c:v>
                </c:pt>
                <c:pt idx="770">
                  <c:v>9.1350000002421439E-3</c:v>
                </c:pt>
                <c:pt idx="771">
                  <c:v>6.2062499928288162E-3</c:v>
                </c:pt>
                <c:pt idx="772">
                  <c:v>4.3487500006449409E-3</c:v>
                </c:pt>
                <c:pt idx="773">
                  <c:v>6.9187499975669198E-3</c:v>
                </c:pt>
                <c:pt idx="774">
                  <c:v>1.0132499999599531E-2</c:v>
                </c:pt>
                <c:pt idx="776">
                  <c:v>3.9162500033853576E-3</c:v>
                </c:pt>
                <c:pt idx="777">
                  <c:v>-1.5137500013224781E-3</c:v>
                </c:pt>
                <c:pt idx="778">
                  <c:v>5.7000000015250407E-3</c:v>
                </c:pt>
                <c:pt idx="779">
                  <c:v>2.4124999981722794E-3</c:v>
                </c:pt>
                <c:pt idx="780">
                  <c:v>4.4100000013713725E-3</c:v>
                </c:pt>
                <c:pt idx="781">
                  <c:v>4.4100000013713725E-3</c:v>
                </c:pt>
                <c:pt idx="782">
                  <c:v>1.0410000002593733E-2</c:v>
                </c:pt>
                <c:pt idx="783">
                  <c:v>1.1409999999159481E-2</c:v>
                </c:pt>
                <c:pt idx="785">
                  <c:v>2.7637499952106737E-3</c:v>
                </c:pt>
                <c:pt idx="787">
                  <c:v>6.4737499924376607E-3</c:v>
                </c:pt>
                <c:pt idx="788">
                  <c:v>1.6041249997215346E-2</c:v>
                </c:pt>
                <c:pt idx="790">
                  <c:v>2.5762500008568168E-3</c:v>
                </c:pt>
                <c:pt idx="792">
                  <c:v>7.2712499968474731E-3</c:v>
                </c:pt>
                <c:pt idx="793">
                  <c:v>6.76499999826774E-3</c:v>
                </c:pt>
                <c:pt idx="794">
                  <c:v>8.3349999986239709E-3</c:v>
                </c:pt>
                <c:pt idx="796">
                  <c:v>5.1187499921070412E-3</c:v>
                </c:pt>
                <c:pt idx="797">
                  <c:v>4.4749999942723662E-3</c:v>
                </c:pt>
                <c:pt idx="798">
                  <c:v>3.9025000005494803E-3</c:v>
                </c:pt>
                <c:pt idx="799">
                  <c:v>3.2587499954388477E-3</c:v>
                </c:pt>
                <c:pt idx="800">
                  <c:v>8.3987499965587631E-3</c:v>
                </c:pt>
                <c:pt idx="805">
                  <c:v>1.1320000005071051E-2</c:v>
                </c:pt>
                <c:pt idx="814">
                  <c:v>8.7374999930034392E-3</c:v>
                </c:pt>
                <c:pt idx="821">
                  <c:v>6.4737499997136183E-3</c:v>
                </c:pt>
                <c:pt idx="822">
                  <c:v>1.0244999997667037E-2</c:v>
                </c:pt>
                <c:pt idx="835">
                  <c:v>9.6225000015692785E-3</c:v>
                </c:pt>
                <c:pt idx="847">
                  <c:v>3.1468749992200173E-2</c:v>
                </c:pt>
                <c:pt idx="854">
                  <c:v>-3.8587500093854032E-3</c:v>
                </c:pt>
                <c:pt idx="890">
                  <c:v>6.2871874994016252E-2</c:v>
                </c:pt>
                <c:pt idx="931">
                  <c:v>-7.8750003012828529E-5</c:v>
                </c:pt>
                <c:pt idx="932">
                  <c:v>3.4212499958812259E-3</c:v>
                </c:pt>
                <c:pt idx="933">
                  <c:v>5.5212500010384247E-3</c:v>
                </c:pt>
                <c:pt idx="934">
                  <c:v>1.1021250000339933E-2</c:v>
                </c:pt>
                <c:pt idx="935">
                  <c:v>1.5221249996102415E-2</c:v>
                </c:pt>
                <c:pt idx="936">
                  <c:v>1.8721250002272427E-2</c:v>
                </c:pt>
                <c:pt idx="937">
                  <c:v>1.9421249999140855E-2</c:v>
                </c:pt>
                <c:pt idx="938">
                  <c:v>2.1521249997022096E-2</c:v>
                </c:pt>
                <c:pt idx="939">
                  <c:v>2.2221250001166482E-2</c:v>
                </c:pt>
                <c:pt idx="943">
                  <c:v>1.3271249998069834E-2</c:v>
                </c:pt>
                <c:pt idx="950">
                  <c:v>4.4074999968870543E-3</c:v>
                </c:pt>
                <c:pt idx="958">
                  <c:v>5.5581249980605207E-3</c:v>
                </c:pt>
                <c:pt idx="962">
                  <c:v>5.2712499964400195E-3</c:v>
                </c:pt>
                <c:pt idx="966">
                  <c:v>4.7412499916390516E-3</c:v>
                </c:pt>
                <c:pt idx="967">
                  <c:v>4.8412499963887967E-3</c:v>
                </c:pt>
                <c:pt idx="969">
                  <c:v>1.2336250001681037E-2</c:v>
                </c:pt>
                <c:pt idx="970">
                  <c:v>2.2736250000889413E-2</c:v>
                </c:pt>
                <c:pt idx="971">
                  <c:v>4.0375000025960617E-3</c:v>
                </c:pt>
                <c:pt idx="972">
                  <c:v>4.9387500039301813E-3</c:v>
                </c:pt>
                <c:pt idx="973">
                  <c:v>3.8924999971641228E-3</c:v>
                </c:pt>
                <c:pt idx="974">
                  <c:v>1.2373749996186234E-2</c:v>
                </c:pt>
                <c:pt idx="975">
                  <c:v>5.03374999971129E-3</c:v>
                </c:pt>
                <c:pt idx="976">
                  <c:v>4.7337499927380122E-3</c:v>
                </c:pt>
                <c:pt idx="977">
                  <c:v>4.375625001557637E-3</c:v>
                </c:pt>
                <c:pt idx="978">
                  <c:v>4.4899999993504025E-3</c:v>
                </c:pt>
                <c:pt idx="979">
                  <c:v>4.4899999993504025E-3</c:v>
                </c:pt>
                <c:pt idx="980">
                  <c:v>3.4774999949149787E-3</c:v>
                </c:pt>
                <c:pt idx="981">
                  <c:v>3.363749994605314E-3</c:v>
                </c:pt>
                <c:pt idx="982">
                  <c:v>3.5493749965098687E-3</c:v>
                </c:pt>
                <c:pt idx="983">
                  <c:v>5.3581249958369881E-3</c:v>
                </c:pt>
                <c:pt idx="984">
                  <c:v>3.4587499976623803E-3</c:v>
                </c:pt>
                <c:pt idx="985">
                  <c:v>8.2874999498017132E-4</c:v>
                </c:pt>
                <c:pt idx="986">
                  <c:v>4.0000000008149073E-3</c:v>
                </c:pt>
                <c:pt idx="987">
                  <c:v>3.7474999990081415E-3</c:v>
                </c:pt>
                <c:pt idx="988">
                  <c:v>4.1431249992456287E-3</c:v>
                </c:pt>
                <c:pt idx="989">
                  <c:v>4.1549999950802885E-3</c:v>
                </c:pt>
                <c:pt idx="990">
                  <c:v>4.1549999950802885E-3</c:v>
                </c:pt>
                <c:pt idx="991">
                  <c:v>4.1549999950802885E-3</c:v>
                </c:pt>
                <c:pt idx="992">
                  <c:v>4.1549999950802885E-3</c:v>
                </c:pt>
                <c:pt idx="993">
                  <c:v>4.6812499931547791E-3</c:v>
                </c:pt>
                <c:pt idx="994">
                  <c:v>4.6812499931547791E-3</c:v>
                </c:pt>
                <c:pt idx="995">
                  <c:v>3.4987499966518953E-3</c:v>
                </c:pt>
                <c:pt idx="996">
                  <c:v>-1.0443750070407987E-3</c:v>
                </c:pt>
                <c:pt idx="997">
                  <c:v>4.4518750000861473E-3</c:v>
                </c:pt>
                <c:pt idx="998">
                  <c:v>3.6424999925657175E-3</c:v>
                </c:pt>
                <c:pt idx="999">
                  <c:v>2.9887499986216426E-3</c:v>
                </c:pt>
                <c:pt idx="1000">
                  <c:v>4.451249995327089E-3</c:v>
                </c:pt>
                <c:pt idx="1001">
                  <c:v>4.9224999966099858E-3</c:v>
                </c:pt>
                <c:pt idx="1002">
                  <c:v>4.1887499974109232E-3</c:v>
                </c:pt>
                <c:pt idx="1003">
                  <c:v>4.6943749985075556E-3</c:v>
                </c:pt>
                <c:pt idx="1004">
                  <c:v>3.8924999971641228E-3</c:v>
                </c:pt>
                <c:pt idx="1005">
                  <c:v>3.7349999984144233E-3</c:v>
                </c:pt>
                <c:pt idx="1006">
                  <c:v>4.6599999986938201E-3</c:v>
                </c:pt>
                <c:pt idx="1007">
                  <c:v>4.3624999962048605E-3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5E-4F45-A84C-D775728A10D1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(old)'!$F$21:$F$1928</c:f>
              <c:numCache>
                <c:formatCode>General</c:formatCode>
                <c:ptCount val="1908"/>
                <c:pt idx="0">
                  <c:v>-6888</c:v>
                </c:pt>
                <c:pt idx="1">
                  <c:v>-5452</c:v>
                </c:pt>
                <c:pt idx="2">
                  <c:v>-4372</c:v>
                </c:pt>
                <c:pt idx="3">
                  <c:v>-4318</c:v>
                </c:pt>
                <c:pt idx="4">
                  <c:v>-4307</c:v>
                </c:pt>
                <c:pt idx="5">
                  <c:v>-4288</c:v>
                </c:pt>
                <c:pt idx="6">
                  <c:v>-4280</c:v>
                </c:pt>
                <c:pt idx="7">
                  <c:v>-4264</c:v>
                </c:pt>
                <c:pt idx="8">
                  <c:v>-4256</c:v>
                </c:pt>
                <c:pt idx="9">
                  <c:v>-4245</c:v>
                </c:pt>
                <c:pt idx="10">
                  <c:v>-4237</c:v>
                </c:pt>
                <c:pt idx="11">
                  <c:v>-4220</c:v>
                </c:pt>
                <c:pt idx="12">
                  <c:v>-4218</c:v>
                </c:pt>
                <c:pt idx="13">
                  <c:v>-4210</c:v>
                </c:pt>
                <c:pt idx="14">
                  <c:v>-4191</c:v>
                </c:pt>
                <c:pt idx="15">
                  <c:v>-4191</c:v>
                </c:pt>
                <c:pt idx="16">
                  <c:v>-4183</c:v>
                </c:pt>
                <c:pt idx="17">
                  <c:v>-4180</c:v>
                </c:pt>
                <c:pt idx="18">
                  <c:v>-4177</c:v>
                </c:pt>
                <c:pt idx="19">
                  <c:v>-4174</c:v>
                </c:pt>
                <c:pt idx="20">
                  <c:v>-4166</c:v>
                </c:pt>
                <c:pt idx="21">
                  <c:v>-4164</c:v>
                </c:pt>
                <c:pt idx="22">
                  <c:v>-4161</c:v>
                </c:pt>
                <c:pt idx="23">
                  <c:v>-4153</c:v>
                </c:pt>
                <c:pt idx="24">
                  <c:v>-4153</c:v>
                </c:pt>
                <c:pt idx="25">
                  <c:v>-4145</c:v>
                </c:pt>
                <c:pt idx="26">
                  <c:v>-4140</c:v>
                </c:pt>
                <c:pt idx="27">
                  <c:v>-4137</c:v>
                </c:pt>
                <c:pt idx="28">
                  <c:v>-4129</c:v>
                </c:pt>
                <c:pt idx="29">
                  <c:v>-4129</c:v>
                </c:pt>
                <c:pt idx="30">
                  <c:v>-4121</c:v>
                </c:pt>
                <c:pt idx="31">
                  <c:v>-4083</c:v>
                </c:pt>
                <c:pt idx="32">
                  <c:v>-4056</c:v>
                </c:pt>
                <c:pt idx="33">
                  <c:v>-4048</c:v>
                </c:pt>
                <c:pt idx="34">
                  <c:v>-4031</c:v>
                </c:pt>
                <c:pt idx="35">
                  <c:v>-3757</c:v>
                </c:pt>
                <c:pt idx="36">
                  <c:v>-3749</c:v>
                </c:pt>
                <c:pt idx="37">
                  <c:v>-3722</c:v>
                </c:pt>
                <c:pt idx="38">
                  <c:v>-3706</c:v>
                </c:pt>
                <c:pt idx="39">
                  <c:v>-3698</c:v>
                </c:pt>
                <c:pt idx="40">
                  <c:v>-3657</c:v>
                </c:pt>
                <c:pt idx="41">
                  <c:v>-3646</c:v>
                </c:pt>
                <c:pt idx="42">
                  <c:v>-3555</c:v>
                </c:pt>
                <c:pt idx="43">
                  <c:v>-3525</c:v>
                </c:pt>
                <c:pt idx="44">
                  <c:v>-3509</c:v>
                </c:pt>
                <c:pt idx="45">
                  <c:v>-3436</c:v>
                </c:pt>
                <c:pt idx="46">
                  <c:v>-3205</c:v>
                </c:pt>
                <c:pt idx="47">
                  <c:v>-3194</c:v>
                </c:pt>
                <c:pt idx="48">
                  <c:v>-3186</c:v>
                </c:pt>
                <c:pt idx="49">
                  <c:v>-3159</c:v>
                </c:pt>
                <c:pt idx="50">
                  <c:v>-3151</c:v>
                </c:pt>
                <c:pt idx="51">
                  <c:v>-3151</c:v>
                </c:pt>
                <c:pt idx="52">
                  <c:v>-3148</c:v>
                </c:pt>
                <c:pt idx="53">
                  <c:v>-3086</c:v>
                </c:pt>
                <c:pt idx="54">
                  <c:v>-3035</c:v>
                </c:pt>
                <c:pt idx="55">
                  <c:v>-3035</c:v>
                </c:pt>
                <c:pt idx="56">
                  <c:v>-2989</c:v>
                </c:pt>
                <c:pt idx="57">
                  <c:v>-2989</c:v>
                </c:pt>
                <c:pt idx="58">
                  <c:v>-2970</c:v>
                </c:pt>
                <c:pt idx="59">
                  <c:v>-2970</c:v>
                </c:pt>
                <c:pt idx="60">
                  <c:v>-2957</c:v>
                </c:pt>
                <c:pt idx="61">
                  <c:v>-2954</c:v>
                </c:pt>
                <c:pt idx="62">
                  <c:v>-2949</c:v>
                </c:pt>
                <c:pt idx="63">
                  <c:v>-2946</c:v>
                </c:pt>
                <c:pt idx="64">
                  <c:v>-2943</c:v>
                </c:pt>
                <c:pt idx="65">
                  <c:v>-2938</c:v>
                </c:pt>
                <c:pt idx="66">
                  <c:v>-2938</c:v>
                </c:pt>
                <c:pt idx="67">
                  <c:v>-2916</c:v>
                </c:pt>
                <c:pt idx="68">
                  <c:v>-2904</c:v>
                </c:pt>
                <c:pt idx="69">
                  <c:v>-2892</c:v>
                </c:pt>
                <c:pt idx="70">
                  <c:v>-2846</c:v>
                </c:pt>
                <c:pt idx="71">
                  <c:v>-2819</c:v>
                </c:pt>
                <c:pt idx="72">
                  <c:v>-2660</c:v>
                </c:pt>
                <c:pt idx="73">
                  <c:v>-2633</c:v>
                </c:pt>
                <c:pt idx="74">
                  <c:v>-2625</c:v>
                </c:pt>
                <c:pt idx="75">
                  <c:v>-2612.5</c:v>
                </c:pt>
                <c:pt idx="76">
                  <c:v>-2612.5</c:v>
                </c:pt>
                <c:pt idx="77">
                  <c:v>-2579</c:v>
                </c:pt>
                <c:pt idx="78">
                  <c:v>-2579</c:v>
                </c:pt>
                <c:pt idx="79">
                  <c:v>-2533</c:v>
                </c:pt>
                <c:pt idx="80">
                  <c:v>-2525</c:v>
                </c:pt>
                <c:pt idx="81">
                  <c:v>-2523</c:v>
                </c:pt>
                <c:pt idx="82">
                  <c:v>-2520</c:v>
                </c:pt>
                <c:pt idx="83">
                  <c:v>-2520</c:v>
                </c:pt>
                <c:pt idx="84">
                  <c:v>-2515</c:v>
                </c:pt>
                <c:pt idx="85">
                  <c:v>-2501</c:v>
                </c:pt>
                <c:pt idx="86">
                  <c:v>-2493</c:v>
                </c:pt>
                <c:pt idx="87">
                  <c:v>-2493</c:v>
                </c:pt>
                <c:pt idx="88">
                  <c:v>-2490</c:v>
                </c:pt>
                <c:pt idx="89">
                  <c:v>-2488</c:v>
                </c:pt>
                <c:pt idx="90">
                  <c:v>-2488</c:v>
                </c:pt>
                <c:pt idx="91">
                  <c:v>-2485</c:v>
                </c:pt>
                <c:pt idx="92">
                  <c:v>-2469</c:v>
                </c:pt>
                <c:pt idx="93">
                  <c:v>-2458</c:v>
                </c:pt>
                <c:pt idx="94">
                  <c:v>-2442</c:v>
                </c:pt>
                <c:pt idx="95">
                  <c:v>-2401</c:v>
                </c:pt>
                <c:pt idx="96">
                  <c:v>-2398</c:v>
                </c:pt>
                <c:pt idx="97">
                  <c:v>-2395</c:v>
                </c:pt>
                <c:pt idx="98">
                  <c:v>-2380</c:v>
                </c:pt>
                <c:pt idx="99">
                  <c:v>-2361</c:v>
                </c:pt>
                <c:pt idx="100">
                  <c:v>-2342</c:v>
                </c:pt>
                <c:pt idx="101">
                  <c:v>-2337</c:v>
                </c:pt>
                <c:pt idx="102">
                  <c:v>-2323</c:v>
                </c:pt>
                <c:pt idx="103">
                  <c:v>-2283</c:v>
                </c:pt>
                <c:pt idx="104">
                  <c:v>-2266</c:v>
                </c:pt>
                <c:pt idx="105">
                  <c:v>-2019</c:v>
                </c:pt>
                <c:pt idx="106">
                  <c:v>-1979</c:v>
                </c:pt>
                <c:pt idx="107">
                  <c:v>-1975</c:v>
                </c:pt>
                <c:pt idx="108">
                  <c:v>-1968</c:v>
                </c:pt>
                <c:pt idx="109">
                  <c:v>-1949</c:v>
                </c:pt>
                <c:pt idx="110">
                  <c:v>-1946</c:v>
                </c:pt>
                <c:pt idx="111">
                  <c:v>-1925</c:v>
                </c:pt>
                <c:pt idx="112">
                  <c:v>-1900</c:v>
                </c:pt>
                <c:pt idx="113">
                  <c:v>-1892</c:v>
                </c:pt>
                <c:pt idx="114">
                  <c:v>-1873</c:v>
                </c:pt>
                <c:pt idx="115">
                  <c:v>-1857</c:v>
                </c:pt>
                <c:pt idx="116">
                  <c:v>-1857</c:v>
                </c:pt>
                <c:pt idx="117">
                  <c:v>-1833</c:v>
                </c:pt>
                <c:pt idx="118">
                  <c:v>-1803</c:v>
                </c:pt>
                <c:pt idx="119">
                  <c:v>-1803</c:v>
                </c:pt>
                <c:pt idx="120">
                  <c:v>-1787</c:v>
                </c:pt>
                <c:pt idx="121">
                  <c:v>-1787</c:v>
                </c:pt>
                <c:pt idx="122">
                  <c:v>-1779</c:v>
                </c:pt>
                <c:pt idx="123">
                  <c:v>-1742</c:v>
                </c:pt>
                <c:pt idx="124">
                  <c:v>-1393</c:v>
                </c:pt>
                <c:pt idx="125">
                  <c:v>-1393</c:v>
                </c:pt>
                <c:pt idx="126">
                  <c:v>-1382</c:v>
                </c:pt>
                <c:pt idx="127">
                  <c:v>-1350</c:v>
                </c:pt>
                <c:pt idx="128">
                  <c:v>-1339</c:v>
                </c:pt>
                <c:pt idx="129">
                  <c:v>-1320</c:v>
                </c:pt>
                <c:pt idx="130">
                  <c:v>-1320</c:v>
                </c:pt>
                <c:pt idx="131">
                  <c:v>-1293</c:v>
                </c:pt>
                <c:pt idx="132">
                  <c:v>-1261</c:v>
                </c:pt>
                <c:pt idx="133">
                  <c:v>-1258</c:v>
                </c:pt>
                <c:pt idx="134">
                  <c:v>-1180</c:v>
                </c:pt>
                <c:pt idx="135">
                  <c:v>-1180</c:v>
                </c:pt>
                <c:pt idx="136">
                  <c:v>-1162</c:v>
                </c:pt>
                <c:pt idx="137">
                  <c:v>-858</c:v>
                </c:pt>
                <c:pt idx="138">
                  <c:v>-800</c:v>
                </c:pt>
                <c:pt idx="139">
                  <c:v>-800</c:v>
                </c:pt>
                <c:pt idx="140">
                  <c:v>-692</c:v>
                </c:pt>
                <c:pt idx="141">
                  <c:v>-692</c:v>
                </c:pt>
                <c:pt idx="142">
                  <c:v>-606</c:v>
                </c:pt>
                <c:pt idx="143">
                  <c:v>-581</c:v>
                </c:pt>
                <c:pt idx="144">
                  <c:v>-275</c:v>
                </c:pt>
                <c:pt idx="145">
                  <c:v>-264</c:v>
                </c:pt>
                <c:pt idx="146">
                  <c:v>-253</c:v>
                </c:pt>
                <c:pt idx="147">
                  <c:v>-221</c:v>
                </c:pt>
                <c:pt idx="148">
                  <c:v>-191</c:v>
                </c:pt>
                <c:pt idx="149">
                  <c:v>-183</c:v>
                </c:pt>
                <c:pt idx="150">
                  <c:v>-172</c:v>
                </c:pt>
                <c:pt idx="151">
                  <c:v>-156</c:v>
                </c:pt>
                <c:pt idx="152">
                  <c:v>-156</c:v>
                </c:pt>
                <c:pt idx="153">
                  <c:v>-137</c:v>
                </c:pt>
                <c:pt idx="154">
                  <c:v>-137</c:v>
                </c:pt>
                <c:pt idx="155">
                  <c:v>-137</c:v>
                </c:pt>
                <c:pt idx="156">
                  <c:v>-132</c:v>
                </c:pt>
                <c:pt idx="157">
                  <c:v>-132</c:v>
                </c:pt>
                <c:pt idx="158">
                  <c:v>-132</c:v>
                </c:pt>
                <c:pt idx="159">
                  <c:v>-126</c:v>
                </c:pt>
                <c:pt idx="160">
                  <c:v>-99</c:v>
                </c:pt>
                <c:pt idx="161">
                  <c:v>-91</c:v>
                </c:pt>
                <c:pt idx="162">
                  <c:v>-86</c:v>
                </c:pt>
                <c:pt idx="163">
                  <c:v>-86</c:v>
                </c:pt>
                <c:pt idx="164">
                  <c:v>-83</c:v>
                </c:pt>
                <c:pt idx="165">
                  <c:v>-21</c:v>
                </c:pt>
                <c:pt idx="166">
                  <c:v>-13</c:v>
                </c:pt>
                <c:pt idx="167">
                  <c:v>0</c:v>
                </c:pt>
                <c:pt idx="168">
                  <c:v>11</c:v>
                </c:pt>
                <c:pt idx="169">
                  <c:v>41</c:v>
                </c:pt>
                <c:pt idx="170">
                  <c:v>326</c:v>
                </c:pt>
                <c:pt idx="171">
                  <c:v>348</c:v>
                </c:pt>
                <c:pt idx="172">
                  <c:v>356</c:v>
                </c:pt>
                <c:pt idx="173">
                  <c:v>356</c:v>
                </c:pt>
                <c:pt idx="174">
                  <c:v>386</c:v>
                </c:pt>
                <c:pt idx="175">
                  <c:v>386</c:v>
                </c:pt>
                <c:pt idx="176">
                  <c:v>402</c:v>
                </c:pt>
                <c:pt idx="177">
                  <c:v>402</c:v>
                </c:pt>
                <c:pt idx="178">
                  <c:v>464</c:v>
                </c:pt>
                <c:pt idx="179">
                  <c:v>502</c:v>
                </c:pt>
                <c:pt idx="180">
                  <c:v>502</c:v>
                </c:pt>
                <c:pt idx="181">
                  <c:v>524.5</c:v>
                </c:pt>
                <c:pt idx="182">
                  <c:v>564</c:v>
                </c:pt>
                <c:pt idx="183">
                  <c:v>580</c:v>
                </c:pt>
                <c:pt idx="184">
                  <c:v>650</c:v>
                </c:pt>
                <c:pt idx="185">
                  <c:v>650</c:v>
                </c:pt>
                <c:pt idx="186">
                  <c:v>911</c:v>
                </c:pt>
                <c:pt idx="187">
                  <c:v>930</c:v>
                </c:pt>
                <c:pt idx="188">
                  <c:v>965</c:v>
                </c:pt>
                <c:pt idx="189">
                  <c:v>968</c:v>
                </c:pt>
                <c:pt idx="190">
                  <c:v>1011</c:v>
                </c:pt>
                <c:pt idx="191">
                  <c:v>1030</c:v>
                </c:pt>
                <c:pt idx="192">
                  <c:v>1032</c:v>
                </c:pt>
                <c:pt idx="193">
                  <c:v>1044.5</c:v>
                </c:pt>
                <c:pt idx="194">
                  <c:v>1046</c:v>
                </c:pt>
                <c:pt idx="195">
                  <c:v>1046</c:v>
                </c:pt>
                <c:pt idx="196">
                  <c:v>1084</c:v>
                </c:pt>
                <c:pt idx="197">
                  <c:v>1084</c:v>
                </c:pt>
                <c:pt idx="198">
                  <c:v>1090.5</c:v>
                </c:pt>
                <c:pt idx="199">
                  <c:v>1119</c:v>
                </c:pt>
                <c:pt idx="200">
                  <c:v>1119</c:v>
                </c:pt>
                <c:pt idx="201">
                  <c:v>1119</c:v>
                </c:pt>
                <c:pt idx="202">
                  <c:v>1146</c:v>
                </c:pt>
                <c:pt idx="203">
                  <c:v>1146</c:v>
                </c:pt>
                <c:pt idx="204">
                  <c:v>1146</c:v>
                </c:pt>
                <c:pt idx="205">
                  <c:v>1161</c:v>
                </c:pt>
                <c:pt idx="206">
                  <c:v>1181</c:v>
                </c:pt>
                <c:pt idx="207">
                  <c:v>1181</c:v>
                </c:pt>
                <c:pt idx="208">
                  <c:v>1205</c:v>
                </c:pt>
                <c:pt idx="209">
                  <c:v>1205</c:v>
                </c:pt>
                <c:pt idx="210">
                  <c:v>1455</c:v>
                </c:pt>
                <c:pt idx="211">
                  <c:v>1496</c:v>
                </c:pt>
                <c:pt idx="212">
                  <c:v>1504</c:v>
                </c:pt>
                <c:pt idx="213">
                  <c:v>1639</c:v>
                </c:pt>
                <c:pt idx="214">
                  <c:v>1641</c:v>
                </c:pt>
                <c:pt idx="215">
                  <c:v>1647</c:v>
                </c:pt>
                <c:pt idx="216">
                  <c:v>1666</c:v>
                </c:pt>
                <c:pt idx="217">
                  <c:v>1693</c:v>
                </c:pt>
                <c:pt idx="218">
                  <c:v>1712</c:v>
                </c:pt>
                <c:pt idx="219">
                  <c:v>1742</c:v>
                </c:pt>
                <c:pt idx="220">
                  <c:v>1755</c:v>
                </c:pt>
                <c:pt idx="221">
                  <c:v>1790</c:v>
                </c:pt>
                <c:pt idx="222">
                  <c:v>2005</c:v>
                </c:pt>
                <c:pt idx="223">
                  <c:v>2034</c:v>
                </c:pt>
                <c:pt idx="224">
                  <c:v>2034</c:v>
                </c:pt>
                <c:pt idx="225">
                  <c:v>2034</c:v>
                </c:pt>
                <c:pt idx="226">
                  <c:v>2080</c:v>
                </c:pt>
                <c:pt idx="227">
                  <c:v>2107</c:v>
                </c:pt>
                <c:pt idx="228">
                  <c:v>2115</c:v>
                </c:pt>
                <c:pt idx="229">
                  <c:v>2124</c:v>
                </c:pt>
                <c:pt idx="230">
                  <c:v>2142</c:v>
                </c:pt>
                <c:pt idx="231">
                  <c:v>2143</c:v>
                </c:pt>
                <c:pt idx="232">
                  <c:v>2167</c:v>
                </c:pt>
                <c:pt idx="233">
                  <c:v>2194</c:v>
                </c:pt>
                <c:pt idx="234">
                  <c:v>2194</c:v>
                </c:pt>
                <c:pt idx="235">
                  <c:v>2213</c:v>
                </c:pt>
                <c:pt idx="236">
                  <c:v>2223</c:v>
                </c:pt>
                <c:pt idx="237">
                  <c:v>2250</c:v>
                </c:pt>
                <c:pt idx="238">
                  <c:v>2275</c:v>
                </c:pt>
                <c:pt idx="239">
                  <c:v>2275</c:v>
                </c:pt>
                <c:pt idx="240">
                  <c:v>2283</c:v>
                </c:pt>
                <c:pt idx="241">
                  <c:v>2293</c:v>
                </c:pt>
                <c:pt idx="242">
                  <c:v>2302</c:v>
                </c:pt>
                <c:pt idx="243">
                  <c:v>2304</c:v>
                </c:pt>
                <c:pt idx="244">
                  <c:v>2310</c:v>
                </c:pt>
                <c:pt idx="245">
                  <c:v>2318</c:v>
                </c:pt>
                <c:pt idx="246">
                  <c:v>2318</c:v>
                </c:pt>
                <c:pt idx="247">
                  <c:v>2323</c:v>
                </c:pt>
                <c:pt idx="248">
                  <c:v>2364</c:v>
                </c:pt>
                <c:pt idx="249">
                  <c:v>2525</c:v>
                </c:pt>
                <c:pt idx="250">
                  <c:v>2581</c:v>
                </c:pt>
                <c:pt idx="251">
                  <c:v>2617</c:v>
                </c:pt>
                <c:pt idx="252">
                  <c:v>2622</c:v>
                </c:pt>
                <c:pt idx="253">
                  <c:v>2630</c:v>
                </c:pt>
                <c:pt idx="254">
                  <c:v>2644</c:v>
                </c:pt>
                <c:pt idx="255">
                  <c:v>2671</c:v>
                </c:pt>
                <c:pt idx="256">
                  <c:v>2687</c:v>
                </c:pt>
                <c:pt idx="257">
                  <c:v>2703</c:v>
                </c:pt>
                <c:pt idx="258">
                  <c:v>2738</c:v>
                </c:pt>
                <c:pt idx="259">
                  <c:v>2752</c:v>
                </c:pt>
                <c:pt idx="260">
                  <c:v>2760</c:v>
                </c:pt>
                <c:pt idx="261">
                  <c:v>2770</c:v>
                </c:pt>
                <c:pt idx="262">
                  <c:v>2779</c:v>
                </c:pt>
                <c:pt idx="263">
                  <c:v>2787</c:v>
                </c:pt>
                <c:pt idx="264">
                  <c:v>2798</c:v>
                </c:pt>
                <c:pt idx="265">
                  <c:v>2822</c:v>
                </c:pt>
                <c:pt idx="266">
                  <c:v>2829</c:v>
                </c:pt>
                <c:pt idx="267">
                  <c:v>2841</c:v>
                </c:pt>
                <c:pt idx="268">
                  <c:v>2860</c:v>
                </c:pt>
                <c:pt idx="269">
                  <c:v>2873</c:v>
                </c:pt>
                <c:pt idx="270">
                  <c:v>2884</c:v>
                </c:pt>
                <c:pt idx="271">
                  <c:v>2903</c:v>
                </c:pt>
                <c:pt idx="272">
                  <c:v>2930</c:v>
                </c:pt>
                <c:pt idx="273">
                  <c:v>3155</c:v>
                </c:pt>
                <c:pt idx="274">
                  <c:v>3166</c:v>
                </c:pt>
                <c:pt idx="275">
                  <c:v>3212</c:v>
                </c:pt>
                <c:pt idx="276">
                  <c:v>3218</c:v>
                </c:pt>
                <c:pt idx="277">
                  <c:v>3220</c:v>
                </c:pt>
                <c:pt idx="278">
                  <c:v>3231</c:v>
                </c:pt>
                <c:pt idx="279">
                  <c:v>3242</c:v>
                </c:pt>
                <c:pt idx="280">
                  <c:v>3242</c:v>
                </c:pt>
                <c:pt idx="281">
                  <c:v>3242</c:v>
                </c:pt>
                <c:pt idx="282">
                  <c:v>3245</c:v>
                </c:pt>
                <c:pt idx="283">
                  <c:v>3245</c:v>
                </c:pt>
                <c:pt idx="284">
                  <c:v>3245</c:v>
                </c:pt>
                <c:pt idx="285">
                  <c:v>3245</c:v>
                </c:pt>
                <c:pt idx="286">
                  <c:v>3245</c:v>
                </c:pt>
                <c:pt idx="287">
                  <c:v>3245</c:v>
                </c:pt>
                <c:pt idx="288">
                  <c:v>3245</c:v>
                </c:pt>
                <c:pt idx="289">
                  <c:v>3245</c:v>
                </c:pt>
                <c:pt idx="290">
                  <c:v>3253</c:v>
                </c:pt>
                <c:pt idx="291">
                  <c:v>3253</c:v>
                </c:pt>
                <c:pt idx="292">
                  <c:v>3253</c:v>
                </c:pt>
                <c:pt idx="293">
                  <c:v>3253</c:v>
                </c:pt>
                <c:pt idx="294">
                  <c:v>3253</c:v>
                </c:pt>
                <c:pt idx="295">
                  <c:v>3253</c:v>
                </c:pt>
                <c:pt idx="296">
                  <c:v>3272</c:v>
                </c:pt>
                <c:pt idx="297">
                  <c:v>3288</c:v>
                </c:pt>
                <c:pt idx="298">
                  <c:v>3299</c:v>
                </c:pt>
                <c:pt idx="299">
                  <c:v>3315</c:v>
                </c:pt>
                <c:pt idx="300">
                  <c:v>3336</c:v>
                </c:pt>
                <c:pt idx="301">
                  <c:v>3344</c:v>
                </c:pt>
                <c:pt idx="302">
                  <c:v>3353</c:v>
                </c:pt>
                <c:pt idx="303">
                  <c:v>3353</c:v>
                </c:pt>
                <c:pt idx="304">
                  <c:v>3361</c:v>
                </c:pt>
                <c:pt idx="305">
                  <c:v>3361</c:v>
                </c:pt>
                <c:pt idx="306">
                  <c:v>3407</c:v>
                </c:pt>
                <c:pt idx="307">
                  <c:v>3496</c:v>
                </c:pt>
                <c:pt idx="308">
                  <c:v>3514</c:v>
                </c:pt>
                <c:pt idx="309">
                  <c:v>3748</c:v>
                </c:pt>
                <c:pt idx="310">
                  <c:v>3748</c:v>
                </c:pt>
                <c:pt idx="311">
                  <c:v>3798.5</c:v>
                </c:pt>
                <c:pt idx="312">
                  <c:v>3798.5</c:v>
                </c:pt>
                <c:pt idx="313">
                  <c:v>3808</c:v>
                </c:pt>
                <c:pt idx="314">
                  <c:v>3808</c:v>
                </c:pt>
                <c:pt idx="315">
                  <c:v>3808</c:v>
                </c:pt>
                <c:pt idx="316">
                  <c:v>3827</c:v>
                </c:pt>
                <c:pt idx="317">
                  <c:v>3845</c:v>
                </c:pt>
                <c:pt idx="318">
                  <c:v>3846</c:v>
                </c:pt>
                <c:pt idx="319">
                  <c:v>3848</c:v>
                </c:pt>
                <c:pt idx="320">
                  <c:v>3873</c:v>
                </c:pt>
                <c:pt idx="321">
                  <c:v>3881</c:v>
                </c:pt>
                <c:pt idx="322">
                  <c:v>3881</c:v>
                </c:pt>
                <c:pt idx="323">
                  <c:v>3882.5</c:v>
                </c:pt>
                <c:pt idx="324">
                  <c:v>3891</c:v>
                </c:pt>
                <c:pt idx="325">
                  <c:v>3892</c:v>
                </c:pt>
                <c:pt idx="326">
                  <c:v>3899</c:v>
                </c:pt>
                <c:pt idx="327">
                  <c:v>3900</c:v>
                </c:pt>
                <c:pt idx="328">
                  <c:v>3910</c:v>
                </c:pt>
                <c:pt idx="329">
                  <c:v>3918</c:v>
                </c:pt>
                <c:pt idx="330">
                  <c:v>3924</c:v>
                </c:pt>
                <c:pt idx="331">
                  <c:v>3935</c:v>
                </c:pt>
                <c:pt idx="332">
                  <c:v>3942</c:v>
                </c:pt>
                <c:pt idx="333">
                  <c:v>3954</c:v>
                </c:pt>
                <c:pt idx="334">
                  <c:v>3988</c:v>
                </c:pt>
                <c:pt idx="335">
                  <c:v>4016</c:v>
                </c:pt>
                <c:pt idx="336">
                  <c:v>4024</c:v>
                </c:pt>
                <c:pt idx="337">
                  <c:v>4042</c:v>
                </c:pt>
                <c:pt idx="338">
                  <c:v>4045</c:v>
                </c:pt>
                <c:pt idx="339">
                  <c:v>4050</c:v>
                </c:pt>
                <c:pt idx="340">
                  <c:v>4097</c:v>
                </c:pt>
                <c:pt idx="341">
                  <c:v>4113</c:v>
                </c:pt>
                <c:pt idx="342">
                  <c:v>4131</c:v>
                </c:pt>
                <c:pt idx="343">
                  <c:v>4336</c:v>
                </c:pt>
                <c:pt idx="344">
                  <c:v>4350</c:v>
                </c:pt>
                <c:pt idx="345">
                  <c:v>4369</c:v>
                </c:pt>
                <c:pt idx="346">
                  <c:v>4377</c:v>
                </c:pt>
                <c:pt idx="347">
                  <c:v>4382</c:v>
                </c:pt>
                <c:pt idx="348">
                  <c:v>4393</c:v>
                </c:pt>
                <c:pt idx="349">
                  <c:v>4395</c:v>
                </c:pt>
                <c:pt idx="350">
                  <c:v>4409</c:v>
                </c:pt>
                <c:pt idx="351">
                  <c:v>4428</c:v>
                </c:pt>
                <c:pt idx="352">
                  <c:v>4428</c:v>
                </c:pt>
                <c:pt idx="353">
                  <c:v>4436</c:v>
                </c:pt>
                <c:pt idx="354">
                  <c:v>4439</c:v>
                </c:pt>
                <c:pt idx="355">
                  <c:v>4452</c:v>
                </c:pt>
                <c:pt idx="356">
                  <c:v>4455</c:v>
                </c:pt>
                <c:pt idx="357">
                  <c:v>4455</c:v>
                </c:pt>
                <c:pt idx="358">
                  <c:v>4460</c:v>
                </c:pt>
                <c:pt idx="359">
                  <c:v>4460</c:v>
                </c:pt>
                <c:pt idx="360">
                  <c:v>4466</c:v>
                </c:pt>
                <c:pt idx="361">
                  <c:v>4466</c:v>
                </c:pt>
                <c:pt idx="362">
                  <c:v>4487</c:v>
                </c:pt>
                <c:pt idx="363">
                  <c:v>4493</c:v>
                </c:pt>
                <c:pt idx="364">
                  <c:v>4501</c:v>
                </c:pt>
                <c:pt idx="365">
                  <c:v>4511</c:v>
                </c:pt>
                <c:pt idx="366">
                  <c:v>4547</c:v>
                </c:pt>
                <c:pt idx="367">
                  <c:v>4563</c:v>
                </c:pt>
                <c:pt idx="368">
                  <c:v>4581</c:v>
                </c:pt>
                <c:pt idx="369">
                  <c:v>4614</c:v>
                </c:pt>
                <c:pt idx="370">
                  <c:v>4617</c:v>
                </c:pt>
                <c:pt idx="371">
                  <c:v>4644</c:v>
                </c:pt>
                <c:pt idx="372">
                  <c:v>4687</c:v>
                </c:pt>
                <c:pt idx="373">
                  <c:v>4931</c:v>
                </c:pt>
                <c:pt idx="374">
                  <c:v>4991</c:v>
                </c:pt>
                <c:pt idx="375">
                  <c:v>4994</c:v>
                </c:pt>
                <c:pt idx="376">
                  <c:v>5040</c:v>
                </c:pt>
                <c:pt idx="377">
                  <c:v>5040</c:v>
                </c:pt>
                <c:pt idx="378">
                  <c:v>5093</c:v>
                </c:pt>
                <c:pt idx="379">
                  <c:v>5118</c:v>
                </c:pt>
                <c:pt idx="380">
                  <c:v>5129</c:v>
                </c:pt>
                <c:pt idx="381">
                  <c:v>5137</c:v>
                </c:pt>
                <c:pt idx="382">
                  <c:v>5164</c:v>
                </c:pt>
                <c:pt idx="383">
                  <c:v>5164</c:v>
                </c:pt>
                <c:pt idx="384">
                  <c:v>5218</c:v>
                </c:pt>
                <c:pt idx="385">
                  <c:v>5253</c:v>
                </c:pt>
                <c:pt idx="386">
                  <c:v>5486</c:v>
                </c:pt>
                <c:pt idx="387">
                  <c:v>5595</c:v>
                </c:pt>
                <c:pt idx="388">
                  <c:v>5595</c:v>
                </c:pt>
                <c:pt idx="389">
                  <c:v>5595</c:v>
                </c:pt>
                <c:pt idx="390">
                  <c:v>5595</c:v>
                </c:pt>
                <c:pt idx="391">
                  <c:v>5603</c:v>
                </c:pt>
                <c:pt idx="392">
                  <c:v>5646</c:v>
                </c:pt>
                <c:pt idx="393">
                  <c:v>5651</c:v>
                </c:pt>
                <c:pt idx="394">
                  <c:v>5654</c:v>
                </c:pt>
                <c:pt idx="395">
                  <c:v>6096</c:v>
                </c:pt>
                <c:pt idx="396">
                  <c:v>6096</c:v>
                </c:pt>
                <c:pt idx="397">
                  <c:v>6134</c:v>
                </c:pt>
                <c:pt idx="398">
                  <c:v>6161</c:v>
                </c:pt>
                <c:pt idx="399">
                  <c:v>6169</c:v>
                </c:pt>
                <c:pt idx="400">
                  <c:v>6169</c:v>
                </c:pt>
                <c:pt idx="401">
                  <c:v>6174</c:v>
                </c:pt>
                <c:pt idx="402">
                  <c:v>6177</c:v>
                </c:pt>
                <c:pt idx="403">
                  <c:v>6193</c:v>
                </c:pt>
                <c:pt idx="404">
                  <c:v>6196</c:v>
                </c:pt>
                <c:pt idx="405">
                  <c:v>6196</c:v>
                </c:pt>
                <c:pt idx="406">
                  <c:v>6198</c:v>
                </c:pt>
                <c:pt idx="407">
                  <c:v>6204</c:v>
                </c:pt>
                <c:pt idx="408">
                  <c:v>6206</c:v>
                </c:pt>
                <c:pt idx="409">
                  <c:v>6231</c:v>
                </c:pt>
                <c:pt idx="410">
                  <c:v>6279</c:v>
                </c:pt>
                <c:pt idx="411">
                  <c:v>6287</c:v>
                </c:pt>
                <c:pt idx="412">
                  <c:v>6304</c:v>
                </c:pt>
                <c:pt idx="413">
                  <c:v>6304</c:v>
                </c:pt>
                <c:pt idx="414">
                  <c:v>6304</c:v>
                </c:pt>
                <c:pt idx="415">
                  <c:v>6331</c:v>
                </c:pt>
                <c:pt idx="416">
                  <c:v>6331</c:v>
                </c:pt>
                <c:pt idx="417">
                  <c:v>6344</c:v>
                </c:pt>
                <c:pt idx="418">
                  <c:v>6347</c:v>
                </c:pt>
                <c:pt idx="419">
                  <c:v>6347</c:v>
                </c:pt>
                <c:pt idx="420">
                  <c:v>6347</c:v>
                </c:pt>
                <c:pt idx="421">
                  <c:v>6366</c:v>
                </c:pt>
                <c:pt idx="422">
                  <c:v>6366</c:v>
                </c:pt>
                <c:pt idx="423">
                  <c:v>6366</c:v>
                </c:pt>
                <c:pt idx="424">
                  <c:v>6669</c:v>
                </c:pt>
                <c:pt idx="425">
                  <c:v>6669</c:v>
                </c:pt>
                <c:pt idx="426">
                  <c:v>6724</c:v>
                </c:pt>
                <c:pt idx="427">
                  <c:v>6724</c:v>
                </c:pt>
                <c:pt idx="428">
                  <c:v>6724</c:v>
                </c:pt>
                <c:pt idx="429">
                  <c:v>6724</c:v>
                </c:pt>
                <c:pt idx="430">
                  <c:v>6732</c:v>
                </c:pt>
                <c:pt idx="431">
                  <c:v>6732</c:v>
                </c:pt>
                <c:pt idx="432">
                  <c:v>6732</c:v>
                </c:pt>
                <c:pt idx="433">
                  <c:v>6732</c:v>
                </c:pt>
                <c:pt idx="434">
                  <c:v>6732</c:v>
                </c:pt>
                <c:pt idx="435">
                  <c:v>6732</c:v>
                </c:pt>
                <c:pt idx="436">
                  <c:v>6732</c:v>
                </c:pt>
                <c:pt idx="437">
                  <c:v>6732</c:v>
                </c:pt>
                <c:pt idx="438">
                  <c:v>6780</c:v>
                </c:pt>
                <c:pt idx="439">
                  <c:v>6807</c:v>
                </c:pt>
                <c:pt idx="440">
                  <c:v>6853</c:v>
                </c:pt>
                <c:pt idx="441">
                  <c:v>6853</c:v>
                </c:pt>
                <c:pt idx="442">
                  <c:v>6858</c:v>
                </c:pt>
                <c:pt idx="443">
                  <c:v>6896</c:v>
                </c:pt>
                <c:pt idx="444">
                  <c:v>6907</c:v>
                </c:pt>
                <c:pt idx="445">
                  <c:v>6912</c:v>
                </c:pt>
                <c:pt idx="446">
                  <c:v>7290</c:v>
                </c:pt>
                <c:pt idx="447">
                  <c:v>7290</c:v>
                </c:pt>
                <c:pt idx="448">
                  <c:v>7298</c:v>
                </c:pt>
                <c:pt idx="449">
                  <c:v>7333</c:v>
                </c:pt>
                <c:pt idx="450">
                  <c:v>7333</c:v>
                </c:pt>
                <c:pt idx="451">
                  <c:v>7333</c:v>
                </c:pt>
                <c:pt idx="452">
                  <c:v>7333</c:v>
                </c:pt>
                <c:pt idx="453">
                  <c:v>7333</c:v>
                </c:pt>
                <c:pt idx="454">
                  <c:v>7333</c:v>
                </c:pt>
                <c:pt idx="455">
                  <c:v>7333</c:v>
                </c:pt>
                <c:pt idx="456">
                  <c:v>7333</c:v>
                </c:pt>
                <c:pt idx="457">
                  <c:v>7333</c:v>
                </c:pt>
                <c:pt idx="458">
                  <c:v>7333</c:v>
                </c:pt>
                <c:pt idx="459">
                  <c:v>7333</c:v>
                </c:pt>
                <c:pt idx="460">
                  <c:v>7333</c:v>
                </c:pt>
                <c:pt idx="461">
                  <c:v>7333</c:v>
                </c:pt>
                <c:pt idx="462">
                  <c:v>7341</c:v>
                </c:pt>
                <c:pt idx="463">
                  <c:v>7341</c:v>
                </c:pt>
                <c:pt idx="464">
                  <c:v>7344</c:v>
                </c:pt>
                <c:pt idx="465">
                  <c:v>7344</c:v>
                </c:pt>
                <c:pt idx="466">
                  <c:v>7344</c:v>
                </c:pt>
                <c:pt idx="467">
                  <c:v>7344</c:v>
                </c:pt>
                <c:pt idx="468">
                  <c:v>7344</c:v>
                </c:pt>
                <c:pt idx="469">
                  <c:v>7344</c:v>
                </c:pt>
                <c:pt idx="470">
                  <c:v>7344</c:v>
                </c:pt>
                <c:pt idx="471">
                  <c:v>7344</c:v>
                </c:pt>
                <c:pt idx="472">
                  <c:v>7344</c:v>
                </c:pt>
                <c:pt idx="473">
                  <c:v>7344</c:v>
                </c:pt>
                <c:pt idx="474">
                  <c:v>7344</c:v>
                </c:pt>
                <c:pt idx="475">
                  <c:v>7344</c:v>
                </c:pt>
                <c:pt idx="476">
                  <c:v>7344</c:v>
                </c:pt>
                <c:pt idx="477">
                  <c:v>7344</c:v>
                </c:pt>
                <c:pt idx="478">
                  <c:v>7344</c:v>
                </c:pt>
                <c:pt idx="479">
                  <c:v>7344</c:v>
                </c:pt>
                <c:pt idx="480">
                  <c:v>7344</c:v>
                </c:pt>
                <c:pt idx="481">
                  <c:v>7352</c:v>
                </c:pt>
                <c:pt idx="482">
                  <c:v>7379</c:v>
                </c:pt>
                <c:pt idx="483">
                  <c:v>7389</c:v>
                </c:pt>
                <c:pt idx="484">
                  <c:v>7425</c:v>
                </c:pt>
                <c:pt idx="485">
                  <c:v>7432</c:v>
                </c:pt>
                <c:pt idx="486">
                  <c:v>7454</c:v>
                </c:pt>
                <c:pt idx="487">
                  <c:v>7459</c:v>
                </c:pt>
                <c:pt idx="488">
                  <c:v>7559</c:v>
                </c:pt>
                <c:pt idx="489">
                  <c:v>7654</c:v>
                </c:pt>
                <c:pt idx="490">
                  <c:v>7845</c:v>
                </c:pt>
                <c:pt idx="491">
                  <c:v>7845</c:v>
                </c:pt>
                <c:pt idx="492">
                  <c:v>7845</c:v>
                </c:pt>
                <c:pt idx="493">
                  <c:v>7845</c:v>
                </c:pt>
                <c:pt idx="494">
                  <c:v>7845</c:v>
                </c:pt>
                <c:pt idx="495">
                  <c:v>7845</c:v>
                </c:pt>
                <c:pt idx="496">
                  <c:v>7883</c:v>
                </c:pt>
                <c:pt idx="497">
                  <c:v>7899</c:v>
                </c:pt>
                <c:pt idx="498">
                  <c:v>7899</c:v>
                </c:pt>
                <c:pt idx="499">
                  <c:v>7899</c:v>
                </c:pt>
                <c:pt idx="500">
                  <c:v>7899</c:v>
                </c:pt>
                <c:pt idx="501">
                  <c:v>7936</c:v>
                </c:pt>
                <c:pt idx="502">
                  <c:v>7939</c:v>
                </c:pt>
                <c:pt idx="503">
                  <c:v>7945</c:v>
                </c:pt>
                <c:pt idx="504">
                  <c:v>7982</c:v>
                </c:pt>
                <c:pt idx="505">
                  <c:v>8001</c:v>
                </c:pt>
                <c:pt idx="506">
                  <c:v>8017</c:v>
                </c:pt>
                <c:pt idx="507">
                  <c:v>8036</c:v>
                </c:pt>
                <c:pt idx="508">
                  <c:v>8080</c:v>
                </c:pt>
                <c:pt idx="509">
                  <c:v>8080</c:v>
                </c:pt>
                <c:pt idx="510">
                  <c:v>8088</c:v>
                </c:pt>
                <c:pt idx="511">
                  <c:v>8090</c:v>
                </c:pt>
                <c:pt idx="512">
                  <c:v>8098</c:v>
                </c:pt>
                <c:pt idx="513">
                  <c:v>8131</c:v>
                </c:pt>
                <c:pt idx="514">
                  <c:v>8152</c:v>
                </c:pt>
                <c:pt idx="515">
                  <c:v>8195</c:v>
                </c:pt>
                <c:pt idx="516">
                  <c:v>8220</c:v>
                </c:pt>
                <c:pt idx="517">
                  <c:v>8220</c:v>
                </c:pt>
                <c:pt idx="518">
                  <c:v>8392</c:v>
                </c:pt>
                <c:pt idx="519">
                  <c:v>8392</c:v>
                </c:pt>
                <c:pt idx="520">
                  <c:v>8419</c:v>
                </c:pt>
                <c:pt idx="521">
                  <c:v>8438</c:v>
                </c:pt>
                <c:pt idx="522">
                  <c:v>8438</c:v>
                </c:pt>
                <c:pt idx="523">
                  <c:v>8454</c:v>
                </c:pt>
                <c:pt idx="524">
                  <c:v>8462</c:v>
                </c:pt>
                <c:pt idx="525">
                  <c:v>8465</c:v>
                </c:pt>
                <c:pt idx="526">
                  <c:v>8473</c:v>
                </c:pt>
                <c:pt idx="527">
                  <c:v>8481</c:v>
                </c:pt>
                <c:pt idx="528">
                  <c:v>8484</c:v>
                </c:pt>
                <c:pt idx="529">
                  <c:v>8494</c:v>
                </c:pt>
                <c:pt idx="530">
                  <c:v>8508</c:v>
                </c:pt>
                <c:pt idx="531">
                  <c:v>8521</c:v>
                </c:pt>
                <c:pt idx="532">
                  <c:v>8527</c:v>
                </c:pt>
                <c:pt idx="533">
                  <c:v>8538</c:v>
                </c:pt>
                <c:pt idx="534">
                  <c:v>8546</c:v>
                </c:pt>
                <c:pt idx="535">
                  <c:v>8554</c:v>
                </c:pt>
                <c:pt idx="536">
                  <c:v>8556</c:v>
                </c:pt>
                <c:pt idx="537">
                  <c:v>8556</c:v>
                </c:pt>
                <c:pt idx="538">
                  <c:v>8588</c:v>
                </c:pt>
                <c:pt idx="539">
                  <c:v>8589</c:v>
                </c:pt>
                <c:pt idx="540">
                  <c:v>8594</c:v>
                </c:pt>
                <c:pt idx="541">
                  <c:v>8634</c:v>
                </c:pt>
                <c:pt idx="542">
                  <c:v>8675</c:v>
                </c:pt>
                <c:pt idx="543">
                  <c:v>8675</c:v>
                </c:pt>
                <c:pt idx="544">
                  <c:v>8721</c:v>
                </c:pt>
                <c:pt idx="545">
                  <c:v>8788</c:v>
                </c:pt>
                <c:pt idx="546">
                  <c:v>8794</c:v>
                </c:pt>
                <c:pt idx="547">
                  <c:v>8893</c:v>
                </c:pt>
                <c:pt idx="548">
                  <c:v>8960</c:v>
                </c:pt>
                <c:pt idx="549">
                  <c:v>8977</c:v>
                </c:pt>
                <c:pt idx="550">
                  <c:v>9017</c:v>
                </c:pt>
                <c:pt idx="551">
                  <c:v>9020</c:v>
                </c:pt>
                <c:pt idx="552">
                  <c:v>9020</c:v>
                </c:pt>
                <c:pt idx="553">
                  <c:v>9039</c:v>
                </c:pt>
                <c:pt idx="554">
                  <c:v>9063</c:v>
                </c:pt>
                <c:pt idx="555">
                  <c:v>9063</c:v>
                </c:pt>
                <c:pt idx="556">
                  <c:v>9063</c:v>
                </c:pt>
                <c:pt idx="557">
                  <c:v>9074</c:v>
                </c:pt>
                <c:pt idx="558">
                  <c:v>9074</c:v>
                </c:pt>
                <c:pt idx="559">
                  <c:v>9074</c:v>
                </c:pt>
                <c:pt idx="560">
                  <c:v>9074</c:v>
                </c:pt>
                <c:pt idx="561">
                  <c:v>9074</c:v>
                </c:pt>
                <c:pt idx="562">
                  <c:v>9074</c:v>
                </c:pt>
                <c:pt idx="563">
                  <c:v>9074</c:v>
                </c:pt>
                <c:pt idx="564">
                  <c:v>9101</c:v>
                </c:pt>
                <c:pt idx="565">
                  <c:v>9103</c:v>
                </c:pt>
                <c:pt idx="566">
                  <c:v>9111</c:v>
                </c:pt>
                <c:pt idx="567">
                  <c:v>9155</c:v>
                </c:pt>
                <c:pt idx="568">
                  <c:v>9262</c:v>
                </c:pt>
                <c:pt idx="569">
                  <c:v>9298</c:v>
                </c:pt>
                <c:pt idx="570">
                  <c:v>9306</c:v>
                </c:pt>
                <c:pt idx="571">
                  <c:v>9316</c:v>
                </c:pt>
                <c:pt idx="572">
                  <c:v>9567</c:v>
                </c:pt>
                <c:pt idx="573">
                  <c:v>9575</c:v>
                </c:pt>
                <c:pt idx="574">
                  <c:v>9594</c:v>
                </c:pt>
                <c:pt idx="575">
                  <c:v>9594</c:v>
                </c:pt>
                <c:pt idx="576">
                  <c:v>9594</c:v>
                </c:pt>
                <c:pt idx="577">
                  <c:v>9629</c:v>
                </c:pt>
                <c:pt idx="578">
                  <c:v>9629</c:v>
                </c:pt>
                <c:pt idx="579">
                  <c:v>9629</c:v>
                </c:pt>
                <c:pt idx="580">
                  <c:v>9629</c:v>
                </c:pt>
                <c:pt idx="581">
                  <c:v>9648</c:v>
                </c:pt>
                <c:pt idx="582">
                  <c:v>9648</c:v>
                </c:pt>
                <c:pt idx="583">
                  <c:v>9648</c:v>
                </c:pt>
                <c:pt idx="584">
                  <c:v>9659</c:v>
                </c:pt>
                <c:pt idx="585">
                  <c:v>9662.5</c:v>
                </c:pt>
                <c:pt idx="586">
                  <c:v>9664</c:v>
                </c:pt>
                <c:pt idx="587">
                  <c:v>9665.5</c:v>
                </c:pt>
                <c:pt idx="588">
                  <c:v>9670.5</c:v>
                </c:pt>
                <c:pt idx="589">
                  <c:v>9682</c:v>
                </c:pt>
                <c:pt idx="590">
                  <c:v>9682</c:v>
                </c:pt>
                <c:pt idx="591">
                  <c:v>9683</c:v>
                </c:pt>
                <c:pt idx="592">
                  <c:v>9683</c:v>
                </c:pt>
                <c:pt idx="593">
                  <c:v>9694</c:v>
                </c:pt>
                <c:pt idx="594">
                  <c:v>9720</c:v>
                </c:pt>
                <c:pt idx="595">
                  <c:v>9723</c:v>
                </c:pt>
                <c:pt idx="596">
                  <c:v>9734</c:v>
                </c:pt>
                <c:pt idx="597">
                  <c:v>9738.5</c:v>
                </c:pt>
                <c:pt idx="598">
                  <c:v>9738.5</c:v>
                </c:pt>
                <c:pt idx="599">
                  <c:v>9753</c:v>
                </c:pt>
                <c:pt idx="600">
                  <c:v>9756</c:v>
                </c:pt>
                <c:pt idx="601">
                  <c:v>9764</c:v>
                </c:pt>
                <c:pt idx="602">
                  <c:v>9783</c:v>
                </c:pt>
                <c:pt idx="603">
                  <c:v>9807</c:v>
                </c:pt>
                <c:pt idx="604">
                  <c:v>9818</c:v>
                </c:pt>
                <c:pt idx="605">
                  <c:v>9917</c:v>
                </c:pt>
                <c:pt idx="606">
                  <c:v>9931</c:v>
                </c:pt>
                <c:pt idx="607">
                  <c:v>9936</c:v>
                </c:pt>
                <c:pt idx="608">
                  <c:v>10187</c:v>
                </c:pt>
                <c:pt idx="609">
                  <c:v>10187</c:v>
                </c:pt>
                <c:pt idx="610">
                  <c:v>10187</c:v>
                </c:pt>
                <c:pt idx="611">
                  <c:v>10187</c:v>
                </c:pt>
                <c:pt idx="612">
                  <c:v>10187</c:v>
                </c:pt>
                <c:pt idx="613">
                  <c:v>10195</c:v>
                </c:pt>
                <c:pt idx="614">
                  <c:v>10208</c:v>
                </c:pt>
                <c:pt idx="615">
                  <c:v>10238</c:v>
                </c:pt>
                <c:pt idx="616">
                  <c:v>10238</c:v>
                </c:pt>
                <c:pt idx="617">
                  <c:v>10238</c:v>
                </c:pt>
                <c:pt idx="618">
                  <c:v>10241</c:v>
                </c:pt>
                <c:pt idx="619">
                  <c:v>10241</c:v>
                </c:pt>
                <c:pt idx="620">
                  <c:v>10241</c:v>
                </c:pt>
                <c:pt idx="621">
                  <c:v>10241</c:v>
                </c:pt>
                <c:pt idx="622">
                  <c:v>10241</c:v>
                </c:pt>
                <c:pt idx="623">
                  <c:v>10241</c:v>
                </c:pt>
                <c:pt idx="624">
                  <c:v>10241</c:v>
                </c:pt>
                <c:pt idx="625">
                  <c:v>10246</c:v>
                </c:pt>
                <c:pt idx="626">
                  <c:v>10246</c:v>
                </c:pt>
                <c:pt idx="627">
                  <c:v>10246</c:v>
                </c:pt>
                <c:pt idx="628">
                  <c:v>10247.5</c:v>
                </c:pt>
                <c:pt idx="629">
                  <c:v>10247.5</c:v>
                </c:pt>
                <c:pt idx="630">
                  <c:v>10247.5</c:v>
                </c:pt>
                <c:pt idx="631">
                  <c:v>10249</c:v>
                </c:pt>
                <c:pt idx="632">
                  <c:v>10249</c:v>
                </c:pt>
                <c:pt idx="633">
                  <c:v>10249</c:v>
                </c:pt>
                <c:pt idx="634">
                  <c:v>10249</c:v>
                </c:pt>
                <c:pt idx="635">
                  <c:v>10249</c:v>
                </c:pt>
                <c:pt idx="636">
                  <c:v>10249</c:v>
                </c:pt>
                <c:pt idx="637">
                  <c:v>10254</c:v>
                </c:pt>
                <c:pt idx="638">
                  <c:v>10254</c:v>
                </c:pt>
                <c:pt idx="639">
                  <c:v>10257</c:v>
                </c:pt>
                <c:pt idx="640">
                  <c:v>10258.5</c:v>
                </c:pt>
                <c:pt idx="641">
                  <c:v>10258.5</c:v>
                </c:pt>
                <c:pt idx="642">
                  <c:v>10258.5</c:v>
                </c:pt>
                <c:pt idx="643">
                  <c:v>10284</c:v>
                </c:pt>
                <c:pt idx="644">
                  <c:v>10300.5</c:v>
                </c:pt>
                <c:pt idx="645">
                  <c:v>10330</c:v>
                </c:pt>
                <c:pt idx="646">
                  <c:v>10351</c:v>
                </c:pt>
                <c:pt idx="647">
                  <c:v>10351</c:v>
                </c:pt>
                <c:pt idx="648">
                  <c:v>10359</c:v>
                </c:pt>
                <c:pt idx="649">
                  <c:v>10373</c:v>
                </c:pt>
                <c:pt idx="650">
                  <c:v>10378</c:v>
                </c:pt>
                <c:pt idx="651">
                  <c:v>10448</c:v>
                </c:pt>
                <c:pt idx="652">
                  <c:v>10508</c:v>
                </c:pt>
                <c:pt idx="653">
                  <c:v>10761</c:v>
                </c:pt>
                <c:pt idx="654">
                  <c:v>10769</c:v>
                </c:pt>
                <c:pt idx="655">
                  <c:v>10769</c:v>
                </c:pt>
                <c:pt idx="656">
                  <c:v>10769</c:v>
                </c:pt>
                <c:pt idx="657">
                  <c:v>10804</c:v>
                </c:pt>
                <c:pt idx="658">
                  <c:v>10804</c:v>
                </c:pt>
                <c:pt idx="659">
                  <c:v>10804</c:v>
                </c:pt>
                <c:pt idx="660">
                  <c:v>10815</c:v>
                </c:pt>
                <c:pt idx="661">
                  <c:v>10815</c:v>
                </c:pt>
                <c:pt idx="662">
                  <c:v>10823</c:v>
                </c:pt>
                <c:pt idx="663">
                  <c:v>10823</c:v>
                </c:pt>
                <c:pt idx="664">
                  <c:v>10823</c:v>
                </c:pt>
                <c:pt idx="665">
                  <c:v>10839</c:v>
                </c:pt>
                <c:pt idx="666">
                  <c:v>10839</c:v>
                </c:pt>
                <c:pt idx="667">
                  <c:v>10847</c:v>
                </c:pt>
                <c:pt idx="668">
                  <c:v>10851.5</c:v>
                </c:pt>
                <c:pt idx="669">
                  <c:v>10858</c:v>
                </c:pt>
                <c:pt idx="670">
                  <c:v>10858</c:v>
                </c:pt>
                <c:pt idx="671">
                  <c:v>10859.5</c:v>
                </c:pt>
                <c:pt idx="672">
                  <c:v>10859.5</c:v>
                </c:pt>
                <c:pt idx="673">
                  <c:v>10861</c:v>
                </c:pt>
                <c:pt idx="674">
                  <c:v>10861</c:v>
                </c:pt>
                <c:pt idx="675">
                  <c:v>10861</c:v>
                </c:pt>
                <c:pt idx="676">
                  <c:v>10864.5</c:v>
                </c:pt>
                <c:pt idx="677">
                  <c:v>10864.5</c:v>
                </c:pt>
                <c:pt idx="678">
                  <c:v>10864.5</c:v>
                </c:pt>
                <c:pt idx="679">
                  <c:v>10896</c:v>
                </c:pt>
                <c:pt idx="680">
                  <c:v>10896</c:v>
                </c:pt>
                <c:pt idx="681">
                  <c:v>10896</c:v>
                </c:pt>
                <c:pt idx="682">
                  <c:v>10896</c:v>
                </c:pt>
                <c:pt idx="683">
                  <c:v>10898</c:v>
                </c:pt>
                <c:pt idx="684">
                  <c:v>10903</c:v>
                </c:pt>
                <c:pt idx="685">
                  <c:v>10903</c:v>
                </c:pt>
                <c:pt idx="686">
                  <c:v>10931</c:v>
                </c:pt>
                <c:pt idx="687">
                  <c:v>10931</c:v>
                </c:pt>
                <c:pt idx="688">
                  <c:v>10931</c:v>
                </c:pt>
                <c:pt idx="689">
                  <c:v>10931</c:v>
                </c:pt>
                <c:pt idx="690">
                  <c:v>10931</c:v>
                </c:pt>
                <c:pt idx="691">
                  <c:v>10933</c:v>
                </c:pt>
                <c:pt idx="692">
                  <c:v>10933</c:v>
                </c:pt>
                <c:pt idx="693">
                  <c:v>10933</c:v>
                </c:pt>
                <c:pt idx="694">
                  <c:v>10933</c:v>
                </c:pt>
                <c:pt idx="695">
                  <c:v>11001</c:v>
                </c:pt>
                <c:pt idx="696">
                  <c:v>11001</c:v>
                </c:pt>
                <c:pt idx="697">
                  <c:v>11001</c:v>
                </c:pt>
                <c:pt idx="698">
                  <c:v>11003</c:v>
                </c:pt>
                <c:pt idx="699">
                  <c:v>11003</c:v>
                </c:pt>
                <c:pt idx="700">
                  <c:v>11009</c:v>
                </c:pt>
                <c:pt idx="701">
                  <c:v>11009</c:v>
                </c:pt>
                <c:pt idx="702">
                  <c:v>11009</c:v>
                </c:pt>
                <c:pt idx="703">
                  <c:v>11074</c:v>
                </c:pt>
                <c:pt idx="704">
                  <c:v>11074</c:v>
                </c:pt>
                <c:pt idx="705">
                  <c:v>11074</c:v>
                </c:pt>
                <c:pt idx="706">
                  <c:v>11262</c:v>
                </c:pt>
                <c:pt idx="707">
                  <c:v>11262</c:v>
                </c:pt>
                <c:pt idx="708">
                  <c:v>11273</c:v>
                </c:pt>
                <c:pt idx="709">
                  <c:v>11273</c:v>
                </c:pt>
                <c:pt idx="710">
                  <c:v>11327</c:v>
                </c:pt>
                <c:pt idx="711">
                  <c:v>11327</c:v>
                </c:pt>
                <c:pt idx="712">
                  <c:v>11327</c:v>
                </c:pt>
                <c:pt idx="713">
                  <c:v>11327</c:v>
                </c:pt>
                <c:pt idx="714">
                  <c:v>11362</c:v>
                </c:pt>
                <c:pt idx="715">
                  <c:v>11362</c:v>
                </c:pt>
                <c:pt idx="716">
                  <c:v>11370</c:v>
                </c:pt>
                <c:pt idx="717">
                  <c:v>11370</c:v>
                </c:pt>
                <c:pt idx="718">
                  <c:v>11370</c:v>
                </c:pt>
                <c:pt idx="719">
                  <c:v>11370</c:v>
                </c:pt>
                <c:pt idx="720">
                  <c:v>11370</c:v>
                </c:pt>
                <c:pt idx="721">
                  <c:v>11370</c:v>
                </c:pt>
                <c:pt idx="722">
                  <c:v>11370</c:v>
                </c:pt>
                <c:pt idx="723">
                  <c:v>11405</c:v>
                </c:pt>
                <c:pt idx="724">
                  <c:v>11405</c:v>
                </c:pt>
                <c:pt idx="725">
                  <c:v>11405</c:v>
                </c:pt>
                <c:pt idx="726">
                  <c:v>11405</c:v>
                </c:pt>
                <c:pt idx="727">
                  <c:v>11411.5</c:v>
                </c:pt>
                <c:pt idx="728">
                  <c:v>11411.5</c:v>
                </c:pt>
                <c:pt idx="729">
                  <c:v>11411.5</c:v>
                </c:pt>
                <c:pt idx="730">
                  <c:v>11416</c:v>
                </c:pt>
                <c:pt idx="731">
                  <c:v>11416</c:v>
                </c:pt>
                <c:pt idx="732">
                  <c:v>11416</c:v>
                </c:pt>
                <c:pt idx="733">
                  <c:v>11451</c:v>
                </c:pt>
                <c:pt idx="734">
                  <c:v>11472</c:v>
                </c:pt>
                <c:pt idx="735">
                  <c:v>11532</c:v>
                </c:pt>
                <c:pt idx="736">
                  <c:v>11613</c:v>
                </c:pt>
                <c:pt idx="737">
                  <c:v>11613</c:v>
                </c:pt>
                <c:pt idx="738">
                  <c:v>-4177</c:v>
                </c:pt>
                <c:pt idx="739">
                  <c:v>11809</c:v>
                </c:pt>
                <c:pt idx="740">
                  <c:v>11944</c:v>
                </c:pt>
                <c:pt idx="741">
                  <c:v>11952</c:v>
                </c:pt>
                <c:pt idx="742">
                  <c:v>11973</c:v>
                </c:pt>
                <c:pt idx="743">
                  <c:v>11992</c:v>
                </c:pt>
                <c:pt idx="744">
                  <c:v>12019</c:v>
                </c:pt>
                <c:pt idx="745">
                  <c:v>12067</c:v>
                </c:pt>
                <c:pt idx="746">
                  <c:v>12108</c:v>
                </c:pt>
                <c:pt idx="747">
                  <c:v>12167</c:v>
                </c:pt>
                <c:pt idx="748">
                  <c:v>12189</c:v>
                </c:pt>
                <c:pt idx="749">
                  <c:v>12491</c:v>
                </c:pt>
                <c:pt idx="750">
                  <c:v>12491</c:v>
                </c:pt>
                <c:pt idx="751">
                  <c:v>12491</c:v>
                </c:pt>
                <c:pt idx="752">
                  <c:v>12491</c:v>
                </c:pt>
                <c:pt idx="753">
                  <c:v>12491</c:v>
                </c:pt>
                <c:pt idx="754">
                  <c:v>12499</c:v>
                </c:pt>
                <c:pt idx="755">
                  <c:v>12507</c:v>
                </c:pt>
                <c:pt idx="756">
                  <c:v>12518</c:v>
                </c:pt>
                <c:pt idx="757">
                  <c:v>12518</c:v>
                </c:pt>
                <c:pt idx="758">
                  <c:v>12526</c:v>
                </c:pt>
                <c:pt idx="759">
                  <c:v>12534</c:v>
                </c:pt>
                <c:pt idx="760">
                  <c:v>12542</c:v>
                </c:pt>
                <c:pt idx="761">
                  <c:v>12550</c:v>
                </c:pt>
                <c:pt idx="762">
                  <c:v>12561</c:v>
                </c:pt>
                <c:pt idx="763">
                  <c:v>12577</c:v>
                </c:pt>
                <c:pt idx="764">
                  <c:v>12591</c:v>
                </c:pt>
                <c:pt idx="765">
                  <c:v>12599</c:v>
                </c:pt>
                <c:pt idx="766">
                  <c:v>12610</c:v>
                </c:pt>
                <c:pt idx="767">
                  <c:v>12615</c:v>
                </c:pt>
                <c:pt idx="768">
                  <c:v>12620</c:v>
                </c:pt>
                <c:pt idx="769">
                  <c:v>12623</c:v>
                </c:pt>
                <c:pt idx="770">
                  <c:v>12628</c:v>
                </c:pt>
                <c:pt idx="771">
                  <c:v>12629</c:v>
                </c:pt>
                <c:pt idx="772">
                  <c:v>12631</c:v>
                </c:pt>
                <c:pt idx="773">
                  <c:v>12639</c:v>
                </c:pt>
                <c:pt idx="774">
                  <c:v>12642</c:v>
                </c:pt>
                <c:pt idx="775">
                  <c:v>12647</c:v>
                </c:pt>
                <c:pt idx="776">
                  <c:v>12653</c:v>
                </c:pt>
                <c:pt idx="777">
                  <c:v>12661</c:v>
                </c:pt>
                <c:pt idx="778">
                  <c:v>12664</c:v>
                </c:pt>
                <c:pt idx="779">
                  <c:v>12674</c:v>
                </c:pt>
                <c:pt idx="780">
                  <c:v>12688</c:v>
                </c:pt>
                <c:pt idx="781">
                  <c:v>12688</c:v>
                </c:pt>
                <c:pt idx="782">
                  <c:v>12688</c:v>
                </c:pt>
                <c:pt idx="783">
                  <c:v>12688</c:v>
                </c:pt>
                <c:pt idx="784">
                  <c:v>12701</c:v>
                </c:pt>
                <c:pt idx="785">
                  <c:v>12707</c:v>
                </c:pt>
                <c:pt idx="786">
                  <c:v>12717</c:v>
                </c:pt>
                <c:pt idx="787">
                  <c:v>12731</c:v>
                </c:pt>
                <c:pt idx="788">
                  <c:v>12753</c:v>
                </c:pt>
                <c:pt idx="789">
                  <c:v>12804</c:v>
                </c:pt>
                <c:pt idx="790">
                  <c:v>12957</c:v>
                </c:pt>
                <c:pt idx="791">
                  <c:v>13002</c:v>
                </c:pt>
                <c:pt idx="792">
                  <c:v>13065</c:v>
                </c:pt>
                <c:pt idx="793">
                  <c:v>13100</c:v>
                </c:pt>
                <c:pt idx="794">
                  <c:v>13108</c:v>
                </c:pt>
                <c:pt idx="795">
                  <c:v>13110</c:v>
                </c:pt>
                <c:pt idx="796">
                  <c:v>13119</c:v>
                </c:pt>
                <c:pt idx="797">
                  <c:v>13124</c:v>
                </c:pt>
                <c:pt idx="798">
                  <c:v>13130</c:v>
                </c:pt>
                <c:pt idx="799">
                  <c:v>13135</c:v>
                </c:pt>
                <c:pt idx="800">
                  <c:v>13151</c:v>
                </c:pt>
                <c:pt idx="801">
                  <c:v>13156</c:v>
                </c:pt>
                <c:pt idx="802">
                  <c:v>13182.5</c:v>
                </c:pt>
                <c:pt idx="803">
                  <c:v>13182.5</c:v>
                </c:pt>
                <c:pt idx="804">
                  <c:v>13184</c:v>
                </c:pt>
                <c:pt idx="805">
                  <c:v>13192</c:v>
                </c:pt>
                <c:pt idx="806">
                  <c:v>13197</c:v>
                </c:pt>
                <c:pt idx="807">
                  <c:v>13227</c:v>
                </c:pt>
                <c:pt idx="808">
                  <c:v>13227</c:v>
                </c:pt>
                <c:pt idx="809">
                  <c:v>13228.5</c:v>
                </c:pt>
                <c:pt idx="810">
                  <c:v>13228.5</c:v>
                </c:pt>
                <c:pt idx="811">
                  <c:v>13229</c:v>
                </c:pt>
                <c:pt idx="812">
                  <c:v>13233.5</c:v>
                </c:pt>
                <c:pt idx="813">
                  <c:v>13237</c:v>
                </c:pt>
                <c:pt idx="814">
                  <c:v>13254</c:v>
                </c:pt>
                <c:pt idx="815">
                  <c:v>13299</c:v>
                </c:pt>
                <c:pt idx="816">
                  <c:v>13302</c:v>
                </c:pt>
                <c:pt idx="817">
                  <c:v>13326</c:v>
                </c:pt>
                <c:pt idx="818">
                  <c:v>13334</c:v>
                </c:pt>
                <c:pt idx="819">
                  <c:v>13337</c:v>
                </c:pt>
                <c:pt idx="820">
                  <c:v>13380</c:v>
                </c:pt>
                <c:pt idx="821">
                  <c:v>13531</c:v>
                </c:pt>
                <c:pt idx="822">
                  <c:v>13612</c:v>
                </c:pt>
                <c:pt idx="823">
                  <c:v>13711</c:v>
                </c:pt>
                <c:pt idx="824">
                  <c:v>13719</c:v>
                </c:pt>
                <c:pt idx="825">
                  <c:v>13749</c:v>
                </c:pt>
                <c:pt idx="826">
                  <c:v>13749</c:v>
                </c:pt>
                <c:pt idx="827">
                  <c:v>13749</c:v>
                </c:pt>
                <c:pt idx="828">
                  <c:v>13750.5</c:v>
                </c:pt>
                <c:pt idx="829">
                  <c:v>13750.5</c:v>
                </c:pt>
                <c:pt idx="830">
                  <c:v>13752</c:v>
                </c:pt>
                <c:pt idx="831">
                  <c:v>13752</c:v>
                </c:pt>
                <c:pt idx="832">
                  <c:v>13795</c:v>
                </c:pt>
                <c:pt idx="833">
                  <c:v>13795</c:v>
                </c:pt>
                <c:pt idx="834">
                  <c:v>13849</c:v>
                </c:pt>
                <c:pt idx="835">
                  <c:v>13898</c:v>
                </c:pt>
                <c:pt idx="836">
                  <c:v>13981</c:v>
                </c:pt>
                <c:pt idx="837">
                  <c:v>14311.5</c:v>
                </c:pt>
                <c:pt idx="838">
                  <c:v>14311.5</c:v>
                </c:pt>
                <c:pt idx="839">
                  <c:v>14311.5</c:v>
                </c:pt>
                <c:pt idx="840">
                  <c:v>14328</c:v>
                </c:pt>
                <c:pt idx="841">
                  <c:v>14353</c:v>
                </c:pt>
                <c:pt idx="842">
                  <c:v>14353</c:v>
                </c:pt>
                <c:pt idx="843">
                  <c:v>14353</c:v>
                </c:pt>
                <c:pt idx="844">
                  <c:v>14354.5</c:v>
                </c:pt>
                <c:pt idx="845">
                  <c:v>14354.5</c:v>
                </c:pt>
                <c:pt idx="846">
                  <c:v>14354.5</c:v>
                </c:pt>
                <c:pt idx="847">
                  <c:v>14359</c:v>
                </c:pt>
                <c:pt idx="848">
                  <c:v>14361</c:v>
                </c:pt>
                <c:pt idx="849">
                  <c:v>14361</c:v>
                </c:pt>
                <c:pt idx="850">
                  <c:v>14382</c:v>
                </c:pt>
                <c:pt idx="851">
                  <c:v>14466</c:v>
                </c:pt>
                <c:pt idx="852">
                  <c:v>14520</c:v>
                </c:pt>
                <c:pt idx="853">
                  <c:v>14539</c:v>
                </c:pt>
                <c:pt idx="854">
                  <c:v>14593</c:v>
                </c:pt>
                <c:pt idx="855">
                  <c:v>14760</c:v>
                </c:pt>
                <c:pt idx="856">
                  <c:v>14760</c:v>
                </c:pt>
                <c:pt idx="857">
                  <c:v>14841</c:v>
                </c:pt>
                <c:pt idx="858">
                  <c:v>14842.5</c:v>
                </c:pt>
                <c:pt idx="859">
                  <c:v>14850.5</c:v>
                </c:pt>
                <c:pt idx="860">
                  <c:v>14882.5</c:v>
                </c:pt>
                <c:pt idx="861">
                  <c:v>14882.5</c:v>
                </c:pt>
                <c:pt idx="862">
                  <c:v>14882.5</c:v>
                </c:pt>
                <c:pt idx="863">
                  <c:v>14905</c:v>
                </c:pt>
                <c:pt idx="864">
                  <c:v>14922</c:v>
                </c:pt>
                <c:pt idx="865">
                  <c:v>14922</c:v>
                </c:pt>
                <c:pt idx="866">
                  <c:v>14922</c:v>
                </c:pt>
                <c:pt idx="867">
                  <c:v>14924</c:v>
                </c:pt>
                <c:pt idx="868">
                  <c:v>14938</c:v>
                </c:pt>
                <c:pt idx="869">
                  <c:v>14951</c:v>
                </c:pt>
                <c:pt idx="870">
                  <c:v>14978</c:v>
                </c:pt>
                <c:pt idx="871">
                  <c:v>14981</c:v>
                </c:pt>
                <c:pt idx="872">
                  <c:v>14986</c:v>
                </c:pt>
                <c:pt idx="873">
                  <c:v>15016</c:v>
                </c:pt>
                <c:pt idx="874">
                  <c:v>15024</c:v>
                </c:pt>
                <c:pt idx="875">
                  <c:v>15032</c:v>
                </c:pt>
                <c:pt idx="876">
                  <c:v>15037</c:v>
                </c:pt>
                <c:pt idx="877">
                  <c:v>15043</c:v>
                </c:pt>
                <c:pt idx="878">
                  <c:v>15043</c:v>
                </c:pt>
                <c:pt idx="879">
                  <c:v>15043</c:v>
                </c:pt>
                <c:pt idx="880">
                  <c:v>15043</c:v>
                </c:pt>
                <c:pt idx="881">
                  <c:v>15048</c:v>
                </c:pt>
                <c:pt idx="882">
                  <c:v>15055.5</c:v>
                </c:pt>
                <c:pt idx="883">
                  <c:v>15055.5</c:v>
                </c:pt>
                <c:pt idx="884">
                  <c:v>15067</c:v>
                </c:pt>
                <c:pt idx="885">
                  <c:v>15071.5</c:v>
                </c:pt>
                <c:pt idx="886">
                  <c:v>15071.5</c:v>
                </c:pt>
                <c:pt idx="887">
                  <c:v>15072</c:v>
                </c:pt>
                <c:pt idx="888">
                  <c:v>15075</c:v>
                </c:pt>
                <c:pt idx="889">
                  <c:v>15086</c:v>
                </c:pt>
                <c:pt idx="890">
                  <c:v>15101.5</c:v>
                </c:pt>
                <c:pt idx="891">
                  <c:v>15358.5</c:v>
                </c:pt>
                <c:pt idx="892">
                  <c:v>15406</c:v>
                </c:pt>
                <c:pt idx="893">
                  <c:v>15420.5</c:v>
                </c:pt>
                <c:pt idx="894">
                  <c:v>15420.5</c:v>
                </c:pt>
                <c:pt idx="895">
                  <c:v>15444</c:v>
                </c:pt>
                <c:pt idx="896">
                  <c:v>15463</c:v>
                </c:pt>
                <c:pt idx="897">
                  <c:v>15471</c:v>
                </c:pt>
                <c:pt idx="898">
                  <c:v>15490</c:v>
                </c:pt>
                <c:pt idx="899">
                  <c:v>15495</c:v>
                </c:pt>
                <c:pt idx="900">
                  <c:v>15506</c:v>
                </c:pt>
                <c:pt idx="901">
                  <c:v>15512</c:v>
                </c:pt>
                <c:pt idx="902">
                  <c:v>15513.5</c:v>
                </c:pt>
                <c:pt idx="903">
                  <c:v>15514</c:v>
                </c:pt>
                <c:pt idx="904">
                  <c:v>15536</c:v>
                </c:pt>
                <c:pt idx="905">
                  <c:v>15544</c:v>
                </c:pt>
                <c:pt idx="906">
                  <c:v>15553</c:v>
                </c:pt>
                <c:pt idx="907">
                  <c:v>15553.5</c:v>
                </c:pt>
                <c:pt idx="908">
                  <c:v>15557</c:v>
                </c:pt>
                <c:pt idx="909">
                  <c:v>15560</c:v>
                </c:pt>
                <c:pt idx="910">
                  <c:v>15563</c:v>
                </c:pt>
                <c:pt idx="911">
                  <c:v>15595</c:v>
                </c:pt>
                <c:pt idx="912">
                  <c:v>15595</c:v>
                </c:pt>
                <c:pt idx="913">
                  <c:v>15606</c:v>
                </c:pt>
                <c:pt idx="914">
                  <c:v>15608</c:v>
                </c:pt>
                <c:pt idx="915">
                  <c:v>15633</c:v>
                </c:pt>
                <c:pt idx="916">
                  <c:v>15652</c:v>
                </c:pt>
                <c:pt idx="917">
                  <c:v>16051</c:v>
                </c:pt>
                <c:pt idx="918">
                  <c:v>16051</c:v>
                </c:pt>
                <c:pt idx="919">
                  <c:v>16054</c:v>
                </c:pt>
                <c:pt idx="920">
                  <c:v>16054</c:v>
                </c:pt>
                <c:pt idx="921">
                  <c:v>16054</c:v>
                </c:pt>
                <c:pt idx="922">
                  <c:v>16076.5</c:v>
                </c:pt>
                <c:pt idx="923">
                  <c:v>16079.5</c:v>
                </c:pt>
                <c:pt idx="924">
                  <c:v>16113</c:v>
                </c:pt>
                <c:pt idx="925">
                  <c:v>16137</c:v>
                </c:pt>
                <c:pt idx="926">
                  <c:v>16189</c:v>
                </c:pt>
                <c:pt idx="927">
                  <c:v>16222.5</c:v>
                </c:pt>
                <c:pt idx="928">
                  <c:v>16267</c:v>
                </c:pt>
                <c:pt idx="929">
                  <c:v>16286</c:v>
                </c:pt>
                <c:pt idx="930">
                  <c:v>16598</c:v>
                </c:pt>
                <c:pt idx="931">
                  <c:v>16625</c:v>
                </c:pt>
                <c:pt idx="932">
                  <c:v>16625</c:v>
                </c:pt>
                <c:pt idx="933">
                  <c:v>16625</c:v>
                </c:pt>
                <c:pt idx="934">
                  <c:v>16625</c:v>
                </c:pt>
                <c:pt idx="935">
                  <c:v>16625</c:v>
                </c:pt>
                <c:pt idx="936">
                  <c:v>16625</c:v>
                </c:pt>
                <c:pt idx="937">
                  <c:v>16625</c:v>
                </c:pt>
                <c:pt idx="938">
                  <c:v>16625</c:v>
                </c:pt>
                <c:pt idx="939">
                  <c:v>16625</c:v>
                </c:pt>
                <c:pt idx="940">
                  <c:v>16703</c:v>
                </c:pt>
                <c:pt idx="941">
                  <c:v>16771</c:v>
                </c:pt>
                <c:pt idx="942">
                  <c:v>16806</c:v>
                </c:pt>
                <c:pt idx="943">
                  <c:v>17145</c:v>
                </c:pt>
                <c:pt idx="944">
                  <c:v>17172</c:v>
                </c:pt>
                <c:pt idx="945">
                  <c:v>17307.5</c:v>
                </c:pt>
                <c:pt idx="946">
                  <c:v>17324.5</c:v>
                </c:pt>
                <c:pt idx="947">
                  <c:v>17774.5</c:v>
                </c:pt>
                <c:pt idx="948">
                  <c:v>17781</c:v>
                </c:pt>
                <c:pt idx="949">
                  <c:v>17827</c:v>
                </c:pt>
                <c:pt idx="950">
                  <c:v>17838</c:v>
                </c:pt>
                <c:pt idx="951">
                  <c:v>17918</c:v>
                </c:pt>
                <c:pt idx="952">
                  <c:v>17970</c:v>
                </c:pt>
                <c:pt idx="953">
                  <c:v>18458.5</c:v>
                </c:pt>
                <c:pt idx="954">
                  <c:v>18460</c:v>
                </c:pt>
                <c:pt idx="955">
                  <c:v>18528</c:v>
                </c:pt>
                <c:pt idx="956">
                  <c:v>18839</c:v>
                </c:pt>
                <c:pt idx="957">
                  <c:v>18877</c:v>
                </c:pt>
                <c:pt idx="958">
                  <c:v>18938.5</c:v>
                </c:pt>
                <c:pt idx="959">
                  <c:v>19029</c:v>
                </c:pt>
                <c:pt idx="960">
                  <c:v>19048</c:v>
                </c:pt>
                <c:pt idx="961">
                  <c:v>19135.5</c:v>
                </c:pt>
                <c:pt idx="962">
                  <c:v>19145</c:v>
                </c:pt>
                <c:pt idx="963">
                  <c:v>19560</c:v>
                </c:pt>
                <c:pt idx="964">
                  <c:v>19612.5</c:v>
                </c:pt>
                <c:pt idx="965">
                  <c:v>19674.5</c:v>
                </c:pt>
                <c:pt idx="966">
                  <c:v>19713</c:v>
                </c:pt>
                <c:pt idx="967">
                  <c:v>19713</c:v>
                </c:pt>
                <c:pt idx="968">
                  <c:v>19784</c:v>
                </c:pt>
                <c:pt idx="969">
                  <c:v>20061</c:v>
                </c:pt>
                <c:pt idx="970">
                  <c:v>20061</c:v>
                </c:pt>
                <c:pt idx="971">
                  <c:v>20214</c:v>
                </c:pt>
                <c:pt idx="972">
                  <c:v>20607</c:v>
                </c:pt>
                <c:pt idx="973">
                  <c:v>20626</c:v>
                </c:pt>
                <c:pt idx="974">
                  <c:v>20627</c:v>
                </c:pt>
                <c:pt idx="975">
                  <c:v>20635</c:v>
                </c:pt>
                <c:pt idx="976">
                  <c:v>20715</c:v>
                </c:pt>
                <c:pt idx="977">
                  <c:v>20760.5</c:v>
                </c:pt>
                <c:pt idx="978">
                  <c:v>20880</c:v>
                </c:pt>
                <c:pt idx="979">
                  <c:v>20880</c:v>
                </c:pt>
                <c:pt idx="980">
                  <c:v>21270</c:v>
                </c:pt>
                <c:pt idx="981">
                  <c:v>21427</c:v>
                </c:pt>
                <c:pt idx="982">
                  <c:v>21547.5</c:v>
                </c:pt>
                <c:pt idx="983">
                  <c:v>21738.5</c:v>
                </c:pt>
                <c:pt idx="984">
                  <c:v>21775</c:v>
                </c:pt>
                <c:pt idx="985">
                  <c:v>21783</c:v>
                </c:pt>
                <c:pt idx="986">
                  <c:v>21864</c:v>
                </c:pt>
                <c:pt idx="987">
                  <c:v>21998</c:v>
                </c:pt>
                <c:pt idx="988">
                  <c:v>22382.5</c:v>
                </c:pt>
                <c:pt idx="989">
                  <c:v>22476</c:v>
                </c:pt>
                <c:pt idx="990">
                  <c:v>22476</c:v>
                </c:pt>
                <c:pt idx="991">
                  <c:v>22476</c:v>
                </c:pt>
                <c:pt idx="992">
                  <c:v>22476</c:v>
                </c:pt>
                <c:pt idx="993">
                  <c:v>22529</c:v>
                </c:pt>
                <c:pt idx="994">
                  <c:v>22529</c:v>
                </c:pt>
                <c:pt idx="995">
                  <c:v>22591</c:v>
                </c:pt>
                <c:pt idx="996">
                  <c:v>23032.5</c:v>
                </c:pt>
                <c:pt idx="997">
                  <c:v>23053.5</c:v>
                </c:pt>
                <c:pt idx="998">
                  <c:v>23066</c:v>
                </c:pt>
                <c:pt idx="999">
                  <c:v>23127</c:v>
                </c:pt>
                <c:pt idx="1000">
                  <c:v>23505</c:v>
                </c:pt>
                <c:pt idx="1001">
                  <c:v>23594</c:v>
                </c:pt>
                <c:pt idx="1002">
                  <c:v>23607</c:v>
                </c:pt>
                <c:pt idx="1003">
                  <c:v>23695.5</c:v>
                </c:pt>
                <c:pt idx="1004">
                  <c:v>23586</c:v>
                </c:pt>
                <c:pt idx="1005">
                  <c:v>23748</c:v>
                </c:pt>
                <c:pt idx="1006">
                  <c:v>23688</c:v>
                </c:pt>
                <c:pt idx="1007">
                  <c:v>24154</c:v>
                </c:pt>
              </c:numCache>
            </c:numRef>
          </c:xVal>
          <c:yVal>
            <c:numRef>
              <c:f>'A (old)'!$O$21:$O$1928</c:f>
              <c:numCache>
                <c:formatCode>General</c:formatCode>
                <c:ptCount val="1908"/>
                <c:pt idx="1">
                  <c:v>1.0722175520897135E-2</c:v>
                </c:pt>
                <c:pt idx="2">
                  <c:v>1.0465739939609392E-2</c:v>
                </c:pt>
                <c:pt idx="3">
                  <c:v>1.0452918160545006E-2</c:v>
                </c:pt>
                <c:pt idx="4">
                  <c:v>1.0450306316661519E-2</c:v>
                </c:pt>
                <c:pt idx="5">
                  <c:v>1.044579494995368E-2</c:v>
                </c:pt>
                <c:pt idx="6">
                  <c:v>1.0443895427129327E-2</c:v>
                </c:pt>
                <c:pt idx="7">
                  <c:v>1.0440096381480619E-2</c:v>
                </c:pt>
                <c:pt idx="8">
                  <c:v>1.0438196858656264E-2</c:v>
                </c:pt>
                <c:pt idx="9">
                  <c:v>1.0435585014772779E-2</c:v>
                </c:pt>
                <c:pt idx="10">
                  <c:v>1.0433685491948425E-2</c:v>
                </c:pt>
                <c:pt idx="12">
                  <c:v>1.0429174125240585E-2</c:v>
                </c:pt>
                <c:pt idx="13">
                  <c:v>1.0427274602416232E-2</c:v>
                </c:pt>
                <c:pt idx="14">
                  <c:v>1.0422763235708392E-2</c:v>
                </c:pt>
                <c:pt idx="15">
                  <c:v>1.0422763235708392E-2</c:v>
                </c:pt>
                <c:pt idx="16">
                  <c:v>1.0420863712884037E-2</c:v>
                </c:pt>
                <c:pt idx="17">
                  <c:v>1.0420151391824905E-2</c:v>
                </c:pt>
                <c:pt idx="21">
                  <c:v>1.0416352346176197E-2</c:v>
                </c:pt>
                <c:pt idx="22">
                  <c:v>1.0415640025117065E-2</c:v>
                </c:pt>
                <c:pt idx="23">
                  <c:v>1.0413740502292712E-2</c:v>
                </c:pt>
                <c:pt idx="24">
                  <c:v>1.0413740502292712E-2</c:v>
                </c:pt>
                <c:pt idx="25">
                  <c:v>1.0411840979468357E-2</c:v>
                </c:pt>
                <c:pt idx="26">
                  <c:v>1.0410653777703137E-2</c:v>
                </c:pt>
                <c:pt idx="27">
                  <c:v>1.0409941456644005E-2</c:v>
                </c:pt>
                <c:pt idx="28">
                  <c:v>1.040804193381965E-2</c:v>
                </c:pt>
                <c:pt idx="29">
                  <c:v>1.040804193381965E-2</c:v>
                </c:pt>
                <c:pt idx="30">
                  <c:v>1.0406142410995297E-2</c:v>
                </c:pt>
                <c:pt idx="31">
                  <c:v>1.0397119677579617E-2</c:v>
                </c:pt>
                <c:pt idx="32">
                  <c:v>1.0390708788047424E-2</c:v>
                </c:pt>
                <c:pt idx="33">
                  <c:v>1.038880926522307E-2</c:v>
                </c:pt>
                <c:pt idx="35">
                  <c:v>1.0319714122487207E-2</c:v>
                </c:pt>
                <c:pt idx="36">
                  <c:v>1.0317814599662852E-2</c:v>
                </c:pt>
                <c:pt idx="37">
                  <c:v>1.0311403710130659E-2</c:v>
                </c:pt>
                <c:pt idx="38">
                  <c:v>1.0307604664481952E-2</c:v>
                </c:pt>
                <c:pt idx="39">
                  <c:v>1.0305705141657597E-2</c:v>
                </c:pt>
                <c:pt idx="42">
                  <c:v>1.0271751171172277E-2</c:v>
                </c:pt>
                <c:pt idx="43">
                  <c:v>1.026462796058095E-2</c:v>
                </c:pt>
                <c:pt idx="44">
                  <c:v>1.0260828914932242E-2</c:v>
                </c:pt>
                <c:pt idx="45">
                  <c:v>1.0243495769160015E-2</c:v>
                </c:pt>
                <c:pt idx="46">
                  <c:v>1.0188647047606804E-2</c:v>
                </c:pt>
                <c:pt idx="47">
                  <c:v>1.0186035203723317E-2</c:v>
                </c:pt>
                <c:pt idx="48">
                  <c:v>1.0184135680898964E-2</c:v>
                </c:pt>
                <c:pt idx="49">
                  <c:v>1.017772479136677E-2</c:v>
                </c:pt>
                <c:pt idx="50">
                  <c:v>1.0175825268542417E-2</c:v>
                </c:pt>
                <c:pt idx="51">
                  <c:v>1.0175825268542417E-2</c:v>
                </c:pt>
                <c:pt idx="52">
                  <c:v>1.0175112947483285E-2</c:v>
                </c:pt>
                <c:pt idx="53">
                  <c:v>1.0160391645594544E-2</c:v>
                </c:pt>
                <c:pt idx="54">
                  <c:v>1.0148282187589289E-2</c:v>
                </c:pt>
                <c:pt idx="55">
                  <c:v>1.0148282187589289E-2</c:v>
                </c:pt>
                <c:pt idx="56">
                  <c:v>1.0137359931349255E-2</c:v>
                </c:pt>
                <c:pt idx="57">
                  <c:v>1.0137359931349255E-2</c:v>
                </c:pt>
                <c:pt idx="58">
                  <c:v>1.0132848564641415E-2</c:v>
                </c:pt>
                <c:pt idx="59">
                  <c:v>1.0132848564641415E-2</c:v>
                </c:pt>
                <c:pt idx="60">
                  <c:v>1.0129761840051842E-2</c:v>
                </c:pt>
                <c:pt idx="61">
                  <c:v>1.0129049518992708E-2</c:v>
                </c:pt>
                <c:pt idx="62">
                  <c:v>1.0127862317227487E-2</c:v>
                </c:pt>
                <c:pt idx="63">
                  <c:v>1.0127149996168355E-2</c:v>
                </c:pt>
                <c:pt idx="64">
                  <c:v>1.0126437675109222E-2</c:v>
                </c:pt>
                <c:pt idx="65">
                  <c:v>1.0125250473344002E-2</c:v>
                </c:pt>
                <c:pt idx="66">
                  <c:v>1.0125250473344002E-2</c:v>
                </c:pt>
                <c:pt idx="67">
                  <c:v>1.0120026785577028E-2</c:v>
                </c:pt>
                <c:pt idx="69">
                  <c:v>1.0114328217103967E-2</c:v>
                </c:pt>
                <c:pt idx="70">
                  <c:v>1.0103405960863935E-2</c:v>
                </c:pt>
                <c:pt idx="71">
                  <c:v>1.009699507133174E-2</c:v>
                </c:pt>
                <c:pt idx="72">
                  <c:v>1.0059242055197712E-2</c:v>
                </c:pt>
                <c:pt idx="73">
                  <c:v>1.0052831165665518E-2</c:v>
                </c:pt>
                <c:pt idx="74">
                  <c:v>1.0050931642841165E-2</c:v>
                </c:pt>
                <c:pt idx="81">
                  <c:v>1.0026712726830655E-2</c:v>
                </c:pt>
                <c:pt idx="82">
                  <c:v>1.0026000405771522E-2</c:v>
                </c:pt>
                <c:pt idx="83">
                  <c:v>1.0026000405771522E-2</c:v>
                </c:pt>
                <c:pt idx="84">
                  <c:v>1.0024813204006302E-2</c:v>
                </c:pt>
                <c:pt idx="85">
                  <c:v>1.0021489039063683E-2</c:v>
                </c:pt>
                <c:pt idx="86">
                  <c:v>1.001958951623933E-2</c:v>
                </c:pt>
                <c:pt idx="87">
                  <c:v>1.001958951623933E-2</c:v>
                </c:pt>
                <c:pt idx="88">
                  <c:v>1.0018877195180197E-2</c:v>
                </c:pt>
                <c:pt idx="89">
                  <c:v>1.0018402314474109E-2</c:v>
                </c:pt>
                <c:pt idx="90">
                  <c:v>1.0018402314474109E-2</c:v>
                </c:pt>
                <c:pt idx="91">
                  <c:v>1.0017689993414975E-2</c:v>
                </c:pt>
                <c:pt idx="92">
                  <c:v>1.0013890947766267E-2</c:v>
                </c:pt>
                <c:pt idx="93">
                  <c:v>1.0011279103882782E-2</c:v>
                </c:pt>
                <c:pt idx="94">
                  <c:v>1.0007480058234075E-2</c:v>
                </c:pt>
                <c:pt idx="98">
                  <c:v>9.9927587563453345E-3</c:v>
                </c:pt>
                <c:pt idx="99">
                  <c:v>9.9882473896374946E-3</c:v>
                </c:pt>
                <c:pt idx="100">
                  <c:v>9.9837360229296547E-3</c:v>
                </c:pt>
                <c:pt idx="101">
                  <c:v>9.9825488211644324E-3</c:v>
                </c:pt>
                <c:pt idx="103">
                  <c:v>9.9697270421000468E-3</c:v>
                </c:pt>
                <c:pt idx="105">
                  <c:v>9.9070427888963749E-3</c:v>
                </c:pt>
                <c:pt idx="106">
                  <c:v>9.8975451747746069E-3</c:v>
                </c:pt>
                <c:pt idx="107">
                  <c:v>9.8965954133624304E-3</c:v>
                </c:pt>
                <c:pt idx="108">
                  <c:v>9.8949333308911216E-3</c:v>
                </c:pt>
                <c:pt idx="109">
                  <c:v>9.8904219641832818E-3</c:v>
                </c:pt>
                <c:pt idx="110">
                  <c:v>9.8897096431241477E-3</c:v>
                </c:pt>
                <c:pt idx="111">
                  <c:v>9.8847233957102196E-3</c:v>
                </c:pt>
                <c:pt idx="112">
                  <c:v>9.878787386884115E-3</c:v>
                </c:pt>
                <c:pt idx="113">
                  <c:v>9.8768878640597621E-3</c:v>
                </c:pt>
                <c:pt idx="114">
                  <c:v>9.8723764973519222E-3</c:v>
                </c:pt>
                <c:pt idx="115">
                  <c:v>9.8685774517032147E-3</c:v>
                </c:pt>
                <c:pt idx="116">
                  <c:v>9.8685774517032147E-3</c:v>
                </c:pt>
                <c:pt idx="117">
                  <c:v>9.8628788832301525E-3</c:v>
                </c:pt>
                <c:pt idx="118">
                  <c:v>9.8557556726388273E-3</c:v>
                </c:pt>
                <c:pt idx="119">
                  <c:v>9.8557556726388273E-3</c:v>
                </c:pt>
                <c:pt idx="120">
                  <c:v>9.8519566269901198E-3</c:v>
                </c:pt>
                <c:pt idx="121">
                  <c:v>9.8519566269901198E-3</c:v>
                </c:pt>
                <c:pt idx="122">
                  <c:v>9.8500571041657652E-3</c:v>
                </c:pt>
                <c:pt idx="144">
                  <c:v>9.49294681318728E-3</c:v>
                </c:pt>
                <c:pt idx="156">
                  <c:v>9.458992842701958E-3</c:v>
                </c:pt>
                <c:pt idx="157">
                  <c:v>9.458992842701958E-3</c:v>
                </c:pt>
                <c:pt idx="160">
                  <c:v>9.4511573110514988E-3</c:v>
                </c:pt>
                <c:pt idx="162">
                  <c:v>9.4480705864619253E-3</c:v>
                </c:pt>
                <c:pt idx="163">
                  <c:v>9.4480705864619253E-3</c:v>
                </c:pt>
                <c:pt idx="170">
                  <c:v>9.3502451610077125E-3</c:v>
                </c:pt>
                <c:pt idx="173">
                  <c:v>9.3431219504163856E-3</c:v>
                </c:pt>
                <c:pt idx="181">
                  <c:v>9.303113250928436E-3</c:v>
                </c:pt>
                <c:pt idx="190">
                  <c:v>9.1875985191724307E-3</c:v>
                </c:pt>
                <c:pt idx="191">
                  <c:v>9.1830871524645908E-3</c:v>
                </c:pt>
                <c:pt idx="192">
                  <c:v>9.1826122717585026E-3</c:v>
                </c:pt>
                <c:pt idx="193">
                  <c:v>9.1796442673454486E-3</c:v>
                </c:pt>
                <c:pt idx="195">
                  <c:v>9.1792881068158833E-3</c:v>
                </c:pt>
                <c:pt idx="198">
                  <c:v>9.1687220111054159E-3</c:v>
                </c:pt>
                <c:pt idx="200">
                  <c:v>9.161954961043656E-3</c:v>
                </c:pt>
                <c:pt idx="376">
                  <c:v>8.2309513367573237E-3</c:v>
                </c:pt>
                <c:pt idx="419">
                  <c:v>7.9206167953285445E-3</c:v>
                </c:pt>
                <c:pt idx="463">
                  <c:v>7.6846010844026039E-3</c:v>
                </c:pt>
                <c:pt idx="527">
                  <c:v>7.413919081932209E-3</c:v>
                </c:pt>
                <c:pt idx="538">
                  <c:v>7.3885129641564785E-3</c:v>
                </c:pt>
                <c:pt idx="545">
                  <c:v>7.3410248935476376E-3</c:v>
                </c:pt>
                <c:pt idx="554">
                  <c:v>7.2757287964604813E-3</c:v>
                </c:pt>
                <c:pt idx="555">
                  <c:v>7.2757287964604813E-3</c:v>
                </c:pt>
                <c:pt idx="556">
                  <c:v>7.2757287964604813E-3</c:v>
                </c:pt>
                <c:pt idx="589">
                  <c:v>7.1287532179261171E-3</c:v>
                </c:pt>
                <c:pt idx="590">
                  <c:v>7.1287532179261171E-3</c:v>
                </c:pt>
                <c:pt idx="625">
                  <c:v>6.9948368588091843E-3</c:v>
                </c:pt>
                <c:pt idx="626">
                  <c:v>6.9948368588091843E-3</c:v>
                </c:pt>
                <c:pt idx="637">
                  <c:v>6.9929373359848314E-3</c:v>
                </c:pt>
                <c:pt idx="642">
                  <c:v>6.991868854396132E-3</c:v>
                </c:pt>
                <c:pt idx="644">
                  <c:v>6.9818963595682758E-3</c:v>
                </c:pt>
                <c:pt idx="646">
                  <c:v>6.9699056217395437E-3</c:v>
                </c:pt>
                <c:pt idx="668">
                  <c:v>6.8510667250409173E-3</c:v>
                </c:pt>
                <c:pt idx="672">
                  <c:v>6.8491672022165644E-3</c:v>
                </c:pt>
                <c:pt idx="675">
                  <c:v>6.8488110416869974E-3</c:v>
                </c:pt>
                <c:pt idx="677">
                  <c:v>6.847980000451343E-3</c:v>
                </c:pt>
                <c:pt idx="695">
                  <c:v>6.8155693922608094E-3</c:v>
                </c:pt>
                <c:pt idx="696">
                  <c:v>6.8155693922608094E-3</c:v>
                </c:pt>
                <c:pt idx="697">
                  <c:v>6.8155693922608094E-3</c:v>
                </c:pt>
                <c:pt idx="703">
                  <c:v>6.7982362464885822E-3</c:v>
                </c:pt>
                <c:pt idx="704">
                  <c:v>6.7982362464885822E-3</c:v>
                </c:pt>
                <c:pt idx="705">
                  <c:v>6.7982362464885822E-3</c:v>
                </c:pt>
                <c:pt idx="728">
                  <c:v>6.7181001273361619E-3</c:v>
                </c:pt>
                <c:pt idx="750">
                  <c:v>6.4617832662249419E-3</c:v>
                </c:pt>
                <c:pt idx="755">
                  <c:v>6.4579842205762343E-3</c:v>
                </c:pt>
                <c:pt idx="758">
                  <c:v>6.4534728538683944E-3</c:v>
                </c:pt>
                <c:pt idx="759">
                  <c:v>6.4515733310440406E-3</c:v>
                </c:pt>
                <c:pt idx="760">
                  <c:v>6.4496738082196869E-3</c:v>
                </c:pt>
                <c:pt idx="761">
                  <c:v>6.447774285395334E-3</c:v>
                </c:pt>
                <c:pt idx="762">
                  <c:v>6.445162441511847E-3</c:v>
                </c:pt>
                <c:pt idx="763">
                  <c:v>6.4413633958631394E-3</c:v>
                </c:pt>
                <c:pt idx="765">
                  <c:v>6.4361397080961672E-3</c:v>
                </c:pt>
                <c:pt idx="766">
                  <c:v>6.4335278642126811E-3</c:v>
                </c:pt>
                <c:pt idx="767">
                  <c:v>6.4323406624474597E-3</c:v>
                </c:pt>
                <c:pt idx="768">
                  <c:v>6.4311534606822391E-3</c:v>
                </c:pt>
                <c:pt idx="769">
                  <c:v>6.4304411396231068E-3</c:v>
                </c:pt>
                <c:pt idx="770">
                  <c:v>6.4292539378578853E-3</c:v>
                </c:pt>
                <c:pt idx="771">
                  <c:v>6.4290164975048412E-3</c:v>
                </c:pt>
                <c:pt idx="772">
                  <c:v>6.4285416167987521E-3</c:v>
                </c:pt>
                <c:pt idx="773">
                  <c:v>6.4266420939743992E-3</c:v>
                </c:pt>
                <c:pt idx="774">
                  <c:v>6.4259297729152669E-3</c:v>
                </c:pt>
                <c:pt idx="776">
                  <c:v>6.4233179290317799E-3</c:v>
                </c:pt>
                <c:pt idx="777">
                  <c:v>6.421418406207427E-3</c:v>
                </c:pt>
                <c:pt idx="778">
                  <c:v>6.4207060851482938E-3</c:v>
                </c:pt>
                <c:pt idx="779">
                  <c:v>6.4183316816178518E-3</c:v>
                </c:pt>
                <c:pt idx="781">
                  <c:v>6.4150075166752325E-3</c:v>
                </c:pt>
                <c:pt idx="785">
                  <c:v>6.4104961499673926E-3</c:v>
                </c:pt>
                <c:pt idx="787">
                  <c:v>6.4047975814943321E-3</c:v>
                </c:pt>
                <c:pt idx="790">
                  <c:v>6.3511360617063417E-3</c:v>
                </c:pt>
                <c:pt idx="791">
                  <c:v>6.3404512458193523E-3</c:v>
                </c:pt>
                <c:pt idx="792">
                  <c:v>6.3254925035775671E-3</c:v>
                </c:pt>
                <c:pt idx="793">
                  <c:v>6.3171820912210196E-3</c:v>
                </c:pt>
                <c:pt idx="794">
                  <c:v>6.3152825683966667E-3</c:v>
                </c:pt>
                <c:pt idx="795">
                  <c:v>6.3148076876905785E-3</c:v>
                </c:pt>
                <c:pt idx="796">
                  <c:v>6.3126707245131797E-3</c:v>
                </c:pt>
                <c:pt idx="797">
                  <c:v>6.3114835227479592E-3</c:v>
                </c:pt>
                <c:pt idx="798">
                  <c:v>6.3100588806296936E-3</c:v>
                </c:pt>
                <c:pt idx="799">
                  <c:v>6.3088716788644722E-3</c:v>
                </c:pt>
                <c:pt idx="800">
                  <c:v>6.3050726332157655E-3</c:v>
                </c:pt>
                <c:pt idx="801">
                  <c:v>6.3038854314505441E-3</c:v>
                </c:pt>
                <c:pt idx="802">
                  <c:v>6.2975932620948725E-3</c:v>
                </c:pt>
                <c:pt idx="803">
                  <c:v>6.2975932620948725E-3</c:v>
                </c:pt>
                <c:pt idx="804">
                  <c:v>6.2972371015653072E-3</c:v>
                </c:pt>
                <c:pt idx="805">
                  <c:v>6.2953375787409525E-3</c:v>
                </c:pt>
                <c:pt idx="806">
                  <c:v>6.294150376975732E-3</c:v>
                </c:pt>
                <c:pt idx="807">
                  <c:v>6.2870271663844051E-3</c:v>
                </c:pt>
                <c:pt idx="808">
                  <c:v>6.2870271663844051E-3</c:v>
                </c:pt>
                <c:pt idx="809">
                  <c:v>6.2866710058548398E-3</c:v>
                </c:pt>
                <c:pt idx="810">
                  <c:v>6.2866710058548398E-3</c:v>
                </c:pt>
                <c:pt idx="811">
                  <c:v>6.2865522856783169E-3</c:v>
                </c:pt>
                <c:pt idx="812">
                  <c:v>6.2854838040896184E-3</c:v>
                </c:pt>
                <c:pt idx="813">
                  <c:v>6.284652762853964E-3</c:v>
                </c:pt>
                <c:pt idx="814">
                  <c:v>6.2806162768522123E-3</c:v>
                </c:pt>
                <c:pt idx="815">
                  <c:v>6.2699314609652229E-3</c:v>
                </c:pt>
                <c:pt idx="816">
                  <c:v>6.2692191399060897E-3</c:v>
                </c:pt>
                <c:pt idx="817">
                  <c:v>6.2635205714330292E-3</c:v>
                </c:pt>
                <c:pt idx="818">
                  <c:v>6.2616210486086763E-3</c:v>
                </c:pt>
                <c:pt idx="819">
                  <c:v>6.2609087275495431E-3</c:v>
                </c:pt>
                <c:pt idx="820">
                  <c:v>6.2506987923686419E-3</c:v>
                </c:pt>
                <c:pt idx="821">
                  <c:v>6.2148452990589669E-3</c:v>
                </c:pt>
                <c:pt idx="822">
                  <c:v>6.1956126304623868E-3</c:v>
                </c:pt>
                <c:pt idx="823">
                  <c:v>6.1721060355110101E-3</c:v>
                </c:pt>
                <c:pt idx="824">
                  <c:v>6.1702065126866563E-3</c:v>
                </c:pt>
                <c:pt idx="825">
                  <c:v>6.1630833020953294E-3</c:v>
                </c:pt>
                <c:pt idx="826">
                  <c:v>6.1630833020953294E-3</c:v>
                </c:pt>
                <c:pt idx="827">
                  <c:v>6.1630833020953294E-3</c:v>
                </c:pt>
                <c:pt idx="828">
                  <c:v>6.1627271415657641E-3</c:v>
                </c:pt>
                <c:pt idx="829">
                  <c:v>6.1627271415657641E-3</c:v>
                </c:pt>
                <c:pt idx="830">
                  <c:v>6.1623709810361971E-3</c:v>
                </c:pt>
                <c:pt idx="831">
                  <c:v>6.1623709810361971E-3</c:v>
                </c:pt>
                <c:pt idx="832">
                  <c:v>6.1521610458552967E-3</c:v>
                </c:pt>
                <c:pt idx="833">
                  <c:v>6.1521610458552967E-3</c:v>
                </c:pt>
                <c:pt idx="834">
                  <c:v>6.1393392667909094E-3</c:v>
                </c:pt>
                <c:pt idx="835">
                  <c:v>6.1277046894917427E-3</c:v>
                </c:pt>
                <c:pt idx="836">
                  <c:v>6.1079971401890743E-3</c:v>
                </c:pt>
                <c:pt idx="837">
                  <c:v>6.0295231035079645E-3</c:v>
                </c:pt>
                <c:pt idx="838">
                  <c:v>6.0295231035079645E-3</c:v>
                </c:pt>
                <c:pt idx="839">
                  <c:v>6.0295231035079645E-3</c:v>
                </c:pt>
                <c:pt idx="840">
                  <c:v>6.0256053376827341E-3</c:v>
                </c:pt>
                <c:pt idx="841">
                  <c:v>6.0196693288566295E-3</c:v>
                </c:pt>
                <c:pt idx="842">
                  <c:v>6.0196693288566295E-3</c:v>
                </c:pt>
                <c:pt idx="843">
                  <c:v>6.0196693288566295E-3</c:v>
                </c:pt>
                <c:pt idx="844">
                  <c:v>6.0193131683270633E-3</c:v>
                </c:pt>
                <c:pt idx="845">
                  <c:v>6.0193131683270633E-3</c:v>
                </c:pt>
                <c:pt idx="846">
                  <c:v>6.0193131683270633E-3</c:v>
                </c:pt>
                <c:pt idx="847">
                  <c:v>6.0182446867383648E-3</c:v>
                </c:pt>
                <c:pt idx="848">
                  <c:v>6.0177698060322757E-3</c:v>
                </c:pt>
                <c:pt idx="849">
                  <c:v>6.0177698060322757E-3</c:v>
                </c:pt>
                <c:pt idx="850">
                  <c:v>6.0127835586183476E-3</c:v>
                </c:pt>
                <c:pt idx="851">
                  <c:v>5.9928385689626343E-3</c:v>
                </c:pt>
                <c:pt idx="852">
                  <c:v>5.980016789898247E-3</c:v>
                </c:pt>
                <c:pt idx="853">
                  <c:v>5.9755054231904071E-3</c:v>
                </c:pt>
                <c:pt idx="854">
                  <c:v>5.9626836441260198E-3</c:v>
                </c:pt>
                <c:pt idx="855">
                  <c:v>5.9230311051676372E-3</c:v>
                </c:pt>
                <c:pt idx="856">
                  <c:v>5.9230311051676372E-3</c:v>
                </c:pt>
                <c:pt idx="857">
                  <c:v>5.9037984365710571E-3</c:v>
                </c:pt>
                <c:pt idx="858">
                  <c:v>5.9034422760414901E-3</c:v>
                </c:pt>
                <c:pt idx="859">
                  <c:v>5.9015427532171372E-3</c:v>
                </c:pt>
                <c:pt idx="860">
                  <c:v>5.8939446619197221E-3</c:v>
                </c:pt>
                <c:pt idx="861">
                  <c:v>5.8939446619197221E-3</c:v>
                </c:pt>
                <c:pt idx="862">
                  <c:v>5.8939446619197221E-3</c:v>
                </c:pt>
                <c:pt idx="863">
                  <c:v>5.8886022539762269E-3</c:v>
                </c:pt>
                <c:pt idx="864">
                  <c:v>5.8845657679744761E-3</c:v>
                </c:pt>
                <c:pt idx="865">
                  <c:v>5.8845657679744761E-3</c:v>
                </c:pt>
                <c:pt idx="866">
                  <c:v>5.8845657679744761E-3</c:v>
                </c:pt>
                <c:pt idx="867">
                  <c:v>5.884090887268387E-3</c:v>
                </c:pt>
                <c:pt idx="868">
                  <c:v>5.8807667223257686E-3</c:v>
                </c:pt>
                <c:pt idx="869">
                  <c:v>5.8776799977361942E-3</c:v>
                </c:pt>
                <c:pt idx="870">
                  <c:v>5.8712691082040006E-3</c:v>
                </c:pt>
                <c:pt idx="871">
                  <c:v>5.8705567871448674E-3</c:v>
                </c:pt>
                <c:pt idx="872">
                  <c:v>5.8693695853796468E-3</c:v>
                </c:pt>
                <c:pt idx="873">
                  <c:v>5.8622463747883208E-3</c:v>
                </c:pt>
                <c:pt idx="874">
                  <c:v>5.860346851963967E-3</c:v>
                </c:pt>
                <c:pt idx="875">
                  <c:v>5.8584473291396133E-3</c:v>
                </c:pt>
                <c:pt idx="876">
                  <c:v>5.8572601273743918E-3</c:v>
                </c:pt>
                <c:pt idx="877">
                  <c:v>5.8558354852561272E-3</c:v>
                </c:pt>
                <c:pt idx="878">
                  <c:v>5.8558354852561272E-3</c:v>
                </c:pt>
                <c:pt idx="879">
                  <c:v>5.8558354852561272E-3</c:v>
                </c:pt>
                <c:pt idx="880">
                  <c:v>5.8558354852561272E-3</c:v>
                </c:pt>
                <c:pt idx="881">
                  <c:v>5.8546482834909066E-3</c:v>
                </c:pt>
                <c:pt idx="882">
                  <c:v>5.8528674808430749E-3</c:v>
                </c:pt>
                <c:pt idx="883">
                  <c:v>5.8528674808430749E-3</c:v>
                </c:pt>
                <c:pt idx="884">
                  <c:v>5.8501369167830667E-3</c:v>
                </c:pt>
                <c:pt idx="885">
                  <c:v>5.8490684351943673E-3</c:v>
                </c:pt>
                <c:pt idx="886">
                  <c:v>5.8490684351943673E-3</c:v>
                </c:pt>
                <c:pt idx="887">
                  <c:v>5.8489497150178453E-3</c:v>
                </c:pt>
                <c:pt idx="888">
                  <c:v>5.8482373939587121E-3</c:v>
                </c:pt>
                <c:pt idx="889">
                  <c:v>5.8456255500752268E-3</c:v>
                </c:pt>
                <c:pt idx="890">
                  <c:v>5.8419452246030405E-3</c:v>
                </c:pt>
                <c:pt idx="891">
                  <c:v>5.7809230538706799E-3</c:v>
                </c:pt>
                <c:pt idx="892">
                  <c:v>5.7696446371010802E-3</c:v>
                </c:pt>
                <c:pt idx="893">
                  <c:v>5.7662017519819388E-3</c:v>
                </c:pt>
                <c:pt idx="894">
                  <c:v>5.7662017519819388E-3</c:v>
                </c:pt>
                <c:pt idx="895">
                  <c:v>5.7606219036854004E-3</c:v>
                </c:pt>
                <c:pt idx="896">
                  <c:v>5.7561105369775606E-3</c:v>
                </c:pt>
                <c:pt idx="897">
                  <c:v>5.7542110141532068E-3</c:v>
                </c:pt>
                <c:pt idx="898">
                  <c:v>5.7496996474453669E-3</c:v>
                </c:pt>
                <c:pt idx="899">
                  <c:v>5.7485124456801463E-3</c:v>
                </c:pt>
                <c:pt idx="900">
                  <c:v>5.7459006017966593E-3</c:v>
                </c:pt>
                <c:pt idx="901">
                  <c:v>5.7444759596783947E-3</c:v>
                </c:pt>
                <c:pt idx="902">
                  <c:v>5.7441197991488276E-3</c:v>
                </c:pt>
                <c:pt idx="903">
                  <c:v>5.7440010789723064E-3</c:v>
                </c:pt>
                <c:pt idx="904">
                  <c:v>5.7387773912053333E-3</c:v>
                </c:pt>
                <c:pt idx="905">
                  <c:v>5.7368778683809796E-3</c:v>
                </c:pt>
                <c:pt idx="906">
                  <c:v>5.7347409052035817E-3</c:v>
                </c:pt>
                <c:pt idx="907">
                  <c:v>5.7346221850270596E-3</c:v>
                </c:pt>
                <c:pt idx="908">
                  <c:v>5.7337911437914044E-3</c:v>
                </c:pt>
                <c:pt idx="909">
                  <c:v>5.733078822732272E-3</c:v>
                </c:pt>
                <c:pt idx="910">
                  <c:v>5.7323665016731397E-3</c:v>
                </c:pt>
                <c:pt idx="911">
                  <c:v>5.7247684103757246E-3</c:v>
                </c:pt>
                <c:pt idx="912">
                  <c:v>5.7247684103757246E-3</c:v>
                </c:pt>
                <c:pt idx="913">
                  <c:v>5.7221565664922393E-3</c:v>
                </c:pt>
                <c:pt idx="914">
                  <c:v>5.7216816857861511E-3</c:v>
                </c:pt>
                <c:pt idx="915">
                  <c:v>5.7157456769600448E-3</c:v>
                </c:pt>
                <c:pt idx="916">
                  <c:v>5.7112343102522049E-3</c:v>
                </c:pt>
                <c:pt idx="917">
                  <c:v>5.6164956093875673E-3</c:v>
                </c:pt>
                <c:pt idx="918">
                  <c:v>5.6164956093875673E-3</c:v>
                </c:pt>
                <c:pt idx="919">
                  <c:v>5.615783288328435E-3</c:v>
                </c:pt>
                <c:pt idx="920">
                  <c:v>5.615783288328435E-3</c:v>
                </c:pt>
                <c:pt idx="921">
                  <c:v>5.615783288328435E-3</c:v>
                </c:pt>
                <c:pt idx="922">
                  <c:v>5.6104408803849398E-3</c:v>
                </c:pt>
                <c:pt idx="923">
                  <c:v>5.6097285593258075E-3</c:v>
                </c:pt>
                <c:pt idx="924">
                  <c:v>5.6017743074988262E-3</c:v>
                </c:pt>
                <c:pt idx="925">
                  <c:v>5.5960757390257649E-3</c:v>
                </c:pt>
                <c:pt idx="926">
                  <c:v>5.5837288406674667E-3</c:v>
                </c:pt>
                <c:pt idx="927">
                  <c:v>5.5757745888404854E-3</c:v>
                </c:pt>
                <c:pt idx="928">
                  <c:v>5.565208493130018E-3</c:v>
                </c:pt>
                <c:pt idx="929">
                  <c:v>5.5606971264221781E-3</c:v>
                </c:pt>
                <c:pt idx="930">
                  <c:v>5.4866157362723862E-3</c:v>
                </c:pt>
                <c:pt idx="931">
                  <c:v>5.4802048467401925E-3</c:v>
                </c:pt>
                <c:pt idx="932">
                  <c:v>5.4802048467401925E-3</c:v>
                </c:pt>
                <c:pt idx="933">
                  <c:v>5.4802048467401925E-3</c:v>
                </c:pt>
                <c:pt idx="934">
                  <c:v>5.4802048467401925E-3</c:v>
                </c:pt>
                <c:pt idx="935">
                  <c:v>5.4802048467401925E-3</c:v>
                </c:pt>
                <c:pt idx="936">
                  <c:v>5.4802048467401925E-3</c:v>
                </c:pt>
                <c:pt idx="937">
                  <c:v>5.4802048467401925E-3</c:v>
                </c:pt>
                <c:pt idx="938">
                  <c:v>5.4802048467401925E-3</c:v>
                </c:pt>
                <c:pt idx="939">
                  <c:v>5.4802048467401925E-3</c:v>
                </c:pt>
                <c:pt idx="940">
                  <c:v>5.4616844992027447E-3</c:v>
                </c:pt>
                <c:pt idx="941">
                  <c:v>5.4455385551957381E-3</c:v>
                </c:pt>
                <c:pt idx="942">
                  <c:v>5.4372281428391915E-3</c:v>
                </c:pt>
                <c:pt idx="943">
                  <c:v>5.3567358631572051E-3</c:v>
                </c:pt>
                <c:pt idx="944">
                  <c:v>5.3503249736250114E-3</c:v>
                </c:pt>
                <c:pt idx="945">
                  <c:v>5.3181518057875219E-3</c:v>
                </c:pt>
                <c:pt idx="946">
                  <c:v>5.3141153197857702E-3</c:v>
                </c:pt>
                <c:pt idx="947">
                  <c:v>5.2072671609158776E-3</c:v>
                </c:pt>
                <c:pt idx="948">
                  <c:v>5.20572379862109E-3</c:v>
                </c:pt>
                <c:pt idx="949">
                  <c:v>5.1948015423810565E-3</c:v>
                </c:pt>
                <c:pt idx="950">
                  <c:v>5.1921896984975704E-3</c:v>
                </c:pt>
                <c:pt idx="951">
                  <c:v>5.1731944702540335E-3</c:v>
                </c:pt>
                <c:pt idx="952">
                  <c:v>5.1608475718957353E-3</c:v>
                </c:pt>
                <c:pt idx="953">
                  <c:v>5.04485795943364E-3</c:v>
                </c:pt>
                <c:pt idx="954">
                  <c:v>5.0445017989040738E-3</c:v>
                </c:pt>
                <c:pt idx="955">
                  <c:v>5.028355854897068E-3</c:v>
                </c:pt>
                <c:pt idx="956">
                  <c:v>4.9545119051003202E-3</c:v>
                </c:pt>
                <c:pt idx="957">
                  <c:v>4.9454891716846404E-3</c:v>
                </c:pt>
                <c:pt idx="958">
                  <c:v>4.9308865899724214E-3</c:v>
                </c:pt>
                <c:pt idx="959">
                  <c:v>4.9093982380219205E-3</c:v>
                </c:pt>
                <c:pt idx="960">
                  <c:v>4.9048868713140806E-3</c:v>
                </c:pt>
                <c:pt idx="961">
                  <c:v>4.8841108404227129E-3</c:v>
                </c:pt>
                <c:pt idx="962">
                  <c:v>4.8818551570687929E-3</c:v>
                </c:pt>
                <c:pt idx="963">
                  <c:v>4.7833174105554469E-3</c:v>
                </c:pt>
                <c:pt idx="964">
                  <c:v>4.7708517920206266E-3</c:v>
                </c:pt>
                <c:pt idx="965">
                  <c:v>4.7561304901318855E-3</c:v>
                </c:pt>
                <c:pt idx="966">
                  <c:v>4.7469890365396837E-3</c:v>
                </c:pt>
                <c:pt idx="967">
                  <c:v>4.7469890365396837E-3</c:v>
                </c:pt>
                <c:pt idx="968">
                  <c:v>4.7301307714735447E-3</c:v>
                </c:pt>
                <c:pt idx="969">
                  <c:v>4.6643597936802993E-3</c:v>
                </c:pt>
                <c:pt idx="970">
                  <c:v>4.6643597936802993E-3</c:v>
                </c:pt>
                <c:pt idx="971">
                  <c:v>4.6280314196645361E-3</c:v>
                </c:pt>
                <c:pt idx="972">
                  <c:v>4.5347173609181632E-3</c:v>
                </c:pt>
                <c:pt idx="973">
                  <c:v>4.5302059942103233E-3</c:v>
                </c:pt>
                <c:pt idx="974">
                  <c:v>4.5299685538572792E-3</c:v>
                </c:pt>
                <c:pt idx="975">
                  <c:v>4.5280690310329254E-3</c:v>
                </c:pt>
                <c:pt idx="976">
                  <c:v>4.5090738027893885E-3</c:v>
                </c:pt>
                <c:pt idx="977">
                  <c:v>4.498270266725877E-3</c:v>
                </c:pt>
                <c:pt idx="978">
                  <c:v>4.4698961445370951E-3</c:v>
                </c:pt>
                <c:pt idx="979">
                  <c:v>4.4698961445370951E-3</c:v>
                </c:pt>
                <c:pt idx="980">
                  <c:v>4.3772944068498545E-3</c:v>
                </c:pt>
                <c:pt idx="981">
                  <c:v>4.340016271421914E-3</c:v>
                </c:pt>
                <c:pt idx="982">
                  <c:v>4.311404708880087E-3</c:v>
                </c:pt>
                <c:pt idx="983">
                  <c:v>4.2660536014486432E-3</c:v>
                </c:pt>
                <c:pt idx="984">
                  <c:v>4.2573870285625304E-3</c:v>
                </c:pt>
                <c:pt idx="985">
                  <c:v>4.2554875057381767E-3</c:v>
                </c:pt>
                <c:pt idx="986">
                  <c:v>4.2362548371415957E-3</c:v>
                </c:pt>
                <c:pt idx="987">
                  <c:v>4.2044378298336724E-3</c:v>
                </c:pt>
                <c:pt idx="988">
                  <c:v>4.1131420140881744E-3</c:v>
                </c:pt>
                <c:pt idx="989">
                  <c:v>4.0909413410785411E-3</c:v>
                </c:pt>
                <c:pt idx="990">
                  <c:v>4.0909413410785411E-3</c:v>
                </c:pt>
                <c:pt idx="991">
                  <c:v>4.0909413410785411E-3</c:v>
                </c:pt>
                <c:pt idx="992">
                  <c:v>4.0909413410785411E-3</c:v>
                </c:pt>
                <c:pt idx="993">
                  <c:v>4.0783570023671988E-3</c:v>
                </c:pt>
                <c:pt idx="994">
                  <c:v>4.0783570023671988E-3</c:v>
                </c:pt>
                <c:pt idx="995">
                  <c:v>4.0636357004784577E-3</c:v>
                </c:pt>
                <c:pt idx="996">
                  <c:v>3.9588057846094409E-3</c:v>
                </c:pt>
                <c:pt idx="997">
                  <c:v>3.9538195371955119E-3</c:v>
                </c:pt>
                <c:pt idx="998">
                  <c:v>3.9508515327824597E-3</c:v>
                </c:pt>
                <c:pt idx="999">
                  <c:v>3.9363676712467627E-3</c:v>
                </c:pt>
                <c:pt idx="1000">
                  <c:v>3.8466152177960532E-3</c:v>
                </c:pt>
                <c:pt idx="1001">
                  <c:v>3.8254830263751184E-3</c:v>
                </c:pt>
                <c:pt idx="1002">
                  <c:v>3.8223963017855441E-3</c:v>
                </c:pt>
                <c:pt idx="1003">
                  <c:v>3.8013828305411314E-3</c:v>
                </c:pt>
                <c:pt idx="1004">
                  <c:v>3.8273825491994722E-3</c:v>
                </c:pt>
                <c:pt idx="1005">
                  <c:v>3.7889172120063111E-3</c:v>
                </c:pt>
                <c:pt idx="1006">
                  <c:v>3.8031636331889631E-3</c:v>
                </c:pt>
                <c:pt idx="1007">
                  <c:v>3.6925164286703629E-3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5E-4F45-A84C-D775728A1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42848"/>
        <c:axId val="1"/>
      </c:scatterChart>
      <c:valAx>
        <c:axId val="544042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63425564170894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989821882951654E-2"/>
              <c:y val="0.362229102167182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42848"/>
        <c:crosses val="autoZero"/>
        <c:crossBetween val="midCat"/>
        <c:majorUnit val="0.01"/>
        <c:minorUnit val="2E-3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23156551995886"/>
          <c:y val="0.91640866873065019"/>
          <c:w val="0.70101874670246378"/>
          <c:h val="6.19195046439628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238124</xdr:colOff>
      <xdr:row>0</xdr:row>
      <xdr:rowOff>57150</xdr:rowOff>
    </xdr:from>
    <xdr:to>
      <xdr:col>26</xdr:col>
      <xdr:colOff>66674</xdr:colOff>
      <xdr:row>18</xdr:row>
      <xdr:rowOff>57150</xdr:rowOff>
    </xdr:to>
    <xdr:graphicFrame macro="">
      <xdr:nvGraphicFramePr>
        <xdr:cNvPr id="1038" name="Chart 2">
          <a:extLst>
            <a:ext uri="{FF2B5EF4-FFF2-40B4-BE49-F238E27FC236}">
              <a16:creationId xmlns:a16="http://schemas.microsoft.com/office/drawing/2014/main" id="{1651D45A-5C19-CCB8-A8BF-950A8B76F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123825</xdr:colOff>
      <xdr:row>0</xdr:row>
      <xdr:rowOff>47625</xdr:rowOff>
    </xdr:from>
    <xdr:to>
      <xdr:col>16</xdr:col>
      <xdr:colOff>209550</xdr:colOff>
      <xdr:row>18</xdr:row>
      <xdr:rowOff>47625</xdr:rowOff>
    </xdr:to>
    <xdr:graphicFrame macro="">
      <xdr:nvGraphicFramePr>
        <xdr:cNvPr id="1041" name="Chart 6">
          <a:extLst>
            <a:ext uri="{FF2B5EF4-FFF2-40B4-BE49-F238E27FC236}">
              <a16:creationId xmlns:a16="http://schemas.microsoft.com/office/drawing/2014/main" id="{C0809B65-99C0-C201-DCE5-4378AC224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38100</xdr:rowOff>
    </xdr:from>
    <xdr:to>
      <xdr:col>11</xdr:col>
      <xdr:colOff>476250</xdr:colOff>
      <xdr:row>19</xdr:row>
      <xdr:rowOff>47625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A6ED4C-9B2A-752F-0029-464390588D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266700</xdr:colOff>
      <xdr:row>0</xdr:row>
      <xdr:rowOff>133350</xdr:rowOff>
    </xdr:from>
    <xdr:to>
      <xdr:col>24</xdr:col>
      <xdr:colOff>38100</xdr:colOff>
      <xdr:row>19</xdr:row>
      <xdr:rowOff>133350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8CCBB9A8-09AB-48D7-BD4F-2588E16FCC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20</xdr:row>
      <xdr:rowOff>9525</xdr:rowOff>
    </xdr:from>
    <xdr:to>
      <xdr:col>11</xdr:col>
      <xdr:colOff>495300</xdr:colOff>
      <xdr:row>39</xdr:row>
      <xdr:rowOff>19050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48C772BD-893E-DB7D-6BF2-8F314521B4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4</xdr:row>
      <xdr:rowOff>19050</xdr:rowOff>
    </xdr:from>
    <xdr:to>
      <xdr:col>21</xdr:col>
      <xdr:colOff>200025</xdr:colOff>
      <xdr:row>28</xdr:row>
      <xdr:rowOff>142875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C1D533AB-C1C7-1CA8-B413-5AD978C04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28575</xdr:rowOff>
    </xdr:from>
    <xdr:to>
      <xdr:col>15</xdr:col>
      <xdr:colOff>381000</xdr:colOff>
      <xdr:row>18</xdr:row>
      <xdr:rowOff>28575</xdr:rowOff>
    </xdr:to>
    <xdr:graphicFrame macro="">
      <xdr:nvGraphicFramePr>
        <xdr:cNvPr id="2053" name="Chart 1">
          <a:extLst>
            <a:ext uri="{FF2B5EF4-FFF2-40B4-BE49-F238E27FC236}">
              <a16:creationId xmlns:a16="http://schemas.microsoft.com/office/drawing/2014/main" id="{E3A5DCDF-5944-F088-A657-F347F3D6C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104775</xdr:colOff>
      <xdr:row>18</xdr:row>
      <xdr:rowOff>9525</xdr:rowOff>
    </xdr:to>
    <xdr:graphicFrame macro="">
      <xdr:nvGraphicFramePr>
        <xdr:cNvPr id="2054" name="Chart 2">
          <a:extLst>
            <a:ext uri="{FF2B5EF4-FFF2-40B4-BE49-F238E27FC236}">
              <a16:creationId xmlns:a16="http://schemas.microsoft.com/office/drawing/2014/main" id="{AE27ED6E-B4AC-F0E3-5CB0-177C1F4FE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s://www.aavso.org/ejaavso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://vsolj.cetus-net.org/bulletin.html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s://www.aavso.org/ejaavso" TargetMode="External"/><Relationship Id="rId40" Type="http://schemas.openxmlformats.org/officeDocument/2006/relationships/hyperlink" Target="http://cdsbib.u-strasbg.fr/cgi-bin/cdsbib?1990RMxAA..21..381G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printerSettings" Target="../printerSettings/printerSettings1.bin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hyperlink" Target="http://cdsbib.u-strasbg.fr/cgi-bin/cdsbib?1990RMxAA..21..381G" TargetMode="External"/><Relationship Id="rId52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8" Type="http://schemas.openxmlformats.org/officeDocument/2006/relationships/hyperlink" Target="http://vsolj.cetus-net.org/bulletin.html" TargetMode="External"/><Relationship Id="rId51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795" TargetMode="External"/><Relationship Id="rId299" Type="http://schemas.openxmlformats.org/officeDocument/2006/relationships/hyperlink" Target="http://var.astro.cz/oejv/issues/oejv0060.pdf" TargetMode="External"/><Relationship Id="rId21" Type="http://schemas.openxmlformats.org/officeDocument/2006/relationships/hyperlink" Target="http://www.bav-astro.de/sfs/BAVM_link.php?BAVMnr=12" TargetMode="External"/><Relationship Id="rId63" Type="http://schemas.openxmlformats.org/officeDocument/2006/relationships/hyperlink" Target="http://www.konkoly.hu/cgi-bin/IBVS?111" TargetMode="External"/><Relationship Id="rId159" Type="http://schemas.openxmlformats.org/officeDocument/2006/relationships/hyperlink" Target="http://www.bav-astro.de/sfs/BAVM_link.php?BAVMnr=25" TargetMode="External"/><Relationship Id="rId324" Type="http://schemas.openxmlformats.org/officeDocument/2006/relationships/hyperlink" Target="http://www.konkoly.hu/cgi-bin/IBVS?4380" TargetMode="External"/><Relationship Id="rId366" Type="http://schemas.openxmlformats.org/officeDocument/2006/relationships/hyperlink" Target="http://www.konkoly.hu/cgi-bin/IBVS?5174" TargetMode="External"/><Relationship Id="rId170" Type="http://schemas.openxmlformats.org/officeDocument/2006/relationships/hyperlink" Target="http://www.konkoly.hu/cgi-bin/IBVS?795" TargetMode="External"/><Relationship Id="rId226" Type="http://schemas.openxmlformats.org/officeDocument/2006/relationships/hyperlink" Target="http://www.bav-astro.de/sfs/BAVM_link.php?BAVMnr=38" TargetMode="External"/><Relationship Id="rId433" Type="http://schemas.openxmlformats.org/officeDocument/2006/relationships/hyperlink" Target="http://www.bav-astro.de/sfs/BAVM_link.php?BAVMnr=183" TargetMode="External"/><Relationship Id="rId268" Type="http://schemas.openxmlformats.org/officeDocument/2006/relationships/hyperlink" Target="http://www.konkoly.hu/cgi-bin/IBVS?3818" TargetMode="External"/><Relationship Id="rId475" Type="http://schemas.openxmlformats.org/officeDocument/2006/relationships/hyperlink" Target="http://var.astro.cz/oejv/issues/oejv0160.pdf" TargetMode="External"/><Relationship Id="rId32" Type="http://schemas.openxmlformats.org/officeDocument/2006/relationships/hyperlink" Target="http://www.bav-astro.de/sfs/BAVM_link.php?BAVMnr=13" TargetMode="External"/><Relationship Id="rId74" Type="http://schemas.openxmlformats.org/officeDocument/2006/relationships/hyperlink" Target="http://www.konkoly.hu/cgi-bin/IBVS?114" TargetMode="External"/><Relationship Id="rId128" Type="http://schemas.openxmlformats.org/officeDocument/2006/relationships/hyperlink" Target="http://vsolj.cetus-net.org/no47.pdf" TargetMode="External"/><Relationship Id="rId335" Type="http://schemas.openxmlformats.org/officeDocument/2006/relationships/hyperlink" Target="http://www.konkoly.hu/cgi-bin/IBVS?4751" TargetMode="External"/><Relationship Id="rId377" Type="http://schemas.openxmlformats.org/officeDocument/2006/relationships/hyperlink" Target="http://www.bav-astro.de/sfs/BAVM_link.php?BAVMnr=143" TargetMode="External"/><Relationship Id="rId5" Type="http://schemas.openxmlformats.org/officeDocument/2006/relationships/hyperlink" Target="http://www.bav-astro.de/sfs/BAVM_link.php?BAVMnr=12" TargetMode="External"/><Relationship Id="rId181" Type="http://schemas.openxmlformats.org/officeDocument/2006/relationships/hyperlink" Target="http://www.bav-astro.de/sfs/BAVM_link.php?BAVMnr=25" TargetMode="External"/><Relationship Id="rId237" Type="http://schemas.openxmlformats.org/officeDocument/2006/relationships/hyperlink" Target="http://www.bav-astro.de/sfs/BAVM_link.php?BAVMnr=52" TargetMode="External"/><Relationship Id="rId402" Type="http://schemas.openxmlformats.org/officeDocument/2006/relationships/hyperlink" Target="http://www.bav-astro.de/sfs/BAVM_link.php?BAVMnr=157" TargetMode="External"/><Relationship Id="rId279" Type="http://schemas.openxmlformats.org/officeDocument/2006/relationships/hyperlink" Target="http://www.konkoly.hu/cgi-bin/IBVS?4036" TargetMode="External"/><Relationship Id="rId444" Type="http://schemas.openxmlformats.org/officeDocument/2006/relationships/hyperlink" Target="http://www.konkoly.hu/cgi-bin/IBVS?5979" TargetMode="External"/><Relationship Id="rId43" Type="http://schemas.openxmlformats.org/officeDocument/2006/relationships/hyperlink" Target="http://www.bav-astro.de/sfs/BAVM_link.php?BAVMnr=15" TargetMode="External"/><Relationship Id="rId139" Type="http://schemas.openxmlformats.org/officeDocument/2006/relationships/hyperlink" Target="http://www.konkoly.hu/cgi-bin/IBVS?795" TargetMode="External"/><Relationship Id="rId290" Type="http://schemas.openxmlformats.org/officeDocument/2006/relationships/hyperlink" Target="http://var.astro.cz/oejv/issues/oejv0060.pdf" TargetMode="External"/><Relationship Id="rId304" Type="http://schemas.openxmlformats.org/officeDocument/2006/relationships/hyperlink" Target="http://var.astro.cz/oejv/issues/oejv0060.pdf" TargetMode="External"/><Relationship Id="rId346" Type="http://schemas.openxmlformats.org/officeDocument/2006/relationships/hyperlink" Target="http://www.konkoly.hu/cgi-bin/IBVS?4967" TargetMode="External"/><Relationship Id="rId388" Type="http://schemas.openxmlformats.org/officeDocument/2006/relationships/hyperlink" Target="http://var.astro.cz/oejv/issues/oejv0074.pdf" TargetMode="External"/><Relationship Id="rId85" Type="http://schemas.openxmlformats.org/officeDocument/2006/relationships/hyperlink" Target="http://www.konkoly.hu/cgi-bin/IBVS?129" TargetMode="External"/><Relationship Id="rId150" Type="http://schemas.openxmlformats.org/officeDocument/2006/relationships/hyperlink" Target="http://www.konkoly.hu/cgi-bin/IBVS?795" TargetMode="External"/><Relationship Id="rId192" Type="http://schemas.openxmlformats.org/officeDocument/2006/relationships/hyperlink" Target="http://www.konkoly.hu/cgi-bin/IBVS?1409" TargetMode="External"/><Relationship Id="rId206" Type="http://schemas.openxmlformats.org/officeDocument/2006/relationships/hyperlink" Target="http://www.bav-astro.de/sfs/BAVM_link.php?BAVMnr=28" TargetMode="External"/><Relationship Id="rId413" Type="http://schemas.openxmlformats.org/officeDocument/2006/relationships/hyperlink" Target="http://www.bav-astro.de/sfs/BAVM_link.php?BAVMnr=172" TargetMode="External"/><Relationship Id="rId248" Type="http://schemas.openxmlformats.org/officeDocument/2006/relationships/hyperlink" Target="http://www.konkoly.hu/cgi-bin/IBVS?3661" TargetMode="External"/><Relationship Id="rId455" Type="http://schemas.openxmlformats.org/officeDocument/2006/relationships/hyperlink" Target="http://www.bav-astro.de/sfs/BAVM_link.php?BAVMnr=215" TargetMode="External"/><Relationship Id="rId12" Type="http://schemas.openxmlformats.org/officeDocument/2006/relationships/hyperlink" Target="http://www.bav-astro.de/sfs/BAVM_link.php?BAVMnr=12" TargetMode="External"/><Relationship Id="rId108" Type="http://schemas.openxmlformats.org/officeDocument/2006/relationships/hyperlink" Target="http://www.konkoly.hu/cgi-bin/IBVS?795" TargetMode="External"/><Relationship Id="rId315" Type="http://schemas.openxmlformats.org/officeDocument/2006/relationships/hyperlink" Target="http://var.astro.cz/oejv/issues/oejv0060.pdf" TargetMode="External"/><Relationship Id="rId357" Type="http://schemas.openxmlformats.org/officeDocument/2006/relationships/hyperlink" Target="http://www.konkoly.hu/cgi-bin/IBVS?4751" TargetMode="External"/><Relationship Id="rId54" Type="http://schemas.openxmlformats.org/officeDocument/2006/relationships/hyperlink" Target="http://www.bav-astro.de/sfs/BAVM_link.php?BAVMnr=15" TargetMode="External"/><Relationship Id="rId96" Type="http://schemas.openxmlformats.org/officeDocument/2006/relationships/hyperlink" Target="http://www.konkoly.hu/cgi-bin/IBVS?180" TargetMode="External"/><Relationship Id="rId161" Type="http://schemas.openxmlformats.org/officeDocument/2006/relationships/hyperlink" Target="http://www.konkoly.hu/cgi-bin/IBVS?795" TargetMode="External"/><Relationship Id="rId217" Type="http://schemas.openxmlformats.org/officeDocument/2006/relationships/hyperlink" Target="http://www.bav-astro.de/sfs/BAVM_link.php?BAVMnr=36" TargetMode="External"/><Relationship Id="rId399" Type="http://schemas.openxmlformats.org/officeDocument/2006/relationships/hyperlink" Target="http://www.konkoly.hu/cgi-bin/IBVS?5341" TargetMode="External"/><Relationship Id="rId259" Type="http://schemas.openxmlformats.org/officeDocument/2006/relationships/hyperlink" Target="http://www.konkoly.hu/cgi-bin/IBVS?3818" TargetMode="External"/><Relationship Id="rId424" Type="http://schemas.openxmlformats.org/officeDocument/2006/relationships/hyperlink" Target="http://www.bav-astro.de/sfs/BAVM_link.php?BAVMnr=178" TargetMode="External"/><Relationship Id="rId466" Type="http://schemas.openxmlformats.org/officeDocument/2006/relationships/hyperlink" Target="http://vsolj.cetus-net.org/vsoljno53.pdf" TargetMode="External"/><Relationship Id="rId23" Type="http://schemas.openxmlformats.org/officeDocument/2006/relationships/hyperlink" Target="http://www.bav-astro.de/sfs/BAVM_link.php?BAVMnr=12" TargetMode="External"/><Relationship Id="rId119" Type="http://schemas.openxmlformats.org/officeDocument/2006/relationships/hyperlink" Target="http://www.konkoly.hu/cgi-bin/IBVS?795" TargetMode="External"/><Relationship Id="rId270" Type="http://schemas.openxmlformats.org/officeDocument/2006/relationships/hyperlink" Target="http://www.konkoly.hu/cgi-bin/IBVS?4097" TargetMode="External"/><Relationship Id="rId326" Type="http://schemas.openxmlformats.org/officeDocument/2006/relationships/hyperlink" Target="http://www.konkoly.hu/cgi-bin/IBVS?4399" TargetMode="External"/><Relationship Id="rId65" Type="http://schemas.openxmlformats.org/officeDocument/2006/relationships/hyperlink" Target="http://www.konkoly.hu/cgi-bin/IBVS?114" TargetMode="External"/><Relationship Id="rId130" Type="http://schemas.openxmlformats.org/officeDocument/2006/relationships/hyperlink" Target="http://vsolj.cetus-net.org/no47.pdf" TargetMode="External"/><Relationship Id="rId368" Type="http://schemas.openxmlformats.org/officeDocument/2006/relationships/hyperlink" Target="http://www.konkoly.hu/cgi-bin/IBVS?4967" TargetMode="External"/><Relationship Id="rId172" Type="http://schemas.openxmlformats.org/officeDocument/2006/relationships/hyperlink" Target="http://www.konkoly.hu/cgi-bin/IBVS?795" TargetMode="External"/><Relationship Id="rId228" Type="http://schemas.openxmlformats.org/officeDocument/2006/relationships/hyperlink" Target="http://www.bav-astro.de/sfs/BAVM_link.php?BAVMnr=46" TargetMode="External"/><Relationship Id="rId435" Type="http://schemas.openxmlformats.org/officeDocument/2006/relationships/hyperlink" Target="http://var.astro.cz/oejv/issues/oejv0094.pdf" TargetMode="External"/><Relationship Id="rId477" Type="http://schemas.openxmlformats.org/officeDocument/2006/relationships/hyperlink" Target="http://www.konkoly.hu/cgi-bin/IBVS?6125" TargetMode="External"/><Relationship Id="rId13" Type="http://schemas.openxmlformats.org/officeDocument/2006/relationships/hyperlink" Target="http://www.bav-astro.de/sfs/BAVM_link.php?BAVMnr=12" TargetMode="External"/><Relationship Id="rId109" Type="http://schemas.openxmlformats.org/officeDocument/2006/relationships/hyperlink" Target="http://www.konkoly.hu/cgi-bin/IBVS?247" TargetMode="External"/><Relationship Id="rId260" Type="http://schemas.openxmlformats.org/officeDocument/2006/relationships/hyperlink" Target="http://www.konkoly.hu/cgi-bin/IBVS?3818" TargetMode="External"/><Relationship Id="rId281" Type="http://schemas.openxmlformats.org/officeDocument/2006/relationships/hyperlink" Target="http://www.konkoly.hu/cgi-bin/IBVS?4036" TargetMode="External"/><Relationship Id="rId316" Type="http://schemas.openxmlformats.org/officeDocument/2006/relationships/hyperlink" Target="http://var.astro.cz/oejv/issues/oejv0060.pdf" TargetMode="External"/><Relationship Id="rId337" Type="http://schemas.openxmlformats.org/officeDocument/2006/relationships/hyperlink" Target="http://www.konkoly.hu/cgi-bin/IBVS?4751" TargetMode="External"/><Relationship Id="rId34" Type="http://schemas.openxmlformats.org/officeDocument/2006/relationships/hyperlink" Target="http://www.bav-astro.de/sfs/BAVM_link.php?BAVMnr=13" TargetMode="External"/><Relationship Id="rId55" Type="http://schemas.openxmlformats.org/officeDocument/2006/relationships/hyperlink" Target="http://www.bav-astro.de/sfs/BAVM_link.php?BAVMnr=15" TargetMode="External"/><Relationship Id="rId76" Type="http://schemas.openxmlformats.org/officeDocument/2006/relationships/hyperlink" Target="http://www.konkoly.hu/cgi-bin/IBVS?119" TargetMode="External"/><Relationship Id="rId97" Type="http://schemas.openxmlformats.org/officeDocument/2006/relationships/hyperlink" Target="http://www.konkoly.hu/cgi-bin/IBVS?180" TargetMode="External"/><Relationship Id="rId120" Type="http://schemas.openxmlformats.org/officeDocument/2006/relationships/hyperlink" Target="http://www.konkoly.hu/cgi-bin/IBVS?795" TargetMode="External"/><Relationship Id="rId141" Type="http://schemas.openxmlformats.org/officeDocument/2006/relationships/hyperlink" Target="http://www.konkoly.hu/cgi-bin/IBVS?795" TargetMode="External"/><Relationship Id="rId358" Type="http://schemas.openxmlformats.org/officeDocument/2006/relationships/hyperlink" Target="http://www.konkoly.hu/cgi-bin/IBVS?4751" TargetMode="External"/><Relationship Id="rId379" Type="http://schemas.openxmlformats.org/officeDocument/2006/relationships/hyperlink" Target="http://www.konkoly.hu/cgi-bin/IBVS?5360" TargetMode="External"/><Relationship Id="rId7" Type="http://schemas.openxmlformats.org/officeDocument/2006/relationships/hyperlink" Target="http://www.bav-astro.de/sfs/BAVM_link.php?BAVMnr=12" TargetMode="External"/><Relationship Id="rId162" Type="http://schemas.openxmlformats.org/officeDocument/2006/relationships/hyperlink" Target="http://www.konkoly.hu/cgi-bin/IBVS?456" TargetMode="External"/><Relationship Id="rId183" Type="http://schemas.openxmlformats.org/officeDocument/2006/relationships/hyperlink" Target="http://www.bav-astro.de/sfs/BAVM_link.php?BAVMnr=25" TargetMode="External"/><Relationship Id="rId218" Type="http://schemas.openxmlformats.org/officeDocument/2006/relationships/hyperlink" Target="http://www.bav-astro.de/sfs/BAVM_link.php?BAVMnr=38" TargetMode="External"/><Relationship Id="rId239" Type="http://schemas.openxmlformats.org/officeDocument/2006/relationships/hyperlink" Target="http://www.konkoly.hu/cgi-bin/IBVS?4172" TargetMode="External"/><Relationship Id="rId390" Type="http://schemas.openxmlformats.org/officeDocument/2006/relationships/hyperlink" Target="http://var.astro.cz/oejv/issues/oejv0074.pdf" TargetMode="External"/><Relationship Id="rId404" Type="http://schemas.openxmlformats.org/officeDocument/2006/relationships/hyperlink" Target="http://www.bav-astro.de/sfs/BAVM_link.php?BAVMnr=157" TargetMode="External"/><Relationship Id="rId425" Type="http://schemas.openxmlformats.org/officeDocument/2006/relationships/hyperlink" Target="http://vsolj.cetus-net.org/no44.pdf" TargetMode="External"/><Relationship Id="rId446" Type="http://schemas.openxmlformats.org/officeDocument/2006/relationships/hyperlink" Target="http://www.bav-astro.de/sfs/BAVM_link.php?BAVMnr=203" TargetMode="External"/><Relationship Id="rId467" Type="http://schemas.openxmlformats.org/officeDocument/2006/relationships/hyperlink" Target="http://www.konkoly.hu/cgi-bin/IBVS?6044" TargetMode="External"/><Relationship Id="rId250" Type="http://schemas.openxmlformats.org/officeDocument/2006/relationships/hyperlink" Target="http://www.konkoly.hu/cgi-bin/IBVS?3661" TargetMode="External"/><Relationship Id="rId271" Type="http://schemas.openxmlformats.org/officeDocument/2006/relationships/hyperlink" Target="http://www.konkoly.hu/cgi-bin/IBVS?4097" TargetMode="External"/><Relationship Id="rId292" Type="http://schemas.openxmlformats.org/officeDocument/2006/relationships/hyperlink" Target="http://var.astro.cz/oejv/issues/oejv0060.pdf" TargetMode="External"/><Relationship Id="rId306" Type="http://schemas.openxmlformats.org/officeDocument/2006/relationships/hyperlink" Target="http://var.astro.cz/oejv/issues/oejv0060.pdf" TargetMode="External"/><Relationship Id="rId24" Type="http://schemas.openxmlformats.org/officeDocument/2006/relationships/hyperlink" Target="http://www.bav-astro.de/sfs/BAVM_link.php?BAVMnr=12" TargetMode="External"/><Relationship Id="rId45" Type="http://schemas.openxmlformats.org/officeDocument/2006/relationships/hyperlink" Target="http://www.bav-astro.de/sfs/BAVM_link.php?BAVMnr=15" TargetMode="External"/><Relationship Id="rId66" Type="http://schemas.openxmlformats.org/officeDocument/2006/relationships/hyperlink" Target="http://www.bav-astro.de/sfs/BAVM_link.php?BAVMnr=18" TargetMode="External"/><Relationship Id="rId87" Type="http://schemas.openxmlformats.org/officeDocument/2006/relationships/hyperlink" Target="http://www.konkoly.hu/cgi-bin/IBVS?119" TargetMode="External"/><Relationship Id="rId110" Type="http://schemas.openxmlformats.org/officeDocument/2006/relationships/hyperlink" Target="http://www.konkoly.hu/cgi-bin/IBVS?247" TargetMode="External"/><Relationship Id="rId131" Type="http://schemas.openxmlformats.org/officeDocument/2006/relationships/hyperlink" Target="http://vsolj.cetus-net.org/no47.pdf" TargetMode="External"/><Relationship Id="rId327" Type="http://schemas.openxmlformats.org/officeDocument/2006/relationships/hyperlink" Target="http://www.konkoly.hu/cgi-bin/IBVS?4399" TargetMode="External"/><Relationship Id="rId348" Type="http://schemas.openxmlformats.org/officeDocument/2006/relationships/hyperlink" Target="http://www.konkoly.hu/cgi-bin/IBVS?4751" TargetMode="External"/><Relationship Id="rId369" Type="http://schemas.openxmlformats.org/officeDocument/2006/relationships/hyperlink" Target="http://www.konkoly.hu/cgi-bin/IBVS?4840" TargetMode="External"/><Relationship Id="rId152" Type="http://schemas.openxmlformats.org/officeDocument/2006/relationships/hyperlink" Target="http://www.bav-astro.de/sfs/BAVM_link.php?BAVMnr=23" TargetMode="External"/><Relationship Id="rId173" Type="http://schemas.openxmlformats.org/officeDocument/2006/relationships/hyperlink" Target="http://www.konkoly.hu/cgi-bin/IBVS?795" TargetMode="External"/><Relationship Id="rId194" Type="http://schemas.openxmlformats.org/officeDocument/2006/relationships/hyperlink" Target="http://www.konkoly.hu/cgi-bin/IBVS?838" TargetMode="External"/><Relationship Id="rId208" Type="http://schemas.openxmlformats.org/officeDocument/2006/relationships/hyperlink" Target="http://www.bav-astro.de/sfs/BAVM_link.php?BAVMnr=29" TargetMode="External"/><Relationship Id="rId229" Type="http://schemas.openxmlformats.org/officeDocument/2006/relationships/hyperlink" Target="http://www.bav-astro.de/sfs/BAVM_link.php?BAVMnr=46" TargetMode="External"/><Relationship Id="rId380" Type="http://schemas.openxmlformats.org/officeDocument/2006/relationships/hyperlink" Target="http://www.konkoly.hu/cgi-bin/IBVS?5360" TargetMode="External"/><Relationship Id="rId415" Type="http://schemas.openxmlformats.org/officeDocument/2006/relationships/hyperlink" Target="http://vsolj.cetus-net.org/no43.pdf" TargetMode="External"/><Relationship Id="rId436" Type="http://schemas.openxmlformats.org/officeDocument/2006/relationships/hyperlink" Target="http://www.bav-astro.de/sfs/BAVM_link.php?BAVMnr=193" TargetMode="External"/><Relationship Id="rId457" Type="http://schemas.openxmlformats.org/officeDocument/2006/relationships/hyperlink" Target="http://www.konkoly.hu/cgi-bin/IBVS?5979" TargetMode="External"/><Relationship Id="rId240" Type="http://schemas.openxmlformats.org/officeDocument/2006/relationships/hyperlink" Target="http://www.konkoly.hu/cgi-bin/IBVS?4172" TargetMode="External"/><Relationship Id="rId261" Type="http://schemas.openxmlformats.org/officeDocument/2006/relationships/hyperlink" Target="http://www.konkoly.hu/cgi-bin/IBVS?3818" TargetMode="External"/><Relationship Id="rId478" Type="http://schemas.openxmlformats.org/officeDocument/2006/relationships/printerSettings" Target="../printerSettings/printerSettings3.bin"/><Relationship Id="rId14" Type="http://schemas.openxmlformats.org/officeDocument/2006/relationships/hyperlink" Target="http://www.bav-astro.de/sfs/BAVM_link.php?BAVMnr=12" TargetMode="External"/><Relationship Id="rId35" Type="http://schemas.openxmlformats.org/officeDocument/2006/relationships/hyperlink" Target="http://www.bav-astro.de/sfs/BAVM_link.php?BAVMnr=13" TargetMode="External"/><Relationship Id="rId56" Type="http://schemas.openxmlformats.org/officeDocument/2006/relationships/hyperlink" Target="http://www.bav-astro.de/sfs/BAVM_link.php?BAVMnr=15" TargetMode="External"/><Relationship Id="rId77" Type="http://schemas.openxmlformats.org/officeDocument/2006/relationships/hyperlink" Target="http://www.konkoly.hu/cgi-bin/IBVS?119" TargetMode="External"/><Relationship Id="rId100" Type="http://schemas.openxmlformats.org/officeDocument/2006/relationships/hyperlink" Target="http://www.konkoly.hu/cgi-bin/IBVS?221" TargetMode="External"/><Relationship Id="rId282" Type="http://schemas.openxmlformats.org/officeDocument/2006/relationships/hyperlink" Target="http://www.bav-astro.de/sfs/BAVM_link.php?BAVMnr=62" TargetMode="External"/><Relationship Id="rId317" Type="http://schemas.openxmlformats.org/officeDocument/2006/relationships/hyperlink" Target="http://var.astro.cz/oejv/issues/oejv0060.pdf" TargetMode="External"/><Relationship Id="rId338" Type="http://schemas.openxmlformats.org/officeDocument/2006/relationships/hyperlink" Target="http://www.konkoly.hu/cgi-bin/IBVS?4751" TargetMode="External"/><Relationship Id="rId359" Type="http://schemas.openxmlformats.org/officeDocument/2006/relationships/hyperlink" Target="http://www.konkoly.hu/cgi-bin/IBVS?4751" TargetMode="External"/><Relationship Id="rId8" Type="http://schemas.openxmlformats.org/officeDocument/2006/relationships/hyperlink" Target="http://www.bav-astro.de/sfs/BAVM_link.php?BAVMnr=12" TargetMode="External"/><Relationship Id="rId98" Type="http://schemas.openxmlformats.org/officeDocument/2006/relationships/hyperlink" Target="http://www.konkoly.hu/cgi-bin/IBVS?180" TargetMode="External"/><Relationship Id="rId121" Type="http://schemas.openxmlformats.org/officeDocument/2006/relationships/hyperlink" Target="http://www.konkoly.hu/cgi-bin/IBVS?795" TargetMode="External"/><Relationship Id="rId142" Type="http://schemas.openxmlformats.org/officeDocument/2006/relationships/hyperlink" Target="http://www.konkoly.hu/cgi-bin/IBVS?795" TargetMode="External"/><Relationship Id="rId163" Type="http://schemas.openxmlformats.org/officeDocument/2006/relationships/hyperlink" Target="http://www.konkoly.hu/cgi-bin/IBVS?795" TargetMode="External"/><Relationship Id="rId184" Type="http://schemas.openxmlformats.org/officeDocument/2006/relationships/hyperlink" Target="http://www.bav-astro.de/sfs/BAVM_link.php?BAVMnr=25" TargetMode="External"/><Relationship Id="rId219" Type="http://schemas.openxmlformats.org/officeDocument/2006/relationships/hyperlink" Target="http://www.bav-astro.de/sfs/BAVM_link.php?BAVMnr=38" TargetMode="External"/><Relationship Id="rId370" Type="http://schemas.openxmlformats.org/officeDocument/2006/relationships/hyperlink" Target="http://www.bav-astro.de/sfs/BAVM_link.php?BAVMnr=131" TargetMode="External"/><Relationship Id="rId391" Type="http://schemas.openxmlformats.org/officeDocument/2006/relationships/hyperlink" Target="http://var.astro.cz/oejv/issues/oejv0074.pdf" TargetMode="External"/><Relationship Id="rId405" Type="http://schemas.openxmlformats.org/officeDocument/2006/relationships/hyperlink" Target="http://www.konkoly.hu/cgi-bin/IBVS?5371" TargetMode="External"/><Relationship Id="rId426" Type="http://schemas.openxmlformats.org/officeDocument/2006/relationships/hyperlink" Target="http://www.bav-astro.de/sfs/BAVM_link.php?BAVMnr=178" TargetMode="External"/><Relationship Id="rId447" Type="http://schemas.openxmlformats.org/officeDocument/2006/relationships/hyperlink" Target="http://www.aavso.org/sites/default/files/jaavso/v37n1/44.pdf" TargetMode="External"/><Relationship Id="rId230" Type="http://schemas.openxmlformats.org/officeDocument/2006/relationships/hyperlink" Target="http://www.bav-astro.de/sfs/BAVM_link.php?BAVMnr=46" TargetMode="External"/><Relationship Id="rId251" Type="http://schemas.openxmlformats.org/officeDocument/2006/relationships/hyperlink" Target="http://www.konkoly.hu/cgi-bin/IBVS?3661" TargetMode="External"/><Relationship Id="rId468" Type="http://schemas.openxmlformats.org/officeDocument/2006/relationships/hyperlink" Target="http://www.konkoly.hu/cgi-bin/IBVS?6044" TargetMode="External"/><Relationship Id="rId25" Type="http://schemas.openxmlformats.org/officeDocument/2006/relationships/hyperlink" Target="http://www.bav-astro.de/sfs/BAVM_link.php?BAVMnr=12" TargetMode="External"/><Relationship Id="rId46" Type="http://schemas.openxmlformats.org/officeDocument/2006/relationships/hyperlink" Target="http://www.bav-astro.de/sfs/BAVM_link.php?BAVMnr=15" TargetMode="External"/><Relationship Id="rId67" Type="http://schemas.openxmlformats.org/officeDocument/2006/relationships/hyperlink" Target="http://www.konkoly.hu/cgi-bin/IBVS?114" TargetMode="External"/><Relationship Id="rId272" Type="http://schemas.openxmlformats.org/officeDocument/2006/relationships/hyperlink" Target="http://www.konkoly.hu/cgi-bin/IBVS?4097" TargetMode="External"/><Relationship Id="rId293" Type="http://schemas.openxmlformats.org/officeDocument/2006/relationships/hyperlink" Target="http://var.astro.cz/oejv/issues/oejv0060.pdf" TargetMode="External"/><Relationship Id="rId307" Type="http://schemas.openxmlformats.org/officeDocument/2006/relationships/hyperlink" Target="http://var.astro.cz/oejv/issues/oejv0060.pdf" TargetMode="External"/><Relationship Id="rId328" Type="http://schemas.openxmlformats.org/officeDocument/2006/relationships/hyperlink" Target="http://var.astro.cz/oejv/issues/oejv0060.pdf" TargetMode="External"/><Relationship Id="rId349" Type="http://schemas.openxmlformats.org/officeDocument/2006/relationships/hyperlink" Target="http://www.konkoly.hu/cgi-bin/IBVS?4751" TargetMode="External"/><Relationship Id="rId88" Type="http://schemas.openxmlformats.org/officeDocument/2006/relationships/hyperlink" Target="http://www.konkoly.hu/cgi-bin/IBVS?129" TargetMode="External"/><Relationship Id="rId111" Type="http://schemas.openxmlformats.org/officeDocument/2006/relationships/hyperlink" Target="http://www.konkoly.hu/cgi-bin/IBVS?795" TargetMode="External"/><Relationship Id="rId132" Type="http://schemas.openxmlformats.org/officeDocument/2006/relationships/hyperlink" Target="http://www.konkoly.hu/cgi-bin/IBVS?795" TargetMode="External"/><Relationship Id="rId153" Type="http://schemas.openxmlformats.org/officeDocument/2006/relationships/hyperlink" Target="http://www.bav-astro.de/sfs/BAVM_link.php?BAVMnr=23" TargetMode="External"/><Relationship Id="rId174" Type="http://schemas.openxmlformats.org/officeDocument/2006/relationships/hyperlink" Target="http://www.konkoly.hu/cgi-bin/IBVS?795" TargetMode="External"/><Relationship Id="rId195" Type="http://schemas.openxmlformats.org/officeDocument/2006/relationships/hyperlink" Target="http://www.konkoly.hu/cgi-bin/IBVS?937" TargetMode="External"/><Relationship Id="rId209" Type="http://schemas.openxmlformats.org/officeDocument/2006/relationships/hyperlink" Target="http://www.bav-astro.de/sfs/BAVM_link.php?BAVMnr=29" TargetMode="External"/><Relationship Id="rId360" Type="http://schemas.openxmlformats.org/officeDocument/2006/relationships/hyperlink" Target="http://www.konkoly.hu/cgi-bin/IBVS?4751" TargetMode="External"/><Relationship Id="rId381" Type="http://schemas.openxmlformats.org/officeDocument/2006/relationships/hyperlink" Target="http://www.konkoly.hu/cgi-bin/IBVS?5360" TargetMode="External"/><Relationship Id="rId416" Type="http://schemas.openxmlformats.org/officeDocument/2006/relationships/hyperlink" Target="http://www.konkoly.hu/cgi-bin/IBVS?5668" TargetMode="External"/><Relationship Id="rId220" Type="http://schemas.openxmlformats.org/officeDocument/2006/relationships/hyperlink" Target="http://www.bav-astro.de/sfs/BAVM_link.php?BAVMnr=38" TargetMode="External"/><Relationship Id="rId241" Type="http://schemas.openxmlformats.org/officeDocument/2006/relationships/hyperlink" Target="http://www.konkoly.hu/cgi-bin/IBVS?4172" TargetMode="External"/><Relationship Id="rId437" Type="http://schemas.openxmlformats.org/officeDocument/2006/relationships/hyperlink" Target="http://www.aavso.org/sites/default/files/jaavso/v36n2/171.pdf" TargetMode="External"/><Relationship Id="rId458" Type="http://schemas.openxmlformats.org/officeDocument/2006/relationships/hyperlink" Target="http://vsolj.cetus-net.org/vsoljno51.pdf" TargetMode="External"/><Relationship Id="rId15" Type="http://schemas.openxmlformats.org/officeDocument/2006/relationships/hyperlink" Target="http://www.bav-astro.de/sfs/BAVM_link.php?BAVMnr=12" TargetMode="External"/><Relationship Id="rId36" Type="http://schemas.openxmlformats.org/officeDocument/2006/relationships/hyperlink" Target="http://www.bav-astro.de/sfs/BAVM_link.php?BAVMnr=13" TargetMode="External"/><Relationship Id="rId57" Type="http://schemas.openxmlformats.org/officeDocument/2006/relationships/hyperlink" Target="http://www.bav-astro.de/sfs/BAVM_link.php?BAVMnr=15" TargetMode="External"/><Relationship Id="rId262" Type="http://schemas.openxmlformats.org/officeDocument/2006/relationships/hyperlink" Target="http://www.konkoly.hu/cgi-bin/IBVS?3818" TargetMode="External"/><Relationship Id="rId283" Type="http://schemas.openxmlformats.org/officeDocument/2006/relationships/hyperlink" Target="http://var.astro.cz/oejv/issues/oejv0060.pdf" TargetMode="External"/><Relationship Id="rId318" Type="http://schemas.openxmlformats.org/officeDocument/2006/relationships/hyperlink" Target="http://var.astro.cz/oejv/issues/oejv0060.pdf" TargetMode="External"/><Relationship Id="rId339" Type="http://schemas.openxmlformats.org/officeDocument/2006/relationships/hyperlink" Target="http://www.konkoly.hu/cgi-bin/IBVS?4751" TargetMode="External"/><Relationship Id="rId78" Type="http://schemas.openxmlformats.org/officeDocument/2006/relationships/hyperlink" Target="http://www.bav-astro.de/sfs/BAVM_link.php?BAVMnr=18" TargetMode="External"/><Relationship Id="rId99" Type="http://schemas.openxmlformats.org/officeDocument/2006/relationships/hyperlink" Target="http://www.konkoly.hu/cgi-bin/IBVS?180" TargetMode="External"/><Relationship Id="rId101" Type="http://schemas.openxmlformats.org/officeDocument/2006/relationships/hyperlink" Target="http://www.konkoly.hu/cgi-bin/IBVS?221" TargetMode="External"/><Relationship Id="rId122" Type="http://schemas.openxmlformats.org/officeDocument/2006/relationships/hyperlink" Target="http://www.konkoly.hu/cgi-bin/IBVS?795" TargetMode="External"/><Relationship Id="rId143" Type="http://schemas.openxmlformats.org/officeDocument/2006/relationships/hyperlink" Target="http://www.konkoly.hu/cgi-bin/IBVS?795" TargetMode="External"/><Relationship Id="rId164" Type="http://schemas.openxmlformats.org/officeDocument/2006/relationships/hyperlink" Target="http://www.konkoly.hu/cgi-bin/IBVS?795" TargetMode="External"/><Relationship Id="rId185" Type="http://schemas.openxmlformats.org/officeDocument/2006/relationships/hyperlink" Target="http://www.konkoly.hu/cgi-bin/IBVS?647" TargetMode="External"/><Relationship Id="rId350" Type="http://schemas.openxmlformats.org/officeDocument/2006/relationships/hyperlink" Target="http://www.konkoly.hu/cgi-bin/IBVS?4751" TargetMode="External"/><Relationship Id="rId371" Type="http://schemas.openxmlformats.org/officeDocument/2006/relationships/hyperlink" Target="http://www.bav-astro.de/sfs/BAVM_link.php?BAVMnr=131" TargetMode="External"/><Relationship Id="rId406" Type="http://schemas.openxmlformats.org/officeDocument/2006/relationships/hyperlink" Target="http://www.konkoly.hu/cgi-bin/IBVS?5399" TargetMode="External"/><Relationship Id="rId9" Type="http://schemas.openxmlformats.org/officeDocument/2006/relationships/hyperlink" Target="http://www.bav-astro.de/sfs/BAVM_link.php?BAVMnr=12" TargetMode="External"/><Relationship Id="rId210" Type="http://schemas.openxmlformats.org/officeDocument/2006/relationships/hyperlink" Target="http://www.konkoly.hu/cgi-bin/IBVS?1751" TargetMode="External"/><Relationship Id="rId392" Type="http://schemas.openxmlformats.org/officeDocument/2006/relationships/hyperlink" Target="http://var.astro.cz/oejv/issues/oejv0074.pdf" TargetMode="External"/><Relationship Id="rId427" Type="http://schemas.openxmlformats.org/officeDocument/2006/relationships/hyperlink" Target="http://www.aavso.org/sites/default/files/jaavso/v36n2/171.pdf" TargetMode="External"/><Relationship Id="rId448" Type="http://schemas.openxmlformats.org/officeDocument/2006/relationships/hyperlink" Target="http://vsolj.cetus-net.org/vsoljno50.pdf" TargetMode="External"/><Relationship Id="rId469" Type="http://schemas.openxmlformats.org/officeDocument/2006/relationships/hyperlink" Target="http://www.bav-astro.de/sfs/BAVM_link.php?BAVMnr=231" TargetMode="External"/><Relationship Id="rId26" Type="http://schemas.openxmlformats.org/officeDocument/2006/relationships/hyperlink" Target="http://www.bav-astro.de/sfs/BAVM_link.php?BAVMnr=12" TargetMode="External"/><Relationship Id="rId231" Type="http://schemas.openxmlformats.org/officeDocument/2006/relationships/hyperlink" Target="http://www.bav-astro.de/sfs/BAVM_link.php?BAVMnr=46" TargetMode="External"/><Relationship Id="rId252" Type="http://schemas.openxmlformats.org/officeDocument/2006/relationships/hyperlink" Target="http://www.konkoly.hu/cgi-bin/IBVS?3661" TargetMode="External"/><Relationship Id="rId273" Type="http://schemas.openxmlformats.org/officeDocument/2006/relationships/hyperlink" Target="http://www.konkoly.hu/cgi-bin/IBVS?4097" TargetMode="External"/><Relationship Id="rId294" Type="http://schemas.openxmlformats.org/officeDocument/2006/relationships/hyperlink" Target="http://var.astro.cz/oejv/issues/oejv0060.pdf" TargetMode="External"/><Relationship Id="rId308" Type="http://schemas.openxmlformats.org/officeDocument/2006/relationships/hyperlink" Target="http://vsolj.cetus-net.org/no47.pdf" TargetMode="External"/><Relationship Id="rId329" Type="http://schemas.openxmlformats.org/officeDocument/2006/relationships/hyperlink" Target="http://var.astro.cz/oejv/issues/oejv0060.pdf" TargetMode="External"/><Relationship Id="rId47" Type="http://schemas.openxmlformats.org/officeDocument/2006/relationships/hyperlink" Target="http://www.bav-astro.de/sfs/BAVM_link.php?BAVMnr=15" TargetMode="External"/><Relationship Id="rId68" Type="http://schemas.openxmlformats.org/officeDocument/2006/relationships/hyperlink" Target="http://www.konkoly.hu/cgi-bin/IBVS?114" TargetMode="External"/><Relationship Id="rId89" Type="http://schemas.openxmlformats.org/officeDocument/2006/relationships/hyperlink" Target="http://www.konkoly.hu/cgi-bin/IBVS?129" TargetMode="External"/><Relationship Id="rId112" Type="http://schemas.openxmlformats.org/officeDocument/2006/relationships/hyperlink" Target="http://www.konkoly.hu/cgi-bin/IBVS?247" TargetMode="External"/><Relationship Id="rId133" Type="http://schemas.openxmlformats.org/officeDocument/2006/relationships/hyperlink" Target="http://www.konkoly.hu/cgi-bin/IBVS?795" TargetMode="External"/><Relationship Id="rId154" Type="http://schemas.openxmlformats.org/officeDocument/2006/relationships/hyperlink" Target="http://www.konkoly.hu/cgi-bin/IBVS?795" TargetMode="External"/><Relationship Id="rId175" Type="http://schemas.openxmlformats.org/officeDocument/2006/relationships/hyperlink" Target="http://www.konkoly.hu/cgi-bin/IBVS?795" TargetMode="External"/><Relationship Id="rId340" Type="http://schemas.openxmlformats.org/officeDocument/2006/relationships/hyperlink" Target="http://www.konkoly.hu/cgi-bin/IBVS?4751" TargetMode="External"/><Relationship Id="rId361" Type="http://schemas.openxmlformats.org/officeDocument/2006/relationships/hyperlink" Target="http://www.konkoly.hu/cgi-bin/IBVS?4751" TargetMode="External"/><Relationship Id="rId196" Type="http://schemas.openxmlformats.org/officeDocument/2006/relationships/hyperlink" Target="http://www.konkoly.hu/cgi-bin/IBVS?1409" TargetMode="External"/><Relationship Id="rId200" Type="http://schemas.openxmlformats.org/officeDocument/2006/relationships/hyperlink" Target="http://www.konkoly.hu/cgi-bin/IBVS?1409" TargetMode="External"/><Relationship Id="rId382" Type="http://schemas.openxmlformats.org/officeDocument/2006/relationships/hyperlink" Target="http://www.konkoly.hu/cgi-bin/IBVS?5360" TargetMode="External"/><Relationship Id="rId417" Type="http://schemas.openxmlformats.org/officeDocument/2006/relationships/hyperlink" Target="http://www.konkoly.hu/cgi-bin/IBVS?5668" TargetMode="External"/><Relationship Id="rId438" Type="http://schemas.openxmlformats.org/officeDocument/2006/relationships/hyperlink" Target="http://vsolj.cetus-net.org/no46.pdf" TargetMode="External"/><Relationship Id="rId459" Type="http://schemas.openxmlformats.org/officeDocument/2006/relationships/hyperlink" Target="http://vsolj.cetus-net.org/vsoljno51.pdf" TargetMode="External"/><Relationship Id="rId16" Type="http://schemas.openxmlformats.org/officeDocument/2006/relationships/hyperlink" Target="http://www.bav-astro.de/sfs/BAVM_link.php?BAVMnr=12" TargetMode="External"/><Relationship Id="rId221" Type="http://schemas.openxmlformats.org/officeDocument/2006/relationships/hyperlink" Target="http://www.bav-astro.de/sfs/BAVM_link.php?BAVMnr=43" TargetMode="External"/><Relationship Id="rId242" Type="http://schemas.openxmlformats.org/officeDocument/2006/relationships/hyperlink" Target="http://www.konkoly.hu/cgi-bin/IBVS?4172" TargetMode="External"/><Relationship Id="rId263" Type="http://schemas.openxmlformats.org/officeDocument/2006/relationships/hyperlink" Target="http://www.konkoly.hu/cgi-bin/IBVS?3818" TargetMode="External"/><Relationship Id="rId284" Type="http://schemas.openxmlformats.org/officeDocument/2006/relationships/hyperlink" Target="http://var.astro.cz/oejv/issues/oejv0060.pdf" TargetMode="External"/><Relationship Id="rId319" Type="http://schemas.openxmlformats.org/officeDocument/2006/relationships/hyperlink" Target="http://www.konkoly.hu/cgi-bin/IBVS?4380" TargetMode="External"/><Relationship Id="rId470" Type="http://schemas.openxmlformats.org/officeDocument/2006/relationships/hyperlink" Target="http://vsolj.cetus-net.org/vsoljno55.pdf" TargetMode="External"/><Relationship Id="rId37" Type="http://schemas.openxmlformats.org/officeDocument/2006/relationships/hyperlink" Target="http://www.bav-astro.de/sfs/BAVM_link.php?BAVMnr=13" TargetMode="External"/><Relationship Id="rId58" Type="http://schemas.openxmlformats.org/officeDocument/2006/relationships/hyperlink" Target="http://www.bav-astro.de/sfs/BAVM_link.php?BAVMnr=15" TargetMode="External"/><Relationship Id="rId79" Type="http://schemas.openxmlformats.org/officeDocument/2006/relationships/hyperlink" Target="http://www.konkoly.hu/cgi-bin/IBVS?119" TargetMode="External"/><Relationship Id="rId102" Type="http://schemas.openxmlformats.org/officeDocument/2006/relationships/hyperlink" Target="http://www.konkoly.hu/cgi-bin/IBVS?221" TargetMode="External"/><Relationship Id="rId123" Type="http://schemas.openxmlformats.org/officeDocument/2006/relationships/hyperlink" Target="http://www.konkoly.hu/cgi-bin/IBVS?795" TargetMode="External"/><Relationship Id="rId144" Type="http://schemas.openxmlformats.org/officeDocument/2006/relationships/hyperlink" Target="http://www.konkoly.hu/cgi-bin/IBVS?456" TargetMode="External"/><Relationship Id="rId330" Type="http://schemas.openxmlformats.org/officeDocument/2006/relationships/hyperlink" Target="http://var.astro.cz/oejv/issues/oejv0060.pdf" TargetMode="External"/><Relationship Id="rId90" Type="http://schemas.openxmlformats.org/officeDocument/2006/relationships/hyperlink" Target="http://www.konkoly.hu/cgi-bin/IBVS?129" TargetMode="External"/><Relationship Id="rId165" Type="http://schemas.openxmlformats.org/officeDocument/2006/relationships/hyperlink" Target="http://www.konkoly.hu/cgi-bin/IBVS?795" TargetMode="External"/><Relationship Id="rId186" Type="http://schemas.openxmlformats.org/officeDocument/2006/relationships/hyperlink" Target="http://www.konkoly.hu/cgi-bin/IBVS?1409" TargetMode="External"/><Relationship Id="rId351" Type="http://schemas.openxmlformats.org/officeDocument/2006/relationships/hyperlink" Target="http://www.konkoly.hu/cgi-bin/IBVS?4751" TargetMode="External"/><Relationship Id="rId372" Type="http://schemas.openxmlformats.org/officeDocument/2006/relationships/hyperlink" Target="http://www.konkoly.hu/cgi-bin/IBVS?5056" TargetMode="External"/><Relationship Id="rId393" Type="http://schemas.openxmlformats.org/officeDocument/2006/relationships/hyperlink" Target="http://var.astro.cz/oejv/issues/oejv0074.pdf" TargetMode="External"/><Relationship Id="rId407" Type="http://schemas.openxmlformats.org/officeDocument/2006/relationships/hyperlink" Target="http://www.bav-astro.de/sfs/BAVM_link.php?BAVMnr=157" TargetMode="External"/><Relationship Id="rId428" Type="http://schemas.openxmlformats.org/officeDocument/2006/relationships/hyperlink" Target="http://vsolj.cetus-net.org/no45.pdf" TargetMode="External"/><Relationship Id="rId449" Type="http://schemas.openxmlformats.org/officeDocument/2006/relationships/hyperlink" Target="http://www.bav-astro.de/sfs/BAVM_link.php?BAVMnr=212" TargetMode="External"/><Relationship Id="rId211" Type="http://schemas.openxmlformats.org/officeDocument/2006/relationships/hyperlink" Target="http://www.konkoly.hu/cgi-bin/IBVS?1449" TargetMode="External"/><Relationship Id="rId232" Type="http://schemas.openxmlformats.org/officeDocument/2006/relationships/hyperlink" Target="http://www.konkoly.hu/cgi-bin/IBVS?3355" TargetMode="External"/><Relationship Id="rId253" Type="http://schemas.openxmlformats.org/officeDocument/2006/relationships/hyperlink" Target="http://www.konkoly.hu/cgi-bin/IBVS?5745" TargetMode="External"/><Relationship Id="rId274" Type="http://schemas.openxmlformats.org/officeDocument/2006/relationships/hyperlink" Target="http://www.konkoly.hu/cgi-bin/IBVS?4097" TargetMode="External"/><Relationship Id="rId295" Type="http://schemas.openxmlformats.org/officeDocument/2006/relationships/hyperlink" Target="http://var.astro.cz/oejv/issues/oejv0060.pdf" TargetMode="External"/><Relationship Id="rId309" Type="http://schemas.openxmlformats.org/officeDocument/2006/relationships/hyperlink" Target="http://var.astro.cz/oejv/issues/oejv0060.pdf" TargetMode="External"/><Relationship Id="rId460" Type="http://schemas.openxmlformats.org/officeDocument/2006/relationships/hyperlink" Target="http://vsolj.cetus-net.org/vsoljno51.pdf" TargetMode="External"/><Relationship Id="rId27" Type="http://schemas.openxmlformats.org/officeDocument/2006/relationships/hyperlink" Target="http://www.bav-astro.de/sfs/BAVM_link.php?BAVMnr=12" TargetMode="External"/><Relationship Id="rId48" Type="http://schemas.openxmlformats.org/officeDocument/2006/relationships/hyperlink" Target="http://www.bav-astro.de/sfs/BAVM_link.php?BAVMnr=15" TargetMode="External"/><Relationship Id="rId69" Type="http://schemas.openxmlformats.org/officeDocument/2006/relationships/hyperlink" Target="http://www.konkoly.hu/cgi-bin/IBVS?114" TargetMode="External"/><Relationship Id="rId113" Type="http://schemas.openxmlformats.org/officeDocument/2006/relationships/hyperlink" Target="http://www.konkoly.hu/cgi-bin/IBVS?795" TargetMode="External"/><Relationship Id="rId134" Type="http://schemas.openxmlformats.org/officeDocument/2006/relationships/hyperlink" Target="http://www.konkoly.hu/cgi-bin/IBVS?795" TargetMode="External"/><Relationship Id="rId320" Type="http://schemas.openxmlformats.org/officeDocument/2006/relationships/hyperlink" Target="http://www.konkoly.hu/cgi-bin/IBVS?4380" TargetMode="External"/><Relationship Id="rId80" Type="http://schemas.openxmlformats.org/officeDocument/2006/relationships/hyperlink" Target="http://www.konkoly.hu/cgi-bin/IBVS?119" TargetMode="External"/><Relationship Id="rId155" Type="http://schemas.openxmlformats.org/officeDocument/2006/relationships/hyperlink" Target="http://www.konkoly.hu/cgi-bin/IBVS?795" TargetMode="External"/><Relationship Id="rId176" Type="http://schemas.openxmlformats.org/officeDocument/2006/relationships/hyperlink" Target="http://www.konkoly.hu/cgi-bin/IBVS?795" TargetMode="External"/><Relationship Id="rId197" Type="http://schemas.openxmlformats.org/officeDocument/2006/relationships/hyperlink" Target="http://www.konkoly.hu/cgi-bin/IBVS?1143" TargetMode="External"/><Relationship Id="rId341" Type="http://schemas.openxmlformats.org/officeDocument/2006/relationships/hyperlink" Target="http://www.bav-astro.de/sfs/BAVM_link.php?BAVMnr=113" TargetMode="External"/><Relationship Id="rId362" Type="http://schemas.openxmlformats.org/officeDocument/2006/relationships/hyperlink" Target="http://www.bav-astro.de/sfs/BAVM_link.php?BAVMnr=122" TargetMode="External"/><Relationship Id="rId383" Type="http://schemas.openxmlformats.org/officeDocument/2006/relationships/hyperlink" Target="http://www.konkoly.hu/cgi-bin/IBVS?5360" TargetMode="External"/><Relationship Id="rId418" Type="http://schemas.openxmlformats.org/officeDocument/2006/relationships/hyperlink" Target="http://vsolj.cetus-net.org/no43.pdf" TargetMode="External"/><Relationship Id="rId439" Type="http://schemas.openxmlformats.org/officeDocument/2006/relationships/hyperlink" Target="http://www.aavso.org/sites/default/files/jaavso/v36n2/186.pdf" TargetMode="External"/><Relationship Id="rId201" Type="http://schemas.openxmlformats.org/officeDocument/2006/relationships/hyperlink" Target="http://www.konkoly.hu/cgi-bin/IBVS?1409" TargetMode="External"/><Relationship Id="rId222" Type="http://schemas.openxmlformats.org/officeDocument/2006/relationships/hyperlink" Target="http://www.bav-astro.de/sfs/BAVM_link.php?BAVMnr=38" TargetMode="External"/><Relationship Id="rId243" Type="http://schemas.openxmlformats.org/officeDocument/2006/relationships/hyperlink" Target="http://www.konkoly.hu/cgi-bin/IBVS?4172" TargetMode="External"/><Relationship Id="rId264" Type="http://schemas.openxmlformats.org/officeDocument/2006/relationships/hyperlink" Target="http://www.konkoly.hu/cgi-bin/IBVS?3818" TargetMode="External"/><Relationship Id="rId285" Type="http://schemas.openxmlformats.org/officeDocument/2006/relationships/hyperlink" Target="http://var.astro.cz/oejv/issues/oejv0060.pdf" TargetMode="External"/><Relationship Id="rId450" Type="http://schemas.openxmlformats.org/officeDocument/2006/relationships/hyperlink" Target="http://www.bav-astro.de/sfs/BAVM_link.php?BAVMnr=212" TargetMode="External"/><Relationship Id="rId471" Type="http://schemas.openxmlformats.org/officeDocument/2006/relationships/hyperlink" Target="http://www.konkoly.hu/cgi-bin/IBVS?6042" TargetMode="External"/><Relationship Id="rId17" Type="http://schemas.openxmlformats.org/officeDocument/2006/relationships/hyperlink" Target="http://www.bav-astro.de/sfs/BAVM_link.php?BAVMnr=12" TargetMode="External"/><Relationship Id="rId38" Type="http://schemas.openxmlformats.org/officeDocument/2006/relationships/hyperlink" Target="http://www.bav-astro.de/sfs/BAVM_link.php?BAVMnr=13" TargetMode="External"/><Relationship Id="rId59" Type="http://schemas.openxmlformats.org/officeDocument/2006/relationships/hyperlink" Target="http://www.bav-astro.de/sfs/BAVM_link.php?BAVMnr=18" TargetMode="External"/><Relationship Id="rId103" Type="http://schemas.openxmlformats.org/officeDocument/2006/relationships/hyperlink" Target="http://www.konkoly.hu/cgi-bin/IBVS?221" TargetMode="External"/><Relationship Id="rId124" Type="http://schemas.openxmlformats.org/officeDocument/2006/relationships/hyperlink" Target="http://www.konkoly.hu/cgi-bin/IBVS?795" TargetMode="External"/><Relationship Id="rId310" Type="http://schemas.openxmlformats.org/officeDocument/2006/relationships/hyperlink" Target="http://var.astro.cz/oejv/issues/oejv0060.pdf" TargetMode="External"/><Relationship Id="rId70" Type="http://schemas.openxmlformats.org/officeDocument/2006/relationships/hyperlink" Target="http://www.konkoly.hu/cgi-bin/IBVS?114" TargetMode="External"/><Relationship Id="rId91" Type="http://schemas.openxmlformats.org/officeDocument/2006/relationships/hyperlink" Target="http://www.konkoly.hu/cgi-bin/IBVS?129" TargetMode="External"/><Relationship Id="rId145" Type="http://schemas.openxmlformats.org/officeDocument/2006/relationships/hyperlink" Target="http://www.konkoly.hu/cgi-bin/IBVS?795" TargetMode="External"/><Relationship Id="rId166" Type="http://schemas.openxmlformats.org/officeDocument/2006/relationships/hyperlink" Target="http://www.konkoly.hu/cgi-bin/IBVS?795" TargetMode="External"/><Relationship Id="rId187" Type="http://schemas.openxmlformats.org/officeDocument/2006/relationships/hyperlink" Target="http://www.bav-astro.de/sfs/BAVM_link.php?BAVMnr=26" TargetMode="External"/><Relationship Id="rId331" Type="http://schemas.openxmlformats.org/officeDocument/2006/relationships/hyperlink" Target="http://www.bav-astro.de/sfs/BAVM_link.php?BAVMnr=101" TargetMode="External"/><Relationship Id="rId352" Type="http://schemas.openxmlformats.org/officeDocument/2006/relationships/hyperlink" Target="http://www.konkoly.hu/cgi-bin/IBVS?4751" TargetMode="External"/><Relationship Id="rId373" Type="http://schemas.openxmlformats.org/officeDocument/2006/relationships/hyperlink" Target="http://www.konkoly.hu/cgi-bin/IBVS?5056" TargetMode="External"/><Relationship Id="rId394" Type="http://schemas.openxmlformats.org/officeDocument/2006/relationships/hyperlink" Target="http://var.astro.cz/oejv/issues/oejv0074.pdf" TargetMode="External"/><Relationship Id="rId408" Type="http://schemas.openxmlformats.org/officeDocument/2006/relationships/hyperlink" Target="http://vsolj.cetus-net.org/no42.pdf" TargetMode="External"/><Relationship Id="rId429" Type="http://schemas.openxmlformats.org/officeDocument/2006/relationships/hyperlink" Target="http://vsolj.cetus-net.org/no45.pdf" TargetMode="External"/><Relationship Id="rId1" Type="http://schemas.openxmlformats.org/officeDocument/2006/relationships/hyperlink" Target="http://www.bav-astro.de/LkDB/index.php?lang=en&amp;sprache_dial=en" TargetMode="External"/><Relationship Id="rId212" Type="http://schemas.openxmlformats.org/officeDocument/2006/relationships/hyperlink" Target="http://www.bav-astro.de/sfs/BAVM_link.php?BAVMnr=31" TargetMode="External"/><Relationship Id="rId233" Type="http://schemas.openxmlformats.org/officeDocument/2006/relationships/hyperlink" Target="http://www.konkoly.hu/cgi-bin/IBVS?3552" TargetMode="External"/><Relationship Id="rId254" Type="http://schemas.openxmlformats.org/officeDocument/2006/relationships/hyperlink" Target="http://www.konkoly.hu/cgi-bin/IBVS?5745" TargetMode="External"/><Relationship Id="rId440" Type="http://schemas.openxmlformats.org/officeDocument/2006/relationships/hyperlink" Target="http://www.aavso.org/sites/default/files/jaavso/v36n2/186.pdf" TargetMode="External"/><Relationship Id="rId28" Type="http://schemas.openxmlformats.org/officeDocument/2006/relationships/hyperlink" Target="http://www.bav-astro.de/sfs/BAVM_link.php?BAVMnr=12" TargetMode="External"/><Relationship Id="rId49" Type="http://schemas.openxmlformats.org/officeDocument/2006/relationships/hyperlink" Target="http://www.bav-astro.de/sfs/BAVM_link.php?BAVMnr=15" TargetMode="External"/><Relationship Id="rId114" Type="http://schemas.openxmlformats.org/officeDocument/2006/relationships/hyperlink" Target="http://www.konkoly.hu/cgi-bin/IBVS?795" TargetMode="External"/><Relationship Id="rId275" Type="http://schemas.openxmlformats.org/officeDocument/2006/relationships/hyperlink" Target="http://www.konkoly.hu/cgi-bin/IBVS?4097" TargetMode="External"/><Relationship Id="rId296" Type="http://schemas.openxmlformats.org/officeDocument/2006/relationships/hyperlink" Target="http://var.astro.cz/oejv/issues/oejv0060.pdf" TargetMode="External"/><Relationship Id="rId300" Type="http://schemas.openxmlformats.org/officeDocument/2006/relationships/hyperlink" Target="http://var.astro.cz/oejv/issues/oejv0060.pdf" TargetMode="External"/><Relationship Id="rId461" Type="http://schemas.openxmlformats.org/officeDocument/2006/relationships/hyperlink" Target="http://www.bav-astro.de/sfs/BAVM_link.php?BAVMnr=220" TargetMode="External"/><Relationship Id="rId60" Type="http://schemas.openxmlformats.org/officeDocument/2006/relationships/hyperlink" Target="http://www.bav-astro.de/sfs/BAVM_link.php?BAVMnr=15" TargetMode="External"/><Relationship Id="rId81" Type="http://schemas.openxmlformats.org/officeDocument/2006/relationships/hyperlink" Target="http://www.konkoly.hu/cgi-bin/IBVS?1255" TargetMode="External"/><Relationship Id="rId135" Type="http://schemas.openxmlformats.org/officeDocument/2006/relationships/hyperlink" Target="http://www.konkoly.hu/cgi-bin/IBVS?795" TargetMode="External"/><Relationship Id="rId156" Type="http://schemas.openxmlformats.org/officeDocument/2006/relationships/hyperlink" Target="http://www.konkoly.hu/cgi-bin/IBVS?795" TargetMode="External"/><Relationship Id="rId177" Type="http://schemas.openxmlformats.org/officeDocument/2006/relationships/hyperlink" Target="http://www.konkoly.hu/cgi-bin/IBVS?795" TargetMode="External"/><Relationship Id="rId198" Type="http://schemas.openxmlformats.org/officeDocument/2006/relationships/hyperlink" Target="http://www.konkoly.hu/cgi-bin/IBVS?1143" TargetMode="External"/><Relationship Id="rId321" Type="http://schemas.openxmlformats.org/officeDocument/2006/relationships/hyperlink" Target="http://var.astro.cz/oejv/issues/oejv0060.pdf" TargetMode="External"/><Relationship Id="rId342" Type="http://schemas.openxmlformats.org/officeDocument/2006/relationships/hyperlink" Target="http://www.bav-astro.de/sfs/BAVM_link.php?BAVMnr=113" TargetMode="External"/><Relationship Id="rId363" Type="http://schemas.openxmlformats.org/officeDocument/2006/relationships/hyperlink" Target="http://www.bav-astro.de/sfs/BAVM_link.php?BAVMnr=117" TargetMode="External"/><Relationship Id="rId384" Type="http://schemas.openxmlformats.org/officeDocument/2006/relationships/hyperlink" Target="http://www.konkoly.hu/cgi-bin/IBVS?5360" TargetMode="External"/><Relationship Id="rId419" Type="http://schemas.openxmlformats.org/officeDocument/2006/relationships/hyperlink" Target="http://www.bav-astro.de/sfs/BAVM_link.php?BAVMnr=173" TargetMode="External"/><Relationship Id="rId202" Type="http://schemas.openxmlformats.org/officeDocument/2006/relationships/hyperlink" Target="http://www.konkoly.hu/cgi-bin/IBVS?1409" TargetMode="External"/><Relationship Id="rId223" Type="http://schemas.openxmlformats.org/officeDocument/2006/relationships/hyperlink" Target="http://www.konkoly.hu/cgi-bin/IBVS?2793" TargetMode="External"/><Relationship Id="rId244" Type="http://schemas.openxmlformats.org/officeDocument/2006/relationships/hyperlink" Target="http://www.konkoly.hu/cgi-bin/IBVS?5745" TargetMode="External"/><Relationship Id="rId430" Type="http://schemas.openxmlformats.org/officeDocument/2006/relationships/hyperlink" Target="http://www.konkoly.hu/cgi-bin/IBVS?5746" TargetMode="External"/><Relationship Id="rId18" Type="http://schemas.openxmlformats.org/officeDocument/2006/relationships/hyperlink" Target="http://www.bav-astro.de/sfs/BAVM_link.php?BAVMnr=12" TargetMode="External"/><Relationship Id="rId39" Type="http://schemas.openxmlformats.org/officeDocument/2006/relationships/hyperlink" Target="http://www.bav-astro.de/sfs/BAVM_link.php?BAVMnr=13" TargetMode="External"/><Relationship Id="rId265" Type="http://schemas.openxmlformats.org/officeDocument/2006/relationships/hyperlink" Target="http://www.konkoly.hu/cgi-bin/IBVS?3818" TargetMode="External"/><Relationship Id="rId286" Type="http://schemas.openxmlformats.org/officeDocument/2006/relationships/hyperlink" Target="http://var.astro.cz/oejv/issues/oejv0060.pdf" TargetMode="External"/><Relationship Id="rId451" Type="http://schemas.openxmlformats.org/officeDocument/2006/relationships/hyperlink" Target="http://www.bav-astro.de/sfs/BAVM_link.php?BAVMnr=220" TargetMode="External"/><Relationship Id="rId472" Type="http://schemas.openxmlformats.org/officeDocument/2006/relationships/hyperlink" Target="http://vsolj.cetus-net.org/vsoljno55.pdf" TargetMode="External"/><Relationship Id="rId50" Type="http://schemas.openxmlformats.org/officeDocument/2006/relationships/hyperlink" Target="http://www.bav-astro.de/sfs/BAVM_link.php?BAVMnr=15" TargetMode="External"/><Relationship Id="rId104" Type="http://schemas.openxmlformats.org/officeDocument/2006/relationships/hyperlink" Target="http://www.konkoly.hu/cgi-bin/IBVS?247" TargetMode="External"/><Relationship Id="rId125" Type="http://schemas.openxmlformats.org/officeDocument/2006/relationships/hyperlink" Target="http://vsolj.cetus-net.org/no47.pdf" TargetMode="External"/><Relationship Id="rId146" Type="http://schemas.openxmlformats.org/officeDocument/2006/relationships/hyperlink" Target="http://www.konkoly.hu/cgi-bin/IBVS?795" TargetMode="External"/><Relationship Id="rId167" Type="http://schemas.openxmlformats.org/officeDocument/2006/relationships/hyperlink" Target="http://www.bav-astro.de/sfs/BAVM_link.php?BAVMnr=26" TargetMode="External"/><Relationship Id="rId188" Type="http://schemas.openxmlformats.org/officeDocument/2006/relationships/hyperlink" Target="http://www.bav-astro.de/sfs/BAVM_link.php?BAVMnr=26" TargetMode="External"/><Relationship Id="rId311" Type="http://schemas.openxmlformats.org/officeDocument/2006/relationships/hyperlink" Target="http://var.astro.cz/oejv/issues/oejv0060.pdf" TargetMode="External"/><Relationship Id="rId332" Type="http://schemas.openxmlformats.org/officeDocument/2006/relationships/hyperlink" Target="http://www.konkoly.hu/cgi-bin/IBVS?4751" TargetMode="External"/><Relationship Id="rId353" Type="http://schemas.openxmlformats.org/officeDocument/2006/relationships/hyperlink" Target="http://www.bav-astro.de/sfs/BAVM_link.php?BAVMnr=117" TargetMode="External"/><Relationship Id="rId374" Type="http://schemas.openxmlformats.org/officeDocument/2006/relationships/hyperlink" Target="http://www.konkoly.hu/cgi-bin/IBVS?5056" TargetMode="External"/><Relationship Id="rId395" Type="http://schemas.openxmlformats.org/officeDocument/2006/relationships/hyperlink" Target="http://var.astro.cz/oejv/issues/oejv0074.pdf" TargetMode="External"/><Relationship Id="rId409" Type="http://schemas.openxmlformats.org/officeDocument/2006/relationships/hyperlink" Target="http://www.konkoly.hu/cgi-bin/IBVS?5579" TargetMode="External"/><Relationship Id="rId71" Type="http://schemas.openxmlformats.org/officeDocument/2006/relationships/hyperlink" Target="http://www.konkoly.hu/cgi-bin/IBVS?114" TargetMode="External"/><Relationship Id="rId92" Type="http://schemas.openxmlformats.org/officeDocument/2006/relationships/hyperlink" Target="http://www.konkoly.hu/cgi-bin/IBVS?129" TargetMode="External"/><Relationship Id="rId213" Type="http://schemas.openxmlformats.org/officeDocument/2006/relationships/hyperlink" Target="http://www.bav-astro.de/sfs/BAVM_link.php?BAVMnr=31" TargetMode="External"/><Relationship Id="rId234" Type="http://schemas.openxmlformats.org/officeDocument/2006/relationships/hyperlink" Target="http://www.bav-astro.de/sfs/BAVM_link.php?BAVMnr=52" TargetMode="External"/><Relationship Id="rId420" Type="http://schemas.openxmlformats.org/officeDocument/2006/relationships/hyperlink" Target="http://www.konkoly.hu/cgi-bin/IBVS?5636" TargetMode="External"/><Relationship Id="rId2" Type="http://schemas.openxmlformats.org/officeDocument/2006/relationships/hyperlink" Target="http://www.bav-astro.de/sfs/BAVM_link.php?BAVMnr=12" TargetMode="External"/><Relationship Id="rId29" Type="http://schemas.openxmlformats.org/officeDocument/2006/relationships/hyperlink" Target="http://www.bav-astro.de/sfs/BAVM_link.php?BAVMnr=13" TargetMode="External"/><Relationship Id="rId255" Type="http://schemas.openxmlformats.org/officeDocument/2006/relationships/hyperlink" Target="http://www.bav-astro.de/sfs/BAVM_link.php?BAVMnr=59" TargetMode="External"/><Relationship Id="rId276" Type="http://schemas.openxmlformats.org/officeDocument/2006/relationships/hyperlink" Target="http://www.konkoly.hu/cgi-bin/IBVS?4036" TargetMode="External"/><Relationship Id="rId297" Type="http://schemas.openxmlformats.org/officeDocument/2006/relationships/hyperlink" Target="http://var.astro.cz/oejv/issues/oejv0060.pdf" TargetMode="External"/><Relationship Id="rId441" Type="http://schemas.openxmlformats.org/officeDocument/2006/relationships/hyperlink" Target="http://var.astro.cz/oejv/issues/oejv0094.pdf" TargetMode="External"/><Relationship Id="rId462" Type="http://schemas.openxmlformats.org/officeDocument/2006/relationships/hyperlink" Target="http://var.astro.cz/oejv/issues/oejv0160.pdf" TargetMode="External"/><Relationship Id="rId40" Type="http://schemas.openxmlformats.org/officeDocument/2006/relationships/hyperlink" Target="http://www.bav-astro.de/sfs/BAVM_link.php?BAVMnr=15" TargetMode="External"/><Relationship Id="rId115" Type="http://schemas.openxmlformats.org/officeDocument/2006/relationships/hyperlink" Target="http://www.konkoly.hu/cgi-bin/IBVS?795" TargetMode="External"/><Relationship Id="rId136" Type="http://schemas.openxmlformats.org/officeDocument/2006/relationships/hyperlink" Target="http://www.bav-astro.de/sfs/BAVM_link.php?BAVMnr=23" TargetMode="External"/><Relationship Id="rId157" Type="http://schemas.openxmlformats.org/officeDocument/2006/relationships/hyperlink" Target="http://www.konkoly.hu/cgi-bin/IBVS?795" TargetMode="External"/><Relationship Id="rId178" Type="http://schemas.openxmlformats.org/officeDocument/2006/relationships/hyperlink" Target="http://www.konkoly.hu/cgi-bin/IBVS?795" TargetMode="External"/><Relationship Id="rId301" Type="http://schemas.openxmlformats.org/officeDocument/2006/relationships/hyperlink" Target="http://var.astro.cz/oejv/issues/oejv0060.pdf" TargetMode="External"/><Relationship Id="rId322" Type="http://schemas.openxmlformats.org/officeDocument/2006/relationships/hyperlink" Target="http://www.konkoly.hu/cgi-bin/IBVS?4399" TargetMode="External"/><Relationship Id="rId343" Type="http://schemas.openxmlformats.org/officeDocument/2006/relationships/hyperlink" Target="http://www.konkoly.hu/cgi-bin/IBVS?4633" TargetMode="External"/><Relationship Id="rId364" Type="http://schemas.openxmlformats.org/officeDocument/2006/relationships/hyperlink" Target="http://www.bav-astro.de/sfs/BAVM_link.php?BAVMnr=131" TargetMode="External"/><Relationship Id="rId61" Type="http://schemas.openxmlformats.org/officeDocument/2006/relationships/hyperlink" Target="http://www.bav-astro.de/sfs/BAVM_link.php?BAVMnr=15" TargetMode="External"/><Relationship Id="rId82" Type="http://schemas.openxmlformats.org/officeDocument/2006/relationships/hyperlink" Target="http://www.konkoly.hu/cgi-bin/IBVS?119" TargetMode="External"/><Relationship Id="rId199" Type="http://schemas.openxmlformats.org/officeDocument/2006/relationships/hyperlink" Target="http://www.konkoly.hu/cgi-bin/IBVS?1409" TargetMode="External"/><Relationship Id="rId203" Type="http://schemas.openxmlformats.org/officeDocument/2006/relationships/hyperlink" Target="http://www.konkoly.hu/cgi-bin/IBVS?1409" TargetMode="External"/><Relationship Id="rId385" Type="http://schemas.openxmlformats.org/officeDocument/2006/relationships/hyperlink" Target="http://www.bav-astro.de/sfs/BAVM_link.php?BAVMnr=152" TargetMode="External"/><Relationship Id="rId19" Type="http://schemas.openxmlformats.org/officeDocument/2006/relationships/hyperlink" Target="http://www.bav-astro.de/sfs/BAVM_link.php?BAVMnr=12" TargetMode="External"/><Relationship Id="rId224" Type="http://schemas.openxmlformats.org/officeDocument/2006/relationships/hyperlink" Target="http://www.bav-astro.de/sfs/BAVM_link.php?BAVMnr=38" TargetMode="External"/><Relationship Id="rId245" Type="http://schemas.openxmlformats.org/officeDocument/2006/relationships/hyperlink" Target="http://www.bav-astro.de/sfs/BAVM_link.php?BAVMnr=56" TargetMode="External"/><Relationship Id="rId266" Type="http://schemas.openxmlformats.org/officeDocument/2006/relationships/hyperlink" Target="http://www.konkoly.hu/cgi-bin/IBVS?3818" TargetMode="External"/><Relationship Id="rId287" Type="http://schemas.openxmlformats.org/officeDocument/2006/relationships/hyperlink" Target="http://var.astro.cz/oejv/issues/oejv0060.pdf" TargetMode="External"/><Relationship Id="rId410" Type="http://schemas.openxmlformats.org/officeDocument/2006/relationships/hyperlink" Target="http://www.bav-astro.de/sfs/BAVM_link.php?BAVMnr=173" TargetMode="External"/><Relationship Id="rId431" Type="http://schemas.openxmlformats.org/officeDocument/2006/relationships/hyperlink" Target="http://www.konkoly.hu/cgi-bin/IBVS?5746" TargetMode="External"/><Relationship Id="rId452" Type="http://schemas.openxmlformats.org/officeDocument/2006/relationships/hyperlink" Target="http://www.konkoly.hu/cgi-bin/IBVS?5980" TargetMode="External"/><Relationship Id="rId473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www.bav-astro.de/sfs/BAVM_link.php?BAVMnr=13" TargetMode="External"/><Relationship Id="rId105" Type="http://schemas.openxmlformats.org/officeDocument/2006/relationships/hyperlink" Target="http://www.konkoly.hu/cgi-bin/IBVS?247" TargetMode="External"/><Relationship Id="rId126" Type="http://schemas.openxmlformats.org/officeDocument/2006/relationships/hyperlink" Target="http://www.konkoly.hu/cgi-bin/IBVS?795" TargetMode="External"/><Relationship Id="rId147" Type="http://schemas.openxmlformats.org/officeDocument/2006/relationships/hyperlink" Target="http://www.konkoly.hu/cgi-bin/IBVS?795" TargetMode="External"/><Relationship Id="rId168" Type="http://schemas.openxmlformats.org/officeDocument/2006/relationships/hyperlink" Target="http://www.bav-astro.de/sfs/BAVM_link.php?BAVMnr=25" TargetMode="External"/><Relationship Id="rId312" Type="http://schemas.openxmlformats.org/officeDocument/2006/relationships/hyperlink" Target="http://var.astro.cz/oejv/issues/oejv0060.pdf" TargetMode="External"/><Relationship Id="rId333" Type="http://schemas.openxmlformats.org/officeDocument/2006/relationships/hyperlink" Target="http://www.konkoly.hu/cgi-bin/IBVS?4751" TargetMode="External"/><Relationship Id="rId354" Type="http://schemas.openxmlformats.org/officeDocument/2006/relationships/hyperlink" Target="http://www.bav-astro.de/sfs/BAVM_link.php?BAVMnr=117" TargetMode="External"/><Relationship Id="rId51" Type="http://schemas.openxmlformats.org/officeDocument/2006/relationships/hyperlink" Target="http://www.bav-astro.de/sfs/BAVM_link.php?BAVMnr=15" TargetMode="External"/><Relationship Id="rId72" Type="http://schemas.openxmlformats.org/officeDocument/2006/relationships/hyperlink" Target="http://www.bav-astro.de/sfs/BAVM_link.php?BAVMnr=18" TargetMode="External"/><Relationship Id="rId93" Type="http://schemas.openxmlformats.org/officeDocument/2006/relationships/hyperlink" Target="http://www.konkoly.hu/cgi-bin/IBVS?129" TargetMode="External"/><Relationship Id="rId189" Type="http://schemas.openxmlformats.org/officeDocument/2006/relationships/hyperlink" Target="http://www.konkoly.hu/cgi-bin/IBVS?904" TargetMode="External"/><Relationship Id="rId375" Type="http://schemas.openxmlformats.org/officeDocument/2006/relationships/hyperlink" Target="http://www.konkoly.hu/cgi-bin/IBVS?5056" TargetMode="External"/><Relationship Id="rId396" Type="http://schemas.openxmlformats.org/officeDocument/2006/relationships/hyperlink" Target="http://www.konkoly.hu/cgi-bin/IBVS?5206" TargetMode="External"/><Relationship Id="rId3" Type="http://schemas.openxmlformats.org/officeDocument/2006/relationships/hyperlink" Target="http://www.bav-astro.de/sfs/BAVM_link.php?BAVMnr=12" TargetMode="External"/><Relationship Id="rId214" Type="http://schemas.openxmlformats.org/officeDocument/2006/relationships/hyperlink" Target="http://www.bav-astro.de/sfs/BAVM_link.php?BAVMnr=31" TargetMode="External"/><Relationship Id="rId235" Type="http://schemas.openxmlformats.org/officeDocument/2006/relationships/hyperlink" Target="http://www.bav-astro.de/sfs/BAVM_link.php?BAVMnr=50" TargetMode="External"/><Relationship Id="rId256" Type="http://schemas.openxmlformats.org/officeDocument/2006/relationships/hyperlink" Target="http://www.bav-astro.de/sfs/BAVM_link.php?BAVMnr=60" TargetMode="External"/><Relationship Id="rId277" Type="http://schemas.openxmlformats.org/officeDocument/2006/relationships/hyperlink" Target="http://www.konkoly.hu/cgi-bin/IBVS?4036" TargetMode="External"/><Relationship Id="rId298" Type="http://schemas.openxmlformats.org/officeDocument/2006/relationships/hyperlink" Target="http://var.astro.cz/oejv/issues/oejv0060.pdf" TargetMode="External"/><Relationship Id="rId400" Type="http://schemas.openxmlformats.org/officeDocument/2006/relationships/hyperlink" Target="http://www.bav-astro.de/sfs/BAVM_link.php?BAVMnr=154" TargetMode="External"/><Relationship Id="rId421" Type="http://schemas.openxmlformats.org/officeDocument/2006/relationships/hyperlink" Target="http://www.konkoly.hu/cgi-bin/IBVS?5636" TargetMode="External"/><Relationship Id="rId442" Type="http://schemas.openxmlformats.org/officeDocument/2006/relationships/hyperlink" Target="http://www.konkoly.hu/cgi-bin/IBVS?5898" TargetMode="External"/><Relationship Id="rId463" Type="http://schemas.openxmlformats.org/officeDocument/2006/relationships/hyperlink" Target="http://var.astro.cz/oejv/issues/oejv0160.pdf" TargetMode="External"/><Relationship Id="rId116" Type="http://schemas.openxmlformats.org/officeDocument/2006/relationships/hyperlink" Target="http://www.konkoly.hu/cgi-bin/IBVS?795" TargetMode="External"/><Relationship Id="rId137" Type="http://schemas.openxmlformats.org/officeDocument/2006/relationships/hyperlink" Target="http://www.konkoly.hu/cgi-bin/IBVS?795" TargetMode="External"/><Relationship Id="rId158" Type="http://schemas.openxmlformats.org/officeDocument/2006/relationships/hyperlink" Target="http://www.konkoly.hu/cgi-bin/IBVS?795" TargetMode="External"/><Relationship Id="rId302" Type="http://schemas.openxmlformats.org/officeDocument/2006/relationships/hyperlink" Target="http://var.astro.cz/oejv/issues/oejv0060.pdf" TargetMode="External"/><Relationship Id="rId323" Type="http://schemas.openxmlformats.org/officeDocument/2006/relationships/hyperlink" Target="http://www.konkoly.hu/cgi-bin/IBVS?4399" TargetMode="External"/><Relationship Id="rId344" Type="http://schemas.openxmlformats.org/officeDocument/2006/relationships/hyperlink" Target="http://www.konkoly.hu/cgi-bin/IBVS?5174" TargetMode="External"/><Relationship Id="rId20" Type="http://schemas.openxmlformats.org/officeDocument/2006/relationships/hyperlink" Target="http://www.bav-astro.de/sfs/BAVM_link.php?BAVMnr=12" TargetMode="External"/><Relationship Id="rId41" Type="http://schemas.openxmlformats.org/officeDocument/2006/relationships/hyperlink" Target="http://www.bav-astro.de/sfs/BAVM_link.php?BAVMnr=15" TargetMode="External"/><Relationship Id="rId62" Type="http://schemas.openxmlformats.org/officeDocument/2006/relationships/hyperlink" Target="http://www.konkoly.hu/cgi-bin/IBVS?111" TargetMode="External"/><Relationship Id="rId83" Type="http://schemas.openxmlformats.org/officeDocument/2006/relationships/hyperlink" Target="http://www.konkoly.hu/cgi-bin/IBVS?119" TargetMode="External"/><Relationship Id="rId179" Type="http://schemas.openxmlformats.org/officeDocument/2006/relationships/hyperlink" Target="http://www.konkoly.hu/cgi-bin/IBVS?795" TargetMode="External"/><Relationship Id="rId365" Type="http://schemas.openxmlformats.org/officeDocument/2006/relationships/hyperlink" Target="http://www.konkoly.hu/cgi-bin/IBVS?5174" TargetMode="External"/><Relationship Id="rId386" Type="http://schemas.openxmlformats.org/officeDocument/2006/relationships/hyperlink" Target="http://www.konkoly.hu/cgi-bin/IBVS?5360" TargetMode="External"/><Relationship Id="rId190" Type="http://schemas.openxmlformats.org/officeDocument/2006/relationships/hyperlink" Target="http://www.konkoly.hu/cgi-bin/IBVS?937" TargetMode="External"/><Relationship Id="rId204" Type="http://schemas.openxmlformats.org/officeDocument/2006/relationships/hyperlink" Target="http://www.konkoly.hu/cgi-bin/IBVS?1409" TargetMode="External"/><Relationship Id="rId225" Type="http://schemas.openxmlformats.org/officeDocument/2006/relationships/hyperlink" Target="http://www.bav-astro.de/sfs/BAVM_link.php?BAVMnr=38" TargetMode="External"/><Relationship Id="rId246" Type="http://schemas.openxmlformats.org/officeDocument/2006/relationships/hyperlink" Target="http://www.konkoly.hu/cgi-bin/IBVS?3661" TargetMode="External"/><Relationship Id="rId267" Type="http://schemas.openxmlformats.org/officeDocument/2006/relationships/hyperlink" Target="http://www.konkoly.hu/cgi-bin/IBVS?3818" TargetMode="External"/><Relationship Id="rId288" Type="http://schemas.openxmlformats.org/officeDocument/2006/relationships/hyperlink" Target="http://var.astro.cz/oejv/issues/oejv0060.pdf" TargetMode="External"/><Relationship Id="rId411" Type="http://schemas.openxmlformats.org/officeDocument/2006/relationships/hyperlink" Target="http://www.konkoly.hu/cgi-bin/IBVS?5592" TargetMode="External"/><Relationship Id="rId432" Type="http://schemas.openxmlformats.org/officeDocument/2006/relationships/hyperlink" Target="http://www.konkoly.hu/cgi-bin/IBVS?5746" TargetMode="External"/><Relationship Id="rId453" Type="http://schemas.openxmlformats.org/officeDocument/2006/relationships/hyperlink" Target="http://www.konkoly.hu/cgi-bin/IBVS?5980" TargetMode="External"/><Relationship Id="rId474" Type="http://schemas.openxmlformats.org/officeDocument/2006/relationships/hyperlink" Target="http://www.konkoly.hu/cgi-bin/IBVS?6125" TargetMode="External"/><Relationship Id="rId106" Type="http://schemas.openxmlformats.org/officeDocument/2006/relationships/hyperlink" Target="http://www.konkoly.hu/cgi-bin/IBVS?247" TargetMode="External"/><Relationship Id="rId127" Type="http://schemas.openxmlformats.org/officeDocument/2006/relationships/hyperlink" Target="http://vsolj.cetus-net.org/no47.pdf" TargetMode="External"/><Relationship Id="rId313" Type="http://schemas.openxmlformats.org/officeDocument/2006/relationships/hyperlink" Target="http://var.astro.cz/oejv/issues/oejv0060.pdf" TargetMode="External"/><Relationship Id="rId10" Type="http://schemas.openxmlformats.org/officeDocument/2006/relationships/hyperlink" Target="http://www.bav-astro.de/sfs/BAVM_link.php?BAVMnr=12" TargetMode="External"/><Relationship Id="rId31" Type="http://schemas.openxmlformats.org/officeDocument/2006/relationships/hyperlink" Target="http://www.bav-astro.de/sfs/BAVM_link.php?BAVMnr=13" TargetMode="External"/><Relationship Id="rId52" Type="http://schemas.openxmlformats.org/officeDocument/2006/relationships/hyperlink" Target="http://www.bav-astro.de/sfs/BAVM_link.php?BAVMnr=15" TargetMode="External"/><Relationship Id="rId73" Type="http://schemas.openxmlformats.org/officeDocument/2006/relationships/hyperlink" Target="http://www.konkoly.hu/cgi-bin/IBVS?114" TargetMode="External"/><Relationship Id="rId94" Type="http://schemas.openxmlformats.org/officeDocument/2006/relationships/hyperlink" Target="http://www.konkoly.hu/cgi-bin/IBVS?129" TargetMode="External"/><Relationship Id="rId148" Type="http://schemas.openxmlformats.org/officeDocument/2006/relationships/hyperlink" Target="http://www.konkoly.hu/cgi-bin/IBVS?795" TargetMode="External"/><Relationship Id="rId169" Type="http://schemas.openxmlformats.org/officeDocument/2006/relationships/hyperlink" Target="http://www.konkoly.hu/cgi-bin/IBVS?795" TargetMode="External"/><Relationship Id="rId334" Type="http://schemas.openxmlformats.org/officeDocument/2006/relationships/hyperlink" Target="http://www.konkoly.hu/cgi-bin/IBVS?4751" TargetMode="External"/><Relationship Id="rId355" Type="http://schemas.openxmlformats.org/officeDocument/2006/relationships/hyperlink" Target="http://www.konkoly.hu/cgi-bin/IBVS?4751" TargetMode="External"/><Relationship Id="rId376" Type="http://schemas.openxmlformats.org/officeDocument/2006/relationships/hyperlink" Target="http://www.konkoly.hu/cgi-bin/IBVS?5056" TargetMode="External"/><Relationship Id="rId397" Type="http://schemas.openxmlformats.org/officeDocument/2006/relationships/hyperlink" Target="http://vsolj.cetus-net.org/no39.pdf" TargetMode="External"/><Relationship Id="rId4" Type="http://schemas.openxmlformats.org/officeDocument/2006/relationships/hyperlink" Target="http://www.bav-astro.de/sfs/BAVM_link.php?BAVMnr=12" TargetMode="External"/><Relationship Id="rId180" Type="http://schemas.openxmlformats.org/officeDocument/2006/relationships/hyperlink" Target="http://www.bav-astro.de/sfs/BAVM_link.php?BAVMnr=25" TargetMode="External"/><Relationship Id="rId215" Type="http://schemas.openxmlformats.org/officeDocument/2006/relationships/hyperlink" Target="http://www.konkoly.hu/cgi-bin/IBVS?1924" TargetMode="External"/><Relationship Id="rId236" Type="http://schemas.openxmlformats.org/officeDocument/2006/relationships/hyperlink" Target="http://www.konkoly.hu/cgi-bin/IBVS?3423" TargetMode="External"/><Relationship Id="rId257" Type="http://schemas.openxmlformats.org/officeDocument/2006/relationships/hyperlink" Target="http://www.konkoly.hu/cgi-bin/IBVS?4097" TargetMode="External"/><Relationship Id="rId278" Type="http://schemas.openxmlformats.org/officeDocument/2006/relationships/hyperlink" Target="http://www.konkoly.hu/cgi-bin/IBVS?4036" TargetMode="External"/><Relationship Id="rId401" Type="http://schemas.openxmlformats.org/officeDocument/2006/relationships/hyperlink" Target="http://var.astro.cz/oejv/issues/oejv0074.pdf" TargetMode="External"/><Relationship Id="rId422" Type="http://schemas.openxmlformats.org/officeDocument/2006/relationships/hyperlink" Target="http://www.konkoly.hu/cgi-bin/IBVS?5979" TargetMode="External"/><Relationship Id="rId443" Type="http://schemas.openxmlformats.org/officeDocument/2006/relationships/hyperlink" Target="http://www.aavso.org/sites/default/files/jaavso/v36n2/186.pdf" TargetMode="External"/><Relationship Id="rId464" Type="http://schemas.openxmlformats.org/officeDocument/2006/relationships/hyperlink" Target="http://var.astro.cz/oejv/issues/oejv0160.pdf" TargetMode="External"/><Relationship Id="rId303" Type="http://schemas.openxmlformats.org/officeDocument/2006/relationships/hyperlink" Target="http://var.astro.cz/oejv/issues/oejv0060.pdf" TargetMode="External"/><Relationship Id="rId42" Type="http://schemas.openxmlformats.org/officeDocument/2006/relationships/hyperlink" Target="http://www.bav-astro.de/sfs/BAVM_link.php?BAVMnr=15" TargetMode="External"/><Relationship Id="rId84" Type="http://schemas.openxmlformats.org/officeDocument/2006/relationships/hyperlink" Target="http://www.konkoly.hu/cgi-bin/IBVS?119" TargetMode="External"/><Relationship Id="rId138" Type="http://schemas.openxmlformats.org/officeDocument/2006/relationships/hyperlink" Target="http://www.konkoly.hu/cgi-bin/IBVS?795" TargetMode="External"/><Relationship Id="rId345" Type="http://schemas.openxmlformats.org/officeDocument/2006/relationships/hyperlink" Target="http://www.konkoly.hu/cgi-bin/IBVS?5174" TargetMode="External"/><Relationship Id="rId387" Type="http://schemas.openxmlformats.org/officeDocument/2006/relationships/hyperlink" Target="http://var.astro.cz/oejv/issues/oejv0074.pdf" TargetMode="External"/><Relationship Id="rId191" Type="http://schemas.openxmlformats.org/officeDocument/2006/relationships/hyperlink" Target="http://www.konkoly.hu/cgi-bin/IBVS?904" TargetMode="External"/><Relationship Id="rId205" Type="http://schemas.openxmlformats.org/officeDocument/2006/relationships/hyperlink" Target="http://www.bav-astro.de/sfs/BAVM_link.php?BAVMnr=28" TargetMode="External"/><Relationship Id="rId247" Type="http://schemas.openxmlformats.org/officeDocument/2006/relationships/hyperlink" Target="http://www.konkoly.hu/cgi-bin/IBVS?3661" TargetMode="External"/><Relationship Id="rId412" Type="http://schemas.openxmlformats.org/officeDocument/2006/relationships/hyperlink" Target="http://var.astro.cz/oejv/issues/oejv0074.pdf" TargetMode="External"/><Relationship Id="rId107" Type="http://schemas.openxmlformats.org/officeDocument/2006/relationships/hyperlink" Target="http://www.konkoly.hu/cgi-bin/IBVS?247" TargetMode="External"/><Relationship Id="rId289" Type="http://schemas.openxmlformats.org/officeDocument/2006/relationships/hyperlink" Target="http://var.astro.cz/oejv/issues/oejv0060.pdf" TargetMode="External"/><Relationship Id="rId454" Type="http://schemas.openxmlformats.org/officeDocument/2006/relationships/hyperlink" Target="http://www.bav-astro.de/sfs/BAVM_link.php?BAVMnr=214" TargetMode="External"/><Relationship Id="rId11" Type="http://schemas.openxmlformats.org/officeDocument/2006/relationships/hyperlink" Target="http://www.bav-astro.de/sfs/BAVM_link.php?BAVMnr=12" TargetMode="External"/><Relationship Id="rId53" Type="http://schemas.openxmlformats.org/officeDocument/2006/relationships/hyperlink" Target="http://www.bav-astro.de/sfs/BAVM_link.php?BAVMnr=15" TargetMode="External"/><Relationship Id="rId149" Type="http://schemas.openxmlformats.org/officeDocument/2006/relationships/hyperlink" Target="http://www.konkoly.hu/cgi-bin/IBVS?795" TargetMode="External"/><Relationship Id="rId314" Type="http://schemas.openxmlformats.org/officeDocument/2006/relationships/hyperlink" Target="http://var.astro.cz/oejv/issues/oejv0060.pdf" TargetMode="External"/><Relationship Id="rId356" Type="http://schemas.openxmlformats.org/officeDocument/2006/relationships/hyperlink" Target="http://www.konkoly.hu/cgi-bin/IBVS?4751" TargetMode="External"/><Relationship Id="rId398" Type="http://schemas.openxmlformats.org/officeDocument/2006/relationships/hyperlink" Target="http://www.bav-astro.de/sfs/BAVM_link.php?BAVMnr=152" TargetMode="External"/><Relationship Id="rId95" Type="http://schemas.openxmlformats.org/officeDocument/2006/relationships/hyperlink" Target="http://www.konkoly.hu/cgi-bin/IBVS?154" TargetMode="External"/><Relationship Id="rId160" Type="http://schemas.openxmlformats.org/officeDocument/2006/relationships/hyperlink" Target="http://www.konkoly.hu/cgi-bin/IBVS?795" TargetMode="External"/><Relationship Id="rId216" Type="http://schemas.openxmlformats.org/officeDocument/2006/relationships/hyperlink" Target="http://www.konkoly.hu/cgi-bin/IBVS?2189" TargetMode="External"/><Relationship Id="rId423" Type="http://schemas.openxmlformats.org/officeDocument/2006/relationships/hyperlink" Target="http://www.konkoly.hu/cgi-bin/IBVS?5684" TargetMode="External"/><Relationship Id="rId258" Type="http://schemas.openxmlformats.org/officeDocument/2006/relationships/hyperlink" Target="http://www.konkoly.hu/cgi-bin/IBVS?3818" TargetMode="External"/><Relationship Id="rId465" Type="http://schemas.openxmlformats.org/officeDocument/2006/relationships/hyperlink" Target="http://var.astro.cz/oejv/issues/oejv0160.pdf" TargetMode="External"/><Relationship Id="rId22" Type="http://schemas.openxmlformats.org/officeDocument/2006/relationships/hyperlink" Target="http://www.bav-astro.de/sfs/BAVM_link.php?BAVMnr=12" TargetMode="External"/><Relationship Id="rId64" Type="http://schemas.openxmlformats.org/officeDocument/2006/relationships/hyperlink" Target="http://www.konkoly.hu/cgi-bin/IBVS?114" TargetMode="External"/><Relationship Id="rId118" Type="http://schemas.openxmlformats.org/officeDocument/2006/relationships/hyperlink" Target="http://www.konkoly.hu/cgi-bin/IBVS?795" TargetMode="External"/><Relationship Id="rId325" Type="http://schemas.openxmlformats.org/officeDocument/2006/relationships/hyperlink" Target="http://www.konkoly.hu/cgi-bin/IBVS?4380" TargetMode="External"/><Relationship Id="rId367" Type="http://schemas.openxmlformats.org/officeDocument/2006/relationships/hyperlink" Target="http://www.konkoly.hu/cgi-bin/IBVS?4967" TargetMode="External"/><Relationship Id="rId171" Type="http://schemas.openxmlformats.org/officeDocument/2006/relationships/hyperlink" Target="http://www.konkoly.hu/cgi-bin/IBVS?795" TargetMode="External"/><Relationship Id="rId227" Type="http://schemas.openxmlformats.org/officeDocument/2006/relationships/hyperlink" Target="http://www.konkoly.hu/cgi-bin/IBVS?3078" TargetMode="External"/><Relationship Id="rId269" Type="http://schemas.openxmlformats.org/officeDocument/2006/relationships/hyperlink" Target="http://www.konkoly.hu/cgi-bin/IBVS?3818" TargetMode="External"/><Relationship Id="rId434" Type="http://schemas.openxmlformats.org/officeDocument/2006/relationships/hyperlink" Target="http://var.astro.cz/oejv/issues/oejv0094.pdf" TargetMode="External"/><Relationship Id="rId476" Type="http://schemas.openxmlformats.org/officeDocument/2006/relationships/hyperlink" Target="http://www.bav-astro.de/sfs/BAVM_link.php?BAVMnr=234" TargetMode="External"/><Relationship Id="rId33" Type="http://schemas.openxmlformats.org/officeDocument/2006/relationships/hyperlink" Target="http://www.bav-astro.de/sfs/BAVM_link.php?BAVMnr=13" TargetMode="External"/><Relationship Id="rId129" Type="http://schemas.openxmlformats.org/officeDocument/2006/relationships/hyperlink" Target="http://www.konkoly.hu/cgi-bin/IBVS?795" TargetMode="External"/><Relationship Id="rId280" Type="http://schemas.openxmlformats.org/officeDocument/2006/relationships/hyperlink" Target="http://www.konkoly.hu/cgi-bin/IBVS?4036" TargetMode="External"/><Relationship Id="rId336" Type="http://schemas.openxmlformats.org/officeDocument/2006/relationships/hyperlink" Target="http://www.konkoly.hu/cgi-bin/IBVS?4751" TargetMode="External"/><Relationship Id="rId75" Type="http://schemas.openxmlformats.org/officeDocument/2006/relationships/hyperlink" Target="http://www.konkoly.hu/cgi-bin/IBVS?114" TargetMode="External"/><Relationship Id="rId140" Type="http://schemas.openxmlformats.org/officeDocument/2006/relationships/hyperlink" Target="http://www.konkoly.hu/cgi-bin/IBVS?795" TargetMode="External"/><Relationship Id="rId182" Type="http://schemas.openxmlformats.org/officeDocument/2006/relationships/hyperlink" Target="http://www.bav-astro.de/sfs/BAVM_link.php?BAVMnr=25" TargetMode="External"/><Relationship Id="rId378" Type="http://schemas.openxmlformats.org/officeDocument/2006/relationships/hyperlink" Target="http://www.konkoly.hu/cgi-bin/IBVS?5360" TargetMode="External"/><Relationship Id="rId403" Type="http://schemas.openxmlformats.org/officeDocument/2006/relationships/hyperlink" Target="http://www.konkoly.hu/cgi-bin/IBVS?5341" TargetMode="External"/><Relationship Id="rId6" Type="http://schemas.openxmlformats.org/officeDocument/2006/relationships/hyperlink" Target="http://www.bav-astro.de/sfs/BAVM_link.php?BAVMnr=12" TargetMode="External"/><Relationship Id="rId238" Type="http://schemas.openxmlformats.org/officeDocument/2006/relationships/hyperlink" Target="http://vsolj.cetus-net.org/no47.pdf" TargetMode="External"/><Relationship Id="rId445" Type="http://schemas.openxmlformats.org/officeDocument/2006/relationships/hyperlink" Target="http://www.bav-astro.de/sfs/BAVM_link.php?BAVMnr=203" TargetMode="External"/><Relationship Id="rId291" Type="http://schemas.openxmlformats.org/officeDocument/2006/relationships/hyperlink" Target="http://var.astro.cz/oejv/issues/oejv0060.pdf" TargetMode="External"/><Relationship Id="rId305" Type="http://schemas.openxmlformats.org/officeDocument/2006/relationships/hyperlink" Target="http://www.bav-astro.de/sfs/BAVM_link.php?BAVMnr=79" TargetMode="External"/><Relationship Id="rId347" Type="http://schemas.openxmlformats.org/officeDocument/2006/relationships/hyperlink" Target="http://www.konkoly.hu/cgi-bin/IBVS?4751" TargetMode="External"/><Relationship Id="rId44" Type="http://schemas.openxmlformats.org/officeDocument/2006/relationships/hyperlink" Target="http://www.bav-astro.de/sfs/BAVM_link.php?BAVMnr=15" TargetMode="External"/><Relationship Id="rId86" Type="http://schemas.openxmlformats.org/officeDocument/2006/relationships/hyperlink" Target="http://www.konkoly.hu/cgi-bin/IBVS?129" TargetMode="External"/><Relationship Id="rId151" Type="http://schemas.openxmlformats.org/officeDocument/2006/relationships/hyperlink" Target="http://www.bav-astro.de/sfs/BAVM_link.php?BAVMnr=23" TargetMode="External"/><Relationship Id="rId389" Type="http://schemas.openxmlformats.org/officeDocument/2006/relationships/hyperlink" Target="http://var.astro.cz/oejv/issues/oejv0074.pdf" TargetMode="External"/><Relationship Id="rId193" Type="http://schemas.openxmlformats.org/officeDocument/2006/relationships/hyperlink" Target="http://www.konkoly.hu/cgi-bin/IBVS?1409" TargetMode="External"/><Relationship Id="rId207" Type="http://schemas.openxmlformats.org/officeDocument/2006/relationships/hyperlink" Target="http://www.konkoly.hu/cgi-bin/IBVS?1163" TargetMode="External"/><Relationship Id="rId249" Type="http://schemas.openxmlformats.org/officeDocument/2006/relationships/hyperlink" Target="http://www.konkoly.hu/cgi-bin/IBVS?3661" TargetMode="External"/><Relationship Id="rId414" Type="http://schemas.openxmlformats.org/officeDocument/2006/relationships/hyperlink" Target="http://www.bav-astro.de/sfs/BAVM_link.php?BAVMnr=172" TargetMode="External"/><Relationship Id="rId456" Type="http://schemas.openxmlformats.org/officeDocument/2006/relationships/hyperlink" Target="http://vsolj.cetus-net.org/vsoljno5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039"/>
  <sheetViews>
    <sheetView tabSelected="1" workbookViewId="0">
      <pane xSplit="12" ySplit="22" topLeftCell="M1599" activePane="bottomRight" state="frozen"/>
      <selection pane="topRight" activeCell="M1" sqref="M1"/>
      <selection pane="bottomLeft" activeCell="A23" sqref="A23"/>
      <selection pane="bottomRight" activeCell="F9" sqref="F9"/>
    </sheetView>
  </sheetViews>
  <sheetFormatPr defaultRowHeight="12.75" x14ac:dyDescent="0.2"/>
  <cols>
    <col min="1" max="1" width="17.5703125" style="1" customWidth="1"/>
    <col min="2" max="2" width="4.85546875" style="145" customWidth="1"/>
    <col min="3" max="3" width="13.7109375" style="144" customWidth="1"/>
    <col min="4" max="4" width="8.42578125" style="1" customWidth="1"/>
    <col min="5" max="5" width="12.7109375" style="1" customWidth="1"/>
    <col min="6" max="6" width="15.85546875" style="1" customWidth="1"/>
    <col min="7" max="7" width="7.140625" style="1" customWidth="1"/>
    <col min="8" max="8" width="11" style="1" customWidth="1"/>
    <col min="9" max="9" width="9.42578125" style="1" customWidth="1"/>
    <col min="10" max="10" width="11.140625" style="1" customWidth="1"/>
    <col min="11" max="11" width="9.85546875" style="1" customWidth="1"/>
    <col min="12" max="12" width="8" style="1" customWidth="1"/>
    <col min="13" max="14" width="10.140625" style="1" customWidth="1"/>
    <col min="15" max="15" width="12.85546875" style="1" customWidth="1"/>
    <col min="16" max="16" width="9.28515625" style="1" customWidth="1"/>
    <col min="17" max="17" width="10.140625" style="1" bestFit="1" customWidth="1"/>
    <col min="19" max="16384" width="9.140625" style="1"/>
  </cols>
  <sheetData>
    <row r="1" spans="1:23" ht="21" thickBot="1" x14ac:dyDescent="0.35">
      <c r="A1" s="26" t="s">
        <v>2257</v>
      </c>
      <c r="F1" s="1" t="s">
        <v>2183</v>
      </c>
      <c r="V1" s="15" t="s">
        <v>2179</v>
      </c>
      <c r="W1" s="89" t="s">
        <v>2316</v>
      </c>
    </row>
    <row r="2" spans="1:23" ht="12.95" customHeight="1" x14ac:dyDescent="0.2">
      <c r="A2" s="12" t="s">
        <v>2191</v>
      </c>
      <c r="B2" s="212" t="s">
        <v>4587</v>
      </c>
      <c r="C2" s="149"/>
      <c r="F2" s="1" t="s">
        <v>2168</v>
      </c>
      <c r="V2" s="90">
        <v>-40000</v>
      </c>
      <c r="W2" s="90">
        <f t="shared" ref="W2:W20" si="0">+D$11+D$12*V2+D$13*V2^2</f>
        <v>-0.11027520596189502</v>
      </c>
    </row>
    <row r="3" spans="1:23" ht="12.95" customHeight="1" thickBot="1" x14ac:dyDescent="0.25">
      <c r="A3" s="12"/>
      <c r="B3" s="146"/>
      <c r="C3" s="144" t="s">
        <v>2167</v>
      </c>
      <c r="D3" s="9"/>
      <c r="V3" s="90">
        <v>-37500</v>
      </c>
      <c r="W3" s="90">
        <f t="shared" si="0"/>
        <v>-9.9829358791807696E-2</v>
      </c>
    </row>
    <row r="4" spans="1:23" ht="12.95" customHeight="1" thickBot="1" x14ac:dyDescent="0.25">
      <c r="A4" s="13" t="s">
        <v>2192</v>
      </c>
      <c r="B4" s="147"/>
      <c r="C4" s="150">
        <v>41141.889020000002</v>
      </c>
      <c r="D4" s="11">
        <v>0.628929513</v>
      </c>
      <c r="V4" s="90">
        <v>-35000</v>
      </c>
      <c r="W4" s="90">
        <f t="shared" si="0"/>
        <v>-8.9873841207241623E-2</v>
      </c>
    </row>
    <row r="5" spans="1:23" ht="12.95" customHeight="1" x14ac:dyDescent="0.2">
      <c r="A5" s="29" t="s">
        <v>2262</v>
      </c>
      <c r="B5" s="16"/>
      <c r="C5" s="205">
        <v>-9.5</v>
      </c>
      <c r="D5" s="12" t="s">
        <v>2263</v>
      </c>
      <c r="E5" s="12"/>
      <c r="F5" s="12"/>
      <c r="V5" s="90">
        <v>-32500</v>
      </c>
      <c r="W5" s="90">
        <f t="shared" si="0"/>
        <v>-8.0408653208196817E-2</v>
      </c>
    </row>
    <row r="6" spans="1:23" ht="12.95" customHeight="1" x14ac:dyDescent="0.2">
      <c r="A6" s="13" t="s">
        <v>2193</v>
      </c>
      <c r="B6" s="146"/>
      <c r="V6" s="90">
        <v>-30000</v>
      </c>
      <c r="W6" s="90">
        <f t="shared" si="0"/>
        <v>-7.1433794794673253E-2</v>
      </c>
    </row>
    <row r="7" spans="1:23" ht="12.95" customHeight="1" x14ac:dyDescent="0.2">
      <c r="A7" s="12" t="s">
        <v>2169</v>
      </c>
      <c r="B7" s="146"/>
      <c r="C7" s="3">
        <v>54489.652000000002</v>
      </c>
      <c r="D7" s="213" t="s">
        <v>4588</v>
      </c>
      <c r="E7" s="1">
        <v>41681.513610000002</v>
      </c>
      <c r="V7" s="90">
        <v>-27500</v>
      </c>
      <c r="W7" s="90">
        <f t="shared" si="0"/>
        <v>-6.294926596667097E-2</v>
      </c>
    </row>
    <row r="8" spans="1:23" ht="12.95" customHeight="1" x14ac:dyDescent="0.2">
      <c r="A8" s="12" t="s">
        <v>2186</v>
      </c>
      <c r="B8" s="146"/>
      <c r="C8" s="3">
        <v>0.6289285</v>
      </c>
      <c r="D8" s="213" t="s">
        <v>4588</v>
      </c>
      <c r="E8" s="1">
        <v>0.62892875000000004</v>
      </c>
      <c r="F8" s="3"/>
      <c r="V8" s="90">
        <v>-25000</v>
      </c>
      <c r="W8" s="90">
        <f t="shared" si="0"/>
        <v>-5.4955066724189927E-2</v>
      </c>
    </row>
    <row r="9" spans="1:23" ht="12.95" customHeight="1" x14ac:dyDescent="0.2">
      <c r="A9" s="40" t="s">
        <v>2275</v>
      </c>
      <c r="B9" s="41">
        <v>1500</v>
      </c>
      <c r="C9" s="39" t="str">
        <f>"F"&amp;B9</f>
        <v>F1500</v>
      </c>
      <c r="D9" s="38" t="str">
        <f>"G"&amp;B9</f>
        <v>G1500</v>
      </c>
      <c r="G9" s="12"/>
      <c r="V9" s="90">
        <v>-22500</v>
      </c>
      <c r="W9" s="90">
        <f t="shared" si="0"/>
        <v>-4.7451197067230153E-2</v>
      </c>
    </row>
    <row r="10" spans="1:23" ht="12.95" customHeight="1" thickBot="1" x14ac:dyDescent="0.25">
      <c r="A10" s="12"/>
      <c r="B10" s="16"/>
      <c r="C10" s="151" t="s">
        <v>2198</v>
      </c>
      <c r="D10" s="15" t="s">
        <v>2199</v>
      </c>
      <c r="E10" s="12"/>
      <c r="F10" s="12"/>
      <c r="G10" s="12"/>
      <c r="V10" s="90">
        <v>-20000</v>
      </c>
      <c r="W10" s="90">
        <f t="shared" si="0"/>
        <v>-4.0437656995791639E-2</v>
      </c>
    </row>
    <row r="11" spans="1:23" ht="12.95" customHeight="1" x14ac:dyDescent="0.2">
      <c r="A11" s="12" t="s">
        <v>2194</v>
      </c>
      <c r="B11" s="16"/>
      <c r="C11" s="128">
        <f ca="1">INTERCEPT(INDIRECT($D$9):G984,INDIRECT($C$9):F984)</f>
        <v>2.5020279123850755E-3</v>
      </c>
      <c r="D11" s="16">
        <f>+E11*F11</f>
        <v>-1.9812015030488835E-3</v>
      </c>
      <c r="E11" s="84">
        <v>-1.9812015030488835E-3</v>
      </c>
      <c r="F11" s="12">
        <v>1</v>
      </c>
      <c r="V11" s="90">
        <v>-17500</v>
      </c>
      <c r="W11" s="90">
        <f t="shared" si="0"/>
        <v>-3.3914446509874387E-2</v>
      </c>
    </row>
    <row r="12" spans="1:23" ht="12.95" customHeight="1" x14ac:dyDescent="0.2">
      <c r="A12" s="12" t="s">
        <v>2195</v>
      </c>
      <c r="B12" s="16"/>
      <c r="C12" s="128">
        <f ca="1">SLOPE(INDIRECT($D$9):G984,INDIRECT($C$9):F984)</f>
        <v>3.9529436604902256E-7</v>
      </c>
      <c r="D12" s="16">
        <f>+E12*F12</f>
        <v>1.138295437803122E-6</v>
      </c>
      <c r="E12" s="85">
        <v>1.138295437803122E-2</v>
      </c>
      <c r="F12" s="86">
        <v>1E-4</v>
      </c>
      <c r="G12" s="12"/>
      <c r="V12" s="90">
        <v>-15000</v>
      </c>
      <c r="W12" s="90">
        <f t="shared" si="0"/>
        <v>-2.7881565609478388E-2</v>
      </c>
    </row>
    <row r="13" spans="1:23" ht="12.95" customHeight="1" thickBot="1" x14ac:dyDescent="0.25">
      <c r="A13" s="12" t="s">
        <v>2196</v>
      </c>
      <c r="B13" s="16"/>
      <c r="C13" s="131" t="s">
        <v>2264</v>
      </c>
      <c r="D13" s="16">
        <f>+E13*F13</f>
        <v>-3.9226366841700791E-11</v>
      </c>
      <c r="E13" s="87">
        <v>-3.9226366841700793E-3</v>
      </c>
      <c r="F13" s="86">
        <v>1E-8</v>
      </c>
      <c r="G13" s="12"/>
      <c r="V13" s="90">
        <v>-12500</v>
      </c>
      <c r="W13" s="90">
        <f t="shared" si="0"/>
        <v>-2.2339014294603658E-2</v>
      </c>
    </row>
    <row r="14" spans="1:23" ht="12.95" customHeight="1" x14ac:dyDescent="0.2">
      <c r="A14" s="12"/>
      <c r="B14" s="16"/>
      <c r="C14" s="131"/>
      <c r="D14" s="12"/>
      <c r="E14" s="12">
        <f>SUM(T21:T2950)</f>
        <v>0.21252182167840961</v>
      </c>
      <c r="F14" s="12"/>
      <c r="G14" s="12"/>
      <c r="V14" s="90">
        <v>-10000</v>
      </c>
      <c r="W14" s="90">
        <f t="shared" si="0"/>
        <v>-1.7286792565250182E-2</v>
      </c>
    </row>
    <row r="15" spans="1:23" ht="12.95" customHeight="1" x14ac:dyDescent="0.2">
      <c r="A15" s="14" t="s">
        <v>2197</v>
      </c>
      <c r="B15" s="16"/>
      <c r="C15" s="128">
        <f ca="1">(C7+C11)+(C8+C12)*INT(MAX(F21:F3526))</f>
        <v>60308.504641291387</v>
      </c>
      <c r="D15" s="38">
        <f>+C7+INT(MAX(F21:F1588))*C8+D11+D12*INT(MAX(F21:F4023))+D13*INT(MAX(F21:F4050)^2)</f>
        <v>59055.678102550344</v>
      </c>
      <c r="E15" s="218" t="s">
        <v>2295</v>
      </c>
      <c r="F15" s="219">
        <v>1</v>
      </c>
      <c r="G15" s="12"/>
      <c r="R15" t="s">
        <v>1986</v>
      </c>
      <c r="S15" s="1">
        <v>0.2</v>
      </c>
      <c r="V15" s="90">
        <v>-7500</v>
      </c>
      <c r="W15" s="90">
        <f t="shared" si="0"/>
        <v>-1.2724900421417969E-2</v>
      </c>
    </row>
    <row r="16" spans="1:23" ht="12.95" customHeight="1" x14ac:dyDescent="0.2">
      <c r="A16" s="13" t="s">
        <v>2182</v>
      </c>
      <c r="B16" s="16"/>
      <c r="C16" s="152">
        <f ca="1">+C8+C12</f>
        <v>0.62892889529436602</v>
      </c>
      <c r="D16" s="38">
        <f>+C8+D12+2*D13*MAX(F21:F896)</f>
        <v>0.62893061628721592</v>
      </c>
      <c r="E16" s="220" t="s">
        <v>2265</v>
      </c>
      <c r="F16" s="221">
        <f ca="1">NOW()+15018.5+$C$5/24</f>
        <v>60569.769375578704</v>
      </c>
      <c r="G16" s="12"/>
      <c r="R16" t="s">
        <v>2272</v>
      </c>
      <c r="S16" s="1">
        <v>0.1</v>
      </c>
      <c r="V16" s="90">
        <v>-5000</v>
      </c>
      <c r="W16" s="90">
        <f t="shared" si="0"/>
        <v>-8.6533378631070135E-3</v>
      </c>
    </row>
    <row r="17" spans="1:29" ht="12.95" customHeight="1" thickBot="1" x14ac:dyDescent="0.25">
      <c r="A17" s="27" t="s">
        <v>2258</v>
      </c>
      <c r="B17" s="16"/>
      <c r="C17" s="204">
        <f>COUNT(C21:C2184)</f>
        <v>1595</v>
      </c>
      <c r="D17" s="214"/>
      <c r="E17" s="220" t="s">
        <v>2296</v>
      </c>
      <c r="F17" s="221">
        <f ca="1">ROUND(2*(F16-$C$7)/$C$8,0)/2+F15</f>
        <v>9668.5</v>
      </c>
      <c r="G17" s="12"/>
      <c r="R17" t="s">
        <v>2279</v>
      </c>
      <c r="S17" s="1">
        <v>1</v>
      </c>
      <c r="V17" s="90">
        <v>-2500</v>
      </c>
      <c r="W17" s="90">
        <f t="shared" si="0"/>
        <v>-5.0721048903173182E-3</v>
      </c>
    </row>
    <row r="18" spans="1:29" ht="12.95" customHeight="1" thickTop="1" thickBot="1" x14ac:dyDescent="0.25">
      <c r="A18" s="13" t="s">
        <v>2311</v>
      </c>
      <c r="B18" s="16"/>
      <c r="C18" s="153">
        <f ca="1">+C15</f>
        <v>60308.504641291387</v>
      </c>
      <c r="D18" s="215">
        <f ca="1">C16</f>
        <v>0.62892889529436602</v>
      </c>
      <c r="E18" s="220" t="s">
        <v>2266</v>
      </c>
      <c r="F18" s="222">
        <f ca="1">ROUND(2*(F16-$C$15)/$C$16,0)/2+F15</f>
        <v>416.5</v>
      </c>
      <c r="G18" s="12"/>
      <c r="R18" t="s">
        <v>2305</v>
      </c>
      <c r="S18" s="1">
        <v>1</v>
      </c>
      <c r="V18" s="90">
        <v>0</v>
      </c>
      <c r="W18" s="90">
        <f t="shared" si="0"/>
        <v>-1.9812015030488835E-3</v>
      </c>
    </row>
    <row r="19" spans="1:29" ht="12.95" customHeight="1" thickBot="1" x14ac:dyDescent="0.25">
      <c r="A19" s="13" t="s">
        <v>2312</v>
      </c>
      <c r="B19" s="16"/>
      <c r="C19" s="154">
        <f>+D15</f>
        <v>59055.678102550344</v>
      </c>
      <c r="D19" s="216">
        <f>+D16</f>
        <v>0.62893061628721592</v>
      </c>
      <c r="E19" s="223" t="s">
        <v>2267</v>
      </c>
      <c r="F19" s="224">
        <f ca="1">+$C$15+$C$16*F18-15018.5-$C$5/24</f>
        <v>45552.349359514825</v>
      </c>
      <c r="G19" s="12"/>
      <c r="O19" s="1" t="s">
        <v>2184</v>
      </c>
      <c r="V19" s="90">
        <v>2500</v>
      </c>
      <c r="W19" s="90">
        <f t="shared" si="0"/>
        <v>6.1937229869829156E-4</v>
      </c>
    </row>
    <row r="20" spans="1:29" ht="12.95" customHeight="1" thickBot="1" x14ac:dyDescent="0.25">
      <c r="A20" s="5" t="s">
        <v>2187</v>
      </c>
      <c r="B20" s="6" t="s">
        <v>2189</v>
      </c>
      <c r="C20" s="155" t="s">
        <v>2188</v>
      </c>
      <c r="D20" s="5" t="s">
        <v>2170</v>
      </c>
      <c r="E20" s="217" t="s">
        <v>2180</v>
      </c>
      <c r="F20" s="217" t="s">
        <v>2179</v>
      </c>
      <c r="G20" s="5" t="s">
        <v>2184</v>
      </c>
      <c r="H20" s="18" t="s">
        <v>1986</v>
      </c>
      <c r="I20" s="18" t="s">
        <v>2272</v>
      </c>
      <c r="J20" s="18" t="s">
        <v>2279</v>
      </c>
      <c r="K20" s="18" t="s">
        <v>2305</v>
      </c>
      <c r="L20" s="18" t="s">
        <v>2306</v>
      </c>
      <c r="M20" s="18" t="s">
        <v>2307</v>
      </c>
      <c r="N20" s="18" t="s">
        <v>2308</v>
      </c>
      <c r="O20" s="18" t="s">
        <v>2220</v>
      </c>
      <c r="P20" s="91" t="s">
        <v>2316</v>
      </c>
      <c r="Q20" s="5" t="s">
        <v>2222</v>
      </c>
      <c r="R20" s="88" t="s">
        <v>2313</v>
      </c>
      <c r="S20" s="89" t="s">
        <v>2314</v>
      </c>
      <c r="T20" s="88" t="s">
        <v>2315</v>
      </c>
      <c r="U20" s="5" t="s">
        <v>2310</v>
      </c>
      <c r="V20" s="90">
        <v>5000</v>
      </c>
      <c r="W20" s="90">
        <f t="shared" si="0"/>
        <v>2.7296165149242064E-3</v>
      </c>
      <c r="X20" s="5"/>
      <c r="Y20" s="5"/>
      <c r="Z20" s="5"/>
      <c r="AA20" s="5"/>
      <c r="AB20" s="5"/>
      <c r="AC20" s="5"/>
    </row>
    <row r="21" spans="1:29" ht="12.95" customHeight="1" x14ac:dyDescent="0.2">
      <c r="A21" s="37" t="s">
        <v>2326</v>
      </c>
      <c r="B21" s="162" t="s">
        <v>2232</v>
      </c>
      <c r="C21" s="166">
        <v>20005.417000000001</v>
      </c>
      <c r="D21" s="166" t="s">
        <v>2272</v>
      </c>
      <c r="E21" s="4">
        <f t="shared" ref="E21:E84" si="1">(C21-C$7)/C$8</f>
        <v>-54830.13569905005</v>
      </c>
      <c r="F21" s="4">
        <f t="shared" ref="F21:F84" si="2">ROUND(2*E21,0)/2</f>
        <v>-54830</v>
      </c>
      <c r="G21" s="4">
        <f t="shared" ref="G21:G84" si="3">C21-(C$7+F21*C$8)</f>
        <v>-8.5344999999506399E-2</v>
      </c>
      <c r="I21" s="4">
        <f t="shared" ref="I21:I56" si="4">G21</f>
        <v>-8.5344999999506399E-2</v>
      </c>
      <c r="J21" s="4"/>
      <c r="K21" s="4"/>
      <c r="L21" s="4"/>
      <c r="M21" s="4"/>
      <c r="N21" s="4"/>
      <c r="O21" s="4"/>
      <c r="P21" s="92">
        <f t="shared" ref="P21:P84" si="5">+D$11+D$12*F21+D$13*F21^2</f>
        <v>-0.18232130063600088</v>
      </c>
      <c r="Q21" s="19">
        <f t="shared" ref="Q21:Q84" si="6">+C21-15018.5</f>
        <v>4986.9170000000013</v>
      </c>
      <c r="R21" s="90">
        <f t="shared" ref="R21:R84" si="7">+(P21-G21)^2</f>
        <v>9.404402885139761E-3</v>
      </c>
      <c r="S21">
        <f t="shared" ref="S21:S27" si="8">S$16</f>
        <v>0.1</v>
      </c>
      <c r="T21" s="90">
        <f t="shared" ref="T21:T84" si="9">+S21*R21</f>
        <v>9.4044028851397613E-4</v>
      </c>
      <c r="U21" s="4"/>
      <c r="V21" s="90">
        <v>7500</v>
      </c>
      <c r="W21" s="90">
        <f t="shared" ref="W21:W30" si="10">+D$11+D$12*V21+D$13*V21^2</f>
        <v>4.3495311456288616E-3</v>
      </c>
      <c r="X21" s="4"/>
      <c r="Y21" s="4"/>
      <c r="Z21" s="4"/>
      <c r="AA21" s="4"/>
      <c r="AB21" s="4"/>
      <c r="AC21" s="4"/>
    </row>
    <row r="22" spans="1:29" ht="12.95" customHeight="1" x14ac:dyDescent="0.2">
      <c r="A22" s="36" t="s">
        <v>2326</v>
      </c>
      <c r="B22" s="156" t="s">
        <v>2232</v>
      </c>
      <c r="C22" s="157">
        <v>20105.384999999998</v>
      </c>
      <c r="D22" s="157" t="s">
        <v>2272</v>
      </c>
      <c r="E22" s="4">
        <f t="shared" si="1"/>
        <v>-54671.185993320396</v>
      </c>
      <c r="F22" s="4">
        <f t="shared" si="2"/>
        <v>-54671</v>
      </c>
      <c r="G22" s="4">
        <f t="shared" si="3"/>
        <v>-0.11697650000496651</v>
      </c>
      <c r="I22" s="4">
        <f t="shared" si="4"/>
        <v>-0.11697650000496651</v>
      </c>
      <c r="M22" s="4"/>
      <c r="N22" s="4"/>
      <c r="O22" s="4"/>
      <c r="P22" s="92">
        <f t="shared" si="5"/>
        <v>-0.18145735476450042</v>
      </c>
      <c r="Q22" s="19">
        <f t="shared" si="6"/>
        <v>5086.8849999999984</v>
      </c>
      <c r="R22" s="90">
        <f t="shared" si="7"/>
        <v>4.1577806305201073E-3</v>
      </c>
      <c r="S22" s="1">
        <f t="shared" si="8"/>
        <v>0.1</v>
      </c>
      <c r="T22" s="90">
        <f t="shared" si="9"/>
        <v>4.1577806305201077E-4</v>
      </c>
      <c r="V22" s="90">
        <v>10000</v>
      </c>
      <c r="W22" s="90">
        <f t="shared" si="10"/>
        <v>5.4791161908122566E-3</v>
      </c>
    </row>
    <row r="23" spans="1:29" ht="12.95" customHeight="1" x14ac:dyDescent="0.2">
      <c r="A23" s="36" t="s">
        <v>2326</v>
      </c>
      <c r="B23" s="156" t="s">
        <v>2232</v>
      </c>
      <c r="C23" s="157">
        <v>20122.363000000001</v>
      </c>
      <c r="D23" s="157" t="s">
        <v>2272</v>
      </c>
      <c r="E23" s="4">
        <f t="shared" si="1"/>
        <v>-54644.190873843378</v>
      </c>
      <c r="F23" s="4">
        <f t="shared" si="2"/>
        <v>-54644</v>
      </c>
      <c r="G23" s="4">
        <f t="shared" si="3"/>
        <v>-0.1200460000000021</v>
      </c>
      <c r="I23" s="4">
        <f t="shared" si="4"/>
        <v>-0.1200460000000021</v>
      </c>
      <c r="M23" s="4"/>
      <c r="N23" s="4"/>
      <c r="O23" s="4"/>
      <c r="P23" s="92">
        <f t="shared" si="5"/>
        <v>-0.18131084396981462</v>
      </c>
      <c r="Q23" s="19">
        <f t="shared" si="6"/>
        <v>5103.8630000000012</v>
      </c>
      <c r="R23" s="90">
        <f t="shared" si="7"/>
        <v>3.7533811066454738E-3</v>
      </c>
      <c r="S23" s="1">
        <f t="shared" si="8"/>
        <v>0.1</v>
      </c>
      <c r="T23" s="90">
        <f t="shared" si="9"/>
        <v>3.7533811066454742E-4</v>
      </c>
      <c r="V23" s="90">
        <v>12500</v>
      </c>
      <c r="W23" s="90">
        <f t="shared" si="10"/>
        <v>6.1183716504743914E-3</v>
      </c>
    </row>
    <row r="24" spans="1:29" ht="12.95" customHeight="1" x14ac:dyDescent="0.2">
      <c r="A24" s="36" t="s">
        <v>2326</v>
      </c>
      <c r="B24" s="156" t="s">
        <v>2232</v>
      </c>
      <c r="C24" s="157">
        <v>20144.38</v>
      </c>
      <c r="D24" s="157" t="s">
        <v>2272</v>
      </c>
      <c r="E24" s="4">
        <f t="shared" si="1"/>
        <v>-54609.183714841987</v>
      </c>
      <c r="F24" s="4">
        <f t="shared" si="2"/>
        <v>-54609</v>
      </c>
      <c r="G24" s="4">
        <f t="shared" si="3"/>
        <v>-0.11554350000005797</v>
      </c>
      <c r="I24" s="4">
        <f t="shared" si="4"/>
        <v>-0.11554350000005797</v>
      </c>
      <c r="M24" s="4"/>
      <c r="N24" s="4"/>
      <c r="O24" s="4"/>
      <c r="P24" s="92">
        <f t="shared" si="5"/>
        <v>-0.18112100769051204</v>
      </c>
      <c r="Q24" s="19">
        <f t="shared" si="6"/>
        <v>5125.880000000001</v>
      </c>
      <c r="R24" s="90">
        <f t="shared" si="7"/>
        <v>4.3004095148915615E-3</v>
      </c>
      <c r="S24" s="1">
        <f t="shared" si="8"/>
        <v>0.1</v>
      </c>
      <c r="T24" s="90">
        <f t="shared" si="9"/>
        <v>4.3004095148915615E-4</v>
      </c>
      <c r="V24" s="90">
        <v>15000</v>
      </c>
      <c r="W24" s="90">
        <f t="shared" si="10"/>
        <v>6.2672975246152694E-3</v>
      </c>
    </row>
    <row r="25" spans="1:29" ht="12.95" customHeight="1" x14ac:dyDescent="0.2">
      <c r="A25" s="36" t="s">
        <v>2326</v>
      </c>
      <c r="B25" s="156" t="s">
        <v>2232</v>
      </c>
      <c r="C25" s="157">
        <v>20168.271000000001</v>
      </c>
      <c r="D25" s="157" t="s">
        <v>2272</v>
      </c>
      <c r="E25" s="4">
        <f t="shared" si="1"/>
        <v>-54571.196884860525</v>
      </c>
      <c r="F25" s="4">
        <f t="shared" si="2"/>
        <v>-54571</v>
      </c>
      <c r="G25" s="4">
        <f t="shared" si="3"/>
        <v>-0.12382649999926798</v>
      </c>
      <c r="I25" s="4">
        <f t="shared" si="4"/>
        <v>-0.12382649999926798</v>
      </c>
      <c r="M25" s="4"/>
      <c r="N25" s="4"/>
      <c r="O25" s="4"/>
      <c r="P25" s="92">
        <f t="shared" si="5"/>
        <v>-0.180915008544068</v>
      </c>
      <c r="Q25" s="19">
        <f t="shared" si="6"/>
        <v>5149.7710000000006</v>
      </c>
      <c r="R25" s="90">
        <f t="shared" si="7"/>
        <v>3.259097807869705E-3</v>
      </c>
      <c r="S25" s="1">
        <f t="shared" si="8"/>
        <v>0.1</v>
      </c>
      <c r="T25" s="90">
        <f t="shared" si="9"/>
        <v>3.2590978078697055E-4</v>
      </c>
      <c r="V25" s="90">
        <v>17500</v>
      </c>
      <c r="W25" s="90">
        <f t="shared" si="10"/>
        <v>5.9258938132348855E-3</v>
      </c>
    </row>
    <row r="26" spans="1:29" ht="12.95" customHeight="1" x14ac:dyDescent="0.2">
      <c r="A26" s="36" t="s">
        <v>2326</v>
      </c>
      <c r="B26" s="156" t="s">
        <v>2232</v>
      </c>
      <c r="C26" s="157">
        <v>20173.303</v>
      </c>
      <c r="D26" s="157" t="s">
        <v>2272</v>
      </c>
      <c r="E26" s="4">
        <f t="shared" si="1"/>
        <v>-54563.195975377173</v>
      </c>
      <c r="F26" s="4">
        <f t="shared" si="2"/>
        <v>-54563</v>
      </c>
      <c r="G26" s="4">
        <f t="shared" si="3"/>
        <v>-0.12325450000207638</v>
      </c>
      <c r="I26" s="4">
        <f t="shared" si="4"/>
        <v>-0.12325450000207638</v>
      </c>
      <c r="M26" s="4"/>
      <c r="N26" s="4"/>
      <c r="O26" s="4"/>
      <c r="P26" s="92">
        <f t="shared" si="5"/>
        <v>-0.18087165473801436</v>
      </c>
      <c r="Q26" s="19">
        <f t="shared" si="6"/>
        <v>5154.8029999999999</v>
      </c>
      <c r="R26" s="90">
        <f t="shared" si="7"/>
        <v>3.3197365198650206E-3</v>
      </c>
      <c r="S26" s="1">
        <f t="shared" si="8"/>
        <v>0.1</v>
      </c>
      <c r="T26" s="90">
        <f t="shared" si="9"/>
        <v>3.3197365198650206E-4</v>
      </c>
      <c r="V26" s="90">
        <v>20000</v>
      </c>
      <c r="W26" s="90">
        <f t="shared" si="10"/>
        <v>5.0941605163332404E-3</v>
      </c>
    </row>
    <row r="27" spans="1:29" ht="12.95" customHeight="1" x14ac:dyDescent="0.2">
      <c r="A27" s="36" t="s">
        <v>2326</v>
      </c>
      <c r="B27" s="156" t="s">
        <v>2232</v>
      </c>
      <c r="C27" s="157">
        <v>20175.187999999998</v>
      </c>
      <c r="D27" s="157" t="s">
        <v>2272</v>
      </c>
      <c r="E27" s="4">
        <f t="shared" si="1"/>
        <v>-54560.198814332645</v>
      </c>
      <c r="F27" s="4">
        <f t="shared" si="2"/>
        <v>-54560</v>
      </c>
      <c r="G27" s="4">
        <f t="shared" si="3"/>
        <v>-0.12504000000262749</v>
      </c>
      <c r="I27" s="4">
        <f t="shared" si="4"/>
        <v>-0.12504000000262749</v>
      </c>
      <c r="M27" s="4"/>
      <c r="N27" s="4"/>
      <c r="O27" s="4"/>
      <c r="P27" s="92">
        <f t="shared" si="5"/>
        <v>-0.18085539835521436</v>
      </c>
      <c r="Q27" s="19">
        <f t="shared" si="6"/>
        <v>5156.6879999999983</v>
      </c>
      <c r="R27" s="90">
        <f t="shared" si="7"/>
        <v>3.1153586932579566E-3</v>
      </c>
      <c r="S27" s="1">
        <f t="shared" si="8"/>
        <v>0.1</v>
      </c>
      <c r="T27" s="90">
        <f t="shared" si="9"/>
        <v>3.1153586932579569E-4</v>
      </c>
      <c r="V27" s="90">
        <v>22500</v>
      </c>
      <c r="W27" s="90">
        <f t="shared" si="10"/>
        <v>3.772097633910336E-3</v>
      </c>
    </row>
    <row r="28" spans="1:29" ht="12.95" customHeight="1" x14ac:dyDescent="0.2">
      <c r="A28" s="36" t="s">
        <v>2349</v>
      </c>
      <c r="B28" s="156" t="s">
        <v>2232</v>
      </c>
      <c r="C28" s="157">
        <v>20988.418000000001</v>
      </c>
      <c r="D28" s="157" t="s">
        <v>2272</v>
      </c>
      <c r="E28" s="4">
        <f t="shared" si="1"/>
        <v>-53267.158349478515</v>
      </c>
      <c r="F28" s="4">
        <f t="shared" si="2"/>
        <v>-53267</v>
      </c>
      <c r="G28" s="4">
        <f t="shared" si="3"/>
        <v>-9.9590499998157611E-2</v>
      </c>
      <c r="I28" s="1">
        <f t="shared" si="4"/>
        <v>-9.9590499998157611E-2</v>
      </c>
      <c r="M28" s="4"/>
      <c r="N28" s="4"/>
      <c r="O28" s="4"/>
      <c r="P28" s="92">
        <f t="shared" si="5"/>
        <v>-0.1739146300896649</v>
      </c>
      <c r="Q28" s="19">
        <f t="shared" si="6"/>
        <v>5969.9180000000015</v>
      </c>
      <c r="R28" s="90">
        <f t="shared" si="7"/>
        <v>5.5240763138592998E-3</v>
      </c>
      <c r="S28" s="1">
        <f>S$15</f>
        <v>0.2</v>
      </c>
      <c r="T28" s="90">
        <f t="shared" si="9"/>
        <v>1.1048152627718599E-3</v>
      </c>
      <c r="V28" s="90">
        <v>25000</v>
      </c>
      <c r="W28" s="90">
        <f t="shared" si="10"/>
        <v>1.9597051659661704E-3</v>
      </c>
    </row>
    <row r="29" spans="1:29" ht="12.95" customHeight="1" x14ac:dyDescent="0.2">
      <c r="A29" s="36" t="s">
        <v>2354</v>
      </c>
      <c r="B29" s="156" t="s">
        <v>2232</v>
      </c>
      <c r="C29" s="157">
        <v>22931.81</v>
      </c>
      <c r="D29" s="157" t="s">
        <v>2272</v>
      </c>
      <c r="E29" s="4">
        <f t="shared" si="1"/>
        <v>-50177.153682811324</v>
      </c>
      <c r="F29" s="4">
        <f t="shared" si="2"/>
        <v>-50177</v>
      </c>
      <c r="G29" s="4">
        <f t="shared" si="3"/>
        <v>-9.6655500001361361E-2</v>
      </c>
      <c r="I29" s="4">
        <f t="shared" si="4"/>
        <v>-9.6655500001361361E-2</v>
      </c>
      <c r="M29" s="4"/>
      <c r="N29" s="4"/>
      <c r="O29" s="4"/>
      <c r="P29" s="92">
        <f t="shared" si="5"/>
        <v>-0.15785890440589301</v>
      </c>
      <c r="Q29" s="19">
        <f t="shared" si="6"/>
        <v>7913.3100000000013</v>
      </c>
      <c r="R29" s="90">
        <f t="shared" si="7"/>
        <v>3.7458567107046437E-3</v>
      </c>
      <c r="S29" s="1">
        <f>S$16</f>
        <v>0.1</v>
      </c>
      <c r="T29" s="90">
        <f t="shared" si="9"/>
        <v>3.7458567107046437E-4</v>
      </c>
      <c r="V29" s="90">
        <v>27500</v>
      </c>
      <c r="W29" s="90">
        <f t="shared" si="10"/>
        <v>-3.4301688749924925E-4</v>
      </c>
    </row>
    <row r="30" spans="1:29" ht="12.95" customHeight="1" x14ac:dyDescent="0.2">
      <c r="A30" s="36" t="s">
        <v>2354</v>
      </c>
      <c r="B30" s="156" t="s">
        <v>2232</v>
      </c>
      <c r="C30" s="157">
        <v>22935.583999999999</v>
      </c>
      <c r="D30" s="157" t="s">
        <v>2272</v>
      </c>
      <c r="E30" s="4">
        <f t="shared" si="1"/>
        <v>-50171.153000698811</v>
      </c>
      <c r="F30" s="4">
        <f t="shared" si="2"/>
        <v>-50171</v>
      </c>
      <c r="G30" s="4">
        <f t="shared" si="3"/>
        <v>-9.6226500001648674E-2</v>
      </c>
      <c r="I30" s="4">
        <f t="shared" si="4"/>
        <v>-9.6226500001648674E-2</v>
      </c>
      <c r="M30" s="4"/>
      <c r="N30" s="4"/>
      <c r="O30" s="4"/>
      <c r="P30" s="92">
        <f t="shared" si="5"/>
        <v>-0.15782845690850719</v>
      </c>
      <c r="Q30" s="19">
        <f t="shared" si="6"/>
        <v>7917.0839999999989</v>
      </c>
      <c r="R30" s="90">
        <f t="shared" si="7"/>
        <v>3.7948010947544538E-3</v>
      </c>
      <c r="S30" s="1">
        <f>S$16</f>
        <v>0.1</v>
      </c>
      <c r="T30" s="90">
        <f t="shared" si="9"/>
        <v>3.7948010947544538E-4</v>
      </c>
      <c r="V30" s="90">
        <v>30000</v>
      </c>
      <c r="W30" s="90">
        <f t="shared" si="10"/>
        <v>-3.13606852648593E-3</v>
      </c>
    </row>
    <row r="31" spans="1:29" ht="12.95" customHeight="1" x14ac:dyDescent="0.2">
      <c r="A31" s="36" t="s">
        <v>2354</v>
      </c>
      <c r="B31" s="156" t="s">
        <v>2232</v>
      </c>
      <c r="C31" s="157">
        <v>22940.615000000002</v>
      </c>
      <c r="D31" s="157" t="s">
        <v>2272</v>
      </c>
      <c r="E31" s="4">
        <f t="shared" si="1"/>
        <v>-50163.153681221316</v>
      </c>
      <c r="F31" s="4">
        <f t="shared" si="2"/>
        <v>-50163</v>
      </c>
      <c r="G31" s="4">
        <f t="shared" si="3"/>
        <v>-9.6654500001022825E-2</v>
      </c>
      <c r="I31" s="4">
        <f t="shared" si="4"/>
        <v>-9.6654500001022825E-2</v>
      </c>
      <c r="M31" s="4"/>
      <c r="N31" s="4"/>
      <c r="O31" s="4"/>
      <c r="P31" s="92">
        <f t="shared" si="5"/>
        <v>-0.15778786463867919</v>
      </c>
      <c r="Q31" s="19">
        <f t="shared" si="6"/>
        <v>7922.1150000000016</v>
      </c>
      <c r="R31" s="90">
        <f t="shared" si="7"/>
        <v>3.737288271920654E-3</v>
      </c>
      <c r="S31" s="1">
        <f>S$16</f>
        <v>0.1</v>
      </c>
      <c r="T31" s="90">
        <f t="shared" si="9"/>
        <v>3.7372882719206542E-4</v>
      </c>
    </row>
    <row r="32" spans="1:29" ht="12.95" customHeight="1" x14ac:dyDescent="0.2">
      <c r="A32" s="36" t="s">
        <v>2354</v>
      </c>
      <c r="B32" s="156" t="s">
        <v>2232</v>
      </c>
      <c r="C32" s="157">
        <v>22941.87</v>
      </c>
      <c r="D32" s="157" t="s">
        <v>2272</v>
      </c>
      <c r="E32" s="4">
        <f t="shared" si="1"/>
        <v>-50161.158223868057</v>
      </c>
      <c r="F32" s="4">
        <f t="shared" si="2"/>
        <v>-50161</v>
      </c>
      <c r="G32" s="4">
        <f t="shared" si="3"/>
        <v>-9.9511500004155096E-2</v>
      </c>
      <c r="I32" s="4">
        <f t="shared" si="4"/>
        <v>-9.9511500004155096E-2</v>
      </c>
      <c r="M32" s="4"/>
      <c r="N32" s="4"/>
      <c r="O32" s="4"/>
      <c r="P32" s="92">
        <f t="shared" si="5"/>
        <v>-0.15777771735574955</v>
      </c>
      <c r="Q32" s="19">
        <f t="shared" si="6"/>
        <v>7923.369999999999</v>
      </c>
      <c r="R32" s="90">
        <f t="shared" si="7"/>
        <v>3.3949520844632469E-3</v>
      </c>
      <c r="S32" s="1">
        <f>S$16</f>
        <v>0.1</v>
      </c>
      <c r="T32" s="90">
        <f t="shared" si="9"/>
        <v>3.394952084463247E-4</v>
      </c>
    </row>
    <row r="33" spans="1:20" ht="12.95" customHeight="1" x14ac:dyDescent="0.2">
      <c r="A33" s="36" t="s">
        <v>2354</v>
      </c>
      <c r="B33" s="156" t="s">
        <v>2232</v>
      </c>
      <c r="C33" s="157">
        <v>22984.639999999999</v>
      </c>
      <c r="D33" s="157" t="s">
        <v>2272</v>
      </c>
      <c r="E33" s="4">
        <f t="shared" si="1"/>
        <v>-50093.153673271292</v>
      </c>
      <c r="F33" s="4">
        <f t="shared" si="2"/>
        <v>-50093</v>
      </c>
      <c r="G33" s="4">
        <f t="shared" si="3"/>
        <v>-9.6649500002968125E-2</v>
      </c>
      <c r="I33" s="4">
        <f t="shared" si="4"/>
        <v>-9.6649500002968125E-2</v>
      </c>
      <c r="M33" s="4"/>
      <c r="N33" s="4"/>
      <c r="O33" s="4"/>
      <c r="P33" s="92">
        <f t="shared" si="5"/>
        <v>-0.15743289645364728</v>
      </c>
      <c r="Q33" s="19">
        <f t="shared" si="6"/>
        <v>7966.1399999999994</v>
      </c>
      <c r="R33" s="90">
        <f t="shared" si="7"/>
        <v>3.6946212840804349E-3</v>
      </c>
      <c r="S33" s="1">
        <f>S$16</f>
        <v>0.1</v>
      </c>
      <c r="T33" s="90">
        <f t="shared" si="9"/>
        <v>3.6946212840804351E-4</v>
      </c>
    </row>
    <row r="34" spans="1:20" ht="12.95" customHeight="1" x14ac:dyDescent="0.2">
      <c r="A34" s="36" t="s">
        <v>2349</v>
      </c>
      <c r="B34" s="156" t="s">
        <v>2232</v>
      </c>
      <c r="C34" s="157">
        <v>23988.421999999999</v>
      </c>
      <c r="D34" s="157" t="s">
        <v>2272</v>
      </c>
      <c r="E34" s="4">
        <f t="shared" si="1"/>
        <v>-48497.134411940315</v>
      </c>
      <c r="F34" s="4">
        <f t="shared" si="2"/>
        <v>-48497</v>
      </c>
      <c r="G34" s="4">
        <f t="shared" si="3"/>
        <v>-8.4535500001948094E-2</v>
      </c>
      <c r="I34" s="1">
        <f t="shared" si="4"/>
        <v>-8.4535500001948094E-2</v>
      </c>
      <c r="M34" s="4"/>
      <c r="N34" s="4"/>
      <c r="O34" s="4"/>
      <c r="P34" s="92">
        <f t="shared" si="5"/>
        <v>-0.14944392223386394</v>
      </c>
      <c r="Q34" s="19">
        <f t="shared" si="6"/>
        <v>8969.9219999999987</v>
      </c>
      <c r="R34" s="90">
        <f t="shared" si="7"/>
        <v>4.2131032766366669E-3</v>
      </c>
      <c r="S34" s="1">
        <f>S$15</f>
        <v>0.2</v>
      </c>
      <c r="T34" s="90">
        <f t="shared" si="9"/>
        <v>8.4262065532733339E-4</v>
      </c>
    </row>
    <row r="35" spans="1:20" ht="12.95" customHeight="1" x14ac:dyDescent="0.2">
      <c r="A35" s="36" t="s">
        <v>2349</v>
      </c>
      <c r="B35" s="156" t="s">
        <v>2232</v>
      </c>
      <c r="C35" s="157">
        <v>24051.314999999999</v>
      </c>
      <c r="D35" s="157" t="s">
        <v>2272</v>
      </c>
      <c r="E35" s="4">
        <f t="shared" si="1"/>
        <v>-48397.134173439437</v>
      </c>
      <c r="F35" s="4">
        <f t="shared" si="2"/>
        <v>-48397</v>
      </c>
      <c r="G35" s="4">
        <f t="shared" si="3"/>
        <v>-8.4385500002099434E-2</v>
      </c>
      <c r="I35" s="1">
        <f t="shared" si="4"/>
        <v>-8.4385500002099434E-2</v>
      </c>
      <c r="M35" s="4"/>
      <c r="N35" s="4"/>
      <c r="O35" s="4"/>
      <c r="P35" s="92">
        <f t="shared" si="5"/>
        <v>-0.14895001273120764</v>
      </c>
      <c r="Q35" s="19">
        <f t="shared" si="6"/>
        <v>9032.8149999999987</v>
      </c>
      <c r="R35" s="90">
        <f t="shared" si="7"/>
        <v>4.1685763039471758E-3</v>
      </c>
      <c r="S35" s="1">
        <f>S$15</f>
        <v>0.2</v>
      </c>
      <c r="T35" s="90">
        <f t="shared" si="9"/>
        <v>8.3371526078943525E-4</v>
      </c>
    </row>
    <row r="36" spans="1:20" ht="12.95" customHeight="1" x14ac:dyDescent="0.2">
      <c r="A36" s="36" t="s">
        <v>2349</v>
      </c>
      <c r="B36" s="156" t="s">
        <v>2232</v>
      </c>
      <c r="C36" s="157">
        <v>24119.239000000001</v>
      </c>
      <c r="D36" s="157" t="s">
        <v>2272</v>
      </c>
      <c r="E36" s="4">
        <f t="shared" si="1"/>
        <v>-48289.134615461058</v>
      </c>
      <c r="F36" s="4">
        <f t="shared" si="2"/>
        <v>-48289</v>
      </c>
      <c r="G36" s="4">
        <f t="shared" si="3"/>
        <v>-8.4663500001624925E-2</v>
      </c>
      <c r="I36" s="1">
        <f t="shared" si="4"/>
        <v>-8.4663500001624925E-2</v>
      </c>
      <c r="M36" s="4"/>
      <c r="N36" s="4"/>
      <c r="O36" s="4"/>
      <c r="P36" s="92">
        <f t="shared" si="5"/>
        <v>-0.14841747164944358</v>
      </c>
      <c r="Q36" s="19">
        <f t="shared" si="6"/>
        <v>9100.7390000000014</v>
      </c>
      <c r="R36" s="90">
        <f t="shared" si="7"/>
        <v>4.0645689008708642E-3</v>
      </c>
      <c r="S36" s="1">
        <f>S$15</f>
        <v>0.2</v>
      </c>
      <c r="T36" s="90">
        <f t="shared" si="9"/>
        <v>8.1291378017417284E-4</v>
      </c>
    </row>
    <row r="37" spans="1:20" ht="12.95" customHeight="1" x14ac:dyDescent="0.2">
      <c r="A37" s="36" t="s">
        <v>2379</v>
      </c>
      <c r="B37" s="156" t="s">
        <v>2232</v>
      </c>
      <c r="C37" s="157">
        <v>24286.534</v>
      </c>
      <c r="D37" s="157" t="s">
        <v>2272</v>
      </c>
      <c r="E37" s="4">
        <f t="shared" si="1"/>
        <v>-48023.134585250948</v>
      </c>
      <c r="F37" s="4">
        <f t="shared" si="2"/>
        <v>-48023</v>
      </c>
      <c r="G37" s="4">
        <f t="shared" si="3"/>
        <v>-8.4644500002468703E-2</v>
      </c>
      <c r="I37" s="4">
        <f t="shared" si="4"/>
        <v>-8.4644500002468703E-2</v>
      </c>
      <c r="M37" s="4"/>
      <c r="N37" s="4"/>
      <c r="O37" s="4"/>
      <c r="P37" s="92">
        <f t="shared" si="5"/>
        <v>-0.14710974508468136</v>
      </c>
      <c r="Q37" s="19">
        <f t="shared" si="6"/>
        <v>9268.0339999999997</v>
      </c>
      <c r="R37" s="90">
        <f t="shared" si="7"/>
        <v>3.9019068431808924E-3</v>
      </c>
      <c r="S37" s="1">
        <f>S$16</f>
        <v>0.1</v>
      </c>
      <c r="T37" s="90">
        <f t="shared" si="9"/>
        <v>3.9019068431808929E-4</v>
      </c>
    </row>
    <row r="38" spans="1:20" ht="12.95" customHeight="1" x14ac:dyDescent="0.2">
      <c r="A38" s="36" t="s">
        <v>2349</v>
      </c>
      <c r="B38" s="156" t="s">
        <v>2232</v>
      </c>
      <c r="C38" s="157">
        <v>24315.466</v>
      </c>
      <c r="D38" s="157" t="s">
        <v>2272</v>
      </c>
      <c r="E38" s="4">
        <f t="shared" si="1"/>
        <v>-47977.132535733399</v>
      </c>
      <c r="F38" s="4">
        <f t="shared" si="2"/>
        <v>-47977</v>
      </c>
      <c r="G38" s="4">
        <f t="shared" si="3"/>
        <v>-8.3355500002653571E-2</v>
      </c>
      <c r="I38" s="1">
        <f t="shared" si="4"/>
        <v>-8.3355500002653571E-2</v>
      </c>
      <c r="M38" s="4"/>
      <c r="N38" s="4"/>
      <c r="O38" s="4"/>
      <c r="P38" s="92">
        <f t="shared" si="5"/>
        <v>-0.14688415985856948</v>
      </c>
      <c r="Q38" s="19">
        <f t="shared" si="6"/>
        <v>9296.9660000000003</v>
      </c>
      <c r="R38" s="90">
        <f t="shared" si="7"/>
        <v>4.0358906230886617E-3</v>
      </c>
      <c r="S38" s="1">
        <f t="shared" ref="S38:S53" si="11">S$15</f>
        <v>0.2</v>
      </c>
      <c r="T38" s="90">
        <f t="shared" si="9"/>
        <v>8.0717812461773234E-4</v>
      </c>
    </row>
    <row r="39" spans="1:20" ht="12.95" customHeight="1" x14ac:dyDescent="0.2">
      <c r="A39" s="36" t="s">
        <v>2349</v>
      </c>
      <c r="B39" s="156" t="s">
        <v>2232</v>
      </c>
      <c r="C39" s="157">
        <v>24434.325000000001</v>
      </c>
      <c r="D39" s="157" t="s">
        <v>2272</v>
      </c>
      <c r="E39" s="4">
        <f t="shared" si="1"/>
        <v>-47788.146029318123</v>
      </c>
      <c r="F39" s="4">
        <f t="shared" si="2"/>
        <v>-47788</v>
      </c>
      <c r="G39" s="4">
        <f t="shared" si="3"/>
        <v>-9.1842000001634005E-2</v>
      </c>
      <c r="I39" s="1">
        <f t="shared" si="4"/>
        <v>-9.1842000001634005E-2</v>
      </c>
      <c r="M39" s="4"/>
      <c r="N39" s="4"/>
      <c r="O39" s="4"/>
      <c r="P39" s="92">
        <f t="shared" si="5"/>
        <v>-0.14595904105993213</v>
      </c>
      <c r="Q39" s="19">
        <f t="shared" si="6"/>
        <v>9415.8250000000007</v>
      </c>
      <c r="R39" s="90">
        <f t="shared" si="7"/>
        <v>2.9286541329055244E-3</v>
      </c>
      <c r="S39" s="1">
        <f t="shared" si="11"/>
        <v>0.2</v>
      </c>
      <c r="T39" s="90">
        <f t="shared" si="9"/>
        <v>5.857308265811049E-4</v>
      </c>
    </row>
    <row r="40" spans="1:20" ht="12.95" customHeight="1" x14ac:dyDescent="0.2">
      <c r="A40" s="36" t="s">
        <v>2391</v>
      </c>
      <c r="B40" s="156" t="s">
        <v>2232</v>
      </c>
      <c r="C40" s="157">
        <v>24434.34</v>
      </c>
      <c r="D40" s="157" t="s">
        <v>2272</v>
      </c>
      <c r="E40" s="4">
        <f t="shared" si="1"/>
        <v>-47788.122179230231</v>
      </c>
      <c r="F40" s="4">
        <f t="shared" si="2"/>
        <v>-47788</v>
      </c>
      <c r="G40" s="4">
        <f t="shared" si="3"/>
        <v>-7.6842000002216082E-2</v>
      </c>
      <c r="I40" s="1">
        <f t="shared" si="4"/>
        <v>-7.6842000002216082E-2</v>
      </c>
      <c r="M40" s="4"/>
      <c r="N40" s="4"/>
      <c r="O40" s="4"/>
      <c r="P40" s="92">
        <f t="shared" si="5"/>
        <v>-0.14595904105993213</v>
      </c>
      <c r="Q40" s="19">
        <f t="shared" si="6"/>
        <v>9415.84</v>
      </c>
      <c r="R40" s="90">
        <f t="shared" si="7"/>
        <v>4.7771653645740054E-3</v>
      </c>
      <c r="S40" s="1">
        <f t="shared" si="11"/>
        <v>0.2</v>
      </c>
      <c r="T40" s="90">
        <f t="shared" si="9"/>
        <v>9.5543307291480115E-4</v>
      </c>
    </row>
    <row r="41" spans="1:20" ht="12.95" customHeight="1" x14ac:dyDescent="0.2">
      <c r="A41" s="36" t="s">
        <v>2349</v>
      </c>
      <c r="B41" s="156" t="s">
        <v>2232</v>
      </c>
      <c r="C41" s="157">
        <v>24437.476999999999</v>
      </c>
      <c r="D41" s="157" t="s">
        <v>2272</v>
      </c>
      <c r="E41" s="4">
        <f t="shared" si="1"/>
        <v>-47783.134330850015</v>
      </c>
      <c r="F41" s="4">
        <f t="shared" si="2"/>
        <v>-47783</v>
      </c>
      <c r="G41" s="4">
        <f t="shared" si="3"/>
        <v>-8.4484500002872664E-2</v>
      </c>
      <c r="I41" s="1">
        <f t="shared" si="4"/>
        <v>-8.4484500002872664E-2</v>
      </c>
      <c r="M41" s="4"/>
      <c r="N41" s="4"/>
      <c r="O41" s="4"/>
      <c r="P41" s="92">
        <f t="shared" si="5"/>
        <v>-0.14593460506721598</v>
      </c>
      <c r="Q41" s="19">
        <f t="shared" si="6"/>
        <v>9418.976999999999</v>
      </c>
      <c r="R41" s="90">
        <f t="shared" si="7"/>
        <v>3.7761154124188318E-3</v>
      </c>
      <c r="S41" s="1">
        <f t="shared" si="11"/>
        <v>0.2</v>
      </c>
      <c r="T41" s="90">
        <f t="shared" si="9"/>
        <v>7.5522308248376642E-4</v>
      </c>
    </row>
    <row r="42" spans="1:20" ht="12.95" customHeight="1" x14ac:dyDescent="0.2">
      <c r="A42" s="36" t="s">
        <v>2391</v>
      </c>
      <c r="B42" s="156" t="s">
        <v>2232</v>
      </c>
      <c r="C42" s="157">
        <v>24446.284</v>
      </c>
      <c r="D42" s="157" t="s">
        <v>2272</v>
      </c>
      <c r="E42" s="4">
        <f t="shared" si="1"/>
        <v>-47769.131149248286</v>
      </c>
      <c r="F42" s="4">
        <f t="shared" si="2"/>
        <v>-47769</v>
      </c>
      <c r="G42" s="4">
        <f t="shared" si="3"/>
        <v>-8.2483500002126675E-2</v>
      </c>
      <c r="I42" s="1">
        <f t="shared" si="4"/>
        <v>-8.2483500002126675E-2</v>
      </c>
      <c r="M42" s="4"/>
      <c r="N42" s="4"/>
      <c r="O42" s="4"/>
      <c r="P42" s="92">
        <f t="shared" si="5"/>
        <v>-0.14586619472182433</v>
      </c>
      <c r="Q42" s="19">
        <f t="shared" si="6"/>
        <v>9427.7839999999997</v>
      </c>
      <c r="R42" s="90">
        <f t="shared" si="7"/>
        <v>4.0173659899303887E-3</v>
      </c>
      <c r="S42" s="1">
        <f t="shared" si="11"/>
        <v>0.2</v>
      </c>
      <c r="T42" s="90">
        <f t="shared" si="9"/>
        <v>8.0347319798607781E-4</v>
      </c>
    </row>
    <row r="43" spans="1:20" ht="12.95" customHeight="1" x14ac:dyDescent="0.2">
      <c r="A43" s="36" t="s">
        <v>2391</v>
      </c>
      <c r="B43" s="156" t="s">
        <v>2232</v>
      </c>
      <c r="C43" s="157">
        <v>24490.312999999998</v>
      </c>
      <c r="D43" s="157" t="s">
        <v>2272</v>
      </c>
      <c r="E43" s="4">
        <f t="shared" si="1"/>
        <v>-47699.124781274826</v>
      </c>
      <c r="F43" s="4">
        <f t="shared" si="2"/>
        <v>-47699</v>
      </c>
      <c r="G43" s="4">
        <f t="shared" si="3"/>
        <v>-7.8478500003257068E-2</v>
      </c>
      <c r="I43" s="1">
        <f t="shared" si="4"/>
        <v>-7.8478500003257068E-2</v>
      </c>
      <c r="M43" s="4"/>
      <c r="N43" s="4"/>
      <c r="O43" s="4"/>
      <c r="P43" s="92">
        <f t="shared" si="5"/>
        <v>-0.14552437364590307</v>
      </c>
      <c r="Q43" s="19">
        <f t="shared" si="6"/>
        <v>9471.8129999999983</v>
      </c>
      <c r="R43" s="90">
        <f t="shared" si="7"/>
        <v>4.4951491725056534E-3</v>
      </c>
      <c r="S43" s="1">
        <f t="shared" si="11"/>
        <v>0.2</v>
      </c>
      <c r="T43" s="90">
        <f t="shared" si="9"/>
        <v>8.9902983450113071E-4</v>
      </c>
    </row>
    <row r="44" spans="1:20" ht="12.95" customHeight="1" x14ac:dyDescent="0.2">
      <c r="A44" s="36" t="s">
        <v>2391</v>
      </c>
      <c r="B44" s="156" t="s">
        <v>2232</v>
      </c>
      <c r="C44" s="157">
        <v>24686.535</v>
      </c>
      <c r="D44" s="157" t="s">
        <v>2272</v>
      </c>
      <c r="E44" s="4">
        <f t="shared" si="1"/>
        <v>-47387.130651576452</v>
      </c>
      <c r="F44" s="4">
        <f t="shared" si="2"/>
        <v>-47387</v>
      </c>
      <c r="G44" s="4">
        <f t="shared" si="3"/>
        <v>-8.2170500001666369E-2</v>
      </c>
      <c r="I44" s="1">
        <f t="shared" si="4"/>
        <v>-8.2170500001666369E-2</v>
      </c>
      <c r="M44" s="4"/>
      <c r="N44" s="4"/>
      <c r="O44" s="4"/>
      <c r="P44" s="92">
        <f t="shared" si="5"/>
        <v>-0.14400550343424537</v>
      </c>
      <c r="Q44" s="19">
        <f t="shared" si="6"/>
        <v>9668.0349999999999</v>
      </c>
      <c r="R44" s="90">
        <f t="shared" si="7"/>
        <v>3.8235676495070566E-3</v>
      </c>
      <c r="S44" s="1">
        <f t="shared" si="11"/>
        <v>0.2</v>
      </c>
      <c r="T44" s="90">
        <f t="shared" si="9"/>
        <v>7.6471352990141136E-4</v>
      </c>
    </row>
    <row r="45" spans="1:20" ht="12.95" customHeight="1" x14ac:dyDescent="0.2">
      <c r="A45" s="36" t="s">
        <v>2391</v>
      </c>
      <c r="B45" s="156" t="s">
        <v>2232</v>
      </c>
      <c r="C45" s="157">
        <v>24732.448</v>
      </c>
      <c r="D45" s="157" t="s">
        <v>2272</v>
      </c>
      <c r="E45" s="4">
        <f t="shared" si="1"/>
        <v>-47314.128712564307</v>
      </c>
      <c r="F45" s="4">
        <f t="shared" si="2"/>
        <v>-47314</v>
      </c>
      <c r="G45" s="4">
        <f t="shared" si="3"/>
        <v>-8.095099999991362E-2</v>
      </c>
      <c r="I45" s="1">
        <f t="shared" si="4"/>
        <v>-8.095099999991362E-2</v>
      </c>
      <c r="M45" s="4"/>
      <c r="N45" s="4"/>
      <c r="O45" s="4"/>
      <c r="P45" s="92">
        <f t="shared" si="5"/>
        <v>-0.14365122920714762</v>
      </c>
      <c r="Q45" s="19">
        <f t="shared" si="6"/>
        <v>9713.9480000000003</v>
      </c>
      <c r="R45" s="90">
        <f t="shared" si="7"/>
        <v>3.9313187426396803E-3</v>
      </c>
      <c r="S45" s="1">
        <f t="shared" si="11"/>
        <v>0.2</v>
      </c>
      <c r="T45" s="90">
        <f t="shared" si="9"/>
        <v>7.8626374852793608E-4</v>
      </c>
    </row>
    <row r="46" spans="1:20" ht="12.95" customHeight="1" x14ac:dyDescent="0.2">
      <c r="A46" s="36" t="s">
        <v>2391</v>
      </c>
      <c r="B46" s="156" t="s">
        <v>2232</v>
      </c>
      <c r="C46" s="157">
        <v>24751.322</v>
      </c>
      <c r="D46" s="157" t="s">
        <v>2272</v>
      </c>
      <c r="E46" s="4">
        <f t="shared" si="1"/>
        <v>-47284.118941978304</v>
      </c>
      <c r="F46" s="4">
        <f t="shared" si="2"/>
        <v>-47284</v>
      </c>
      <c r="G46" s="4">
        <f t="shared" si="3"/>
        <v>-7.4806000000535278E-2</v>
      </c>
      <c r="I46" s="1">
        <f t="shared" si="4"/>
        <v>-7.4806000000535278E-2</v>
      </c>
      <c r="M46" s="4"/>
      <c r="N46" s="4"/>
      <c r="O46" s="4"/>
      <c r="P46" s="92">
        <f t="shared" si="5"/>
        <v>-0.14350575826849876</v>
      </c>
      <c r="Q46" s="19">
        <f t="shared" si="6"/>
        <v>9732.8220000000001</v>
      </c>
      <c r="R46" s="90">
        <f t="shared" si="7"/>
        <v>4.719656786076617E-3</v>
      </c>
      <c r="S46" s="1">
        <f t="shared" si="11"/>
        <v>0.2</v>
      </c>
      <c r="T46" s="90">
        <f t="shared" si="9"/>
        <v>9.4393135721532347E-4</v>
      </c>
    </row>
    <row r="47" spans="1:20" ht="12.95" customHeight="1" x14ac:dyDescent="0.2">
      <c r="A47" s="36" t="s">
        <v>2391</v>
      </c>
      <c r="B47" s="156" t="s">
        <v>2232</v>
      </c>
      <c r="C47" s="157">
        <v>24756.346000000001</v>
      </c>
      <c r="D47" s="157" t="s">
        <v>2272</v>
      </c>
      <c r="E47" s="4">
        <f t="shared" si="1"/>
        <v>-47276.130752541823</v>
      </c>
      <c r="F47" s="4">
        <f t="shared" si="2"/>
        <v>-47276</v>
      </c>
      <c r="G47" s="4">
        <f t="shared" si="3"/>
        <v>-8.2234000001335517E-2</v>
      </c>
      <c r="I47" s="1">
        <f t="shared" si="4"/>
        <v>-8.2234000001335517E-2</v>
      </c>
      <c r="M47" s="4"/>
      <c r="N47" s="4"/>
      <c r="O47" s="4"/>
      <c r="P47" s="92">
        <f t="shared" si="5"/>
        <v>-0.14346697794300795</v>
      </c>
      <c r="Q47" s="19">
        <f t="shared" si="6"/>
        <v>9737.8460000000014</v>
      </c>
      <c r="R47" s="90">
        <f t="shared" si="7"/>
        <v>3.7494775876053422E-3</v>
      </c>
      <c r="S47" s="1">
        <f t="shared" si="11"/>
        <v>0.2</v>
      </c>
      <c r="T47" s="90">
        <f t="shared" si="9"/>
        <v>7.4989551752106852E-4</v>
      </c>
    </row>
    <row r="48" spans="1:20" ht="12.95" customHeight="1" x14ac:dyDescent="0.2">
      <c r="A48" s="36" t="s">
        <v>2391</v>
      </c>
      <c r="B48" s="156" t="s">
        <v>2232</v>
      </c>
      <c r="C48" s="157">
        <v>24761.383000000002</v>
      </c>
      <c r="D48" s="157" t="s">
        <v>2272</v>
      </c>
      <c r="E48" s="4">
        <f t="shared" si="1"/>
        <v>-47268.121893029172</v>
      </c>
      <c r="F48" s="4">
        <f t="shared" si="2"/>
        <v>-47268</v>
      </c>
      <c r="G48" s="4">
        <f t="shared" si="3"/>
        <v>-7.6661999999487307E-2</v>
      </c>
      <c r="I48" s="1">
        <f t="shared" si="4"/>
        <v>-7.6661999999487307E-2</v>
      </c>
      <c r="M48" s="4"/>
      <c r="N48" s="4"/>
      <c r="O48" s="4"/>
      <c r="P48" s="92">
        <f t="shared" si="5"/>
        <v>-0.14342820263849207</v>
      </c>
      <c r="Q48" s="19">
        <f t="shared" si="6"/>
        <v>9742.8830000000016</v>
      </c>
      <c r="R48" s="90">
        <f t="shared" si="7"/>
        <v>4.4577258148326467E-3</v>
      </c>
      <c r="S48" s="1">
        <f t="shared" si="11"/>
        <v>0.2</v>
      </c>
      <c r="T48" s="90">
        <f t="shared" si="9"/>
        <v>8.9154516296652937E-4</v>
      </c>
    </row>
    <row r="49" spans="1:20" ht="12.95" customHeight="1" x14ac:dyDescent="0.2">
      <c r="A49" s="36" t="s">
        <v>2391</v>
      </c>
      <c r="B49" s="156" t="s">
        <v>2232</v>
      </c>
      <c r="C49" s="157">
        <v>24769.555</v>
      </c>
      <c r="D49" s="157" t="s">
        <v>2272</v>
      </c>
      <c r="E49" s="4">
        <f t="shared" si="1"/>
        <v>-47255.128365148026</v>
      </c>
      <c r="F49" s="4">
        <f t="shared" si="2"/>
        <v>-47255</v>
      </c>
      <c r="G49" s="4">
        <f t="shared" si="3"/>
        <v>-8.0732500002341112E-2</v>
      </c>
      <c r="I49" s="1">
        <f t="shared" si="4"/>
        <v>-8.0732500002341112E-2</v>
      </c>
      <c r="M49" s="4"/>
      <c r="N49" s="4"/>
      <c r="O49" s="4"/>
      <c r="P49" s="92">
        <f t="shared" si="5"/>
        <v>-0.14336520347745191</v>
      </c>
      <c r="Q49" s="19">
        <f t="shared" si="6"/>
        <v>9751.0550000000003</v>
      </c>
      <c r="R49" s="90">
        <f t="shared" si="7"/>
        <v>3.9228555446011561E-3</v>
      </c>
      <c r="S49" s="1">
        <f t="shared" si="11"/>
        <v>0.2</v>
      </c>
      <c r="T49" s="90">
        <f t="shared" si="9"/>
        <v>7.8457110892023131E-4</v>
      </c>
    </row>
    <row r="50" spans="1:20" ht="12.95" customHeight="1" x14ac:dyDescent="0.2">
      <c r="A50" s="36" t="s">
        <v>2391</v>
      </c>
      <c r="B50" s="156" t="s">
        <v>2232</v>
      </c>
      <c r="C50" s="157">
        <v>24778.359</v>
      </c>
      <c r="D50" s="157" t="s">
        <v>2272</v>
      </c>
      <c r="E50" s="4">
        <f t="shared" si="1"/>
        <v>-47241.129953563883</v>
      </c>
      <c r="F50" s="4">
        <f t="shared" si="2"/>
        <v>-47241</v>
      </c>
      <c r="G50" s="4">
        <f t="shared" si="3"/>
        <v>-8.1731500002206303E-2</v>
      </c>
      <c r="I50" s="1">
        <f t="shared" si="4"/>
        <v>-8.1731500002206303E-2</v>
      </c>
      <c r="M50" s="4"/>
      <c r="N50" s="4"/>
      <c r="O50" s="4"/>
      <c r="P50" s="92">
        <f t="shared" si="5"/>
        <v>-0.14329737305466764</v>
      </c>
      <c r="Q50" s="19">
        <f t="shared" si="6"/>
        <v>9759.8590000000004</v>
      </c>
      <c r="R50" s="90">
        <f t="shared" si="7"/>
        <v>3.7903567247117844E-3</v>
      </c>
      <c r="S50" s="1">
        <f t="shared" si="11"/>
        <v>0.2</v>
      </c>
      <c r="T50" s="90">
        <f t="shared" si="9"/>
        <v>7.5807134494235693E-4</v>
      </c>
    </row>
    <row r="51" spans="1:20" ht="12.95" customHeight="1" x14ac:dyDescent="0.2">
      <c r="A51" s="36" t="s">
        <v>2391</v>
      </c>
      <c r="B51" s="156" t="s">
        <v>2232</v>
      </c>
      <c r="C51" s="157">
        <v>24795.341</v>
      </c>
      <c r="D51" s="157" t="s">
        <v>2272</v>
      </c>
      <c r="E51" s="4">
        <f t="shared" si="1"/>
        <v>-47214.128474063429</v>
      </c>
      <c r="F51" s="4">
        <f t="shared" si="2"/>
        <v>-47214</v>
      </c>
      <c r="G51" s="4">
        <f t="shared" si="3"/>
        <v>-8.080100000006496E-2</v>
      </c>
      <c r="I51" s="1">
        <f t="shared" si="4"/>
        <v>-8.080100000006496E-2</v>
      </c>
      <c r="M51" s="4"/>
      <c r="N51" s="4"/>
      <c r="O51" s="4"/>
      <c r="P51" s="92">
        <f t="shared" si="5"/>
        <v>-0.14316660066288606</v>
      </c>
      <c r="Q51" s="19">
        <f t="shared" si="6"/>
        <v>9776.8410000000003</v>
      </c>
      <c r="R51" s="90">
        <f t="shared" si="7"/>
        <v>3.8894681460344711E-3</v>
      </c>
      <c r="S51" s="1">
        <f t="shared" si="11"/>
        <v>0.2</v>
      </c>
      <c r="T51" s="90">
        <f t="shared" si="9"/>
        <v>7.7789362920689426E-4</v>
      </c>
    </row>
    <row r="52" spans="1:20" ht="12.95" customHeight="1" x14ac:dyDescent="0.2">
      <c r="A52" s="36" t="s">
        <v>2391</v>
      </c>
      <c r="B52" s="156" t="s">
        <v>2232</v>
      </c>
      <c r="C52" s="157">
        <v>24831.190999999999</v>
      </c>
      <c r="D52" s="157" t="s">
        <v>2272</v>
      </c>
      <c r="E52" s="4">
        <f t="shared" si="1"/>
        <v>-47157.12676401213</v>
      </c>
      <c r="F52" s="4">
        <f t="shared" si="2"/>
        <v>-47157</v>
      </c>
      <c r="G52" s="4">
        <f t="shared" si="3"/>
        <v>-7.9725500003405614E-2</v>
      </c>
      <c r="I52" s="1">
        <f t="shared" si="4"/>
        <v>-7.9725500003405614E-2</v>
      </c>
      <c r="M52" s="4"/>
      <c r="N52" s="4"/>
      <c r="O52" s="4"/>
      <c r="P52" s="92">
        <f t="shared" si="5"/>
        <v>-0.14289071342941384</v>
      </c>
      <c r="Q52" s="19">
        <f t="shared" si="6"/>
        <v>9812.6909999999989</v>
      </c>
      <c r="R52" s="90">
        <f t="shared" si="7"/>
        <v>3.9898441871531699E-3</v>
      </c>
      <c r="S52" s="1">
        <f t="shared" si="11"/>
        <v>0.2</v>
      </c>
      <c r="T52" s="90">
        <f t="shared" si="9"/>
        <v>7.9796883743063398E-4</v>
      </c>
    </row>
    <row r="53" spans="1:20" ht="12.95" customHeight="1" x14ac:dyDescent="0.2">
      <c r="A53" s="36" t="s">
        <v>2391</v>
      </c>
      <c r="B53" s="156" t="s">
        <v>2232</v>
      </c>
      <c r="C53" s="157">
        <v>24832.444</v>
      </c>
      <c r="D53" s="157" t="s">
        <v>2272</v>
      </c>
      <c r="E53" s="4">
        <f t="shared" si="1"/>
        <v>-47155.134486670584</v>
      </c>
      <c r="F53" s="4">
        <f t="shared" si="2"/>
        <v>-47155</v>
      </c>
      <c r="G53" s="4">
        <f t="shared" si="3"/>
        <v>-8.4582500003307359E-2</v>
      </c>
      <c r="I53" s="1">
        <f t="shared" si="4"/>
        <v>-8.4582500003307359E-2</v>
      </c>
      <c r="M53" s="4"/>
      <c r="N53" s="4"/>
      <c r="O53" s="4"/>
      <c r="P53" s="92">
        <f t="shared" si="5"/>
        <v>-0.1428810378043191</v>
      </c>
      <c r="Q53" s="19">
        <f t="shared" si="6"/>
        <v>9813.9439999999995</v>
      </c>
      <c r="R53" s="90">
        <f t="shared" si="7"/>
        <v>3.3987195097359949E-3</v>
      </c>
      <c r="S53" s="1">
        <f t="shared" si="11"/>
        <v>0.2</v>
      </c>
      <c r="T53" s="90">
        <f t="shared" si="9"/>
        <v>6.7974390194719902E-4</v>
      </c>
    </row>
    <row r="54" spans="1:20" ht="12.95" customHeight="1" x14ac:dyDescent="0.2">
      <c r="A54" s="36" t="s">
        <v>2379</v>
      </c>
      <c r="B54" s="156" t="s">
        <v>2232</v>
      </c>
      <c r="C54" s="157">
        <v>24842.505000000001</v>
      </c>
      <c r="D54" s="157" t="s">
        <v>2272</v>
      </c>
      <c r="E54" s="4">
        <f t="shared" si="1"/>
        <v>-47139.13743772146</v>
      </c>
      <c r="F54" s="4">
        <f t="shared" si="2"/>
        <v>-47139</v>
      </c>
      <c r="G54" s="4">
        <f t="shared" si="3"/>
        <v>-8.6438500002259389E-2</v>
      </c>
      <c r="I54" s="4">
        <f t="shared" si="4"/>
        <v>-8.6438500002259389E-2</v>
      </c>
      <c r="M54" s="4"/>
      <c r="N54" s="4"/>
      <c r="O54" s="4"/>
      <c r="P54" s="92">
        <f t="shared" si="5"/>
        <v>-0.14280364410075472</v>
      </c>
      <c r="Q54" s="19">
        <f t="shared" si="6"/>
        <v>9824.005000000001</v>
      </c>
      <c r="R54" s="90">
        <f t="shared" si="7"/>
        <v>3.1770294692441427E-3</v>
      </c>
      <c r="S54" s="1">
        <f>S$16</f>
        <v>0.1</v>
      </c>
      <c r="T54" s="90">
        <f t="shared" si="9"/>
        <v>3.1770294692441432E-4</v>
      </c>
    </row>
    <row r="55" spans="1:20" ht="12.95" customHeight="1" x14ac:dyDescent="0.2">
      <c r="A55" s="36" t="s">
        <v>2379</v>
      </c>
      <c r="B55" s="156" t="s">
        <v>2232</v>
      </c>
      <c r="C55" s="157">
        <v>24949.424999999999</v>
      </c>
      <c r="D55" s="157" t="s">
        <v>2272</v>
      </c>
      <c r="E55" s="4">
        <f t="shared" si="1"/>
        <v>-46969.134011258837</v>
      </c>
      <c r="F55" s="4">
        <f t="shared" si="2"/>
        <v>-46969</v>
      </c>
      <c r="G55" s="4">
        <f t="shared" si="3"/>
        <v>-8.4283500003948575E-2</v>
      </c>
      <c r="I55" s="4">
        <f t="shared" si="4"/>
        <v>-8.4283500003948575E-2</v>
      </c>
      <c r="M55" s="4"/>
      <c r="N55" s="4"/>
      <c r="O55" s="4"/>
      <c r="P55" s="92">
        <f t="shared" si="5"/>
        <v>-0.14198257633810257</v>
      </c>
      <c r="Q55" s="19">
        <f t="shared" si="6"/>
        <v>9930.9249999999993</v>
      </c>
      <c r="R55" s="90">
        <f t="shared" si="7"/>
        <v>3.3291834098145298E-3</v>
      </c>
      <c r="S55" s="1">
        <f>S$16</f>
        <v>0.1</v>
      </c>
      <c r="T55" s="90">
        <f t="shared" si="9"/>
        <v>3.3291834098145301E-4</v>
      </c>
    </row>
    <row r="56" spans="1:20" ht="12.95" customHeight="1" x14ac:dyDescent="0.2">
      <c r="A56" s="36" t="s">
        <v>2379</v>
      </c>
      <c r="B56" s="156" t="s">
        <v>2232</v>
      </c>
      <c r="C56" s="157">
        <v>25020.491000000002</v>
      </c>
      <c r="D56" s="157" t="s">
        <v>2272</v>
      </c>
      <c r="E56" s="4">
        <f t="shared" si="1"/>
        <v>-46856.138654870942</v>
      </c>
      <c r="F56" s="4">
        <f t="shared" si="2"/>
        <v>-46856</v>
      </c>
      <c r="G56" s="4">
        <f t="shared" si="3"/>
        <v>-8.7203999999474036E-2</v>
      </c>
      <c r="I56" s="4">
        <f t="shared" si="4"/>
        <v>-8.7203999999474036E-2</v>
      </c>
      <c r="M56" s="4"/>
      <c r="N56" s="4"/>
      <c r="O56" s="4"/>
      <c r="P56" s="92">
        <f t="shared" si="5"/>
        <v>-0.14143806218644259</v>
      </c>
      <c r="Q56" s="19">
        <f t="shared" si="6"/>
        <v>10001.991000000002</v>
      </c>
      <c r="R56" s="90">
        <f t="shared" si="7"/>
        <v>2.941333501299972E-3</v>
      </c>
      <c r="S56" s="1">
        <f>S$16</f>
        <v>0.1</v>
      </c>
      <c r="T56" s="90">
        <f t="shared" si="9"/>
        <v>2.9413335012999723E-4</v>
      </c>
    </row>
    <row r="57" spans="1:20" ht="12.95" customHeight="1" x14ac:dyDescent="0.2">
      <c r="A57" s="36" t="s">
        <v>2349</v>
      </c>
      <c r="B57" s="156" t="s">
        <v>2232</v>
      </c>
      <c r="C57" s="157">
        <v>25088.422999999999</v>
      </c>
      <c r="D57" s="157" t="s">
        <v>2272</v>
      </c>
      <c r="E57" s="4">
        <f t="shared" si="1"/>
        <v>-46748.126376845707</v>
      </c>
      <c r="F57" s="4">
        <f t="shared" si="2"/>
        <v>-46748</v>
      </c>
      <c r="G57" s="4">
        <f t="shared" si="3"/>
        <v>-7.948200000464567E-2</v>
      </c>
      <c r="H57" s="1">
        <f>G57</f>
        <v>-7.948200000464567E-2</v>
      </c>
      <c r="I57" s="4"/>
      <c r="M57" s="4"/>
      <c r="N57" s="4"/>
      <c r="O57" s="4"/>
      <c r="P57" s="92">
        <f t="shared" si="5"/>
        <v>-0.14091857783623998</v>
      </c>
      <c r="Q57" s="19">
        <f t="shared" si="6"/>
        <v>10069.922999999999</v>
      </c>
      <c r="R57" s="90">
        <f t="shared" si="7"/>
        <v>3.7744530956575458E-3</v>
      </c>
      <c r="S57" s="1">
        <f>S$15</f>
        <v>0.2</v>
      </c>
      <c r="T57" s="90">
        <f t="shared" si="9"/>
        <v>7.5489061913150922E-4</v>
      </c>
    </row>
    <row r="58" spans="1:20" ht="12.95" customHeight="1" x14ac:dyDescent="0.2">
      <c r="A58" s="36" t="s">
        <v>2379</v>
      </c>
      <c r="B58" s="156" t="s">
        <v>2232</v>
      </c>
      <c r="C58" s="157">
        <v>25322.379000000001</v>
      </c>
      <c r="D58" s="157" t="s">
        <v>2272</v>
      </c>
      <c r="E58" s="4">
        <f t="shared" si="1"/>
        <v>-46376.134966057354</v>
      </c>
      <c r="F58" s="4">
        <f t="shared" si="2"/>
        <v>-46376</v>
      </c>
      <c r="G58" s="4">
        <f t="shared" si="3"/>
        <v>-8.4883999999874504E-2</v>
      </c>
      <c r="I58" s="4">
        <f t="shared" ref="I58:I65" si="12">G58</f>
        <v>-8.4883999999874504E-2</v>
      </c>
      <c r="M58" s="4"/>
      <c r="N58" s="4"/>
      <c r="O58" s="4"/>
      <c r="P58" s="92">
        <f t="shared" si="5"/>
        <v>-0.13913624711227207</v>
      </c>
      <c r="Q58" s="19">
        <f t="shared" si="6"/>
        <v>10303.879000000001</v>
      </c>
      <c r="R58" s="90">
        <f t="shared" si="7"/>
        <v>2.9433063167446502E-3</v>
      </c>
      <c r="S58" s="1">
        <f t="shared" ref="S58:S65" si="13">S$16</f>
        <v>0.1</v>
      </c>
      <c r="T58" s="90">
        <f t="shared" si="9"/>
        <v>2.9433063167446505E-4</v>
      </c>
    </row>
    <row r="59" spans="1:20" ht="12.95" customHeight="1" x14ac:dyDescent="0.2">
      <c r="A59" s="36" t="s">
        <v>2379</v>
      </c>
      <c r="B59" s="156" t="s">
        <v>2232</v>
      </c>
      <c r="C59" s="157">
        <v>25515.468000000001</v>
      </c>
      <c r="D59" s="157" t="s">
        <v>2272</v>
      </c>
      <c r="E59" s="4">
        <f t="shared" si="1"/>
        <v>-46069.122324715769</v>
      </c>
      <c r="F59" s="4">
        <f t="shared" si="2"/>
        <v>-46069</v>
      </c>
      <c r="G59" s="4">
        <f t="shared" si="3"/>
        <v>-7.6933500000450294E-2</v>
      </c>
      <c r="I59" s="4">
        <f t="shared" si="12"/>
        <v>-7.6933500000450294E-2</v>
      </c>
      <c r="M59" s="4"/>
      <c r="N59" s="4"/>
      <c r="O59" s="4"/>
      <c r="P59" s="92">
        <f t="shared" si="5"/>
        <v>-0.13767352199768343</v>
      </c>
      <c r="Q59" s="19">
        <f t="shared" si="6"/>
        <v>10496.968000000001</v>
      </c>
      <c r="R59" s="90">
        <f t="shared" si="7"/>
        <v>3.6893502722243651E-3</v>
      </c>
      <c r="S59" s="1">
        <f t="shared" si="13"/>
        <v>0.1</v>
      </c>
      <c r="T59" s="90">
        <f t="shared" si="9"/>
        <v>3.6893502722243652E-4</v>
      </c>
    </row>
    <row r="60" spans="1:20" ht="12.95" customHeight="1" x14ac:dyDescent="0.2">
      <c r="A60" s="36" t="s">
        <v>2379</v>
      </c>
      <c r="B60" s="156" t="s">
        <v>2232</v>
      </c>
      <c r="C60" s="157">
        <v>25588.422999999999</v>
      </c>
      <c r="D60" s="157" t="s">
        <v>2272</v>
      </c>
      <c r="E60" s="4">
        <f t="shared" si="1"/>
        <v>-45953.12344725991</v>
      </c>
      <c r="F60" s="4">
        <f t="shared" si="2"/>
        <v>-45953</v>
      </c>
      <c r="G60" s="4">
        <f t="shared" si="3"/>
        <v>-7.7639500002987916E-2</v>
      </c>
      <c r="I60" s="4">
        <f t="shared" si="12"/>
        <v>-7.7639500002987916E-2</v>
      </c>
      <c r="M60" s="4"/>
      <c r="N60" s="4"/>
      <c r="O60" s="4"/>
      <c r="P60" s="92">
        <f t="shared" si="5"/>
        <v>-0.13712275583427547</v>
      </c>
      <c r="Q60" s="19">
        <f t="shared" si="6"/>
        <v>10569.922999999999</v>
      </c>
      <c r="R60" s="90">
        <f t="shared" si="7"/>
        <v>3.5382577242904045E-3</v>
      </c>
      <c r="S60" s="1">
        <f t="shared" si="13"/>
        <v>0.1</v>
      </c>
      <c r="T60" s="90">
        <f t="shared" si="9"/>
        <v>3.5382577242904048E-4</v>
      </c>
    </row>
    <row r="61" spans="1:20" ht="12.95" customHeight="1" x14ac:dyDescent="0.2">
      <c r="A61" s="36" t="s">
        <v>2379</v>
      </c>
      <c r="B61" s="156" t="s">
        <v>2232</v>
      </c>
      <c r="C61" s="157">
        <v>25698.486000000001</v>
      </c>
      <c r="D61" s="157" t="s">
        <v>2272</v>
      </c>
      <c r="E61" s="4">
        <f t="shared" si="1"/>
        <v>-45778.122632381899</v>
      </c>
      <c r="F61" s="4">
        <f t="shared" si="2"/>
        <v>-45778</v>
      </c>
      <c r="G61" s="4">
        <f t="shared" si="3"/>
        <v>-7.7127000000473345E-2</v>
      </c>
      <c r="I61" s="4">
        <f t="shared" si="12"/>
        <v>-7.7127000000473345E-2</v>
      </c>
      <c r="M61" s="4"/>
      <c r="N61" s="4"/>
      <c r="O61" s="4"/>
      <c r="P61" s="92">
        <f t="shared" si="5"/>
        <v>-0.1362938562077276</v>
      </c>
      <c r="Q61" s="19">
        <f t="shared" si="6"/>
        <v>10679.986000000001</v>
      </c>
      <c r="R61" s="90">
        <f t="shared" si="7"/>
        <v>3.5007168734499019E-3</v>
      </c>
      <c r="S61" s="1">
        <f t="shared" si="13"/>
        <v>0.1</v>
      </c>
      <c r="T61" s="90">
        <f t="shared" si="9"/>
        <v>3.500716873449902E-4</v>
      </c>
    </row>
    <row r="62" spans="1:20" ht="12.95" customHeight="1" x14ac:dyDescent="0.2">
      <c r="A62" s="36" t="s">
        <v>2379</v>
      </c>
      <c r="B62" s="156" t="s">
        <v>2232</v>
      </c>
      <c r="C62" s="157">
        <v>25754.462</v>
      </c>
      <c r="D62" s="157" t="s">
        <v>2272</v>
      </c>
      <c r="E62" s="4">
        <f t="shared" si="1"/>
        <v>-45689.120464408916</v>
      </c>
      <c r="F62" s="4">
        <f t="shared" si="2"/>
        <v>-45689</v>
      </c>
      <c r="G62" s="4">
        <f t="shared" si="3"/>
        <v>-7.576350000090315E-2</v>
      </c>
      <c r="I62" s="4">
        <f t="shared" si="12"/>
        <v>-7.576350000090315E-2</v>
      </c>
      <c r="M62" s="4"/>
      <c r="N62" s="4"/>
      <c r="O62" s="4"/>
      <c r="P62" s="92">
        <f t="shared" si="5"/>
        <v>-0.13587322320322714</v>
      </c>
      <c r="Q62" s="19">
        <f t="shared" si="6"/>
        <v>10735.962</v>
      </c>
      <c r="R62" s="90">
        <f t="shared" si="7"/>
        <v>3.6131788234600075E-3</v>
      </c>
      <c r="S62" s="1">
        <f t="shared" si="13"/>
        <v>0.1</v>
      </c>
      <c r="T62" s="90">
        <f t="shared" si="9"/>
        <v>3.6131788234600078E-4</v>
      </c>
    </row>
    <row r="63" spans="1:20" ht="12.95" customHeight="1" x14ac:dyDescent="0.2">
      <c r="A63" s="36" t="s">
        <v>2379</v>
      </c>
      <c r="B63" s="156" t="s">
        <v>2232</v>
      </c>
      <c r="C63" s="157">
        <v>25912.324000000001</v>
      </c>
      <c r="D63" s="157" t="s">
        <v>2272</v>
      </c>
      <c r="E63" s="4">
        <f t="shared" si="1"/>
        <v>-45438.118959468367</v>
      </c>
      <c r="F63" s="4">
        <f t="shared" si="2"/>
        <v>-45438</v>
      </c>
      <c r="G63" s="4">
        <f t="shared" si="3"/>
        <v>-7.4817000000621192E-2</v>
      </c>
      <c r="I63" s="4">
        <f t="shared" si="12"/>
        <v>-7.4817000000621192E-2</v>
      </c>
      <c r="M63" s="4"/>
      <c r="N63" s="4"/>
      <c r="O63" s="4"/>
      <c r="P63" s="92">
        <f t="shared" si="5"/>
        <v>-0.13469029118441148</v>
      </c>
      <c r="Q63" s="19">
        <f t="shared" si="6"/>
        <v>10893.824000000001</v>
      </c>
      <c r="R63" s="90">
        <f t="shared" si="7"/>
        <v>3.5848109971789392E-3</v>
      </c>
      <c r="S63" s="1">
        <f t="shared" si="13"/>
        <v>0.1</v>
      </c>
      <c r="T63" s="90">
        <f t="shared" si="9"/>
        <v>3.5848109971789395E-4</v>
      </c>
    </row>
    <row r="64" spans="1:20" ht="12.95" customHeight="1" x14ac:dyDescent="0.2">
      <c r="A64" s="36" t="s">
        <v>2379</v>
      </c>
      <c r="B64" s="156" t="s">
        <v>2232</v>
      </c>
      <c r="C64" s="157">
        <v>26000.376</v>
      </c>
      <c r="D64" s="157" t="s">
        <v>2272</v>
      </c>
      <c r="E64" s="4">
        <f t="shared" si="1"/>
        <v>-45298.115763556591</v>
      </c>
      <c r="F64" s="4">
        <f t="shared" si="2"/>
        <v>-45298</v>
      </c>
      <c r="G64" s="4">
        <f t="shared" si="3"/>
        <v>-7.280700000046636E-2</v>
      </c>
      <c r="I64" s="4">
        <f t="shared" si="12"/>
        <v>-7.280700000046636E-2</v>
      </c>
      <c r="M64" s="4"/>
      <c r="N64" s="4"/>
      <c r="O64" s="4"/>
      <c r="P64" s="92">
        <f t="shared" si="5"/>
        <v>-0.13403263571607424</v>
      </c>
      <c r="Q64" s="19">
        <f t="shared" si="6"/>
        <v>10981.876</v>
      </c>
      <c r="R64" s="90">
        <f t="shared" si="7"/>
        <v>3.7485784687803191E-3</v>
      </c>
      <c r="S64" s="1">
        <f t="shared" si="13"/>
        <v>0.1</v>
      </c>
      <c r="T64" s="90">
        <f t="shared" si="9"/>
        <v>3.7485784687803193E-4</v>
      </c>
    </row>
    <row r="65" spans="1:20" ht="12.95" customHeight="1" x14ac:dyDescent="0.2">
      <c r="A65" s="36" t="s">
        <v>2379</v>
      </c>
      <c r="B65" s="156" t="s">
        <v>2232</v>
      </c>
      <c r="C65" s="157">
        <v>26176.473000000002</v>
      </c>
      <c r="D65" s="157" t="s">
        <v>2272</v>
      </c>
      <c r="E65" s="4">
        <f t="shared" si="1"/>
        <v>-45018.12050177405</v>
      </c>
      <c r="F65" s="4">
        <f t="shared" si="2"/>
        <v>-45018</v>
      </c>
      <c r="G65" s="4">
        <f t="shared" si="3"/>
        <v>-7.5787000001582783E-2</v>
      </c>
      <c r="I65" s="4">
        <f t="shared" si="12"/>
        <v>-7.5787000001582783E-2</v>
      </c>
      <c r="M65" s="4"/>
      <c r="N65" s="4"/>
      <c r="O65" s="4"/>
      <c r="P65" s="92">
        <f t="shared" si="5"/>
        <v>-0.13272193780014035</v>
      </c>
      <c r="Q65" s="19">
        <f t="shared" si="6"/>
        <v>11157.973000000002</v>
      </c>
      <c r="R65" s="90">
        <f t="shared" si="7"/>
        <v>3.2415871421256196E-3</v>
      </c>
      <c r="S65" s="1">
        <f t="shared" si="13"/>
        <v>0.1</v>
      </c>
      <c r="T65" s="90">
        <f t="shared" si="9"/>
        <v>3.2415871421256199E-4</v>
      </c>
    </row>
    <row r="66" spans="1:20" ht="12.95" customHeight="1" x14ac:dyDescent="0.2">
      <c r="A66" s="36" t="s">
        <v>2463</v>
      </c>
      <c r="B66" s="156" t="s">
        <v>2232</v>
      </c>
      <c r="C66" s="157">
        <v>26313.581999999999</v>
      </c>
      <c r="D66" s="157" t="s">
        <v>2272</v>
      </c>
      <c r="E66" s="4">
        <f t="shared" si="1"/>
        <v>-44800.116388428898</v>
      </c>
      <c r="F66" s="4">
        <f t="shared" si="2"/>
        <v>-44800</v>
      </c>
      <c r="G66" s="4">
        <f t="shared" si="3"/>
        <v>-7.3200000002543675E-2</v>
      </c>
      <c r="H66" s="1">
        <f>G66</f>
        <v>-7.3200000002543675E-2</v>
      </c>
      <c r="I66" s="4"/>
      <c r="M66" s="4"/>
      <c r="N66" s="4"/>
      <c r="O66" s="4"/>
      <c r="P66" s="92">
        <f t="shared" si="5"/>
        <v>-0.1317057244225959</v>
      </c>
      <c r="Q66" s="19">
        <f t="shared" si="6"/>
        <v>11295.081999999999</v>
      </c>
      <c r="R66" s="90">
        <f t="shared" si="7"/>
        <v>3.4229197899150951E-3</v>
      </c>
      <c r="S66" s="1">
        <f>S$15</f>
        <v>0.2</v>
      </c>
      <c r="T66" s="90">
        <f t="shared" si="9"/>
        <v>6.8458395798301909E-4</v>
      </c>
    </row>
    <row r="67" spans="1:20" ht="12.95" customHeight="1" x14ac:dyDescent="0.2">
      <c r="A67" s="36" t="s">
        <v>2468</v>
      </c>
      <c r="B67" s="156" t="s">
        <v>2226</v>
      </c>
      <c r="C67" s="157">
        <v>29119.592000000001</v>
      </c>
      <c r="D67" s="157" t="s">
        <v>2272</v>
      </c>
      <c r="E67" s="4">
        <f t="shared" si="1"/>
        <v>-40338.544047534815</v>
      </c>
      <c r="F67" s="4">
        <f t="shared" si="2"/>
        <v>-40338.5</v>
      </c>
      <c r="G67" s="4">
        <f t="shared" si="3"/>
        <v>-2.7702750001481036E-2</v>
      </c>
      <c r="H67" s="1">
        <f>G67</f>
        <v>-2.7702750001481036E-2</v>
      </c>
      <c r="I67" s="4"/>
      <c r="M67" s="4"/>
      <c r="N67" s="4"/>
      <c r="O67" s="4"/>
      <c r="P67" s="92">
        <f t="shared" si="5"/>
        <v>-0.11172726362703669</v>
      </c>
      <c r="Q67" s="19">
        <f t="shared" si="6"/>
        <v>14101.092000000001</v>
      </c>
      <c r="R67" s="90">
        <f t="shared" si="7"/>
        <v>7.0601188900111887E-3</v>
      </c>
      <c r="S67" s="1">
        <f>S$15</f>
        <v>0.2</v>
      </c>
      <c r="T67" s="90">
        <f t="shared" si="9"/>
        <v>1.4120237780022378E-3</v>
      </c>
    </row>
    <row r="68" spans="1:20" ht="12.95" customHeight="1" x14ac:dyDescent="0.2">
      <c r="A68" s="36" t="s">
        <v>2473</v>
      </c>
      <c r="B68" s="156" t="s">
        <v>2232</v>
      </c>
      <c r="C68" s="157">
        <v>30285.294999999998</v>
      </c>
      <c r="D68" s="157" t="s">
        <v>2272</v>
      </c>
      <c r="E68" s="4">
        <f t="shared" si="1"/>
        <v>-38485.069447480921</v>
      </c>
      <c r="F68" s="4">
        <f t="shared" si="2"/>
        <v>-38485</v>
      </c>
      <c r="G68" s="4">
        <f t="shared" si="3"/>
        <v>-4.3677500005287584E-2</v>
      </c>
      <c r="H68" s="1">
        <f>G68</f>
        <v>-4.3677500005287584E-2</v>
      </c>
      <c r="I68" s="4"/>
      <c r="M68" s="4"/>
      <c r="N68" s="4"/>
      <c r="O68" s="4"/>
      <c r="P68" s="92">
        <f t="shared" si="5"/>
        <v>-0.10388648605024339</v>
      </c>
      <c r="Q68" s="19">
        <f t="shared" si="6"/>
        <v>15266.794999999998</v>
      </c>
      <c r="R68" s="90">
        <f t="shared" si="7"/>
        <v>3.6251220005616832E-3</v>
      </c>
      <c r="S68" s="1">
        <f>S$15</f>
        <v>0.2</v>
      </c>
      <c r="T68" s="90">
        <f t="shared" si="9"/>
        <v>7.2502440011233671E-4</v>
      </c>
    </row>
    <row r="69" spans="1:20" ht="12.95" customHeight="1" x14ac:dyDescent="0.2">
      <c r="A69" s="36" t="s">
        <v>2480</v>
      </c>
      <c r="B69" s="156" t="s">
        <v>2232</v>
      </c>
      <c r="C69" s="157">
        <v>31175.856</v>
      </c>
      <c r="D69" s="157" t="s">
        <v>2272</v>
      </c>
      <c r="E69" s="4">
        <f t="shared" si="1"/>
        <v>-37069.072239531204</v>
      </c>
      <c r="F69" s="4">
        <f t="shared" si="2"/>
        <v>-37069</v>
      </c>
      <c r="G69" s="4">
        <f t="shared" si="3"/>
        <v>-4.5433500003127847E-2</v>
      </c>
      <c r="I69" s="4">
        <f t="shared" ref="I69:I81" si="14">G69</f>
        <v>-4.5433500003127847E-2</v>
      </c>
      <c r="M69" s="4"/>
      <c r="N69" s="4"/>
      <c r="O69" s="4"/>
      <c r="P69" s="92">
        <f t="shared" si="5"/>
        <v>-9.8078047879087443E-2</v>
      </c>
      <c r="Q69" s="19">
        <f t="shared" si="6"/>
        <v>16157.356</v>
      </c>
      <c r="R69" s="90">
        <f t="shared" si="7"/>
        <v>2.7714484210642019E-3</v>
      </c>
      <c r="S69" s="1">
        <f t="shared" ref="S69:S81" si="15">S$16</f>
        <v>0.1</v>
      </c>
      <c r="T69" s="90">
        <f t="shared" si="9"/>
        <v>2.7714484210642019E-4</v>
      </c>
    </row>
    <row r="70" spans="1:20" ht="12.95" customHeight="1" x14ac:dyDescent="0.2">
      <c r="A70" s="36" t="s">
        <v>2480</v>
      </c>
      <c r="B70" s="156" t="s">
        <v>2232</v>
      </c>
      <c r="C70" s="157">
        <v>31435.608</v>
      </c>
      <c r="D70" s="157" t="s">
        <v>2272</v>
      </c>
      <c r="E70" s="4">
        <f t="shared" si="1"/>
        <v>-36656.065037599663</v>
      </c>
      <c r="F70" s="4">
        <f t="shared" si="2"/>
        <v>-36656</v>
      </c>
      <c r="G70" s="4">
        <f t="shared" si="3"/>
        <v>-4.0904000001319218E-2</v>
      </c>
      <c r="I70" s="4">
        <f t="shared" si="14"/>
        <v>-4.0904000001319218E-2</v>
      </c>
      <c r="M70" s="4"/>
      <c r="N70" s="4"/>
      <c r="O70" s="4"/>
      <c r="P70" s="92">
        <f t="shared" si="5"/>
        <v>-9.641355077447275E-2</v>
      </c>
      <c r="Q70" s="19">
        <f t="shared" si="6"/>
        <v>16417.108</v>
      </c>
      <c r="R70" s="90">
        <f t="shared" si="7"/>
        <v>3.0813102270373098E-3</v>
      </c>
      <c r="S70" s="1">
        <f t="shared" si="15"/>
        <v>0.1</v>
      </c>
      <c r="T70" s="90">
        <f t="shared" si="9"/>
        <v>3.0813102270373099E-4</v>
      </c>
    </row>
    <row r="71" spans="1:20" ht="12.95" customHeight="1" x14ac:dyDescent="0.2">
      <c r="A71" s="36" t="s">
        <v>2480</v>
      </c>
      <c r="B71" s="156" t="s">
        <v>2232</v>
      </c>
      <c r="C71" s="157">
        <v>32443.781999999999</v>
      </c>
      <c r="D71" s="157" t="s">
        <v>2272</v>
      </c>
      <c r="E71" s="4">
        <f t="shared" si="1"/>
        <v>-35053.062470535209</v>
      </c>
      <c r="F71" s="4">
        <f t="shared" si="2"/>
        <v>-35053</v>
      </c>
      <c r="G71" s="4">
        <f t="shared" si="3"/>
        <v>-3.928950000408804E-2</v>
      </c>
      <c r="I71" s="4">
        <f t="shared" si="14"/>
        <v>-3.928950000408804E-2</v>
      </c>
      <c r="M71" s="4"/>
      <c r="N71" s="4"/>
      <c r="O71" s="4"/>
      <c r="P71" s="92">
        <f t="shared" si="5"/>
        <v>-9.0079810873292365E-2</v>
      </c>
      <c r="Q71" s="19">
        <f t="shared" si="6"/>
        <v>17425.281999999999</v>
      </c>
      <c r="R71" s="90">
        <f t="shared" si="7"/>
        <v>2.579655678190415E-3</v>
      </c>
      <c r="S71" s="1">
        <f t="shared" si="15"/>
        <v>0.1</v>
      </c>
      <c r="T71" s="90">
        <f t="shared" si="9"/>
        <v>2.5796556781904149E-4</v>
      </c>
    </row>
    <row r="72" spans="1:20" ht="12.95" customHeight="1" x14ac:dyDescent="0.2">
      <c r="A72" s="36" t="s">
        <v>2480</v>
      </c>
      <c r="B72" s="156" t="s">
        <v>2232</v>
      </c>
      <c r="C72" s="157">
        <v>32758.876</v>
      </c>
      <c r="D72" s="157" t="s">
        <v>2272</v>
      </c>
      <c r="E72" s="4">
        <f t="shared" si="1"/>
        <v>-34552.061164345396</v>
      </c>
      <c r="F72" s="4">
        <f t="shared" si="2"/>
        <v>-34552</v>
      </c>
      <c r="G72" s="4">
        <f t="shared" si="3"/>
        <v>-3.8468000002467306E-2</v>
      </c>
      <c r="I72" s="4">
        <f t="shared" si="14"/>
        <v>-3.8468000002467306E-2</v>
      </c>
      <c r="M72" s="4"/>
      <c r="N72" s="4"/>
      <c r="O72" s="4"/>
      <c r="P72" s="92">
        <f t="shared" si="5"/>
        <v>-8.8141618875680672E-2</v>
      </c>
      <c r="Q72" s="19">
        <f t="shared" si="6"/>
        <v>17740.376</v>
      </c>
      <c r="R72" s="90">
        <f t="shared" si="7"/>
        <v>2.4674684119612589E-3</v>
      </c>
      <c r="S72" s="1">
        <f t="shared" si="15"/>
        <v>0.1</v>
      </c>
      <c r="T72" s="90">
        <f t="shared" si="9"/>
        <v>2.4674684119612588E-4</v>
      </c>
    </row>
    <row r="73" spans="1:20" ht="12.95" customHeight="1" x14ac:dyDescent="0.2">
      <c r="A73" s="36" t="s">
        <v>2480</v>
      </c>
      <c r="B73" s="156" t="s">
        <v>2232</v>
      </c>
      <c r="C73" s="157">
        <v>32763.907999999999</v>
      </c>
      <c r="D73" s="157" t="s">
        <v>2272</v>
      </c>
      <c r="E73" s="4">
        <f t="shared" si="1"/>
        <v>-34544.060254862045</v>
      </c>
      <c r="F73" s="4">
        <f t="shared" si="2"/>
        <v>-34544</v>
      </c>
      <c r="G73" s="4">
        <f t="shared" si="3"/>
        <v>-3.7896000001637731E-2</v>
      </c>
      <c r="I73" s="4">
        <f t="shared" si="14"/>
        <v>-3.7896000001637731E-2</v>
      </c>
      <c r="M73" s="4"/>
      <c r="N73" s="4"/>
      <c r="O73" s="4"/>
      <c r="P73" s="92">
        <f t="shared" si="5"/>
        <v>-8.8110829431831905E-2</v>
      </c>
      <c r="Q73" s="19">
        <f t="shared" si="6"/>
        <v>17745.407999999999</v>
      </c>
      <c r="R73" s="90">
        <f t="shared" si="7"/>
        <v>2.5215290947034948E-3</v>
      </c>
      <c r="S73" s="1">
        <f t="shared" si="15"/>
        <v>0.1</v>
      </c>
      <c r="T73" s="90">
        <f t="shared" si="9"/>
        <v>2.5215290947034952E-4</v>
      </c>
    </row>
    <row r="74" spans="1:20" ht="12.95" customHeight="1" x14ac:dyDescent="0.2">
      <c r="A74" s="36" t="s">
        <v>2480</v>
      </c>
      <c r="B74" s="156" t="s">
        <v>2232</v>
      </c>
      <c r="C74" s="157">
        <v>32775.858</v>
      </c>
      <c r="D74" s="157" t="s">
        <v>2272</v>
      </c>
      <c r="E74" s="4">
        <f t="shared" si="1"/>
        <v>-34525.059684844942</v>
      </c>
      <c r="F74" s="4">
        <f t="shared" si="2"/>
        <v>-34525</v>
      </c>
      <c r="G74" s="4">
        <f t="shared" si="3"/>
        <v>-3.7537500000325963E-2</v>
      </c>
      <c r="I74" s="4">
        <f t="shared" si="14"/>
        <v>-3.7537500000325963E-2</v>
      </c>
      <c r="M74" s="4"/>
      <c r="N74" s="4"/>
      <c r="O74" s="4"/>
      <c r="P74" s="92">
        <f t="shared" si="5"/>
        <v>-8.8037724625817243E-2</v>
      </c>
      <c r="Q74" s="19">
        <f t="shared" si="6"/>
        <v>17757.358</v>
      </c>
      <c r="R74" s="90">
        <f t="shared" si="7"/>
        <v>2.550272687225076E-3</v>
      </c>
      <c r="S74" s="1">
        <f t="shared" si="15"/>
        <v>0.1</v>
      </c>
      <c r="T74" s="90">
        <f t="shared" si="9"/>
        <v>2.5502726872250763E-4</v>
      </c>
    </row>
    <row r="75" spans="1:20" ht="12.95" customHeight="1" x14ac:dyDescent="0.2">
      <c r="A75" s="36" t="s">
        <v>2480</v>
      </c>
      <c r="B75" s="156" t="s">
        <v>2232</v>
      </c>
      <c r="C75" s="157">
        <v>32787.807000000001</v>
      </c>
      <c r="D75" s="157" t="s">
        <v>2272</v>
      </c>
      <c r="E75" s="4">
        <f t="shared" si="1"/>
        <v>-34506.060704833697</v>
      </c>
      <c r="F75" s="4">
        <f t="shared" si="2"/>
        <v>-34506</v>
      </c>
      <c r="G75" s="4">
        <f t="shared" si="3"/>
        <v>-3.8179000002855901E-2</v>
      </c>
      <c r="I75" s="4">
        <f t="shared" si="14"/>
        <v>-3.8179000002855901E-2</v>
      </c>
      <c r="M75" s="4"/>
      <c r="N75" s="4"/>
      <c r="O75" s="4"/>
      <c r="P75" s="92">
        <f t="shared" si="5"/>
        <v>-8.7964648141239443E-2</v>
      </c>
      <c r="Q75" s="19">
        <f t="shared" si="6"/>
        <v>17769.307000000001</v>
      </c>
      <c r="R75" s="90">
        <f t="shared" si="7"/>
        <v>2.4786107605589327E-3</v>
      </c>
      <c r="S75" s="1">
        <f t="shared" si="15"/>
        <v>0.1</v>
      </c>
      <c r="T75" s="90">
        <f t="shared" si="9"/>
        <v>2.4786107605589329E-4</v>
      </c>
    </row>
    <row r="76" spans="1:20" ht="12.95" customHeight="1" x14ac:dyDescent="0.2">
      <c r="A76" s="36" t="s">
        <v>2480</v>
      </c>
      <c r="B76" s="156" t="s">
        <v>2232</v>
      </c>
      <c r="C76" s="157">
        <v>32804.786999999997</v>
      </c>
      <c r="D76" s="157" t="s">
        <v>2272</v>
      </c>
      <c r="E76" s="4">
        <f t="shared" si="1"/>
        <v>-34479.062405344972</v>
      </c>
      <c r="F76" s="4">
        <f t="shared" si="2"/>
        <v>-34479</v>
      </c>
      <c r="G76" s="4">
        <f t="shared" si="3"/>
        <v>-3.924850000475999E-2</v>
      </c>
      <c r="I76" s="4">
        <f t="shared" si="14"/>
        <v>-3.924850000475999E-2</v>
      </c>
      <c r="M76" s="4"/>
      <c r="N76" s="4"/>
      <c r="O76" s="4"/>
      <c r="P76" s="92">
        <f t="shared" si="5"/>
        <v>-8.7860851329671238E-2</v>
      </c>
      <c r="Q76" s="19">
        <f t="shared" si="6"/>
        <v>17786.286999999997</v>
      </c>
      <c r="R76" s="90">
        <f t="shared" si="7"/>
        <v>2.3631607013366003E-3</v>
      </c>
      <c r="S76" s="1">
        <f t="shared" si="15"/>
        <v>0.1</v>
      </c>
      <c r="T76" s="90">
        <f t="shared" si="9"/>
        <v>2.3631607013366003E-4</v>
      </c>
    </row>
    <row r="77" spans="1:20" ht="12.95" customHeight="1" x14ac:dyDescent="0.2">
      <c r="A77" s="36" t="s">
        <v>2480</v>
      </c>
      <c r="B77" s="156" t="s">
        <v>2232</v>
      </c>
      <c r="C77" s="157">
        <v>32821.769</v>
      </c>
      <c r="D77" s="157" t="s">
        <v>2272</v>
      </c>
      <c r="E77" s="4">
        <f t="shared" si="1"/>
        <v>-34452.060925844511</v>
      </c>
      <c r="F77" s="4">
        <f t="shared" si="2"/>
        <v>-34452</v>
      </c>
      <c r="G77" s="4">
        <f t="shared" si="3"/>
        <v>-3.8318000006256625E-2</v>
      </c>
      <c r="I77" s="4">
        <f t="shared" si="14"/>
        <v>-3.8318000006256625E-2</v>
      </c>
      <c r="M77" s="4"/>
      <c r="N77" s="4"/>
      <c r="O77" s="4"/>
      <c r="P77" s="92">
        <f t="shared" si="5"/>
        <v>-8.7757111710145885E-2</v>
      </c>
      <c r="Q77" s="19">
        <f t="shared" si="6"/>
        <v>17803.269</v>
      </c>
      <c r="R77" s="90">
        <f t="shared" si="7"/>
        <v>2.44422576606964E-3</v>
      </c>
      <c r="S77" s="1">
        <f t="shared" si="15"/>
        <v>0.1</v>
      </c>
      <c r="T77" s="90">
        <f t="shared" si="9"/>
        <v>2.44422576606964E-4</v>
      </c>
    </row>
    <row r="78" spans="1:20" ht="12.95" customHeight="1" x14ac:dyDescent="0.2">
      <c r="A78" s="36" t="s">
        <v>2480</v>
      </c>
      <c r="B78" s="156" t="s">
        <v>2232</v>
      </c>
      <c r="C78" s="157">
        <v>32865.792999999998</v>
      </c>
      <c r="D78" s="157" t="s">
        <v>2272</v>
      </c>
      <c r="E78" s="4">
        <f t="shared" si="1"/>
        <v>-34382.062507900351</v>
      </c>
      <c r="F78" s="4">
        <f t="shared" si="2"/>
        <v>-34382</v>
      </c>
      <c r="G78" s="4">
        <f t="shared" si="3"/>
        <v>-3.9313000008405652E-2</v>
      </c>
      <c r="I78" s="4">
        <f t="shared" si="14"/>
        <v>-3.9313000008405652E-2</v>
      </c>
      <c r="M78" s="4"/>
      <c r="N78" s="4"/>
      <c r="O78" s="4"/>
      <c r="P78" s="92">
        <f t="shared" si="5"/>
        <v>-8.7488423488036954E-2</v>
      </c>
      <c r="Q78" s="19">
        <f t="shared" si="6"/>
        <v>17847.292999999998</v>
      </c>
      <c r="R78" s="90">
        <f t="shared" si="7"/>
        <v>2.3208714274418111E-3</v>
      </c>
      <c r="S78" s="1">
        <f t="shared" si="15"/>
        <v>0.1</v>
      </c>
      <c r="T78" s="90">
        <f t="shared" si="9"/>
        <v>2.3208714274418113E-4</v>
      </c>
    </row>
    <row r="79" spans="1:20" ht="12.95" customHeight="1" x14ac:dyDescent="0.2">
      <c r="A79" s="36" t="s">
        <v>2509</v>
      </c>
      <c r="B79" s="156" t="s">
        <v>2232</v>
      </c>
      <c r="C79" s="157">
        <v>33230.576000000001</v>
      </c>
      <c r="D79" s="157" t="s">
        <v>2272</v>
      </c>
      <c r="E79" s="4">
        <f t="shared" si="1"/>
        <v>-33802.055400574151</v>
      </c>
      <c r="F79" s="4">
        <f t="shared" si="2"/>
        <v>-33802</v>
      </c>
      <c r="G79" s="4">
        <f t="shared" si="3"/>
        <v>-3.4843000001274049E-2</v>
      </c>
      <c r="I79" s="4">
        <f t="shared" si="14"/>
        <v>-3.4843000001274049E-2</v>
      </c>
      <c r="M79" s="4"/>
      <c r="N79" s="4"/>
      <c r="O79" s="4"/>
      <c r="P79" s="92">
        <f t="shared" si="5"/>
        <v>-8.5276937988005133E-2</v>
      </c>
      <c r="Q79" s="19">
        <f t="shared" si="6"/>
        <v>18212.076000000001</v>
      </c>
      <c r="R79" s="90">
        <f t="shared" si="7"/>
        <v>2.5435821008494364E-3</v>
      </c>
      <c r="S79" s="1">
        <f t="shared" si="15"/>
        <v>0.1</v>
      </c>
      <c r="T79" s="90">
        <f t="shared" si="9"/>
        <v>2.5435821008494363E-4</v>
      </c>
    </row>
    <row r="80" spans="1:20" ht="12.95" customHeight="1" x14ac:dyDescent="0.2">
      <c r="A80" s="36" t="s">
        <v>2514</v>
      </c>
      <c r="B80" s="156" t="s">
        <v>2232</v>
      </c>
      <c r="C80" s="157">
        <v>33477.749000000003</v>
      </c>
      <c r="D80" s="157" t="s">
        <v>2272</v>
      </c>
      <c r="E80" s="4">
        <f t="shared" si="1"/>
        <v>-33409.048882345131</v>
      </c>
      <c r="F80" s="4">
        <f t="shared" si="2"/>
        <v>-33409</v>
      </c>
      <c r="G80" s="4">
        <f t="shared" si="3"/>
        <v>-3.0743499999516644E-2</v>
      </c>
      <c r="I80" s="4">
        <f t="shared" si="14"/>
        <v>-3.0743499999516644E-2</v>
      </c>
      <c r="M80" s="4"/>
      <c r="N80" s="4"/>
      <c r="O80" s="4"/>
      <c r="P80" s="92">
        <f t="shared" si="5"/>
        <v>-8.3793465647622065E-2</v>
      </c>
      <c r="Q80" s="19">
        <f t="shared" si="6"/>
        <v>18459.249000000003</v>
      </c>
      <c r="R80" s="90">
        <f t="shared" si="7"/>
        <v>2.8142988552651653E-3</v>
      </c>
      <c r="S80" s="1">
        <f t="shared" si="15"/>
        <v>0.1</v>
      </c>
      <c r="T80" s="90">
        <f t="shared" si="9"/>
        <v>2.8142988552651657E-4</v>
      </c>
    </row>
    <row r="81" spans="1:20" ht="12.95" customHeight="1" x14ac:dyDescent="0.2">
      <c r="A81" s="36" t="s">
        <v>2480</v>
      </c>
      <c r="B81" s="156" t="s">
        <v>2232</v>
      </c>
      <c r="C81" s="157">
        <v>33587.805</v>
      </c>
      <c r="D81" s="157" t="s">
        <v>2272</v>
      </c>
      <c r="E81" s="4">
        <f t="shared" si="1"/>
        <v>-33234.059197508148</v>
      </c>
      <c r="F81" s="4">
        <f t="shared" si="2"/>
        <v>-33234</v>
      </c>
      <c r="G81" s="4">
        <f t="shared" si="3"/>
        <v>-3.7231000002066139E-2</v>
      </c>
      <c r="I81" s="4">
        <f t="shared" si="14"/>
        <v>-3.7231000002066139E-2</v>
      </c>
      <c r="M81" s="4"/>
      <c r="N81" s="4"/>
      <c r="O81" s="4"/>
      <c r="P81" s="92">
        <f t="shared" si="5"/>
        <v>-8.3136785462056009E-2</v>
      </c>
      <c r="Q81" s="19">
        <f t="shared" si="6"/>
        <v>18569.305</v>
      </c>
      <c r="R81" s="90">
        <f t="shared" si="7"/>
        <v>2.1073411386986172E-3</v>
      </c>
      <c r="S81" s="1">
        <f t="shared" si="15"/>
        <v>0.1</v>
      </c>
      <c r="T81" s="90">
        <f t="shared" si="9"/>
        <v>2.1073411386986175E-4</v>
      </c>
    </row>
    <row r="82" spans="1:20" ht="12.95" customHeight="1" x14ac:dyDescent="0.2">
      <c r="A82" s="36" t="s">
        <v>2522</v>
      </c>
      <c r="B82" s="156" t="s">
        <v>2232</v>
      </c>
      <c r="C82" s="157">
        <v>33627.428399999997</v>
      </c>
      <c r="D82" s="157" t="s">
        <v>2272</v>
      </c>
      <c r="E82" s="4">
        <f t="shared" si="1"/>
        <v>-33171.057759347852</v>
      </c>
      <c r="F82" s="4">
        <f t="shared" si="2"/>
        <v>-33171</v>
      </c>
      <c r="G82" s="4">
        <f t="shared" si="3"/>
        <v>-3.6326500005088747E-2</v>
      </c>
      <c r="I82" s="4"/>
      <c r="J82" s="1">
        <f>G82</f>
        <v>-3.6326500005088747E-2</v>
      </c>
      <c r="M82" s="4"/>
      <c r="N82" s="4"/>
      <c r="O82" s="4"/>
      <c r="P82" s="92">
        <f t="shared" si="5"/>
        <v>-8.2900968755396653E-2</v>
      </c>
      <c r="Q82" s="19">
        <f t="shared" si="6"/>
        <v>18608.928399999997</v>
      </c>
      <c r="R82" s="90">
        <f t="shared" si="7"/>
        <v>2.1691811393734078E-3</v>
      </c>
      <c r="S82" s="1">
        <f>S$17</f>
        <v>1</v>
      </c>
      <c r="T82">
        <f t="shared" si="9"/>
        <v>2.1691811393734078E-3</v>
      </c>
    </row>
    <row r="83" spans="1:20" ht="12.95" customHeight="1" x14ac:dyDescent="0.2">
      <c r="A83" s="36" t="s">
        <v>2480</v>
      </c>
      <c r="B83" s="156" t="s">
        <v>2232</v>
      </c>
      <c r="C83" s="157">
        <v>33837.493999999999</v>
      </c>
      <c r="D83" s="157" t="s">
        <v>2272</v>
      </c>
      <c r="E83" s="4">
        <f t="shared" si="1"/>
        <v>-32837.052224537452</v>
      </c>
      <c r="F83" s="4">
        <f t="shared" si="2"/>
        <v>-32837</v>
      </c>
      <c r="G83" s="4">
        <f t="shared" si="3"/>
        <v>-3.2845500005350914E-2</v>
      </c>
      <c r="I83" s="4">
        <f t="shared" ref="I83:I92" si="16">G83</f>
        <v>-3.2845500005350914E-2</v>
      </c>
      <c r="M83" s="4"/>
      <c r="N83" s="4"/>
      <c r="O83" s="4"/>
      <c r="P83" s="92">
        <f t="shared" si="5"/>
        <v>-8.1655967235659765E-2</v>
      </c>
      <c r="Q83" s="19">
        <f t="shared" si="6"/>
        <v>18818.993999999999</v>
      </c>
      <c r="R83" s="90">
        <f t="shared" si="7"/>
        <v>2.3824617112410541E-3</v>
      </c>
      <c r="S83" s="1">
        <f t="shared" ref="S83:S92" si="17">S$16</f>
        <v>0.1</v>
      </c>
      <c r="T83" s="90">
        <f t="shared" si="9"/>
        <v>2.3824617112410543E-4</v>
      </c>
    </row>
    <row r="84" spans="1:20" ht="12.95" customHeight="1" x14ac:dyDescent="0.2">
      <c r="A84" s="36" t="s">
        <v>2530</v>
      </c>
      <c r="B84" s="156" t="s">
        <v>2232</v>
      </c>
      <c r="C84" s="157">
        <v>33883.404000000002</v>
      </c>
      <c r="D84" s="157" t="s">
        <v>2272</v>
      </c>
      <c r="E84" s="4">
        <f t="shared" si="1"/>
        <v>-32764.055055542878</v>
      </c>
      <c r="F84" s="4">
        <f t="shared" si="2"/>
        <v>-32764</v>
      </c>
      <c r="G84" s="4">
        <f t="shared" si="3"/>
        <v>-3.4626000000571366E-2</v>
      </c>
      <c r="I84" s="4">
        <f t="shared" si="16"/>
        <v>-3.4626000000571366E-2</v>
      </c>
      <c r="M84" s="4"/>
      <c r="N84" s="4"/>
      <c r="O84" s="4"/>
      <c r="P84" s="92">
        <f t="shared" si="5"/>
        <v>-8.1385021579643807E-2</v>
      </c>
      <c r="Q84" s="19">
        <f t="shared" si="6"/>
        <v>18864.904000000002</v>
      </c>
      <c r="R84" s="90">
        <f t="shared" si="7"/>
        <v>2.1864060990321624E-3</v>
      </c>
      <c r="S84" s="1">
        <f t="shared" si="17"/>
        <v>0.1</v>
      </c>
      <c r="T84" s="90">
        <f t="shared" si="9"/>
        <v>2.1864060990321624E-4</v>
      </c>
    </row>
    <row r="85" spans="1:20" ht="12.95" customHeight="1" x14ac:dyDescent="0.2">
      <c r="A85" s="36" t="s">
        <v>2530</v>
      </c>
      <c r="B85" s="156" t="s">
        <v>2232</v>
      </c>
      <c r="C85" s="157">
        <v>33888.436000000002</v>
      </c>
      <c r="D85" s="157" t="s">
        <v>2272</v>
      </c>
      <c r="E85" s="4">
        <f t="shared" ref="E85:E148" si="18">(C85-C$7)/C$8</f>
        <v>-32756.05414605953</v>
      </c>
      <c r="F85" s="4">
        <f t="shared" ref="F85:F148" si="19">ROUND(2*E85,0)/2</f>
        <v>-32756</v>
      </c>
      <c r="G85" s="4">
        <f t="shared" ref="G85:G148" si="20">C85-(C$7+F85*C$8)</f>
        <v>-3.405400000337977E-2</v>
      </c>
      <c r="I85" s="4">
        <f t="shared" si="16"/>
        <v>-3.405400000337977E-2</v>
      </c>
      <c r="M85" s="4"/>
      <c r="N85" s="4"/>
      <c r="O85" s="4"/>
      <c r="P85" s="92">
        <f t="shared" ref="P85:P148" si="21">+D$11+D$12*F85+D$13*F85^2</f>
        <v>-8.1355354323697643E-2</v>
      </c>
      <c r="Q85" s="19">
        <f t="shared" ref="Q85:Q148" si="22">+C85-15018.5</f>
        <v>18869.936000000002</v>
      </c>
      <c r="R85" s="90">
        <f t="shared" ref="R85:R148" si="23">+(P85-G85)^2</f>
        <v>2.2374181205362543E-3</v>
      </c>
      <c r="S85" s="1">
        <f t="shared" si="17"/>
        <v>0.1</v>
      </c>
      <c r="T85" s="90">
        <f t="shared" ref="T85:T148" si="24">+S85*R85</f>
        <v>2.2374181205362544E-4</v>
      </c>
    </row>
    <row r="86" spans="1:20" ht="12.95" customHeight="1" x14ac:dyDescent="0.2">
      <c r="A86" s="36" t="s">
        <v>2480</v>
      </c>
      <c r="B86" s="156" t="s">
        <v>2232</v>
      </c>
      <c r="C86" s="157">
        <v>33918.624000000003</v>
      </c>
      <c r="D86" s="157" t="s">
        <v>2272</v>
      </c>
      <c r="E86" s="4">
        <f t="shared" si="18"/>
        <v>-32708.055049182854</v>
      </c>
      <c r="F86" s="4">
        <f t="shared" si="19"/>
        <v>-32708</v>
      </c>
      <c r="G86" s="4">
        <f t="shared" si="20"/>
        <v>-3.4621999999217223E-2</v>
      </c>
      <c r="I86" s="4">
        <f t="shared" si="16"/>
        <v>-3.4621999999217223E-2</v>
      </c>
      <c r="M86" s="4"/>
      <c r="N86" s="4"/>
      <c r="O86" s="4"/>
      <c r="P86" s="92">
        <f t="shared" si="21"/>
        <v>-8.117745622849469E-2</v>
      </c>
      <c r="Q86" s="19">
        <f t="shared" si="22"/>
        <v>18900.124000000003</v>
      </c>
      <c r="R86" s="90">
        <f t="shared" si="23"/>
        <v>2.1674105047161702E-3</v>
      </c>
      <c r="S86" s="1">
        <f t="shared" si="17"/>
        <v>0.1</v>
      </c>
      <c r="T86" s="90">
        <f t="shared" si="24"/>
        <v>2.1674105047161702E-4</v>
      </c>
    </row>
    <row r="87" spans="1:20" ht="12.95" customHeight="1" x14ac:dyDescent="0.2">
      <c r="A87" s="36" t="s">
        <v>2480</v>
      </c>
      <c r="B87" s="156" t="s">
        <v>2232</v>
      </c>
      <c r="C87" s="157">
        <v>33920.510999999999</v>
      </c>
      <c r="D87" s="157" t="s">
        <v>2272</v>
      </c>
      <c r="E87" s="4">
        <f t="shared" si="18"/>
        <v>-32705.054708126605</v>
      </c>
      <c r="F87" s="4">
        <f t="shared" si="19"/>
        <v>-32705</v>
      </c>
      <c r="G87" s="4">
        <f t="shared" si="20"/>
        <v>-3.4407500002998859E-2</v>
      </c>
      <c r="I87" s="4">
        <f t="shared" si="16"/>
        <v>-3.4407500002998859E-2</v>
      </c>
      <c r="M87" s="4"/>
      <c r="N87" s="4"/>
      <c r="O87" s="4"/>
      <c r="P87" s="92">
        <f t="shared" si="21"/>
        <v>-8.1166343599178625E-2</v>
      </c>
      <c r="Q87" s="19">
        <f t="shared" si="22"/>
        <v>18902.010999999999</v>
      </c>
      <c r="R87" s="90">
        <f t="shared" si="23"/>
        <v>2.1863894544520016E-3</v>
      </c>
      <c r="S87" s="1">
        <f t="shared" si="17"/>
        <v>0.1</v>
      </c>
      <c r="T87" s="90">
        <f t="shared" si="24"/>
        <v>2.1863894544520016E-4</v>
      </c>
    </row>
    <row r="88" spans="1:20" ht="12.95" customHeight="1" x14ac:dyDescent="0.2">
      <c r="A88" s="36" t="s">
        <v>2530</v>
      </c>
      <c r="B88" s="156" t="s">
        <v>2232</v>
      </c>
      <c r="C88" s="157">
        <v>33924.281999999999</v>
      </c>
      <c r="D88" s="157" t="s">
        <v>2272</v>
      </c>
      <c r="E88" s="4">
        <f t="shared" si="18"/>
        <v>-32699.058796031666</v>
      </c>
      <c r="F88" s="4">
        <f t="shared" si="19"/>
        <v>-32699</v>
      </c>
      <c r="G88" s="4">
        <f t="shared" si="20"/>
        <v>-3.6978500000259373E-2</v>
      </c>
      <c r="I88" s="4">
        <f t="shared" si="16"/>
        <v>-3.6978500000259373E-2</v>
      </c>
      <c r="M88" s="4"/>
      <c r="N88" s="4"/>
      <c r="O88" s="4"/>
      <c r="P88" s="92">
        <f t="shared" si="21"/>
        <v>-8.1144120458770327E-2</v>
      </c>
      <c r="Q88" s="19">
        <f t="shared" si="22"/>
        <v>18905.781999999999</v>
      </c>
      <c r="R88" s="90">
        <f t="shared" si="23"/>
        <v>1.9506020304852413E-3</v>
      </c>
      <c r="S88" s="1">
        <f t="shared" si="17"/>
        <v>0.1</v>
      </c>
      <c r="T88" s="90">
        <f t="shared" si="24"/>
        <v>1.9506020304852414E-4</v>
      </c>
    </row>
    <row r="89" spans="1:20" ht="12.95" customHeight="1" x14ac:dyDescent="0.2">
      <c r="A89" s="36" t="s">
        <v>2530</v>
      </c>
      <c r="B89" s="156" t="s">
        <v>2232</v>
      </c>
      <c r="C89" s="157">
        <v>33947.559000000001</v>
      </c>
      <c r="D89" s="157" t="s">
        <v>2272</v>
      </c>
      <c r="E89" s="4">
        <f t="shared" si="18"/>
        <v>-32662.048229647728</v>
      </c>
      <c r="F89" s="4">
        <f t="shared" si="19"/>
        <v>-32662</v>
      </c>
      <c r="G89" s="4">
        <f t="shared" si="20"/>
        <v>-3.0333000002428889E-2</v>
      </c>
      <c r="I89" s="4">
        <f t="shared" si="16"/>
        <v>-3.0333000002428889E-2</v>
      </c>
      <c r="M89" s="4"/>
      <c r="N89" s="4"/>
      <c r="O89" s="4"/>
      <c r="P89" s="92">
        <f t="shared" si="21"/>
        <v>-8.100714016873542E-2</v>
      </c>
      <c r="Q89" s="19">
        <f t="shared" si="22"/>
        <v>18929.059000000001</v>
      </c>
      <c r="R89" s="90">
        <f t="shared" si="23"/>
        <v>2.5678684815944809E-3</v>
      </c>
      <c r="S89" s="1">
        <f t="shared" si="17"/>
        <v>0.1</v>
      </c>
      <c r="T89" s="90">
        <f t="shared" si="24"/>
        <v>2.5678684815944812E-4</v>
      </c>
    </row>
    <row r="90" spans="1:20" ht="12.95" customHeight="1" x14ac:dyDescent="0.2">
      <c r="A90" s="36" t="s">
        <v>2547</v>
      </c>
      <c r="B90" s="156" t="s">
        <v>2232</v>
      </c>
      <c r="C90" s="157">
        <v>34979.644999999997</v>
      </c>
      <c r="D90" s="157" t="s">
        <v>1986</v>
      </c>
      <c r="E90" s="4">
        <f t="shared" si="18"/>
        <v>-31021.025442478764</v>
      </c>
      <c r="F90" s="4">
        <f t="shared" si="19"/>
        <v>-31021</v>
      </c>
      <c r="G90" s="4">
        <f t="shared" si="20"/>
        <v>-1.6001500007405411E-2</v>
      </c>
      <c r="I90" s="4">
        <f t="shared" si="16"/>
        <v>-1.6001500007405411E-2</v>
      </c>
      <c r="M90" s="4"/>
      <c r="N90" s="4"/>
      <c r="O90" s="4"/>
      <c r="P90" s="92">
        <f t="shared" si="21"/>
        <v>-7.503989284246966E-2</v>
      </c>
      <c r="Q90" s="19">
        <f t="shared" si="22"/>
        <v>19961.144999999997</v>
      </c>
      <c r="R90" s="90">
        <f t="shared" si="23"/>
        <v>3.4855318285473657E-3</v>
      </c>
      <c r="S90" s="1">
        <f t="shared" si="17"/>
        <v>0.1</v>
      </c>
      <c r="T90" s="90">
        <f t="shared" si="24"/>
        <v>3.485531828547366E-4</v>
      </c>
    </row>
    <row r="91" spans="1:20" ht="12.95" customHeight="1" x14ac:dyDescent="0.2">
      <c r="A91" s="36" t="s">
        <v>2480</v>
      </c>
      <c r="B91" s="156" t="s">
        <v>2232</v>
      </c>
      <c r="C91" s="157">
        <v>35066.421999999999</v>
      </c>
      <c r="D91" s="157" t="s">
        <v>2279</v>
      </c>
      <c r="E91" s="4">
        <f t="shared" si="18"/>
        <v>-30883.049504037426</v>
      </c>
      <c r="F91" s="4">
        <f t="shared" si="19"/>
        <v>-30883</v>
      </c>
      <c r="G91" s="4">
        <f t="shared" si="20"/>
        <v>-3.1134500000916887E-2</v>
      </c>
      <c r="I91" s="4">
        <f t="shared" si="16"/>
        <v>-3.1134500000916887E-2</v>
      </c>
      <c r="M91" s="4"/>
      <c r="N91" s="4"/>
      <c r="O91" s="4"/>
      <c r="P91" s="92">
        <f t="shared" si="21"/>
        <v>-7.4547706948263154E-2</v>
      </c>
      <c r="Q91" s="19">
        <f t="shared" si="22"/>
        <v>20047.921999999999</v>
      </c>
      <c r="R91" s="90">
        <f t="shared" si="23"/>
        <v>1.8847065374531142E-3</v>
      </c>
      <c r="S91" s="1">
        <f t="shared" si="17"/>
        <v>0.1</v>
      </c>
      <c r="T91" s="90">
        <f t="shared" si="24"/>
        <v>1.8847065374531143E-4</v>
      </c>
    </row>
    <row r="92" spans="1:20" ht="12.95" customHeight="1" x14ac:dyDescent="0.2">
      <c r="A92" s="36" t="s">
        <v>2530</v>
      </c>
      <c r="B92" s="156" t="s">
        <v>2232</v>
      </c>
      <c r="C92" s="157">
        <v>35427.428999999996</v>
      </c>
      <c r="D92" s="157" t="s">
        <v>2272</v>
      </c>
      <c r="E92" s="4">
        <f t="shared" si="18"/>
        <v>-30309.046258835471</v>
      </c>
      <c r="F92" s="4">
        <f t="shared" si="19"/>
        <v>-30309</v>
      </c>
      <c r="G92" s="4">
        <f t="shared" si="20"/>
        <v>-2.9093500001181383E-2</v>
      </c>
      <c r="I92" s="4">
        <f t="shared" si="16"/>
        <v>-2.9093500001181383E-2</v>
      </c>
      <c r="M92" s="4"/>
      <c r="N92" s="4"/>
      <c r="O92" s="4"/>
      <c r="P92" s="92">
        <f t="shared" si="21"/>
        <v>-7.2516530298931958E-2</v>
      </c>
      <c r="Q92" s="19">
        <f t="shared" si="22"/>
        <v>20408.928999999996</v>
      </c>
      <c r="R92" s="90">
        <f t="shared" si="23"/>
        <v>1.8855595602393644E-3</v>
      </c>
      <c r="S92" s="1">
        <f t="shared" si="17"/>
        <v>0.1</v>
      </c>
      <c r="T92" s="90">
        <f t="shared" si="24"/>
        <v>1.8855595602393645E-4</v>
      </c>
    </row>
    <row r="93" spans="1:20" ht="12.95" customHeight="1" x14ac:dyDescent="0.2">
      <c r="A93" s="36" t="s">
        <v>2558</v>
      </c>
      <c r="B93" s="156" t="s">
        <v>2232</v>
      </c>
      <c r="C93" s="157">
        <v>35454.473100000003</v>
      </c>
      <c r="D93" s="157" t="s">
        <v>2272</v>
      </c>
      <c r="E93" s="4">
        <f t="shared" si="18"/>
        <v>-30266.04598137944</v>
      </c>
      <c r="F93" s="4">
        <f t="shared" si="19"/>
        <v>-30266</v>
      </c>
      <c r="G93" s="4">
        <f t="shared" si="20"/>
        <v>-2.8919000003952533E-2</v>
      </c>
      <c r="I93" s="4"/>
      <c r="J93" s="1">
        <f>G93</f>
        <v>-2.8919000003952533E-2</v>
      </c>
      <c r="M93" s="4"/>
      <c r="N93" s="4"/>
      <c r="O93" s="4"/>
      <c r="P93" s="92">
        <f t="shared" si="21"/>
        <v>-7.2365409696734675E-2</v>
      </c>
      <c r="Q93" s="19">
        <f t="shared" si="22"/>
        <v>20435.973100000003</v>
      </c>
      <c r="R93" s="90">
        <f t="shared" si="23"/>
        <v>1.8875905151930742E-3</v>
      </c>
      <c r="S93" s="1">
        <f>S$17</f>
        <v>1</v>
      </c>
      <c r="T93">
        <f t="shared" si="24"/>
        <v>1.8875905151930742E-3</v>
      </c>
    </row>
    <row r="94" spans="1:20" ht="12.95" customHeight="1" x14ac:dyDescent="0.2">
      <c r="A94" s="36" t="s">
        <v>2530</v>
      </c>
      <c r="B94" s="156" t="s">
        <v>2232</v>
      </c>
      <c r="C94" s="157">
        <v>35959.506000000001</v>
      </c>
      <c r="D94" s="157" t="s">
        <v>2272</v>
      </c>
      <c r="E94" s="4">
        <f t="shared" si="18"/>
        <v>-29463.040711305021</v>
      </c>
      <c r="F94" s="4">
        <f t="shared" si="19"/>
        <v>-29463</v>
      </c>
      <c r="G94" s="4">
        <f t="shared" si="20"/>
        <v>-2.5604500006011222E-2</v>
      </c>
      <c r="I94" s="4">
        <f t="shared" ref="I94:I126" si="25">G94</f>
        <v>-2.5604500006011222E-2</v>
      </c>
      <c r="M94" s="4"/>
      <c r="N94" s="4"/>
      <c r="O94" s="4"/>
      <c r="P94" s="92">
        <f t="shared" si="21"/>
        <v>-6.9569968273113153E-2</v>
      </c>
      <c r="Q94" s="19">
        <f t="shared" si="22"/>
        <v>20941.006000000001</v>
      </c>
      <c r="R94" s="90">
        <f t="shared" si="23"/>
        <v>1.9329623999455468E-3</v>
      </c>
      <c r="S94" s="1">
        <f t="shared" ref="S94:S126" si="26">S$16</f>
        <v>0.1</v>
      </c>
      <c r="T94" s="90">
        <f t="shared" si="24"/>
        <v>1.9329623999455469E-4</v>
      </c>
    </row>
    <row r="95" spans="1:20" ht="12.95" customHeight="1" x14ac:dyDescent="0.2">
      <c r="A95" s="36" t="s">
        <v>2530</v>
      </c>
      <c r="B95" s="156" t="s">
        <v>2232</v>
      </c>
      <c r="C95" s="157">
        <v>35959.508999999998</v>
      </c>
      <c r="D95" s="157" t="s">
        <v>2272</v>
      </c>
      <c r="E95" s="4">
        <f t="shared" si="18"/>
        <v>-29463.03594128745</v>
      </c>
      <c r="F95" s="4">
        <f t="shared" si="19"/>
        <v>-29463</v>
      </c>
      <c r="G95" s="4">
        <f t="shared" si="20"/>
        <v>-2.260450000903802E-2</v>
      </c>
      <c r="I95" s="4">
        <f t="shared" si="25"/>
        <v>-2.260450000903802E-2</v>
      </c>
      <c r="M95" s="4"/>
      <c r="N95" s="4"/>
      <c r="O95" s="4"/>
      <c r="P95" s="92">
        <f t="shared" si="21"/>
        <v>-6.9569968273113153E-2</v>
      </c>
      <c r="Q95" s="19">
        <f t="shared" si="22"/>
        <v>20941.008999999998</v>
      </c>
      <c r="R95" s="90">
        <f t="shared" si="23"/>
        <v>2.2057552092638487E-3</v>
      </c>
      <c r="S95" s="1">
        <f t="shared" si="26"/>
        <v>0.1</v>
      </c>
      <c r="T95" s="90">
        <f t="shared" si="24"/>
        <v>2.2057552092638488E-4</v>
      </c>
    </row>
    <row r="96" spans="1:20" ht="12.95" customHeight="1" x14ac:dyDescent="0.2">
      <c r="A96" s="36" t="s">
        <v>2530</v>
      </c>
      <c r="B96" s="156" t="s">
        <v>2232</v>
      </c>
      <c r="C96" s="157">
        <v>35988.442000000003</v>
      </c>
      <c r="D96" s="157" t="s">
        <v>2272</v>
      </c>
      <c r="E96" s="4">
        <f t="shared" si="18"/>
        <v>-29417.032301764029</v>
      </c>
      <c r="F96" s="4">
        <f t="shared" si="19"/>
        <v>-29417</v>
      </c>
      <c r="G96" s="4">
        <f t="shared" si="20"/>
        <v>-2.0315499998105224E-2</v>
      </c>
      <c r="I96" s="4">
        <f t="shared" si="25"/>
        <v>-2.0315499998105224E-2</v>
      </c>
      <c r="M96" s="4"/>
      <c r="N96" s="4"/>
      <c r="O96" s="4"/>
      <c r="P96" s="92">
        <f t="shared" si="21"/>
        <v>-6.9411362852910802E-2</v>
      </c>
      <c r="Q96" s="19">
        <f t="shared" si="22"/>
        <v>20969.942000000003</v>
      </c>
      <c r="R96" s="90">
        <f t="shared" si="23"/>
        <v>2.4104037494578779E-3</v>
      </c>
      <c r="S96" s="1">
        <f t="shared" si="26"/>
        <v>0.1</v>
      </c>
      <c r="T96" s="90">
        <f t="shared" si="24"/>
        <v>2.4104037494578781E-4</v>
      </c>
    </row>
    <row r="97" spans="1:20" ht="12.95" customHeight="1" x14ac:dyDescent="0.2">
      <c r="A97" s="36" t="s">
        <v>2530</v>
      </c>
      <c r="B97" s="156" t="s">
        <v>2232</v>
      </c>
      <c r="C97" s="157">
        <v>35988.442999999999</v>
      </c>
      <c r="D97" s="157" t="s">
        <v>2272</v>
      </c>
      <c r="E97" s="4">
        <f t="shared" si="18"/>
        <v>-29417.030711758176</v>
      </c>
      <c r="F97" s="4">
        <f t="shared" si="19"/>
        <v>-29417</v>
      </c>
      <c r="G97" s="4">
        <f t="shared" si="20"/>
        <v>-1.9315500001539476E-2</v>
      </c>
      <c r="I97" s="4">
        <f t="shared" si="25"/>
        <v>-1.9315500001539476E-2</v>
      </c>
      <c r="M97" s="4"/>
      <c r="N97" s="4"/>
      <c r="O97" s="4"/>
      <c r="P97" s="92">
        <f t="shared" si="21"/>
        <v>-6.9411362852910802E-2</v>
      </c>
      <c r="Q97" s="19">
        <f t="shared" si="22"/>
        <v>20969.942999999999</v>
      </c>
      <c r="R97" s="90">
        <f t="shared" si="23"/>
        <v>2.5095954748234057E-3</v>
      </c>
      <c r="S97" s="1">
        <f t="shared" si="26"/>
        <v>0.1</v>
      </c>
      <c r="T97" s="90">
        <f t="shared" si="24"/>
        <v>2.5095954748234058E-4</v>
      </c>
    </row>
    <row r="98" spans="1:20" ht="12.95" customHeight="1" x14ac:dyDescent="0.2">
      <c r="A98" s="36" t="s">
        <v>2530</v>
      </c>
      <c r="B98" s="156" t="s">
        <v>2232</v>
      </c>
      <c r="C98" s="157">
        <v>35988.444000000003</v>
      </c>
      <c r="D98" s="157" t="s">
        <v>2272</v>
      </c>
      <c r="E98" s="4">
        <f t="shared" si="18"/>
        <v>-29417.029121752312</v>
      </c>
      <c r="F98" s="4">
        <f t="shared" si="19"/>
        <v>-29417</v>
      </c>
      <c r="G98" s="4">
        <f t="shared" si="20"/>
        <v>-1.8315499997697771E-2</v>
      </c>
      <c r="I98" s="4">
        <f t="shared" si="25"/>
        <v>-1.8315499997697771E-2</v>
      </c>
      <c r="M98" s="4"/>
      <c r="N98" s="4"/>
      <c r="O98" s="4"/>
      <c r="P98" s="92">
        <f t="shared" si="21"/>
        <v>-6.9411362852910802E-2</v>
      </c>
      <c r="Q98" s="19">
        <f t="shared" si="22"/>
        <v>20969.944000000003</v>
      </c>
      <c r="R98" s="90">
        <f t="shared" si="23"/>
        <v>2.6107872009187389E-3</v>
      </c>
      <c r="S98" s="1">
        <f t="shared" si="26"/>
        <v>0.1</v>
      </c>
      <c r="T98" s="90">
        <f t="shared" si="24"/>
        <v>2.6107872009187392E-4</v>
      </c>
    </row>
    <row r="99" spans="1:20" ht="12.95" customHeight="1" x14ac:dyDescent="0.2">
      <c r="A99" s="36" t="s">
        <v>2530</v>
      </c>
      <c r="B99" s="156" t="s">
        <v>2232</v>
      </c>
      <c r="C99" s="157">
        <v>36086.546000000002</v>
      </c>
      <c r="D99" s="157" t="s">
        <v>2272</v>
      </c>
      <c r="E99" s="4">
        <f t="shared" si="18"/>
        <v>-29261.046366955863</v>
      </c>
      <c r="F99" s="4">
        <f t="shared" si="19"/>
        <v>-29261</v>
      </c>
      <c r="G99" s="4">
        <f t="shared" si="20"/>
        <v>-2.9161500002373941E-2</v>
      </c>
      <c r="I99" s="4">
        <f t="shared" si="25"/>
        <v>-2.9161500002373941E-2</v>
      </c>
      <c r="M99" s="4"/>
      <c r="N99" s="4"/>
      <c r="O99" s="4"/>
      <c r="P99" s="92">
        <f t="shared" si="21"/>
        <v>-6.8874719703061693E-2</v>
      </c>
      <c r="Q99" s="19">
        <f t="shared" si="22"/>
        <v>21068.046000000002</v>
      </c>
      <c r="R99" s="90">
        <f t="shared" si="23"/>
        <v>1.5771398189950937E-3</v>
      </c>
      <c r="S99" s="1">
        <f t="shared" si="26"/>
        <v>0.1</v>
      </c>
      <c r="T99" s="90">
        <f t="shared" si="24"/>
        <v>1.5771398189950937E-4</v>
      </c>
    </row>
    <row r="100" spans="1:20" ht="12.95" customHeight="1" x14ac:dyDescent="0.2">
      <c r="A100" s="36" t="s">
        <v>2530</v>
      </c>
      <c r="B100" s="156" t="s">
        <v>2232</v>
      </c>
      <c r="C100" s="157">
        <v>36086.546000000002</v>
      </c>
      <c r="D100" s="157" t="s">
        <v>2272</v>
      </c>
      <c r="E100" s="4">
        <f t="shared" si="18"/>
        <v>-29261.046366955863</v>
      </c>
      <c r="F100" s="4">
        <f t="shared" si="19"/>
        <v>-29261</v>
      </c>
      <c r="G100" s="4">
        <f t="shared" si="20"/>
        <v>-2.9161500002373941E-2</v>
      </c>
      <c r="I100" s="4">
        <f t="shared" si="25"/>
        <v>-2.9161500002373941E-2</v>
      </c>
      <c r="M100" s="4"/>
      <c r="N100" s="4"/>
      <c r="O100" s="4"/>
      <c r="P100" s="92">
        <f t="shared" si="21"/>
        <v>-6.8874719703061693E-2</v>
      </c>
      <c r="Q100" s="19">
        <f t="shared" si="22"/>
        <v>21068.046000000002</v>
      </c>
      <c r="R100" s="90">
        <f t="shared" si="23"/>
        <v>1.5771398189950937E-3</v>
      </c>
      <c r="S100" s="1">
        <f t="shared" si="26"/>
        <v>0.1</v>
      </c>
      <c r="T100" s="90">
        <f t="shared" si="24"/>
        <v>1.5771398189950937E-4</v>
      </c>
    </row>
    <row r="101" spans="1:20" ht="12.95" customHeight="1" x14ac:dyDescent="0.2">
      <c r="A101" s="36" t="s">
        <v>2530</v>
      </c>
      <c r="B101" s="156" t="s">
        <v>2232</v>
      </c>
      <c r="C101" s="157">
        <v>36086.548999999999</v>
      </c>
      <c r="D101" s="157" t="s">
        <v>2272</v>
      </c>
      <c r="E101" s="4">
        <f t="shared" si="18"/>
        <v>-29261.041596938288</v>
      </c>
      <c r="F101" s="4">
        <f t="shared" si="19"/>
        <v>-29261</v>
      </c>
      <c r="G101" s="4">
        <f t="shared" si="20"/>
        <v>-2.616150000540074E-2</v>
      </c>
      <c r="I101" s="4">
        <f t="shared" si="25"/>
        <v>-2.616150000540074E-2</v>
      </c>
      <c r="M101" s="4"/>
      <c r="N101" s="4"/>
      <c r="O101" s="4"/>
      <c r="P101" s="92">
        <f t="shared" si="21"/>
        <v>-6.8874719703061693E-2</v>
      </c>
      <c r="Q101" s="19">
        <f t="shared" si="22"/>
        <v>21068.048999999999</v>
      </c>
      <c r="R101" s="90">
        <f t="shared" si="23"/>
        <v>1.8244191369406516E-3</v>
      </c>
      <c r="S101" s="1">
        <f t="shared" si="26"/>
        <v>0.1</v>
      </c>
      <c r="T101" s="90">
        <f t="shared" si="24"/>
        <v>1.8244191369406516E-4</v>
      </c>
    </row>
    <row r="102" spans="1:20" ht="12.95" customHeight="1" x14ac:dyDescent="0.2">
      <c r="A102" s="36" t="s">
        <v>2530</v>
      </c>
      <c r="B102" s="156" t="s">
        <v>2232</v>
      </c>
      <c r="C102" s="157">
        <v>36088.436000000002</v>
      </c>
      <c r="D102" s="157" t="s">
        <v>2272</v>
      </c>
      <c r="E102" s="4">
        <f t="shared" si="18"/>
        <v>-29258.041255882028</v>
      </c>
      <c r="F102" s="4">
        <f t="shared" si="19"/>
        <v>-29258</v>
      </c>
      <c r="G102" s="4">
        <f t="shared" si="20"/>
        <v>-2.5947000001906417E-2</v>
      </c>
      <c r="I102" s="4">
        <f t="shared" si="25"/>
        <v>-2.5947000001906417E-2</v>
      </c>
      <c r="M102" s="4"/>
      <c r="N102" s="4"/>
      <c r="O102" s="4"/>
      <c r="P102" s="92">
        <f t="shared" si="21"/>
        <v>-6.8864418353464657E-2</v>
      </c>
      <c r="Q102" s="19">
        <f t="shared" si="22"/>
        <v>21069.936000000002</v>
      </c>
      <c r="R102" s="90">
        <f t="shared" si="23"/>
        <v>1.8419047979626681E-3</v>
      </c>
      <c r="S102" s="1">
        <f t="shared" si="26"/>
        <v>0.1</v>
      </c>
      <c r="T102" s="90">
        <f t="shared" si="24"/>
        <v>1.8419047979626683E-4</v>
      </c>
    </row>
    <row r="103" spans="1:20" ht="12.95" customHeight="1" x14ac:dyDescent="0.2">
      <c r="A103" s="36" t="s">
        <v>2530</v>
      </c>
      <c r="B103" s="156" t="s">
        <v>2232</v>
      </c>
      <c r="C103" s="157">
        <v>36100.383000000002</v>
      </c>
      <c r="D103" s="157" t="s">
        <v>2272</v>
      </c>
      <c r="E103" s="4">
        <f t="shared" si="18"/>
        <v>-29239.045455882504</v>
      </c>
      <c r="F103" s="4">
        <f t="shared" si="19"/>
        <v>-29239</v>
      </c>
      <c r="G103" s="4">
        <f t="shared" si="20"/>
        <v>-2.8588500004843809E-2</v>
      </c>
      <c r="I103" s="4">
        <f t="shared" si="25"/>
        <v>-2.8588500004843809E-2</v>
      </c>
      <c r="M103" s="4"/>
      <c r="N103" s="4"/>
      <c r="O103" s="4"/>
      <c r="P103" s="92">
        <f t="shared" si="21"/>
        <v>-6.8799192869304748E-2</v>
      </c>
      <c r="Q103" s="19">
        <f t="shared" si="22"/>
        <v>21081.883000000002</v>
      </c>
      <c r="R103" s="90">
        <f t="shared" si="23"/>
        <v>1.6168998206400099E-3</v>
      </c>
      <c r="S103" s="1">
        <f t="shared" si="26"/>
        <v>0.1</v>
      </c>
      <c r="T103" s="90">
        <f t="shared" si="24"/>
        <v>1.6168998206400099E-4</v>
      </c>
    </row>
    <row r="104" spans="1:20" ht="12.95" customHeight="1" x14ac:dyDescent="0.2">
      <c r="A104" s="36" t="s">
        <v>2530</v>
      </c>
      <c r="B104" s="156" t="s">
        <v>2232</v>
      </c>
      <c r="C104" s="157">
        <v>36100.383999999998</v>
      </c>
      <c r="D104" s="157" t="s">
        <v>2272</v>
      </c>
      <c r="E104" s="4">
        <f t="shared" si="18"/>
        <v>-29239.043865876651</v>
      </c>
      <c r="F104" s="4">
        <f t="shared" si="19"/>
        <v>-29239</v>
      </c>
      <c r="G104" s="4">
        <f t="shared" si="20"/>
        <v>-2.7588500008278061E-2</v>
      </c>
      <c r="I104" s="4">
        <f t="shared" si="25"/>
        <v>-2.7588500008278061E-2</v>
      </c>
      <c r="M104" s="4"/>
      <c r="N104" s="4"/>
      <c r="O104" s="4"/>
      <c r="P104" s="92">
        <f t="shared" si="21"/>
        <v>-6.8799192869304748E-2</v>
      </c>
      <c r="Q104" s="19">
        <f t="shared" si="22"/>
        <v>21081.883999999998</v>
      </c>
      <c r="R104" s="90">
        <f t="shared" si="23"/>
        <v>1.698321206085876E-3</v>
      </c>
      <c r="S104" s="1">
        <f t="shared" si="26"/>
        <v>0.1</v>
      </c>
      <c r="T104" s="90">
        <f t="shared" si="24"/>
        <v>1.6983212060858762E-4</v>
      </c>
    </row>
    <row r="105" spans="1:20" ht="12.95" customHeight="1" x14ac:dyDescent="0.2">
      <c r="A105" s="36" t="s">
        <v>2530</v>
      </c>
      <c r="B105" s="156" t="s">
        <v>2232</v>
      </c>
      <c r="C105" s="157">
        <v>36100.385000000002</v>
      </c>
      <c r="D105" s="157" t="s">
        <v>2272</v>
      </c>
      <c r="E105" s="4">
        <f t="shared" si="18"/>
        <v>-29239.042275870786</v>
      </c>
      <c r="F105" s="4">
        <f t="shared" si="19"/>
        <v>-29239</v>
      </c>
      <c r="G105" s="4">
        <f t="shared" si="20"/>
        <v>-2.6588500004436355E-2</v>
      </c>
      <c r="I105" s="4">
        <f t="shared" si="25"/>
        <v>-2.6588500004436355E-2</v>
      </c>
      <c r="M105" s="4"/>
      <c r="N105" s="4"/>
      <c r="O105" s="4"/>
      <c r="P105" s="92">
        <f t="shared" si="21"/>
        <v>-6.8799192869304748E-2</v>
      </c>
      <c r="Q105" s="19">
        <f t="shared" si="22"/>
        <v>21081.885000000002</v>
      </c>
      <c r="R105" s="90">
        <f t="shared" si="23"/>
        <v>1.7817425921322514E-3</v>
      </c>
      <c r="S105" s="1">
        <f t="shared" si="26"/>
        <v>0.1</v>
      </c>
      <c r="T105" s="90">
        <f t="shared" si="24"/>
        <v>1.7817425921322515E-4</v>
      </c>
    </row>
    <row r="106" spans="1:20" ht="12.95" customHeight="1" x14ac:dyDescent="0.2">
      <c r="A106" s="36" t="s">
        <v>2530</v>
      </c>
      <c r="B106" s="156" t="s">
        <v>2232</v>
      </c>
      <c r="C106" s="157">
        <v>36132.455999999998</v>
      </c>
      <c r="D106" s="157" t="s">
        <v>2272</v>
      </c>
      <c r="E106" s="4">
        <f t="shared" si="18"/>
        <v>-29188.0491979613</v>
      </c>
      <c r="F106" s="4">
        <f t="shared" si="19"/>
        <v>-29188</v>
      </c>
      <c r="G106" s="4">
        <f t="shared" si="20"/>
        <v>-3.0942000004870351E-2</v>
      </c>
      <c r="I106" s="4">
        <f t="shared" si="25"/>
        <v>-3.0942000004870351E-2</v>
      </c>
      <c r="M106" s="4"/>
      <c r="N106" s="4"/>
      <c r="O106" s="4"/>
      <c r="P106" s="92">
        <f t="shared" si="21"/>
        <v>-6.8624253976268326E-2</v>
      </c>
      <c r="Q106" s="19">
        <f t="shared" si="22"/>
        <v>21113.955999999998</v>
      </c>
      <c r="R106" s="90">
        <f t="shared" si="23"/>
        <v>1.4199522643649385E-3</v>
      </c>
      <c r="S106" s="1">
        <f t="shared" si="26"/>
        <v>0.1</v>
      </c>
      <c r="T106" s="90">
        <f t="shared" si="24"/>
        <v>1.4199522643649386E-4</v>
      </c>
    </row>
    <row r="107" spans="1:20" ht="12.95" customHeight="1" x14ac:dyDescent="0.2">
      <c r="A107" s="36" t="s">
        <v>2530</v>
      </c>
      <c r="B107" s="156" t="s">
        <v>2232</v>
      </c>
      <c r="C107" s="157">
        <v>36132.459000000003</v>
      </c>
      <c r="D107" s="157" t="s">
        <v>2272</v>
      </c>
      <c r="E107" s="4">
        <f t="shared" si="18"/>
        <v>-29188.044427943714</v>
      </c>
      <c r="F107" s="4">
        <f t="shared" si="19"/>
        <v>-29188</v>
      </c>
      <c r="G107" s="4">
        <f t="shared" si="20"/>
        <v>-2.7942000000621192E-2</v>
      </c>
      <c r="I107" s="4">
        <f t="shared" si="25"/>
        <v>-2.7942000000621192E-2</v>
      </c>
      <c r="M107" s="4"/>
      <c r="N107" s="4"/>
      <c r="O107" s="4"/>
      <c r="P107" s="92">
        <f t="shared" si="21"/>
        <v>-6.8624253976268326E-2</v>
      </c>
      <c r="Q107" s="19">
        <f t="shared" si="22"/>
        <v>21113.959000000003</v>
      </c>
      <c r="R107" s="90">
        <f t="shared" si="23"/>
        <v>1.6550457885390571E-3</v>
      </c>
      <c r="S107" s="1">
        <f t="shared" si="26"/>
        <v>0.1</v>
      </c>
      <c r="T107" s="90">
        <f t="shared" si="24"/>
        <v>1.6550457885390572E-4</v>
      </c>
    </row>
    <row r="108" spans="1:20" ht="12.95" customHeight="1" x14ac:dyDescent="0.2">
      <c r="A108" s="36" t="s">
        <v>2530</v>
      </c>
      <c r="B108" s="156" t="s">
        <v>2232</v>
      </c>
      <c r="C108" s="157">
        <v>36132.462</v>
      </c>
      <c r="D108" s="157" t="s">
        <v>2272</v>
      </c>
      <c r="E108" s="4">
        <f t="shared" si="18"/>
        <v>-29188.039657926143</v>
      </c>
      <c r="F108" s="4">
        <f t="shared" si="19"/>
        <v>-29188</v>
      </c>
      <c r="G108" s="4">
        <f t="shared" si="20"/>
        <v>-2.4942000003647991E-2</v>
      </c>
      <c r="I108" s="4">
        <f t="shared" si="25"/>
        <v>-2.4942000003647991E-2</v>
      </c>
      <c r="M108" s="4"/>
      <c r="N108" s="4"/>
      <c r="O108" s="4"/>
      <c r="P108" s="92">
        <f t="shared" si="21"/>
        <v>-6.8624253976268326E-2</v>
      </c>
      <c r="Q108" s="19">
        <f t="shared" si="22"/>
        <v>21113.962</v>
      </c>
      <c r="R108" s="90">
        <f t="shared" si="23"/>
        <v>1.908139312128505E-3</v>
      </c>
      <c r="S108" s="1">
        <f t="shared" si="26"/>
        <v>0.1</v>
      </c>
      <c r="T108" s="90">
        <f t="shared" si="24"/>
        <v>1.908139312128505E-4</v>
      </c>
    </row>
    <row r="109" spans="1:20" ht="12.95" customHeight="1" x14ac:dyDescent="0.2">
      <c r="A109" s="36" t="s">
        <v>2530</v>
      </c>
      <c r="B109" s="156" t="s">
        <v>2232</v>
      </c>
      <c r="C109" s="157">
        <v>36166.421000000002</v>
      </c>
      <c r="D109" s="157" t="s">
        <v>2272</v>
      </c>
      <c r="E109" s="4">
        <f t="shared" si="18"/>
        <v>-29134.044648954532</v>
      </c>
      <c r="F109" s="4">
        <f t="shared" si="19"/>
        <v>-29134</v>
      </c>
      <c r="G109" s="4">
        <f t="shared" si="20"/>
        <v>-2.8080999996745959E-2</v>
      </c>
      <c r="I109" s="4">
        <f t="shared" si="25"/>
        <v>-2.8080999996745959E-2</v>
      </c>
      <c r="M109" s="4"/>
      <c r="N109" s="4"/>
      <c r="O109" s="4"/>
      <c r="P109" s="92">
        <f t="shared" si="21"/>
        <v>-6.8439246973612117E-2</v>
      </c>
      <c r="Q109" s="19">
        <f t="shared" si="22"/>
        <v>21147.921000000002</v>
      </c>
      <c r="R109" s="90">
        <f t="shared" si="23"/>
        <v>1.6287880990457264E-3</v>
      </c>
      <c r="S109" s="1">
        <f t="shared" si="26"/>
        <v>0.1</v>
      </c>
      <c r="T109" s="90">
        <f t="shared" si="24"/>
        <v>1.6287880990457264E-4</v>
      </c>
    </row>
    <row r="110" spans="1:20" ht="12.95" customHeight="1" x14ac:dyDescent="0.2">
      <c r="A110" s="36" t="s">
        <v>2530</v>
      </c>
      <c r="B110" s="156" t="s">
        <v>2232</v>
      </c>
      <c r="C110" s="157">
        <v>36166.421000000002</v>
      </c>
      <c r="D110" s="157" t="s">
        <v>2272</v>
      </c>
      <c r="E110" s="4">
        <f t="shared" si="18"/>
        <v>-29134.044648954532</v>
      </c>
      <c r="F110" s="4">
        <f t="shared" si="19"/>
        <v>-29134</v>
      </c>
      <c r="G110" s="4">
        <f t="shared" si="20"/>
        <v>-2.8080999996745959E-2</v>
      </c>
      <c r="I110" s="4">
        <f t="shared" si="25"/>
        <v>-2.8080999996745959E-2</v>
      </c>
      <c r="M110" s="4"/>
      <c r="N110" s="4"/>
      <c r="O110" s="4"/>
      <c r="P110" s="92">
        <f t="shared" si="21"/>
        <v>-6.8439246973612117E-2</v>
      </c>
      <c r="Q110" s="19">
        <f t="shared" si="22"/>
        <v>21147.921000000002</v>
      </c>
      <c r="R110" s="90">
        <f t="shared" si="23"/>
        <v>1.6287880990457264E-3</v>
      </c>
      <c r="S110" s="1">
        <f t="shared" si="26"/>
        <v>0.1</v>
      </c>
      <c r="T110" s="90">
        <f t="shared" si="24"/>
        <v>1.6287880990457264E-4</v>
      </c>
    </row>
    <row r="111" spans="1:20" ht="12.95" customHeight="1" x14ac:dyDescent="0.2">
      <c r="A111" s="36" t="s">
        <v>2530</v>
      </c>
      <c r="B111" s="156" t="s">
        <v>2232</v>
      </c>
      <c r="C111" s="157">
        <v>36166.423000000003</v>
      </c>
      <c r="D111" s="157" t="s">
        <v>2272</v>
      </c>
      <c r="E111" s="4">
        <f t="shared" si="18"/>
        <v>-29134.041468942811</v>
      </c>
      <c r="F111" s="4">
        <f t="shared" si="19"/>
        <v>-29134</v>
      </c>
      <c r="G111" s="4">
        <f t="shared" si="20"/>
        <v>-2.6080999996338505E-2</v>
      </c>
      <c r="I111" s="4">
        <f t="shared" si="25"/>
        <v>-2.6080999996338505E-2</v>
      </c>
      <c r="M111" s="4"/>
      <c r="N111" s="4"/>
      <c r="O111" s="4"/>
      <c r="P111" s="92">
        <f t="shared" si="21"/>
        <v>-6.8439246973612117E-2</v>
      </c>
      <c r="Q111" s="19">
        <f t="shared" si="22"/>
        <v>21147.923000000003</v>
      </c>
      <c r="R111" s="90">
        <f t="shared" si="23"/>
        <v>1.7942210869877091E-3</v>
      </c>
      <c r="S111" s="1">
        <f t="shared" si="26"/>
        <v>0.1</v>
      </c>
      <c r="T111" s="90">
        <f t="shared" si="24"/>
        <v>1.7942210869877092E-4</v>
      </c>
    </row>
    <row r="112" spans="1:20" ht="12.95" customHeight="1" x14ac:dyDescent="0.2">
      <c r="A112" s="36" t="s">
        <v>2530</v>
      </c>
      <c r="B112" s="156" t="s">
        <v>2232</v>
      </c>
      <c r="C112" s="157">
        <v>36173.341</v>
      </c>
      <c r="D112" s="157" t="s">
        <v>2272</v>
      </c>
      <c r="E112" s="4">
        <f t="shared" si="18"/>
        <v>-29123.041808409067</v>
      </c>
      <c r="F112" s="4">
        <f t="shared" si="19"/>
        <v>-29123</v>
      </c>
      <c r="G112" s="4">
        <f t="shared" si="20"/>
        <v>-2.6294499999494292E-2</v>
      </c>
      <c r="I112" s="4">
        <f t="shared" si="25"/>
        <v>-2.6294499999494292E-2</v>
      </c>
      <c r="M112" s="4"/>
      <c r="N112" s="4"/>
      <c r="O112" s="4"/>
      <c r="P112" s="92">
        <f t="shared" si="21"/>
        <v>-6.8401588408812219E-2</v>
      </c>
      <c r="Q112" s="19">
        <f t="shared" si="22"/>
        <v>21154.841</v>
      </c>
      <c r="R112" s="90">
        <f t="shared" si="23"/>
        <v>1.7730068943101161E-3</v>
      </c>
      <c r="S112" s="1">
        <f t="shared" si="26"/>
        <v>0.1</v>
      </c>
      <c r="T112" s="90">
        <f t="shared" si="24"/>
        <v>1.7730068943101163E-4</v>
      </c>
    </row>
    <row r="113" spans="1:20" ht="12.95" customHeight="1" x14ac:dyDescent="0.2">
      <c r="A113" s="36" t="s">
        <v>2530</v>
      </c>
      <c r="B113" s="156" t="s">
        <v>2232</v>
      </c>
      <c r="C113" s="157">
        <v>36173.341</v>
      </c>
      <c r="D113" s="157" t="s">
        <v>2272</v>
      </c>
      <c r="E113" s="4">
        <f t="shared" si="18"/>
        <v>-29123.041808409067</v>
      </c>
      <c r="F113" s="4">
        <f t="shared" si="19"/>
        <v>-29123</v>
      </c>
      <c r="G113" s="4">
        <f t="shared" si="20"/>
        <v>-2.6294499999494292E-2</v>
      </c>
      <c r="I113" s="4">
        <f t="shared" si="25"/>
        <v>-2.6294499999494292E-2</v>
      </c>
      <c r="M113" s="4"/>
      <c r="N113" s="4"/>
      <c r="O113" s="4"/>
      <c r="P113" s="92">
        <f t="shared" si="21"/>
        <v>-6.8401588408812219E-2</v>
      </c>
      <c r="Q113" s="19">
        <f t="shared" si="22"/>
        <v>21154.841</v>
      </c>
      <c r="R113" s="90">
        <f t="shared" si="23"/>
        <v>1.7730068943101161E-3</v>
      </c>
      <c r="S113" s="1">
        <f t="shared" si="26"/>
        <v>0.1</v>
      </c>
      <c r="T113" s="90">
        <f t="shared" si="24"/>
        <v>1.7730068943101163E-4</v>
      </c>
    </row>
    <row r="114" spans="1:20" ht="12.95" customHeight="1" x14ac:dyDescent="0.2">
      <c r="A114" s="36" t="s">
        <v>2530</v>
      </c>
      <c r="B114" s="156" t="s">
        <v>2232</v>
      </c>
      <c r="C114" s="157">
        <v>36173.341999999997</v>
      </c>
      <c r="D114" s="157" t="s">
        <v>2272</v>
      </c>
      <c r="E114" s="4">
        <f t="shared" si="18"/>
        <v>-29123.040218403214</v>
      </c>
      <c r="F114" s="4">
        <f t="shared" si="19"/>
        <v>-29123</v>
      </c>
      <c r="G114" s="4">
        <f t="shared" si="20"/>
        <v>-2.5294500002928544E-2</v>
      </c>
      <c r="I114" s="4">
        <f t="shared" si="25"/>
        <v>-2.5294500002928544E-2</v>
      </c>
      <c r="M114" s="4"/>
      <c r="N114" s="4"/>
      <c r="O114" s="4"/>
      <c r="P114" s="92">
        <f t="shared" si="21"/>
        <v>-6.8401588408812219E-2</v>
      </c>
      <c r="Q114" s="19">
        <f t="shared" si="22"/>
        <v>21154.841999999997</v>
      </c>
      <c r="R114" s="90">
        <f t="shared" si="23"/>
        <v>1.8582210708326709E-3</v>
      </c>
      <c r="S114" s="1">
        <f t="shared" si="26"/>
        <v>0.1</v>
      </c>
      <c r="T114" s="90">
        <f t="shared" si="24"/>
        <v>1.858221070832671E-4</v>
      </c>
    </row>
    <row r="115" spans="1:20" ht="12.95" customHeight="1" x14ac:dyDescent="0.2">
      <c r="A115" s="36" t="s">
        <v>2530</v>
      </c>
      <c r="B115" s="156" t="s">
        <v>2232</v>
      </c>
      <c r="C115" s="157">
        <v>36173.343000000001</v>
      </c>
      <c r="D115" s="157" t="s">
        <v>2272</v>
      </c>
      <c r="E115" s="4">
        <f t="shared" si="18"/>
        <v>-29123.038628397346</v>
      </c>
      <c r="F115" s="4">
        <f t="shared" si="19"/>
        <v>-29123</v>
      </c>
      <c r="G115" s="4">
        <f t="shared" si="20"/>
        <v>-2.4294499999086838E-2</v>
      </c>
      <c r="I115" s="4">
        <f t="shared" si="25"/>
        <v>-2.4294499999086838E-2</v>
      </c>
      <c r="M115" s="4"/>
      <c r="N115" s="4"/>
      <c r="O115" s="4"/>
      <c r="P115" s="92">
        <f t="shared" si="21"/>
        <v>-6.8401588408812219E-2</v>
      </c>
      <c r="Q115" s="19">
        <f t="shared" si="22"/>
        <v>21154.843000000001</v>
      </c>
      <c r="R115" s="90">
        <f t="shared" si="23"/>
        <v>1.9454352479833311E-3</v>
      </c>
      <c r="S115" s="1">
        <f t="shared" si="26"/>
        <v>0.1</v>
      </c>
      <c r="T115" s="90">
        <f t="shared" si="24"/>
        <v>1.9454352479833311E-4</v>
      </c>
    </row>
    <row r="116" spans="1:20" ht="12.95" customHeight="1" x14ac:dyDescent="0.2">
      <c r="A116" s="36" t="s">
        <v>2614</v>
      </c>
      <c r="B116" s="156" t="s">
        <v>2232</v>
      </c>
      <c r="C116" s="157">
        <v>36410.442999999999</v>
      </c>
      <c r="D116" s="157" t="s">
        <v>2272</v>
      </c>
      <c r="E116" s="4">
        <f t="shared" si="18"/>
        <v>-28746.048239187767</v>
      </c>
      <c r="F116" s="4">
        <f t="shared" si="19"/>
        <v>-28746</v>
      </c>
      <c r="G116" s="4">
        <f t="shared" si="20"/>
        <v>-3.0339000004460104E-2</v>
      </c>
      <c r="I116" s="4">
        <f t="shared" si="25"/>
        <v>-3.0339000004460104E-2</v>
      </c>
      <c r="M116" s="4"/>
      <c r="N116" s="4"/>
      <c r="O116" s="4"/>
      <c r="P116" s="92">
        <f t="shared" si="21"/>
        <v>-6.7116664563979023E-2</v>
      </c>
      <c r="Q116" s="19">
        <f t="shared" si="22"/>
        <v>21391.942999999999</v>
      </c>
      <c r="R116" s="90">
        <f t="shared" si="23"/>
        <v>1.3525966104524939E-3</v>
      </c>
      <c r="S116" s="1">
        <f t="shared" si="26"/>
        <v>0.1</v>
      </c>
      <c r="T116" s="90">
        <f t="shared" si="24"/>
        <v>1.352596610452494E-4</v>
      </c>
    </row>
    <row r="117" spans="1:20" ht="12.95" customHeight="1" x14ac:dyDescent="0.2">
      <c r="A117" s="36" t="s">
        <v>2614</v>
      </c>
      <c r="B117" s="156" t="s">
        <v>2232</v>
      </c>
      <c r="C117" s="157">
        <v>36410.445</v>
      </c>
      <c r="D117" s="157" t="s">
        <v>2272</v>
      </c>
      <c r="E117" s="4">
        <f t="shared" si="18"/>
        <v>-28746.045059176045</v>
      </c>
      <c r="F117" s="4">
        <f t="shared" si="19"/>
        <v>-28746</v>
      </c>
      <c r="G117" s="4">
        <f t="shared" si="20"/>
        <v>-2.833900000405265E-2</v>
      </c>
      <c r="I117" s="4">
        <f t="shared" si="25"/>
        <v>-2.833900000405265E-2</v>
      </c>
      <c r="M117" s="4"/>
      <c r="N117" s="4"/>
      <c r="O117" s="4"/>
      <c r="P117" s="92">
        <f t="shared" si="21"/>
        <v>-6.7116664563979023E-2</v>
      </c>
      <c r="Q117" s="19">
        <f t="shared" si="22"/>
        <v>21391.945</v>
      </c>
      <c r="R117" s="90">
        <f t="shared" si="23"/>
        <v>1.5037072687221697E-3</v>
      </c>
      <c r="S117" s="1">
        <f t="shared" si="26"/>
        <v>0.1</v>
      </c>
      <c r="T117" s="90">
        <f t="shared" si="24"/>
        <v>1.5037072687221697E-4</v>
      </c>
    </row>
    <row r="118" spans="1:20" ht="12.95" customHeight="1" x14ac:dyDescent="0.2">
      <c r="A118" s="36" t="s">
        <v>2614</v>
      </c>
      <c r="B118" s="156" t="s">
        <v>2232</v>
      </c>
      <c r="C118" s="157">
        <v>36449.445</v>
      </c>
      <c r="D118" s="157" t="s">
        <v>2272</v>
      </c>
      <c r="E118" s="4">
        <f t="shared" si="18"/>
        <v>-28684.034830668355</v>
      </c>
      <c r="F118" s="4">
        <f t="shared" si="19"/>
        <v>-28684</v>
      </c>
      <c r="G118" s="4">
        <f t="shared" si="20"/>
        <v>-2.1906000001763459E-2</v>
      </c>
      <c r="I118" s="4">
        <f t="shared" si="25"/>
        <v>-2.1906000001763459E-2</v>
      </c>
      <c r="M118" s="4"/>
      <c r="N118" s="4"/>
      <c r="O118" s="4"/>
      <c r="P118" s="92">
        <f t="shared" si="21"/>
        <v>-6.690641849147666E-2</v>
      </c>
      <c r="Q118" s="19">
        <f t="shared" si="22"/>
        <v>21430.945</v>
      </c>
      <c r="R118" s="90">
        <f t="shared" si="23"/>
        <v>2.0250376642493217E-3</v>
      </c>
      <c r="S118" s="1">
        <f t="shared" si="26"/>
        <v>0.1</v>
      </c>
      <c r="T118" s="90">
        <f t="shared" si="24"/>
        <v>2.0250376642493218E-4</v>
      </c>
    </row>
    <row r="119" spans="1:20" ht="12.95" customHeight="1" x14ac:dyDescent="0.2">
      <c r="A119" s="36" t="s">
        <v>2614</v>
      </c>
      <c r="B119" s="156" t="s">
        <v>2232</v>
      </c>
      <c r="C119" s="157">
        <v>36449.447999999997</v>
      </c>
      <c r="D119" s="157" t="s">
        <v>2272</v>
      </c>
      <c r="E119" s="4">
        <f t="shared" si="18"/>
        <v>-28684.030060650781</v>
      </c>
      <c r="F119" s="4">
        <f t="shared" si="19"/>
        <v>-28684</v>
      </c>
      <c r="G119" s="4">
        <f t="shared" si="20"/>
        <v>-1.8906000004790258E-2</v>
      </c>
      <c r="I119" s="4">
        <f t="shared" si="25"/>
        <v>-1.8906000004790258E-2</v>
      </c>
      <c r="M119" s="4"/>
      <c r="N119" s="4"/>
      <c r="O119" s="4"/>
      <c r="P119" s="92">
        <f t="shared" si="21"/>
        <v>-6.690641849147666E-2</v>
      </c>
      <c r="Q119" s="19">
        <f t="shared" si="22"/>
        <v>21430.947999999997</v>
      </c>
      <c r="R119" s="90">
        <f t="shared" si="23"/>
        <v>2.3040401748970259E-3</v>
      </c>
      <c r="S119" s="1">
        <f t="shared" si="26"/>
        <v>0.1</v>
      </c>
      <c r="T119" s="90">
        <f t="shared" si="24"/>
        <v>2.3040401748970261E-4</v>
      </c>
    </row>
    <row r="120" spans="1:20" ht="12.95" customHeight="1" x14ac:dyDescent="0.2">
      <c r="A120" s="36" t="s">
        <v>2614</v>
      </c>
      <c r="B120" s="156" t="s">
        <v>2232</v>
      </c>
      <c r="C120" s="157">
        <v>36459.504999999997</v>
      </c>
      <c r="D120" s="157" t="s">
        <v>2272</v>
      </c>
      <c r="E120" s="4">
        <f t="shared" si="18"/>
        <v>-28668.039371725092</v>
      </c>
      <c r="F120" s="4">
        <f t="shared" si="19"/>
        <v>-28668</v>
      </c>
      <c r="G120" s="4">
        <f t="shared" si="20"/>
        <v>-2.4762000008195173E-2</v>
      </c>
      <c r="I120" s="4">
        <f t="shared" si="25"/>
        <v>-2.4762000008195173E-2</v>
      </c>
      <c r="M120" s="4"/>
      <c r="N120" s="4"/>
      <c r="O120" s="4"/>
      <c r="P120" s="92">
        <f t="shared" si="21"/>
        <v>-6.6852210395014128E-2</v>
      </c>
      <c r="Q120" s="19">
        <f t="shared" si="22"/>
        <v>21441.004999999997</v>
      </c>
      <c r="R120" s="90">
        <f t="shared" si="23"/>
        <v>1.7715858104066823E-3</v>
      </c>
      <c r="S120" s="1">
        <f t="shared" si="26"/>
        <v>0.1</v>
      </c>
      <c r="T120" s="90">
        <f t="shared" si="24"/>
        <v>1.7715858104066823E-4</v>
      </c>
    </row>
    <row r="121" spans="1:20" ht="12.95" customHeight="1" x14ac:dyDescent="0.2">
      <c r="A121" s="36" t="s">
        <v>2614</v>
      </c>
      <c r="B121" s="156" t="s">
        <v>2232</v>
      </c>
      <c r="C121" s="157">
        <v>36459.504999999997</v>
      </c>
      <c r="D121" s="157" t="s">
        <v>2272</v>
      </c>
      <c r="E121" s="4">
        <f t="shared" si="18"/>
        <v>-28668.039371725092</v>
      </c>
      <c r="F121" s="4">
        <f t="shared" si="19"/>
        <v>-28668</v>
      </c>
      <c r="G121" s="4">
        <f t="shared" si="20"/>
        <v>-2.4762000008195173E-2</v>
      </c>
      <c r="I121" s="4">
        <f t="shared" si="25"/>
        <v>-2.4762000008195173E-2</v>
      </c>
      <c r="M121" s="4"/>
      <c r="N121" s="4"/>
      <c r="O121" s="4"/>
      <c r="P121" s="92">
        <f t="shared" si="21"/>
        <v>-6.6852210395014128E-2</v>
      </c>
      <c r="Q121" s="19">
        <f t="shared" si="22"/>
        <v>21441.004999999997</v>
      </c>
      <c r="R121" s="90">
        <f t="shared" si="23"/>
        <v>1.7715858104066823E-3</v>
      </c>
      <c r="S121" s="1">
        <f t="shared" si="26"/>
        <v>0.1</v>
      </c>
      <c r="T121" s="90">
        <f t="shared" si="24"/>
        <v>1.7715858104066823E-4</v>
      </c>
    </row>
    <row r="122" spans="1:20" ht="12.95" customHeight="1" x14ac:dyDescent="0.2">
      <c r="A122" s="36" t="s">
        <v>2614</v>
      </c>
      <c r="B122" s="156" t="s">
        <v>2232</v>
      </c>
      <c r="C122" s="157">
        <v>36474.597999999998</v>
      </c>
      <c r="D122" s="157" t="s">
        <v>2272</v>
      </c>
      <c r="E122" s="4">
        <f t="shared" si="18"/>
        <v>-28644.041413292613</v>
      </c>
      <c r="F122" s="4">
        <f t="shared" si="19"/>
        <v>-28644</v>
      </c>
      <c r="G122" s="4">
        <f t="shared" si="20"/>
        <v>-2.6045999999041669E-2</v>
      </c>
      <c r="I122" s="4">
        <f t="shared" si="25"/>
        <v>-2.6045999999041669E-2</v>
      </c>
      <c r="M122" s="4"/>
      <c r="N122" s="4"/>
      <c r="O122" s="4"/>
      <c r="P122" s="92">
        <f t="shared" si="21"/>
        <v>-6.6770935907632487E-2</v>
      </c>
      <c r="Q122" s="19">
        <f t="shared" si="22"/>
        <v>21456.097999999998</v>
      </c>
      <c r="R122" s="90">
        <f t="shared" si="23"/>
        <v>1.6585204047588299E-3</v>
      </c>
      <c r="S122" s="1">
        <f t="shared" si="26"/>
        <v>0.1</v>
      </c>
      <c r="T122" s="90">
        <f t="shared" si="24"/>
        <v>1.65852040475883E-4</v>
      </c>
    </row>
    <row r="123" spans="1:20" ht="12.95" customHeight="1" x14ac:dyDescent="0.2">
      <c r="A123" s="36" t="s">
        <v>2614</v>
      </c>
      <c r="B123" s="156" t="s">
        <v>2232</v>
      </c>
      <c r="C123" s="157">
        <v>36817.368000000002</v>
      </c>
      <c r="D123" s="157" t="s">
        <v>2272</v>
      </c>
      <c r="E123" s="4">
        <f t="shared" si="18"/>
        <v>-28099.03510494436</v>
      </c>
      <c r="F123" s="4">
        <f t="shared" si="19"/>
        <v>-28099</v>
      </c>
      <c r="G123" s="4">
        <f t="shared" si="20"/>
        <v>-2.2078499998315237E-2</v>
      </c>
      <c r="I123" s="4">
        <f t="shared" si="25"/>
        <v>-2.2078499998315237E-2</v>
      </c>
      <c r="M123" s="4"/>
      <c r="N123" s="4"/>
      <c r="O123" s="4"/>
      <c r="P123" s="92">
        <f t="shared" si="21"/>
        <v>-6.4937492049164033E-2</v>
      </c>
      <c r="Q123" s="19">
        <f t="shared" si="22"/>
        <v>21798.868000000002</v>
      </c>
      <c r="R123" s="90">
        <f t="shared" si="23"/>
        <v>1.8368931996147202E-3</v>
      </c>
      <c r="S123" s="1">
        <f t="shared" si="26"/>
        <v>0.1</v>
      </c>
      <c r="T123" s="90">
        <f t="shared" si="24"/>
        <v>1.8368931996147204E-4</v>
      </c>
    </row>
    <row r="124" spans="1:20" ht="12.95" customHeight="1" x14ac:dyDescent="0.2">
      <c r="A124" s="36" t="s">
        <v>2614</v>
      </c>
      <c r="B124" s="156" t="s">
        <v>2232</v>
      </c>
      <c r="C124" s="157">
        <v>36851.328999999998</v>
      </c>
      <c r="D124" s="157" t="s">
        <v>2272</v>
      </c>
      <c r="E124" s="4">
        <f t="shared" si="18"/>
        <v>-28045.036915961042</v>
      </c>
      <c r="F124" s="4">
        <f t="shared" si="19"/>
        <v>-28045</v>
      </c>
      <c r="G124" s="4">
        <f t="shared" si="20"/>
        <v>-2.3217500005557667E-2</v>
      </c>
      <c r="I124" s="4">
        <f t="shared" si="25"/>
        <v>-2.3217500005557667E-2</v>
      </c>
      <c r="M124" s="4"/>
      <c r="N124" s="4"/>
      <c r="O124" s="4"/>
      <c r="P124" s="92">
        <f t="shared" si="21"/>
        <v>-6.4757098537964797E-2</v>
      </c>
      <c r="Q124" s="19">
        <f t="shared" si="22"/>
        <v>21832.828999999998</v>
      </c>
      <c r="R124" s="90">
        <f t="shared" si="23"/>
        <v>1.7255382462335604E-3</v>
      </c>
      <c r="S124" s="1">
        <f t="shared" si="26"/>
        <v>0.1</v>
      </c>
      <c r="T124" s="90">
        <f t="shared" si="24"/>
        <v>1.7255382462335605E-4</v>
      </c>
    </row>
    <row r="125" spans="1:20" ht="12.95" customHeight="1" x14ac:dyDescent="0.2">
      <c r="A125" s="36" t="s">
        <v>2614</v>
      </c>
      <c r="B125" s="156" t="s">
        <v>2232</v>
      </c>
      <c r="C125" s="157">
        <v>36868.315999999999</v>
      </c>
      <c r="D125" s="157" t="s">
        <v>2272</v>
      </c>
      <c r="E125" s="4">
        <f t="shared" si="18"/>
        <v>-28018.027486431292</v>
      </c>
      <c r="F125" s="4">
        <f t="shared" si="19"/>
        <v>-28018</v>
      </c>
      <c r="G125" s="4">
        <f t="shared" si="20"/>
        <v>-1.728700000239769E-2</v>
      </c>
      <c r="I125" s="4">
        <f t="shared" si="25"/>
        <v>-1.728700000239769E-2</v>
      </c>
      <c r="M125" s="4"/>
      <c r="N125" s="4"/>
      <c r="O125" s="4"/>
      <c r="P125" s="92">
        <f t="shared" si="21"/>
        <v>-6.4666987570429463E-2</v>
      </c>
      <c r="Q125" s="19">
        <f t="shared" si="22"/>
        <v>21849.815999999999</v>
      </c>
      <c r="R125" s="90">
        <f t="shared" si="23"/>
        <v>2.2448632219468452E-3</v>
      </c>
      <c r="S125" s="1">
        <f t="shared" si="26"/>
        <v>0.1</v>
      </c>
      <c r="T125" s="90">
        <f t="shared" si="24"/>
        <v>2.2448632219468454E-4</v>
      </c>
    </row>
    <row r="126" spans="1:20" ht="12.95" customHeight="1" x14ac:dyDescent="0.2">
      <c r="A126" s="36" t="s">
        <v>2614</v>
      </c>
      <c r="B126" s="156" t="s">
        <v>2232</v>
      </c>
      <c r="C126" s="157">
        <v>36868.32</v>
      </c>
      <c r="D126" s="157" t="s">
        <v>2272</v>
      </c>
      <c r="E126" s="4">
        <f t="shared" si="18"/>
        <v>-28018.021126407853</v>
      </c>
      <c r="F126" s="4">
        <f t="shared" si="19"/>
        <v>-28018</v>
      </c>
      <c r="G126" s="4">
        <f t="shared" si="20"/>
        <v>-1.3287000001582783E-2</v>
      </c>
      <c r="I126" s="4">
        <f t="shared" si="25"/>
        <v>-1.3287000001582783E-2</v>
      </c>
      <c r="M126" s="4"/>
      <c r="N126" s="4"/>
      <c r="O126" s="4"/>
      <c r="P126" s="92">
        <f t="shared" si="21"/>
        <v>-6.4666987570429463E-2</v>
      </c>
      <c r="Q126" s="19">
        <f t="shared" si="22"/>
        <v>21849.82</v>
      </c>
      <c r="R126" s="90">
        <f t="shared" si="23"/>
        <v>2.6399031225748395E-3</v>
      </c>
      <c r="S126" s="1">
        <f t="shared" si="26"/>
        <v>0.1</v>
      </c>
      <c r="T126" s="90">
        <f t="shared" si="24"/>
        <v>2.6399031225748395E-4</v>
      </c>
    </row>
    <row r="127" spans="1:20" ht="12.95" customHeight="1" x14ac:dyDescent="0.2">
      <c r="A127" s="36" t="s">
        <v>2641</v>
      </c>
      <c r="B127" s="156" t="s">
        <v>2232</v>
      </c>
      <c r="C127" s="157">
        <v>37044.413</v>
      </c>
      <c r="D127" s="157" t="s">
        <v>2272</v>
      </c>
      <c r="E127" s="4">
        <f t="shared" si="18"/>
        <v>-27738.032224648749</v>
      </c>
      <c r="F127" s="4">
        <f t="shared" si="19"/>
        <v>-27738</v>
      </c>
      <c r="G127" s="4">
        <f t="shared" si="20"/>
        <v>-2.0266999999876134E-2</v>
      </c>
      <c r="H127" s="1">
        <f>G127</f>
        <v>-2.0266999999876134E-2</v>
      </c>
      <c r="I127" s="4"/>
      <c r="M127" s="4"/>
      <c r="N127" s="4"/>
      <c r="O127" s="4"/>
      <c r="P127" s="92">
        <f t="shared" si="21"/>
        <v>-6.3735875361149344E-2</v>
      </c>
      <c r="Q127" s="19">
        <f t="shared" si="22"/>
        <v>22025.913</v>
      </c>
      <c r="R127" s="90">
        <f t="shared" si="23"/>
        <v>1.8895431251739051E-3</v>
      </c>
      <c r="S127" s="1">
        <f>S$15</f>
        <v>0.2</v>
      </c>
      <c r="T127" s="90">
        <f t="shared" si="24"/>
        <v>3.7790862503478103E-4</v>
      </c>
    </row>
    <row r="128" spans="1:20" ht="12.95" customHeight="1" x14ac:dyDescent="0.2">
      <c r="A128" s="36" t="s">
        <v>2646</v>
      </c>
      <c r="B128" s="156" t="s">
        <v>2232</v>
      </c>
      <c r="C128" s="157">
        <v>37312.330999999998</v>
      </c>
      <c r="D128" s="157" t="s">
        <v>2272</v>
      </c>
      <c r="E128" s="4">
        <f t="shared" si="18"/>
        <v>-27312.041034871218</v>
      </c>
      <c r="F128" s="4">
        <f t="shared" si="19"/>
        <v>-27312</v>
      </c>
      <c r="G128" s="4">
        <f t="shared" si="20"/>
        <v>-2.5807999998505693E-2</v>
      </c>
      <c r="I128" s="4">
        <f t="shared" ref="I128:I159" si="27">G128</f>
        <v>-2.5807999998505693E-2</v>
      </c>
      <c r="M128" s="4"/>
      <c r="N128" s="4"/>
      <c r="O128" s="4"/>
      <c r="P128" s="92">
        <f t="shared" si="21"/>
        <v>-6.2331052207930435E-2</v>
      </c>
      <c r="Q128" s="19">
        <f t="shared" si="22"/>
        <v>22293.830999999998</v>
      </c>
      <c r="R128" s="90">
        <f t="shared" si="23"/>
        <v>1.3339333426923654E-3</v>
      </c>
      <c r="S128" s="1">
        <f t="shared" ref="S128:S159" si="28">S$16</f>
        <v>0.1</v>
      </c>
      <c r="T128" s="90">
        <f t="shared" si="24"/>
        <v>1.3339333426923655E-4</v>
      </c>
    </row>
    <row r="129" spans="1:20" ht="12.95" customHeight="1" x14ac:dyDescent="0.2">
      <c r="A129" s="36" t="s">
        <v>2646</v>
      </c>
      <c r="B129" s="156" t="s">
        <v>2232</v>
      </c>
      <c r="C129" s="157">
        <v>37312.336000000003</v>
      </c>
      <c r="D129" s="157" t="s">
        <v>2272</v>
      </c>
      <c r="E129" s="4">
        <f t="shared" si="18"/>
        <v>-27312.033084841914</v>
      </c>
      <c r="F129" s="4">
        <f t="shared" si="19"/>
        <v>-27312</v>
      </c>
      <c r="G129" s="4">
        <f t="shared" si="20"/>
        <v>-2.080799999384908E-2</v>
      </c>
      <c r="I129" s="4">
        <f t="shared" si="27"/>
        <v>-2.080799999384908E-2</v>
      </c>
      <c r="M129" s="4"/>
      <c r="N129" s="4"/>
      <c r="O129" s="4"/>
      <c r="P129" s="92">
        <f t="shared" si="21"/>
        <v>-6.2331052207930435E-2</v>
      </c>
      <c r="Q129" s="19">
        <f t="shared" si="22"/>
        <v>22293.836000000003</v>
      </c>
      <c r="R129" s="90">
        <f t="shared" si="23"/>
        <v>1.7241638651733266E-3</v>
      </c>
      <c r="S129" s="1">
        <f t="shared" si="28"/>
        <v>0.1</v>
      </c>
      <c r="T129" s="90">
        <f t="shared" si="24"/>
        <v>1.7241638651733268E-4</v>
      </c>
    </row>
    <row r="130" spans="1:20" ht="12.95" customHeight="1" x14ac:dyDescent="0.2">
      <c r="A130" s="36" t="s">
        <v>2653</v>
      </c>
      <c r="B130" s="156" t="s">
        <v>2232</v>
      </c>
      <c r="C130" s="157">
        <v>37346.298000000003</v>
      </c>
      <c r="D130" s="157" t="s">
        <v>2272</v>
      </c>
      <c r="E130" s="4">
        <f t="shared" si="18"/>
        <v>-27258.033305852732</v>
      </c>
      <c r="F130" s="4">
        <f t="shared" si="19"/>
        <v>-27258</v>
      </c>
      <c r="G130" s="4">
        <f t="shared" si="20"/>
        <v>-2.0947000004525762E-2</v>
      </c>
      <c r="I130" s="4">
        <f t="shared" si="27"/>
        <v>-2.0947000004525762E-2</v>
      </c>
      <c r="M130" s="4"/>
      <c r="N130" s="4"/>
      <c r="O130" s="4"/>
      <c r="P130" s="92">
        <f t="shared" si="21"/>
        <v>-6.2153992781007278E-2</v>
      </c>
      <c r="Q130" s="19">
        <f t="shared" si="22"/>
        <v>22327.798000000003</v>
      </c>
      <c r="R130" s="90">
        <f t="shared" si="23"/>
        <v>1.6980162536809999E-3</v>
      </c>
      <c r="S130" s="1">
        <f t="shared" si="28"/>
        <v>0.1</v>
      </c>
      <c r="T130" s="90">
        <f t="shared" si="24"/>
        <v>1.6980162536809999E-4</v>
      </c>
    </row>
    <row r="131" spans="1:20" ht="12.95" customHeight="1" x14ac:dyDescent="0.2">
      <c r="A131" s="47" t="s">
        <v>1987</v>
      </c>
      <c r="B131" s="48"/>
      <c r="C131" s="49">
        <v>37349.449000000001</v>
      </c>
      <c r="D131" s="49"/>
      <c r="E131" s="4">
        <f t="shared" si="18"/>
        <v>-27253.023197390485</v>
      </c>
      <c r="F131" s="4">
        <f t="shared" si="19"/>
        <v>-27253</v>
      </c>
      <c r="G131" s="4">
        <f t="shared" si="20"/>
        <v>-1.4589500002330169E-2</v>
      </c>
      <c r="I131" s="4">
        <f t="shared" si="27"/>
        <v>-1.4589500002330169E-2</v>
      </c>
      <c r="M131" s="4"/>
      <c r="N131" s="4"/>
      <c r="O131" s="4"/>
      <c r="P131" s="92">
        <f t="shared" si="21"/>
        <v>-6.2137609961403731E-2</v>
      </c>
      <c r="Q131" s="19">
        <f t="shared" si="22"/>
        <v>22330.949000000001</v>
      </c>
      <c r="R131" s="90">
        <f t="shared" si="23"/>
        <v>2.2608227606801504E-3</v>
      </c>
      <c r="S131" s="1">
        <f t="shared" si="28"/>
        <v>0.1</v>
      </c>
      <c r="T131" s="90">
        <f t="shared" si="24"/>
        <v>2.2608227606801505E-4</v>
      </c>
    </row>
    <row r="132" spans="1:20" ht="12.95" customHeight="1" x14ac:dyDescent="0.2">
      <c r="A132" s="36" t="s">
        <v>2653</v>
      </c>
      <c r="B132" s="156" t="s">
        <v>2232</v>
      </c>
      <c r="C132" s="157">
        <v>37351.328000000001</v>
      </c>
      <c r="D132" s="157" t="s">
        <v>2272</v>
      </c>
      <c r="E132" s="4">
        <f t="shared" si="18"/>
        <v>-27250.035576381099</v>
      </c>
      <c r="F132" s="4">
        <f t="shared" si="19"/>
        <v>-27250</v>
      </c>
      <c r="G132" s="4">
        <f t="shared" si="20"/>
        <v>-2.2375000000465661E-2</v>
      </c>
      <c r="I132" s="4">
        <f t="shared" si="27"/>
        <v>-2.2375000000465661E-2</v>
      </c>
      <c r="M132" s="4"/>
      <c r="N132" s="4"/>
      <c r="O132" s="4"/>
      <c r="P132" s="92">
        <f t="shared" si="21"/>
        <v>-6.2127781211074401E-2</v>
      </c>
      <c r="Q132" s="19">
        <f t="shared" si="22"/>
        <v>22332.828000000001</v>
      </c>
      <c r="R132" s="90">
        <f t="shared" si="23"/>
        <v>1.5802836139785273E-3</v>
      </c>
      <c r="S132" s="1">
        <f t="shared" si="28"/>
        <v>0.1</v>
      </c>
      <c r="T132" s="90">
        <f t="shared" si="24"/>
        <v>1.5802836139785275E-4</v>
      </c>
    </row>
    <row r="133" spans="1:20" ht="12.95" customHeight="1" x14ac:dyDescent="0.2">
      <c r="A133" s="36" t="s">
        <v>2664</v>
      </c>
      <c r="B133" s="156" t="s">
        <v>2232</v>
      </c>
      <c r="C133" s="157">
        <v>37493.466</v>
      </c>
      <c r="D133" s="157" t="s">
        <v>2272</v>
      </c>
      <c r="E133" s="4">
        <f t="shared" si="18"/>
        <v>-27024.03532357017</v>
      </c>
      <c r="F133" s="4">
        <f t="shared" si="19"/>
        <v>-27024</v>
      </c>
      <c r="G133" s="4">
        <f t="shared" si="20"/>
        <v>-2.2215999997570179E-2</v>
      </c>
      <c r="I133" s="4">
        <f t="shared" si="27"/>
        <v>-2.2215999997570179E-2</v>
      </c>
      <c r="M133" s="4"/>
      <c r="N133" s="4"/>
      <c r="O133" s="4"/>
      <c r="P133" s="92">
        <f t="shared" si="21"/>
        <v>-6.1389378807654472E-2</v>
      </c>
      <c r="Q133" s="19">
        <f t="shared" si="22"/>
        <v>22474.966</v>
      </c>
      <c r="R133" s="90">
        <f t="shared" si="23"/>
        <v>1.5345536073983611E-3</v>
      </c>
      <c r="S133" s="1">
        <f t="shared" si="28"/>
        <v>0.1</v>
      </c>
      <c r="T133" s="90">
        <f t="shared" si="24"/>
        <v>1.5345536073983613E-4</v>
      </c>
    </row>
    <row r="134" spans="1:20" ht="12.95" customHeight="1" x14ac:dyDescent="0.2">
      <c r="A134" s="36" t="s">
        <v>2664</v>
      </c>
      <c r="B134" s="156" t="s">
        <v>2232</v>
      </c>
      <c r="C134" s="157">
        <v>37493.466999999997</v>
      </c>
      <c r="D134" s="157" t="s">
        <v>2272</v>
      </c>
      <c r="E134" s="4">
        <f t="shared" si="18"/>
        <v>-27024.033733564316</v>
      </c>
      <c r="F134" s="4">
        <f t="shared" si="19"/>
        <v>-27024</v>
      </c>
      <c r="G134" s="4">
        <f t="shared" si="20"/>
        <v>-2.1216000001004431E-2</v>
      </c>
      <c r="I134" s="4">
        <f t="shared" si="27"/>
        <v>-2.1216000001004431E-2</v>
      </c>
      <c r="M134" s="4"/>
      <c r="N134" s="4"/>
      <c r="O134" s="4"/>
      <c r="P134" s="92">
        <f t="shared" si="21"/>
        <v>-6.1389378807654472E-2</v>
      </c>
      <c r="Q134" s="19">
        <f t="shared" si="22"/>
        <v>22474.966999999997</v>
      </c>
      <c r="R134" s="90">
        <f t="shared" si="23"/>
        <v>1.6139003647425987E-3</v>
      </c>
      <c r="S134" s="1">
        <f t="shared" si="28"/>
        <v>0.1</v>
      </c>
      <c r="T134" s="90">
        <f t="shared" si="24"/>
        <v>1.6139003647425989E-4</v>
      </c>
    </row>
    <row r="135" spans="1:20" ht="12.95" customHeight="1" x14ac:dyDescent="0.2">
      <c r="A135" s="36" t="s">
        <v>2664</v>
      </c>
      <c r="B135" s="156" t="s">
        <v>2232</v>
      </c>
      <c r="C135" s="157">
        <v>37493.468000000001</v>
      </c>
      <c r="D135" s="157" t="s">
        <v>2272</v>
      </c>
      <c r="E135" s="4">
        <f t="shared" si="18"/>
        <v>-27024.032143558452</v>
      </c>
      <c r="F135" s="4">
        <f t="shared" si="19"/>
        <v>-27024</v>
      </c>
      <c r="G135" s="4">
        <f t="shared" si="20"/>
        <v>-2.0215999997162726E-2</v>
      </c>
      <c r="I135" s="4">
        <f t="shared" si="27"/>
        <v>-2.0215999997162726E-2</v>
      </c>
      <c r="M135" s="4"/>
      <c r="N135" s="4"/>
      <c r="O135" s="4"/>
      <c r="P135" s="92">
        <f t="shared" si="21"/>
        <v>-6.1389378807654472E-2</v>
      </c>
      <c r="Q135" s="19">
        <f t="shared" si="22"/>
        <v>22474.968000000001</v>
      </c>
      <c r="R135" s="90">
        <f t="shared" si="23"/>
        <v>1.6952471226722508E-3</v>
      </c>
      <c r="S135" s="1">
        <f t="shared" si="28"/>
        <v>0.1</v>
      </c>
      <c r="T135" s="90">
        <f t="shared" si="24"/>
        <v>1.695247122672251E-4</v>
      </c>
    </row>
    <row r="136" spans="1:20" ht="12.95" customHeight="1" x14ac:dyDescent="0.2">
      <c r="A136" s="36" t="s">
        <v>2664</v>
      </c>
      <c r="B136" s="156" t="s">
        <v>2232</v>
      </c>
      <c r="C136" s="157">
        <v>37493.468999999997</v>
      </c>
      <c r="D136" s="157" t="s">
        <v>2272</v>
      </c>
      <c r="E136" s="4">
        <f t="shared" si="18"/>
        <v>-27024.030553552599</v>
      </c>
      <c r="F136" s="4">
        <f t="shared" si="19"/>
        <v>-27024</v>
      </c>
      <c r="G136" s="4">
        <f t="shared" si="20"/>
        <v>-1.9216000000596978E-2</v>
      </c>
      <c r="I136" s="4">
        <f t="shared" si="27"/>
        <v>-1.9216000000596978E-2</v>
      </c>
      <c r="M136" s="4"/>
      <c r="N136" s="4"/>
      <c r="O136" s="4"/>
      <c r="P136" s="92">
        <f t="shared" si="21"/>
        <v>-6.1389378807654472E-2</v>
      </c>
      <c r="Q136" s="19">
        <f t="shared" si="22"/>
        <v>22474.968999999997</v>
      </c>
      <c r="R136" s="90">
        <f t="shared" si="23"/>
        <v>1.7785938800035663E-3</v>
      </c>
      <c r="S136" s="1">
        <f t="shared" si="28"/>
        <v>0.1</v>
      </c>
      <c r="T136" s="90">
        <f t="shared" si="24"/>
        <v>1.7785938800035664E-4</v>
      </c>
    </row>
    <row r="137" spans="1:20" ht="12.95" customHeight="1" x14ac:dyDescent="0.2">
      <c r="A137" s="36" t="s">
        <v>2664</v>
      </c>
      <c r="B137" s="156" t="s">
        <v>2232</v>
      </c>
      <c r="C137" s="157">
        <v>37493.468999999997</v>
      </c>
      <c r="D137" s="157" t="s">
        <v>2272</v>
      </c>
      <c r="E137" s="4">
        <f t="shared" si="18"/>
        <v>-27024.030553552599</v>
      </c>
      <c r="F137" s="4">
        <f t="shared" si="19"/>
        <v>-27024</v>
      </c>
      <c r="G137" s="4">
        <f t="shared" si="20"/>
        <v>-1.9216000000596978E-2</v>
      </c>
      <c r="I137" s="4">
        <f t="shared" si="27"/>
        <v>-1.9216000000596978E-2</v>
      </c>
      <c r="M137" s="4"/>
      <c r="N137" s="4"/>
      <c r="O137" s="4"/>
      <c r="P137" s="92">
        <f t="shared" si="21"/>
        <v>-6.1389378807654472E-2</v>
      </c>
      <c r="Q137" s="19">
        <f t="shared" si="22"/>
        <v>22474.968999999997</v>
      </c>
      <c r="R137" s="90">
        <f t="shared" si="23"/>
        <v>1.7785938800035663E-3</v>
      </c>
      <c r="S137" s="1">
        <f t="shared" si="28"/>
        <v>0.1</v>
      </c>
      <c r="T137" s="90">
        <f t="shared" si="24"/>
        <v>1.7785938800035664E-4</v>
      </c>
    </row>
    <row r="138" spans="1:20" ht="12.95" customHeight="1" x14ac:dyDescent="0.2">
      <c r="A138" s="36" t="s">
        <v>2664</v>
      </c>
      <c r="B138" s="156" t="s">
        <v>2232</v>
      </c>
      <c r="C138" s="157">
        <v>37493.483</v>
      </c>
      <c r="D138" s="157" t="s">
        <v>2272</v>
      </c>
      <c r="E138" s="4">
        <f t="shared" si="18"/>
        <v>-27024.008293470564</v>
      </c>
      <c r="F138" s="4">
        <f t="shared" si="19"/>
        <v>-27024</v>
      </c>
      <c r="G138" s="4">
        <f t="shared" si="20"/>
        <v>-5.2159999977448024E-3</v>
      </c>
      <c r="I138" s="4">
        <f t="shared" si="27"/>
        <v>-5.2159999977448024E-3</v>
      </c>
      <c r="M138" s="4"/>
      <c r="N138" s="4"/>
      <c r="O138" s="4"/>
      <c r="P138" s="92">
        <f t="shared" si="21"/>
        <v>-6.1389378807654472E-2</v>
      </c>
      <c r="Q138" s="19">
        <f t="shared" si="22"/>
        <v>22474.983</v>
      </c>
      <c r="R138" s="90">
        <f t="shared" si="23"/>
        <v>3.1554484869216089E-3</v>
      </c>
      <c r="S138" s="1">
        <f t="shared" si="28"/>
        <v>0.1</v>
      </c>
      <c r="T138" s="90">
        <f t="shared" si="24"/>
        <v>3.1554484869216089E-4</v>
      </c>
    </row>
    <row r="139" spans="1:20" ht="12.95" customHeight="1" x14ac:dyDescent="0.2">
      <c r="A139" s="36" t="s">
        <v>2684</v>
      </c>
      <c r="B139" s="156" t="s">
        <v>2232</v>
      </c>
      <c r="C139" s="157">
        <v>37520.508000000002</v>
      </c>
      <c r="D139" s="157" t="s">
        <v>2272</v>
      </c>
      <c r="E139" s="4">
        <f t="shared" si="18"/>
        <v>-26981.038385126449</v>
      </c>
      <c r="F139" s="4">
        <f t="shared" si="19"/>
        <v>-26981</v>
      </c>
      <c r="G139" s="4">
        <f t="shared" si="20"/>
        <v>-2.4141500005498528E-2</v>
      </c>
      <c r="I139" s="4">
        <f t="shared" si="27"/>
        <v>-2.4141500005498528E-2</v>
      </c>
      <c r="M139" s="4"/>
      <c r="N139" s="4"/>
      <c r="O139" s="4"/>
      <c r="P139" s="92">
        <f t="shared" si="21"/>
        <v>-6.1249340046353642E-2</v>
      </c>
      <c r="Q139" s="19">
        <f t="shared" si="22"/>
        <v>22502.008000000002</v>
      </c>
      <c r="R139" s="90">
        <f t="shared" si="23"/>
        <v>1.37699179249769E-3</v>
      </c>
      <c r="S139" s="1">
        <f t="shared" si="28"/>
        <v>0.1</v>
      </c>
      <c r="T139" s="90">
        <f t="shared" si="24"/>
        <v>1.37699179249769E-4</v>
      </c>
    </row>
    <row r="140" spans="1:20" ht="12.95" customHeight="1" x14ac:dyDescent="0.2">
      <c r="A140" s="36" t="s">
        <v>2653</v>
      </c>
      <c r="B140" s="156" t="s">
        <v>2232</v>
      </c>
      <c r="C140" s="157">
        <v>37544.408000000003</v>
      </c>
      <c r="D140" s="157" t="s">
        <v>2272</v>
      </c>
      <c r="E140" s="4">
        <f t="shared" si="18"/>
        <v>-26943.037245092248</v>
      </c>
      <c r="F140" s="4">
        <f t="shared" si="19"/>
        <v>-26943</v>
      </c>
      <c r="G140" s="4">
        <f t="shared" si="20"/>
        <v>-2.3424499995599035E-2</v>
      </c>
      <c r="I140" s="4">
        <f t="shared" si="27"/>
        <v>-2.3424499995599035E-2</v>
      </c>
      <c r="M140" s="4"/>
      <c r="N140" s="4"/>
      <c r="O140" s="4"/>
      <c r="P140" s="92">
        <f t="shared" si="21"/>
        <v>-6.1125705600705391E-2</v>
      </c>
      <c r="Q140" s="19">
        <f t="shared" si="22"/>
        <v>22525.908000000003</v>
      </c>
      <c r="R140" s="90">
        <f t="shared" si="23"/>
        <v>1.4213809040785029E-3</v>
      </c>
      <c r="S140" s="1">
        <f t="shared" si="28"/>
        <v>0.1</v>
      </c>
      <c r="T140" s="90">
        <f t="shared" si="24"/>
        <v>1.421380904078503E-4</v>
      </c>
    </row>
    <row r="141" spans="1:20" ht="12.95" customHeight="1" x14ac:dyDescent="0.2">
      <c r="A141" s="36" t="s">
        <v>2684</v>
      </c>
      <c r="B141" s="156" t="s">
        <v>2232</v>
      </c>
      <c r="C141" s="157">
        <v>37547.559000000001</v>
      </c>
      <c r="D141" s="157" t="s">
        <v>2272</v>
      </c>
      <c r="E141" s="4">
        <f t="shared" si="18"/>
        <v>-26938.02713663</v>
      </c>
      <c r="F141" s="4">
        <f t="shared" si="19"/>
        <v>-26938</v>
      </c>
      <c r="G141" s="4">
        <f t="shared" si="20"/>
        <v>-1.70670000006794E-2</v>
      </c>
      <c r="I141" s="4">
        <f t="shared" si="27"/>
        <v>-1.70670000006794E-2</v>
      </c>
      <c r="M141" s="4"/>
      <c r="N141" s="4"/>
      <c r="O141" s="4"/>
      <c r="P141" s="92">
        <f t="shared" si="21"/>
        <v>-6.1109446344157381E-2</v>
      </c>
      <c r="Q141" s="19">
        <f t="shared" si="22"/>
        <v>22529.059000000001</v>
      </c>
      <c r="R141" s="90">
        <f t="shared" si="23"/>
        <v>1.939737079918137E-3</v>
      </c>
      <c r="S141" s="1">
        <f t="shared" si="28"/>
        <v>0.1</v>
      </c>
      <c r="T141" s="90">
        <f t="shared" si="24"/>
        <v>1.939737079918137E-4</v>
      </c>
    </row>
    <row r="142" spans="1:20" ht="12.95" customHeight="1" x14ac:dyDescent="0.2">
      <c r="A142" s="36" t="s">
        <v>2684</v>
      </c>
      <c r="B142" s="156" t="s">
        <v>2232</v>
      </c>
      <c r="C142" s="157">
        <v>37547.561999999998</v>
      </c>
      <c r="D142" s="157" t="s">
        <v>2272</v>
      </c>
      <c r="E142" s="4">
        <f t="shared" si="18"/>
        <v>-26938.022366612426</v>
      </c>
      <c r="F142" s="4">
        <f t="shared" si="19"/>
        <v>-26938</v>
      </c>
      <c r="G142" s="4">
        <f t="shared" si="20"/>
        <v>-1.4067000003706198E-2</v>
      </c>
      <c r="I142" s="4">
        <f t="shared" si="27"/>
        <v>-1.4067000003706198E-2</v>
      </c>
      <c r="M142" s="4"/>
      <c r="N142" s="4"/>
      <c r="O142" s="4"/>
      <c r="P142" s="92">
        <f t="shared" si="21"/>
        <v>-6.1109446344157381E-2</v>
      </c>
      <c r="Q142" s="19">
        <f t="shared" si="22"/>
        <v>22529.061999999998</v>
      </c>
      <c r="R142" s="90">
        <f t="shared" si="23"/>
        <v>2.2129917576942291E-3</v>
      </c>
      <c r="S142" s="1">
        <f t="shared" si="28"/>
        <v>0.1</v>
      </c>
      <c r="T142" s="90">
        <f t="shared" si="24"/>
        <v>2.2129917576942291E-4</v>
      </c>
    </row>
    <row r="143" spans="1:20" ht="12.95" customHeight="1" x14ac:dyDescent="0.2">
      <c r="A143" s="36" t="s">
        <v>2700</v>
      </c>
      <c r="B143" s="156" t="s">
        <v>2232</v>
      </c>
      <c r="C143" s="157">
        <v>37547.563000000002</v>
      </c>
      <c r="D143" s="157" t="s">
        <v>2272</v>
      </c>
      <c r="E143" s="4">
        <f t="shared" si="18"/>
        <v>-26938.020776606561</v>
      </c>
      <c r="F143" s="4">
        <f t="shared" si="19"/>
        <v>-26938</v>
      </c>
      <c r="G143" s="4">
        <f t="shared" si="20"/>
        <v>-1.3066999999864493E-2</v>
      </c>
      <c r="I143" s="4">
        <f t="shared" si="27"/>
        <v>-1.3066999999864493E-2</v>
      </c>
      <c r="M143" s="4"/>
      <c r="N143" s="4"/>
      <c r="O143" s="4"/>
      <c r="P143" s="92">
        <f t="shared" si="21"/>
        <v>-6.1109446344157381E-2</v>
      </c>
      <c r="Q143" s="19">
        <f t="shared" si="22"/>
        <v>22529.063000000002</v>
      </c>
      <c r="R143" s="90">
        <f t="shared" si="23"/>
        <v>2.308076650744261E-3</v>
      </c>
      <c r="S143" s="1">
        <f t="shared" si="28"/>
        <v>0.1</v>
      </c>
      <c r="T143" s="90">
        <f t="shared" si="24"/>
        <v>2.3080766507442612E-4</v>
      </c>
    </row>
    <row r="144" spans="1:20" ht="12.95" customHeight="1" x14ac:dyDescent="0.2">
      <c r="A144" s="36" t="s">
        <v>2664</v>
      </c>
      <c r="B144" s="156" t="s">
        <v>2232</v>
      </c>
      <c r="C144" s="157">
        <v>37559.502999999997</v>
      </c>
      <c r="D144" s="157" t="s">
        <v>2272</v>
      </c>
      <c r="E144" s="4">
        <f t="shared" si="18"/>
        <v>-26919.036106648062</v>
      </c>
      <c r="F144" s="4">
        <f t="shared" si="19"/>
        <v>-26919</v>
      </c>
      <c r="G144" s="4">
        <f t="shared" si="20"/>
        <v>-2.270850000786595E-2</v>
      </c>
      <c r="I144" s="4">
        <f t="shared" si="27"/>
        <v>-2.270850000786595E-2</v>
      </c>
      <c r="M144" s="4"/>
      <c r="N144" s="4"/>
      <c r="O144" s="4"/>
      <c r="P144" s="92">
        <f t="shared" si="21"/>
        <v>-6.1047679056498244E-2</v>
      </c>
      <c r="Q144" s="19">
        <f t="shared" si="22"/>
        <v>22541.002999999997</v>
      </c>
      <c r="R144" s="90">
        <f t="shared" si="23"/>
        <v>1.4698926501230853E-3</v>
      </c>
      <c r="S144" s="1">
        <f t="shared" si="28"/>
        <v>0.1</v>
      </c>
      <c r="T144" s="90">
        <f t="shared" si="24"/>
        <v>1.4698926501230855E-4</v>
      </c>
    </row>
    <row r="145" spans="1:20" ht="12.95" customHeight="1" x14ac:dyDescent="0.2">
      <c r="A145" s="36" t="s">
        <v>2653</v>
      </c>
      <c r="B145" s="156" t="s">
        <v>2232</v>
      </c>
      <c r="C145" s="157">
        <v>37559.506999999998</v>
      </c>
      <c r="D145" s="157" t="s">
        <v>2272</v>
      </c>
      <c r="E145" s="4">
        <f t="shared" si="18"/>
        <v>-26919.029746624623</v>
      </c>
      <c r="F145" s="4">
        <f t="shared" si="19"/>
        <v>-26919</v>
      </c>
      <c r="G145" s="4">
        <f t="shared" si="20"/>
        <v>-1.8708500007051043E-2</v>
      </c>
      <c r="I145" s="4">
        <f t="shared" si="27"/>
        <v>-1.8708500007051043E-2</v>
      </c>
      <c r="M145" s="4"/>
      <c r="N145" s="4"/>
      <c r="O145" s="4"/>
      <c r="P145" s="92">
        <f t="shared" si="21"/>
        <v>-6.1047679056498244E-2</v>
      </c>
      <c r="Q145" s="19">
        <f t="shared" si="22"/>
        <v>22541.006999999998</v>
      </c>
      <c r="R145" s="90">
        <f t="shared" si="23"/>
        <v>1.7926060825811487E-3</v>
      </c>
      <c r="S145" s="1">
        <f t="shared" si="28"/>
        <v>0.1</v>
      </c>
      <c r="T145" s="90">
        <f t="shared" si="24"/>
        <v>1.7926060825811487E-4</v>
      </c>
    </row>
    <row r="146" spans="1:20" ht="12.95" customHeight="1" x14ac:dyDescent="0.2">
      <c r="A146" s="36" t="s">
        <v>2653</v>
      </c>
      <c r="B146" s="156" t="s">
        <v>2232</v>
      </c>
      <c r="C146" s="157">
        <v>37559.51</v>
      </c>
      <c r="D146" s="157" t="s">
        <v>2272</v>
      </c>
      <c r="E146" s="4">
        <f t="shared" si="18"/>
        <v>-26919.024976607037</v>
      </c>
      <c r="F146" s="4">
        <f t="shared" si="19"/>
        <v>-26919</v>
      </c>
      <c r="G146" s="4">
        <f t="shared" si="20"/>
        <v>-1.5708500002801884E-2</v>
      </c>
      <c r="I146" s="4">
        <f t="shared" si="27"/>
        <v>-1.5708500002801884E-2</v>
      </c>
      <c r="M146" s="4"/>
      <c r="N146" s="4"/>
      <c r="O146" s="4"/>
      <c r="P146" s="92">
        <f t="shared" si="21"/>
        <v>-6.1047679056498244E-2</v>
      </c>
      <c r="Q146" s="19">
        <f t="shared" si="22"/>
        <v>22541.010000000002</v>
      </c>
      <c r="R146" s="90">
        <f t="shared" si="23"/>
        <v>2.0556411572631387E-3</v>
      </c>
      <c r="S146" s="1">
        <f t="shared" si="28"/>
        <v>0.1</v>
      </c>
      <c r="T146" s="90">
        <f t="shared" si="24"/>
        <v>2.0556411572631388E-4</v>
      </c>
    </row>
    <row r="147" spans="1:20" ht="12.95" customHeight="1" x14ac:dyDescent="0.2">
      <c r="A147" s="36" t="s">
        <v>2653</v>
      </c>
      <c r="B147" s="156" t="s">
        <v>2232</v>
      </c>
      <c r="C147" s="157">
        <v>37559.51</v>
      </c>
      <c r="D147" s="157" t="s">
        <v>2272</v>
      </c>
      <c r="E147" s="4">
        <f t="shared" si="18"/>
        <v>-26919.024976607037</v>
      </c>
      <c r="F147" s="4">
        <f t="shared" si="19"/>
        <v>-26919</v>
      </c>
      <c r="G147" s="4">
        <f t="shared" si="20"/>
        <v>-1.5708500002801884E-2</v>
      </c>
      <c r="I147" s="4">
        <f t="shared" si="27"/>
        <v>-1.5708500002801884E-2</v>
      </c>
      <c r="M147" s="4"/>
      <c r="N147" s="4"/>
      <c r="O147" s="4"/>
      <c r="P147" s="92">
        <f t="shared" si="21"/>
        <v>-6.1047679056498244E-2</v>
      </c>
      <c r="Q147" s="19">
        <f t="shared" si="22"/>
        <v>22541.010000000002</v>
      </c>
      <c r="R147" s="90">
        <f t="shared" si="23"/>
        <v>2.0556411572631387E-3</v>
      </c>
      <c r="S147" s="1">
        <f t="shared" si="28"/>
        <v>0.1</v>
      </c>
      <c r="T147" s="90">
        <f t="shared" si="24"/>
        <v>2.0556411572631388E-4</v>
      </c>
    </row>
    <row r="148" spans="1:20" ht="12.95" customHeight="1" x14ac:dyDescent="0.2">
      <c r="A148" s="36" t="s">
        <v>2653</v>
      </c>
      <c r="B148" s="156" t="s">
        <v>2232</v>
      </c>
      <c r="C148" s="157">
        <v>37561.39</v>
      </c>
      <c r="D148" s="157" t="s">
        <v>2272</v>
      </c>
      <c r="E148" s="4">
        <f t="shared" si="18"/>
        <v>-26916.035765591801</v>
      </c>
      <c r="F148" s="4">
        <f t="shared" si="19"/>
        <v>-26916</v>
      </c>
      <c r="G148" s="4">
        <f t="shared" si="20"/>
        <v>-2.2494000004371628E-2</v>
      </c>
      <c r="I148" s="4">
        <f t="shared" si="27"/>
        <v>-2.2494000004371628E-2</v>
      </c>
      <c r="M148" s="4"/>
      <c r="N148" s="4"/>
      <c r="O148" s="4"/>
      <c r="P148" s="92">
        <f t="shared" si="21"/>
        <v>-6.1037928915808073E-2</v>
      </c>
      <c r="Q148" s="19">
        <f t="shared" si="22"/>
        <v>22542.89</v>
      </c>
      <c r="R148" s="90">
        <f t="shared" si="23"/>
        <v>1.4856344559298663E-3</v>
      </c>
      <c r="S148" s="1">
        <f t="shared" si="28"/>
        <v>0.1</v>
      </c>
      <c r="T148" s="90">
        <f t="shared" si="24"/>
        <v>1.4856344559298666E-4</v>
      </c>
    </row>
    <row r="149" spans="1:20" ht="12.95" customHeight="1" x14ac:dyDescent="0.2">
      <c r="A149" s="36" t="s">
        <v>2653</v>
      </c>
      <c r="B149" s="156" t="s">
        <v>2232</v>
      </c>
      <c r="C149" s="157">
        <v>37561.391000000003</v>
      </c>
      <c r="D149" s="157" t="s">
        <v>2272</v>
      </c>
      <c r="E149" s="4">
        <f t="shared" ref="E149:E212" si="29">(C149-C$7)/C$8</f>
        <v>-26916.034175585934</v>
      </c>
      <c r="F149" s="4">
        <f t="shared" ref="F149:F212" si="30">ROUND(2*E149,0)/2</f>
        <v>-26916</v>
      </c>
      <c r="G149" s="4">
        <f t="shared" ref="G149:G212" si="31">C149-(C$7+F149*C$8)</f>
        <v>-2.1494000000529923E-2</v>
      </c>
      <c r="I149" s="4">
        <f t="shared" si="27"/>
        <v>-2.1494000000529923E-2</v>
      </c>
      <c r="M149" s="4"/>
      <c r="N149" s="4"/>
      <c r="O149" s="4"/>
      <c r="P149" s="92">
        <f t="shared" ref="P149:P212" si="32">+D$11+D$12*F149+D$13*F149^2</f>
        <v>-6.1037928915808073E-2</v>
      </c>
      <c r="Q149" s="19">
        <f t="shared" ref="Q149:Q212" si="33">+C149-15018.5</f>
        <v>22542.891000000003</v>
      </c>
      <c r="R149" s="90">
        <f t="shared" ref="R149:R212" si="34">+(P149-G149)^2</f>
        <v>1.5637223140565714E-3</v>
      </c>
      <c r="S149" s="1">
        <f t="shared" si="28"/>
        <v>0.1</v>
      </c>
      <c r="T149" s="90">
        <f t="shared" ref="T149:T212" si="35">+S149*R149</f>
        <v>1.5637223140565714E-4</v>
      </c>
    </row>
    <row r="150" spans="1:20" ht="12.95" customHeight="1" x14ac:dyDescent="0.2">
      <c r="A150" s="36" t="s">
        <v>2653</v>
      </c>
      <c r="B150" s="156" t="s">
        <v>2232</v>
      </c>
      <c r="C150" s="157">
        <v>37561.391000000003</v>
      </c>
      <c r="D150" s="157" t="s">
        <v>2272</v>
      </c>
      <c r="E150" s="4">
        <f t="shared" si="29"/>
        <v>-26916.034175585934</v>
      </c>
      <c r="F150" s="4">
        <f t="shared" si="30"/>
        <v>-26916</v>
      </c>
      <c r="G150" s="4">
        <f t="shared" si="31"/>
        <v>-2.1494000000529923E-2</v>
      </c>
      <c r="I150" s="4">
        <f t="shared" si="27"/>
        <v>-2.1494000000529923E-2</v>
      </c>
      <c r="M150" s="4"/>
      <c r="N150" s="4"/>
      <c r="O150" s="4"/>
      <c r="P150" s="92">
        <f t="shared" si="32"/>
        <v>-6.1037928915808073E-2</v>
      </c>
      <c r="Q150" s="19">
        <f t="shared" si="33"/>
        <v>22542.891000000003</v>
      </c>
      <c r="R150" s="90">
        <f t="shared" si="34"/>
        <v>1.5637223140565714E-3</v>
      </c>
      <c r="S150" s="1">
        <f t="shared" si="28"/>
        <v>0.1</v>
      </c>
      <c r="T150" s="90">
        <f t="shared" si="35"/>
        <v>1.5637223140565714E-4</v>
      </c>
    </row>
    <row r="151" spans="1:20" ht="12.95" customHeight="1" x14ac:dyDescent="0.2">
      <c r="A151" s="36" t="s">
        <v>2653</v>
      </c>
      <c r="B151" s="156" t="s">
        <v>2232</v>
      </c>
      <c r="C151" s="157">
        <v>37566.415999999997</v>
      </c>
      <c r="D151" s="157" t="s">
        <v>2272</v>
      </c>
      <c r="E151" s="4">
        <f t="shared" si="29"/>
        <v>-26908.044396143607</v>
      </c>
      <c r="F151" s="4">
        <f t="shared" si="30"/>
        <v>-26908</v>
      </c>
      <c r="G151" s="4">
        <f t="shared" si="31"/>
        <v>-2.7922000008402392E-2</v>
      </c>
      <c r="I151" s="4">
        <f t="shared" si="27"/>
        <v>-2.7922000008402392E-2</v>
      </c>
      <c r="M151" s="4"/>
      <c r="N151" s="4"/>
      <c r="O151" s="4"/>
      <c r="P151" s="92">
        <f t="shared" si="32"/>
        <v>-6.1011931992554544E-2</v>
      </c>
      <c r="Q151" s="19">
        <f t="shared" si="33"/>
        <v>22547.915999999997</v>
      </c>
      <c r="R151" s="90">
        <f t="shared" si="34"/>
        <v>1.0949435987158156E-3</v>
      </c>
      <c r="S151" s="1">
        <f t="shared" si="28"/>
        <v>0.1</v>
      </c>
      <c r="T151" s="90">
        <f t="shared" si="35"/>
        <v>1.0949435987158156E-4</v>
      </c>
    </row>
    <row r="152" spans="1:20" ht="12.95" customHeight="1" x14ac:dyDescent="0.2">
      <c r="A152" s="36" t="s">
        <v>2653</v>
      </c>
      <c r="B152" s="156" t="s">
        <v>2232</v>
      </c>
      <c r="C152" s="157">
        <v>37566.417000000001</v>
      </c>
      <c r="D152" s="157" t="s">
        <v>2272</v>
      </c>
      <c r="E152" s="4">
        <f t="shared" si="29"/>
        <v>-26908.042806137742</v>
      </c>
      <c r="F152" s="4">
        <f t="shared" si="30"/>
        <v>-26908</v>
      </c>
      <c r="G152" s="4">
        <f t="shared" si="31"/>
        <v>-2.6922000004560687E-2</v>
      </c>
      <c r="I152" s="4">
        <f t="shared" si="27"/>
        <v>-2.6922000004560687E-2</v>
      </c>
      <c r="M152" s="4"/>
      <c r="N152" s="4"/>
      <c r="O152" s="4"/>
      <c r="P152" s="92">
        <f t="shared" si="32"/>
        <v>-6.1011931992554544E-2</v>
      </c>
      <c r="Q152" s="19">
        <f t="shared" si="33"/>
        <v>22547.917000000001</v>
      </c>
      <c r="R152" s="90">
        <f t="shared" si="34"/>
        <v>1.1621234629460469E-3</v>
      </c>
      <c r="S152" s="1">
        <f t="shared" si="28"/>
        <v>0.1</v>
      </c>
      <c r="T152" s="90">
        <f t="shared" si="35"/>
        <v>1.1621234629460469E-4</v>
      </c>
    </row>
    <row r="153" spans="1:20" ht="12.95" customHeight="1" x14ac:dyDescent="0.2">
      <c r="A153" s="36" t="s">
        <v>2653</v>
      </c>
      <c r="B153" s="156" t="s">
        <v>2232</v>
      </c>
      <c r="C153" s="157">
        <v>37566.428</v>
      </c>
      <c r="D153" s="157" t="s">
        <v>2272</v>
      </c>
      <c r="E153" s="4">
        <f t="shared" si="29"/>
        <v>-26908.025316073294</v>
      </c>
      <c r="F153" s="4">
        <f t="shared" si="30"/>
        <v>-26908</v>
      </c>
      <c r="G153" s="4">
        <f t="shared" si="31"/>
        <v>-1.5922000005957671E-2</v>
      </c>
      <c r="I153" s="4">
        <f t="shared" si="27"/>
        <v>-1.5922000005957671E-2</v>
      </c>
      <c r="M153" s="4"/>
      <c r="N153" s="4"/>
      <c r="O153" s="4"/>
      <c r="P153" s="92">
        <f t="shared" si="32"/>
        <v>-6.1011931992554544E-2</v>
      </c>
      <c r="Q153" s="19">
        <f t="shared" si="33"/>
        <v>22547.928</v>
      </c>
      <c r="R153" s="90">
        <f t="shared" si="34"/>
        <v>2.0331019665559319E-3</v>
      </c>
      <c r="S153" s="1">
        <f t="shared" si="28"/>
        <v>0.1</v>
      </c>
      <c r="T153" s="90">
        <f t="shared" si="35"/>
        <v>2.0331019665559321E-4</v>
      </c>
    </row>
    <row r="154" spans="1:20" ht="12.95" customHeight="1" x14ac:dyDescent="0.2">
      <c r="A154" s="36" t="s">
        <v>2664</v>
      </c>
      <c r="B154" s="156" t="s">
        <v>2232</v>
      </c>
      <c r="C154" s="157">
        <v>37883.404000000002</v>
      </c>
      <c r="D154" s="157" t="s">
        <v>2272</v>
      </c>
      <c r="E154" s="4">
        <f t="shared" si="29"/>
        <v>-26404.031618856516</v>
      </c>
      <c r="F154" s="4">
        <f t="shared" si="30"/>
        <v>-26404</v>
      </c>
      <c r="G154" s="4">
        <f t="shared" si="31"/>
        <v>-1.9886000001861248E-2</v>
      </c>
      <c r="I154" s="4">
        <f t="shared" si="27"/>
        <v>-1.9886000001861248E-2</v>
      </c>
      <c r="M154" s="4"/>
      <c r="N154" s="4"/>
      <c r="O154" s="4"/>
      <c r="P154" s="92">
        <f t="shared" si="32"/>
        <v>-5.9384248113093133E-2</v>
      </c>
      <c r="Q154" s="19">
        <f t="shared" si="33"/>
        <v>22864.904000000002</v>
      </c>
      <c r="R154" s="90">
        <f t="shared" si="34"/>
        <v>1.560111603856433E-3</v>
      </c>
      <c r="S154" s="1">
        <f t="shared" si="28"/>
        <v>0.1</v>
      </c>
      <c r="T154" s="90">
        <f t="shared" si="35"/>
        <v>1.560111603856433E-4</v>
      </c>
    </row>
    <row r="155" spans="1:20" ht="12.95" customHeight="1" x14ac:dyDescent="0.2">
      <c r="A155" s="36" t="s">
        <v>2664</v>
      </c>
      <c r="B155" s="156" t="s">
        <v>2232</v>
      </c>
      <c r="C155" s="157">
        <v>37883.406000000003</v>
      </c>
      <c r="D155" s="157" t="s">
        <v>2272</v>
      </c>
      <c r="E155" s="4">
        <f t="shared" si="29"/>
        <v>-26404.028438844794</v>
      </c>
      <c r="F155" s="4">
        <f t="shared" si="30"/>
        <v>-26404</v>
      </c>
      <c r="G155" s="4">
        <f t="shared" si="31"/>
        <v>-1.7886000001453795E-2</v>
      </c>
      <c r="I155" s="4">
        <f t="shared" si="27"/>
        <v>-1.7886000001453795E-2</v>
      </c>
      <c r="M155" s="4"/>
      <c r="N155" s="4"/>
      <c r="O155" s="4"/>
      <c r="P155" s="92">
        <f t="shared" si="32"/>
        <v>-5.9384248113093133E-2</v>
      </c>
      <c r="Q155" s="19">
        <f t="shared" si="33"/>
        <v>22864.906000000003</v>
      </c>
      <c r="R155" s="90">
        <f t="shared" si="34"/>
        <v>1.722104596335178E-3</v>
      </c>
      <c r="S155" s="1">
        <f t="shared" si="28"/>
        <v>0.1</v>
      </c>
      <c r="T155" s="90">
        <f t="shared" si="35"/>
        <v>1.722104596335178E-4</v>
      </c>
    </row>
    <row r="156" spans="1:20" ht="12.95" customHeight="1" x14ac:dyDescent="0.2">
      <c r="A156" s="36" t="s">
        <v>2664</v>
      </c>
      <c r="B156" s="156" t="s">
        <v>2232</v>
      </c>
      <c r="C156" s="157">
        <v>37883.409</v>
      </c>
      <c r="D156" s="157" t="s">
        <v>2272</v>
      </c>
      <c r="E156" s="4">
        <f t="shared" si="29"/>
        <v>-26404.023668827223</v>
      </c>
      <c r="F156" s="4">
        <f t="shared" si="30"/>
        <v>-26404</v>
      </c>
      <c r="G156" s="4">
        <f t="shared" si="31"/>
        <v>-1.4886000004480593E-2</v>
      </c>
      <c r="I156" s="4">
        <f t="shared" si="27"/>
        <v>-1.4886000004480593E-2</v>
      </c>
      <c r="M156" s="4"/>
      <c r="N156" s="4"/>
      <c r="O156" s="4"/>
      <c r="P156" s="92">
        <f t="shared" si="32"/>
        <v>-5.9384248113093133E-2</v>
      </c>
      <c r="Q156" s="19">
        <f t="shared" si="33"/>
        <v>22864.909</v>
      </c>
      <c r="R156" s="90">
        <f t="shared" si="34"/>
        <v>1.9800940847356395E-3</v>
      </c>
      <c r="S156" s="1">
        <f t="shared" si="28"/>
        <v>0.1</v>
      </c>
      <c r="T156" s="90">
        <f t="shared" si="35"/>
        <v>1.9800940847356397E-4</v>
      </c>
    </row>
    <row r="157" spans="1:20" ht="12.95" customHeight="1" x14ac:dyDescent="0.2">
      <c r="A157" s="36" t="s">
        <v>2664</v>
      </c>
      <c r="B157" s="156" t="s">
        <v>2232</v>
      </c>
      <c r="C157" s="157">
        <v>37883.411</v>
      </c>
      <c r="D157" s="157" t="s">
        <v>2272</v>
      </c>
      <c r="E157" s="4">
        <f t="shared" si="29"/>
        <v>-26404.020488815506</v>
      </c>
      <c r="F157" s="4">
        <f t="shared" si="30"/>
        <v>-26404</v>
      </c>
      <c r="G157" s="4">
        <f t="shared" si="31"/>
        <v>-1.2886000004073139E-2</v>
      </c>
      <c r="I157" s="4">
        <f t="shared" si="27"/>
        <v>-1.2886000004073139E-2</v>
      </c>
      <c r="M157" s="4"/>
      <c r="N157" s="4"/>
      <c r="O157" s="4"/>
      <c r="P157" s="92">
        <f t="shared" si="32"/>
        <v>-5.9384248113093133E-2</v>
      </c>
      <c r="Q157" s="19">
        <f t="shared" si="33"/>
        <v>22864.911</v>
      </c>
      <c r="R157" s="90">
        <f t="shared" si="34"/>
        <v>2.1620870772079814E-3</v>
      </c>
      <c r="S157" s="1">
        <f t="shared" si="28"/>
        <v>0.1</v>
      </c>
      <c r="T157" s="90">
        <f t="shared" si="35"/>
        <v>2.1620870772079816E-4</v>
      </c>
    </row>
    <row r="158" spans="1:20" ht="12.95" customHeight="1" x14ac:dyDescent="0.2">
      <c r="A158" s="36" t="s">
        <v>2664</v>
      </c>
      <c r="B158" s="156" t="s">
        <v>2232</v>
      </c>
      <c r="C158" s="157">
        <v>37883.411</v>
      </c>
      <c r="D158" s="157" t="s">
        <v>2272</v>
      </c>
      <c r="E158" s="4">
        <f t="shared" si="29"/>
        <v>-26404.020488815506</v>
      </c>
      <c r="F158" s="4">
        <f t="shared" si="30"/>
        <v>-26404</v>
      </c>
      <c r="G158" s="4">
        <f t="shared" si="31"/>
        <v>-1.2886000004073139E-2</v>
      </c>
      <c r="I158" s="4">
        <f t="shared" si="27"/>
        <v>-1.2886000004073139E-2</v>
      </c>
      <c r="M158" s="4"/>
      <c r="N158" s="4"/>
      <c r="O158" s="4"/>
      <c r="P158" s="92">
        <f t="shared" si="32"/>
        <v>-5.9384248113093133E-2</v>
      </c>
      <c r="Q158" s="19">
        <f t="shared" si="33"/>
        <v>22864.911</v>
      </c>
      <c r="R158" s="90">
        <f t="shared" si="34"/>
        <v>2.1620870772079814E-3</v>
      </c>
      <c r="S158" s="1">
        <f t="shared" si="28"/>
        <v>0.1</v>
      </c>
      <c r="T158" s="90">
        <f t="shared" si="35"/>
        <v>2.1620870772079816E-4</v>
      </c>
    </row>
    <row r="159" spans="1:20" ht="12.95" customHeight="1" x14ac:dyDescent="0.2">
      <c r="A159" s="36" t="s">
        <v>2664</v>
      </c>
      <c r="B159" s="156" t="s">
        <v>2232</v>
      </c>
      <c r="C159" s="157">
        <v>37883.411999999997</v>
      </c>
      <c r="D159" s="157" t="s">
        <v>2272</v>
      </c>
      <c r="E159" s="4">
        <f t="shared" si="29"/>
        <v>-26404.018898809649</v>
      </c>
      <c r="F159" s="4">
        <f t="shared" si="30"/>
        <v>-26404</v>
      </c>
      <c r="G159" s="4">
        <f t="shared" si="31"/>
        <v>-1.1886000007507391E-2</v>
      </c>
      <c r="I159" s="4">
        <f t="shared" si="27"/>
        <v>-1.1886000007507391E-2</v>
      </c>
      <c r="M159" s="4"/>
      <c r="N159" s="4"/>
      <c r="O159" s="4"/>
      <c r="P159" s="92">
        <f t="shared" si="32"/>
        <v>-5.9384248113093133E-2</v>
      </c>
      <c r="Q159" s="19">
        <f t="shared" si="33"/>
        <v>22864.911999999997</v>
      </c>
      <c r="R159" s="90">
        <f t="shared" si="34"/>
        <v>2.2560835730997793E-3</v>
      </c>
      <c r="S159" s="1">
        <f t="shared" si="28"/>
        <v>0.1</v>
      </c>
      <c r="T159" s="90">
        <f t="shared" si="35"/>
        <v>2.2560835730997794E-4</v>
      </c>
    </row>
    <row r="160" spans="1:20" ht="12.95" customHeight="1" x14ac:dyDescent="0.2">
      <c r="A160" s="36" t="s">
        <v>2664</v>
      </c>
      <c r="B160" s="156" t="s">
        <v>2232</v>
      </c>
      <c r="C160" s="157">
        <v>37883.411999999997</v>
      </c>
      <c r="D160" s="157" t="s">
        <v>2272</v>
      </c>
      <c r="E160" s="4">
        <f t="shared" si="29"/>
        <v>-26404.018898809649</v>
      </c>
      <c r="F160" s="4">
        <f t="shared" si="30"/>
        <v>-26404</v>
      </c>
      <c r="G160" s="4">
        <f t="shared" si="31"/>
        <v>-1.1886000007507391E-2</v>
      </c>
      <c r="I160" s="4">
        <f t="shared" ref="I160:I176" si="36">G160</f>
        <v>-1.1886000007507391E-2</v>
      </c>
      <c r="M160" s="4"/>
      <c r="N160" s="4"/>
      <c r="O160" s="4"/>
      <c r="P160" s="92">
        <f t="shared" si="32"/>
        <v>-5.9384248113093133E-2</v>
      </c>
      <c r="Q160" s="19">
        <f t="shared" si="33"/>
        <v>22864.911999999997</v>
      </c>
      <c r="R160" s="90">
        <f t="shared" si="34"/>
        <v>2.2560835730997793E-3</v>
      </c>
      <c r="S160" s="1">
        <f t="shared" ref="S160:S176" si="37">S$16</f>
        <v>0.1</v>
      </c>
      <c r="T160" s="90">
        <f t="shared" si="35"/>
        <v>2.2560835730997794E-4</v>
      </c>
    </row>
    <row r="161" spans="1:20" ht="12.95" customHeight="1" x14ac:dyDescent="0.2">
      <c r="A161" s="36" t="s">
        <v>2664</v>
      </c>
      <c r="B161" s="156" t="s">
        <v>2232</v>
      </c>
      <c r="C161" s="157">
        <v>37883.415000000001</v>
      </c>
      <c r="D161" s="157" t="s">
        <v>2272</v>
      </c>
      <c r="E161" s="4">
        <f t="shared" si="29"/>
        <v>-26404.014128792067</v>
      </c>
      <c r="F161" s="4">
        <f t="shared" si="30"/>
        <v>-26404</v>
      </c>
      <c r="G161" s="4">
        <f t="shared" si="31"/>
        <v>-8.886000003258232E-3</v>
      </c>
      <c r="I161" s="4">
        <f t="shared" si="36"/>
        <v>-8.886000003258232E-3</v>
      </c>
      <c r="M161" s="4"/>
      <c r="N161" s="4"/>
      <c r="O161" s="4"/>
      <c r="P161" s="92">
        <f t="shared" si="32"/>
        <v>-5.9384248113093133E-2</v>
      </c>
      <c r="Q161" s="19">
        <f t="shared" si="33"/>
        <v>22864.915000000001</v>
      </c>
      <c r="R161" s="90">
        <f t="shared" si="34"/>
        <v>2.550073062162444E-3</v>
      </c>
      <c r="S161" s="1">
        <f t="shared" si="37"/>
        <v>0.1</v>
      </c>
      <c r="T161" s="90">
        <f t="shared" si="35"/>
        <v>2.5500730621624438E-4</v>
      </c>
    </row>
    <row r="162" spans="1:20" ht="12.95" customHeight="1" x14ac:dyDescent="0.2">
      <c r="A162" s="36" t="s">
        <v>2664</v>
      </c>
      <c r="B162" s="156" t="s">
        <v>2232</v>
      </c>
      <c r="C162" s="157">
        <v>37883.415999999997</v>
      </c>
      <c r="D162" s="157" t="s">
        <v>2272</v>
      </c>
      <c r="E162" s="4">
        <f t="shared" si="29"/>
        <v>-26404.012538786214</v>
      </c>
      <c r="F162" s="4">
        <f t="shared" si="30"/>
        <v>-26404</v>
      </c>
      <c r="G162" s="4">
        <f t="shared" si="31"/>
        <v>-7.886000006692484E-3</v>
      </c>
      <c r="I162" s="4">
        <f t="shared" si="36"/>
        <v>-7.886000006692484E-3</v>
      </c>
      <c r="M162" s="4"/>
      <c r="N162" s="4"/>
      <c r="O162" s="4"/>
      <c r="P162" s="92">
        <f t="shared" si="32"/>
        <v>-5.9384248113093133E-2</v>
      </c>
      <c r="Q162" s="19">
        <f t="shared" si="33"/>
        <v>22864.915999999997</v>
      </c>
      <c r="R162" s="90">
        <f t="shared" si="34"/>
        <v>2.6520695580283982E-3</v>
      </c>
      <c r="S162" s="1">
        <f t="shared" si="37"/>
        <v>0.1</v>
      </c>
      <c r="T162" s="90">
        <f t="shared" si="35"/>
        <v>2.6520695580283985E-4</v>
      </c>
    </row>
    <row r="163" spans="1:20" ht="12.95" customHeight="1" x14ac:dyDescent="0.2">
      <c r="A163" s="36" t="s">
        <v>2664</v>
      </c>
      <c r="B163" s="156" t="s">
        <v>2232</v>
      </c>
      <c r="C163" s="157">
        <v>37883.417000000001</v>
      </c>
      <c r="D163" s="157" t="s">
        <v>2272</v>
      </c>
      <c r="E163" s="4">
        <f t="shared" si="29"/>
        <v>-26404.010948780346</v>
      </c>
      <c r="F163" s="4">
        <f t="shared" si="30"/>
        <v>-26404</v>
      </c>
      <c r="G163" s="4">
        <f t="shared" si="31"/>
        <v>-6.8860000028507784E-3</v>
      </c>
      <c r="I163" s="4">
        <f t="shared" si="36"/>
        <v>-6.8860000028507784E-3</v>
      </c>
      <c r="M163" s="4"/>
      <c r="N163" s="4"/>
      <c r="O163" s="4"/>
      <c r="P163" s="92">
        <f t="shared" si="32"/>
        <v>-5.9384248113093133E-2</v>
      </c>
      <c r="Q163" s="19">
        <f t="shared" si="33"/>
        <v>22864.917000000001</v>
      </c>
      <c r="R163" s="90">
        <f t="shared" si="34"/>
        <v>2.7560660546445651E-3</v>
      </c>
      <c r="S163" s="1">
        <f t="shared" si="37"/>
        <v>0.1</v>
      </c>
      <c r="T163" s="90">
        <f t="shared" si="35"/>
        <v>2.7560660546445653E-4</v>
      </c>
    </row>
    <row r="164" spans="1:20" ht="12.95" customHeight="1" x14ac:dyDescent="0.2">
      <c r="A164" s="36" t="s">
        <v>2664</v>
      </c>
      <c r="B164" s="156" t="s">
        <v>2232</v>
      </c>
      <c r="C164" s="157">
        <v>37883.421000000002</v>
      </c>
      <c r="D164" s="157" t="s">
        <v>2272</v>
      </c>
      <c r="E164" s="4">
        <f t="shared" si="29"/>
        <v>-26404.00458875691</v>
      </c>
      <c r="F164" s="4">
        <f t="shared" si="30"/>
        <v>-26404</v>
      </c>
      <c r="G164" s="4">
        <f t="shared" si="31"/>
        <v>-2.8860000020358711E-3</v>
      </c>
      <c r="I164" s="4">
        <f t="shared" si="36"/>
        <v>-2.8860000020358711E-3</v>
      </c>
      <c r="M164" s="4"/>
      <c r="N164" s="4"/>
      <c r="O164" s="4"/>
      <c r="P164" s="92">
        <f t="shared" si="32"/>
        <v>-5.9384248113093133E-2</v>
      </c>
      <c r="Q164" s="19">
        <f t="shared" si="33"/>
        <v>22864.921000000002</v>
      </c>
      <c r="R164" s="90">
        <f t="shared" si="34"/>
        <v>3.1920520396185852E-3</v>
      </c>
      <c r="S164" s="1">
        <f t="shared" si="37"/>
        <v>0.1</v>
      </c>
      <c r="T164" s="90">
        <f t="shared" si="35"/>
        <v>3.1920520396185856E-4</v>
      </c>
    </row>
    <row r="165" spans="1:20" ht="12.95" customHeight="1" x14ac:dyDescent="0.2">
      <c r="A165" s="36" t="s">
        <v>2664</v>
      </c>
      <c r="B165" s="156" t="s">
        <v>2232</v>
      </c>
      <c r="C165" s="157">
        <v>37883.421999999999</v>
      </c>
      <c r="D165" s="157" t="s">
        <v>2272</v>
      </c>
      <c r="E165" s="4">
        <f t="shared" si="29"/>
        <v>-26404.002998751057</v>
      </c>
      <c r="F165" s="4">
        <f t="shared" si="30"/>
        <v>-26404</v>
      </c>
      <c r="G165" s="4">
        <f t="shared" si="31"/>
        <v>-1.8860000054701231E-3</v>
      </c>
      <c r="I165" s="4">
        <f t="shared" si="36"/>
        <v>-1.8860000054701231E-3</v>
      </c>
      <c r="M165" s="4"/>
      <c r="N165" s="4"/>
      <c r="O165" s="4"/>
      <c r="P165" s="92">
        <f t="shared" si="32"/>
        <v>-5.9384248113093133E-2</v>
      </c>
      <c r="Q165" s="19">
        <f t="shared" si="33"/>
        <v>22864.921999999999</v>
      </c>
      <c r="R165" s="90">
        <f t="shared" si="34"/>
        <v>3.306048535445773E-3</v>
      </c>
      <c r="S165" s="1">
        <f t="shared" si="37"/>
        <v>0.1</v>
      </c>
      <c r="T165" s="90">
        <f t="shared" si="35"/>
        <v>3.3060485354457732E-4</v>
      </c>
    </row>
    <row r="166" spans="1:20" ht="12.95" customHeight="1" x14ac:dyDescent="0.2">
      <c r="A166" s="36" t="s">
        <v>2664</v>
      </c>
      <c r="B166" s="156" t="s">
        <v>2232</v>
      </c>
      <c r="C166" s="157">
        <v>37905.411999999997</v>
      </c>
      <c r="D166" s="157" t="s">
        <v>2272</v>
      </c>
      <c r="E166" s="4">
        <f t="shared" si="29"/>
        <v>-26369.038769907875</v>
      </c>
      <c r="F166" s="4">
        <f t="shared" si="30"/>
        <v>-26369</v>
      </c>
      <c r="G166" s="4">
        <f t="shared" si="31"/>
        <v>-2.438350000011269E-2</v>
      </c>
      <c r="I166" s="4">
        <f t="shared" si="36"/>
        <v>-2.438350000011269E-2</v>
      </c>
      <c r="M166" s="4"/>
      <c r="N166" s="4"/>
      <c r="O166" s="4"/>
      <c r="P166" s="92">
        <f t="shared" si="32"/>
        <v>-5.9271954515763225E-2</v>
      </c>
      <c r="Q166" s="19">
        <f t="shared" si="33"/>
        <v>22886.911999999997</v>
      </c>
      <c r="R166" s="90">
        <f t="shared" si="34"/>
        <v>1.2172042584906162E-3</v>
      </c>
      <c r="S166" s="1">
        <f t="shared" si="37"/>
        <v>0.1</v>
      </c>
      <c r="T166" s="90">
        <f t="shared" si="35"/>
        <v>1.2172042584906163E-4</v>
      </c>
    </row>
    <row r="167" spans="1:20" ht="12.95" customHeight="1" x14ac:dyDescent="0.2">
      <c r="A167" s="36" t="s">
        <v>2664</v>
      </c>
      <c r="B167" s="156" t="s">
        <v>2232</v>
      </c>
      <c r="C167" s="157">
        <v>37905.413</v>
      </c>
      <c r="D167" s="157" t="s">
        <v>2272</v>
      </c>
      <c r="E167" s="4">
        <f t="shared" si="29"/>
        <v>-26369.03717990201</v>
      </c>
      <c r="F167" s="4">
        <f t="shared" si="30"/>
        <v>-26369</v>
      </c>
      <c r="G167" s="4">
        <f t="shared" si="31"/>
        <v>-2.3383499996270984E-2</v>
      </c>
      <c r="I167" s="4">
        <f t="shared" si="36"/>
        <v>-2.3383499996270984E-2</v>
      </c>
      <c r="M167" s="4"/>
      <c r="N167" s="4"/>
      <c r="O167" s="4"/>
      <c r="P167" s="92">
        <f t="shared" si="32"/>
        <v>-5.9271954515763225E-2</v>
      </c>
      <c r="Q167" s="19">
        <f t="shared" si="33"/>
        <v>22886.913</v>
      </c>
      <c r="R167" s="90">
        <f t="shared" si="34"/>
        <v>1.287981167797663E-3</v>
      </c>
      <c r="S167" s="1">
        <f t="shared" si="37"/>
        <v>0.1</v>
      </c>
      <c r="T167" s="90">
        <f t="shared" si="35"/>
        <v>1.2879811677976631E-4</v>
      </c>
    </row>
    <row r="168" spans="1:20" ht="12.95" customHeight="1" x14ac:dyDescent="0.2">
      <c r="A168" s="36" t="s">
        <v>2684</v>
      </c>
      <c r="B168" s="156" t="s">
        <v>2232</v>
      </c>
      <c r="C168" s="157">
        <v>37905.417999999998</v>
      </c>
      <c r="D168" s="157" t="s">
        <v>2272</v>
      </c>
      <c r="E168" s="4">
        <f t="shared" si="29"/>
        <v>-26369.029229872718</v>
      </c>
      <c r="F168" s="4">
        <f t="shared" si="30"/>
        <v>-26369</v>
      </c>
      <c r="G168" s="4">
        <f t="shared" si="31"/>
        <v>-1.8383499998890329E-2</v>
      </c>
      <c r="I168" s="4">
        <f t="shared" si="36"/>
        <v>-1.8383499998890329E-2</v>
      </c>
      <c r="M168" s="4"/>
      <c r="N168" s="4"/>
      <c r="O168" s="4"/>
      <c r="P168" s="92">
        <f t="shared" si="32"/>
        <v>-5.9271954515763225E-2</v>
      </c>
      <c r="Q168" s="19">
        <f t="shared" si="33"/>
        <v>22886.917999999998</v>
      </c>
      <c r="R168" s="90">
        <f t="shared" si="34"/>
        <v>1.6718657127783837E-3</v>
      </c>
      <c r="S168" s="1">
        <f t="shared" si="37"/>
        <v>0.1</v>
      </c>
      <c r="T168" s="90">
        <f t="shared" si="35"/>
        <v>1.6718657127783837E-4</v>
      </c>
    </row>
    <row r="169" spans="1:20" ht="12.95" customHeight="1" x14ac:dyDescent="0.2">
      <c r="A169" s="36" t="s">
        <v>2653</v>
      </c>
      <c r="B169" s="156" t="s">
        <v>2232</v>
      </c>
      <c r="C169" s="157">
        <v>37932.464999999997</v>
      </c>
      <c r="D169" s="157" t="s">
        <v>2272</v>
      </c>
      <c r="E169" s="4">
        <f t="shared" si="29"/>
        <v>-26326.024341399705</v>
      </c>
      <c r="F169" s="4">
        <f t="shared" si="30"/>
        <v>-26326</v>
      </c>
      <c r="G169" s="4">
        <f t="shared" si="31"/>
        <v>-1.5309000009438023E-2</v>
      </c>
      <c r="I169" s="4">
        <f t="shared" si="36"/>
        <v>-1.5309000009438023E-2</v>
      </c>
      <c r="M169" s="4"/>
      <c r="N169" s="4"/>
      <c r="O169" s="4"/>
      <c r="P169" s="92">
        <f t="shared" si="32"/>
        <v>-5.9134125375706587E-2</v>
      </c>
      <c r="Q169" s="19">
        <f t="shared" si="33"/>
        <v>22913.964999999997</v>
      </c>
      <c r="R169" s="90">
        <f t="shared" si="34"/>
        <v>1.9206416133691563E-3</v>
      </c>
      <c r="S169" s="1">
        <f t="shared" si="37"/>
        <v>0.1</v>
      </c>
      <c r="T169" s="90">
        <f t="shared" si="35"/>
        <v>1.9206416133691565E-4</v>
      </c>
    </row>
    <row r="170" spans="1:20" ht="12.95" customHeight="1" x14ac:dyDescent="0.2">
      <c r="A170" s="36" t="s">
        <v>2664</v>
      </c>
      <c r="B170" s="156" t="s">
        <v>2232</v>
      </c>
      <c r="C170" s="157">
        <v>37934.343999999997</v>
      </c>
      <c r="D170" s="157" t="s">
        <v>2272</v>
      </c>
      <c r="E170" s="4">
        <f t="shared" si="29"/>
        <v>-26323.036720390322</v>
      </c>
      <c r="F170" s="4">
        <f t="shared" si="30"/>
        <v>-26323</v>
      </c>
      <c r="G170" s="4">
        <f t="shared" si="31"/>
        <v>-2.3094500007573515E-2</v>
      </c>
      <c r="I170" s="4">
        <f t="shared" si="36"/>
        <v>-2.3094500007573515E-2</v>
      </c>
      <c r="M170" s="4"/>
      <c r="N170" s="4"/>
      <c r="O170" s="4"/>
      <c r="P170" s="92">
        <f t="shared" si="32"/>
        <v>-5.9124514802429626E-2</v>
      </c>
      <c r="Q170" s="19">
        <f t="shared" si="33"/>
        <v>22915.843999999997</v>
      </c>
      <c r="R170" s="90">
        <f t="shared" si="34"/>
        <v>1.2981619661175503E-3</v>
      </c>
      <c r="S170" s="1">
        <f t="shared" si="37"/>
        <v>0.1</v>
      </c>
      <c r="T170" s="90">
        <f t="shared" si="35"/>
        <v>1.2981619661175503E-4</v>
      </c>
    </row>
    <row r="171" spans="1:20" ht="12.95" customHeight="1" x14ac:dyDescent="0.2">
      <c r="A171" s="36" t="s">
        <v>2664</v>
      </c>
      <c r="B171" s="156" t="s">
        <v>2232</v>
      </c>
      <c r="C171" s="157">
        <v>37934.347000000002</v>
      </c>
      <c r="D171" s="157" t="s">
        <v>2272</v>
      </c>
      <c r="E171" s="4">
        <f t="shared" si="29"/>
        <v>-26323.031950372737</v>
      </c>
      <c r="F171" s="4">
        <f t="shared" si="30"/>
        <v>-26323</v>
      </c>
      <c r="G171" s="4">
        <f t="shared" si="31"/>
        <v>-2.0094500003324356E-2</v>
      </c>
      <c r="I171" s="4">
        <f t="shared" si="36"/>
        <v>-2.0094500003324356E-2</v>
      </c>
      <c r="M171" s="4"/>
      <c r="N171" s="4"/>
      <c r="O171" s="4"/>
      <c r="P171" s="92">
        <f t="shared" si="32"/>
        <v>-5.9124514802429626E-2</v>
      </c>
      <c r="Q171" s="19">
        <f t="shared" si="33"/>
        <v>22915.847000000002</v>
      </c>
      <c r="R171" s="90">
        <f t="shared" si="34"/>
        <v>1.5233420552183763E-3</v>
      </c>
      <c r="S171" s="1">
        <f t="shared" si="37"/>
        <v>0.1</v>
      </c>
      <c r="T171" s="90">
        <f t="shared" si="35"/>
        <v>1.5233420552183765E-4</v>
      </c>
    </row>
    <row r="172" spans="1:20" ht="12.95" customHeight="1" x14ac:dyDescent="0.2">
      <c r="A172" s="36" t="s">
        <v>2664</v>
      </c>
      <c r="B172" s="156" t="s">
        <v>2232</v>
      </c>
      <c r="C172" s="157">
        <v>37934.353999999999</v>
      </c>
      <c r="D172" s="157" t="s">
        <v>2272</v>
      </c>
      <c r="E172" s="4">
        <f t="shared" si="29"/>
        <v>-26323.020820331727</v>
      </c>
      <c r="F172" s="4">
        <f t="shared" si="30"/>
        <v>-26323</v>
      </c>
      <c r="G172" s="4">
        <f t="shared" si="31"/>
        <v>-1.3094500005536247E-2</v>
      </c>
      <c r="I172" s="4">
        <f t="shared" si="36"/>
        <v>-1.3094500005536247E-2</v>
      </c>
      <c r="M172" s="4"/>
      <c r="N172" s="4"/>
      <c r="O172" s="4"/>
      <c r="P172" s="92">
        <f t="shared" si="32"/>
        <v>-5.9124514802429626E-2</v>
      </c>
      <c r="Q172" s="19">
        <f t="shared" si="33"/>
        <v>22915.853999999999</v>
      </c>
      <c r="R172" s="90">
        <f t="shared" si="34"/>
        <v>2.1187622622022232E-3</v>
      </c>
      <c r="S172" s="1">
        <f t="shared" si="37"/>
        <v>0.1</v>
      </c>
      <c r="T172" s="90">
        <f t="shared" si="35"/>
        <v>2.1187622622022233E-4</v>
      </c>
    </row>
    <row r="173" spans="1:20" ht="12.95" customHeight="1" x14ac:dyDescent="0.2">
      <c r="A173" s="36" t="s">
        <v>2653</v>
      </c>
      <c r="B173" s="156" t="s">
        <v>2232</v>
      </c>
      <c r="C173" s="157">
        <v>37934.356</v>
      </c>
      <c r="D173" s="157" t="s">
        <v>2272</v>
      </c>
      <c r="E173" s="4">
        <f t="shared" si="29"/>
        <v>-26323.017640320009</v>
      </c>
      <c r="F173" s="4">
        <f t="shared" si="30"/>
        <v>-26323</v>
      </c>
      <c r="G173" s="4">
        <f t="shared" si="31"/>
        <v>-1.1094500005128793E-2</v>
      </c>
      <c r="I173" s="4">
        <f t="shared" si="36"/>
        <v>-1.1094500005128793E-2</v>
      </c>
      <c r="M173" s="4"/>
      <c r="N173" s="4"/>
      <c r="O173" s="4"/>
      <c r="P173" s="92">
        <f t="shared" si="32"/>
        <v>-5.9124514802429626E-2</v>
      </c>
      <c r="Q173" s="19">
        <f t="shared" si="33"/>
        <v>22915.856</v>
      </c>
      <c r="R173" s="90">
        <f t="shared" si="34"/>
        <v>2.306882321428937E-3</v>
      </c>
      <c r="S173" s="1">
        <f t="shared" si="37"/>
        <v>0.1</v>
      </c>
      <c r="T173" s="90">
        <f t="shared" si="35"/>
        <v>2.3068823214289372E-4</v>
      </c>
    </row>
    <row r="174" spans="1:20" ht="12.95" customHeight="1" x14ac:dyDescent="0.2">
      <c r="A174" s="36" t="s">
        <v>2653</v>
      </c>
      <c r="B174" s="156" t="s">
        <v>2232</v>
      </c>
      <c r="C174" s="157">
        <v>37944.409</v>
      </c>
      <c r="D174" s="157" t="s">
        <v>2272</v>
      </c>
      <c r="E174" s="4">
        <f t="shared" si="29"/>
        <v>-26307.033311417756</v>
      </c>
      <c r="F174" s="4">
        <f t="shared" si="30"/>
        <v>-26307</v>
      </c>
      <c r="G174" s="4">
        <f t="shared" si="31"/>
        <v>-2.0950500002072658E-2</v>
      </c>
      <c r="I174" s="4">
        <f t="shared" si="36"/>
        <v>-2.0950500002072658E-2</v>
      </c>
      <c r="M174" s="4"/>
      <c r="N174" s="4"/>
      <c r="O174" s="4"/>
      <c r="P174" s="92">
        <f t="shared" si="32"/>
        <v>-5.9073270336434724E-2</v>
      </c>
      <c r="Q174" s="19">
        <f t="shared" si="33"/>
        <v>22925.909</v>
      </c>
      <c r="R174" s="90">
        <f t="shared" si="34"/>
        <v>1.4533456179665165E-3</v>
      </c>
      <c r="S174" s="1">
        <f t="shared" si="37"/>
        <v>0.1</v>
      </c>
      <c r="T174" s="90">
        <f t="shared" si="35"/>
        <v>1.4533456179665165E-4</v>
      </c>
    </row>
    <row r="175" spans="1:20" ht="12.95" customHeight="1" x14ac:dyDescent="0.2">
      <c r="A175" s="36" t="s">
        <v>2653</v>
      </c>
      <c r="B175" s="156" t="s">
        <v>2232</v>
      </c>
      <c r="C175" s="157">
        <v>37946.298000000003</v>
      </c>
      <c r="D175" s="157" t="s">
        <v>2272</v>
      </c>
      <c r="E175" s="4">
        <f t="shared" si="29"/>
        <v>-26304.029790349778</v>
      </c>
      <c r="F175" s="4">
        <f t="shared" si="30"/>
        <v>-26304</v>
      </c>
      <c r="G175" s="4">
        <f t="shared" si="31"/>
        <v>-1.8735999998170882E-2</v>
      </c>
      <c r="I175" s="4">
        <f t="shared" si="36"/>
        <v>-1.8735999998170882E-2</v>
      </c>
      <c r="M175" s="4"/>
      <c r="N175" s="4"/>
      <c r="O175" s="4"/>
      <c r="P175" s="92">
        <f t="shared" si="32"/>
        <v>-5.9063664234963592E-2</v>
      </c>
      <c r="Q175" s="19">
        <f t="shared" si="33"/>
        <v>22927.798000000003</v>
      </c>
      <c r="R175" s="90">
        <f t="shared" si="34"/>
        <v>1.6263205027954898E-3</v>
      </c>
      <c r="S175" s="1">
        <f t="shared" si="37"/>
        <v>0.1</v>
      </c>
      <c r="T175" s="90">
        <f t="shared" si="35"/>
        <v>1.6263205027954898E-4</v>
      </c>
    </row>
    <row r="176" spans="1:20" ht="12.95" customHeight="1" x14ac:dyDescent="0.2">
      <c r="A176" s="36" t="s">
        <v>2664</v>
      </c>
      <c r="B176" s="156" t="s">
        <v>2232</v>
      </c>
      <c r="C176" s="157">
        <v>37947.559000000001</v>
      </c>
      <c r="D176" s="157" t="s">
        <v>2272</v>
      </c>
      <c r="E176" s="4">
        <f t="shared" si="29"/>
        <v>-26302.024792961362</v>
      </c>
      <c r="F176" s="4">
        <f t="shared" si="30"/>
        <v>-26302</v>
      </c>
      <c r="G176" s="4">
        <f t="shared" si="31"/>
        <v>-1.5592999996442813E-2</v>
      </c>
      <c r="I176" s="4">
        <f t="shared" si="36"/>
        <v>-1.5592999996442813E-2</v>
      </c>
      <c r="M176" s="4"/>
      <c r="N176" s="4"/>
      <c r="O176" s="4"/>
      <c r="P176" s="92">
        <f t="shared" si="32"/>
        <v>-5.9057260559579834E-2</v>
      </c>
      <c r="Q176" s="19">
        <f t="shared" si="33"/>
        <v>22929.059000000001</v>
      </c>
      <c r="R176" s="90">
        <f t="shared" si="34"/>
        <v>1.8891419463002682E-3</v>
      </c>
      <c r="S176" s="1">
        <f t="shared" si="37"/>
        <v>0.1</v>
      </c>
      <c r="T176" s="90">
        <f t="shared" si="35"/>
        <v>1.8891419463002682E-4</v>
      </c>
    </row>
    <row r="177" spans="1:33" ht="12.95" customHeight="1" x14ac:dyDescent="0.2">
      <c r="A177" s="36" t="s">
        <v>27</v>
      </c>
      <c r="B177" s="156" t="s">
        <v>2232</v>
      </c>
      <c r="C177" s="157">
        <v>37958.873099999997</v>
      </c>
      <c r="D177" s="157" t="s">
        <v>2272</v>
      </c>
      <c r="E177" s="4">
        <f t="shared" si="29"/>
        <v>-26284.035307670118</v>
      </c>
      <c r="F177" s="4">
        <f t="shared" si="30"/>
        <v>-26284</v>
      </c>
      <c r="G177" s="4">
        <f t="shared" si="31"/>
        <v>-2.2206000008736737E-2</v>
      </c>
      <c r="I177" s="4"/>
      <c r="J177" s="1">
        <f>G177</f>
        <v>-2.2206000008736737E-2</v>
      </c>
      <c r="M177" s="4"/>
      <c r="N177" s="4"/>
      <c r="O177" s="4"/>
      <c r="P177" s="92">
        <f t="shared" si="32"/>
        <v>-5.89996416026181E-2</v>
      </c>
      <c r="Q177" s="19">
        <f t="shared" si="33"/>
        <v>22940.373099999997</v>
      </c>
      <c r="R177" s="90">
        <f t="shared" si="34"/>
        <v>1.3537720617389966E-3</v>
      </c>
      <c r="S177" s="1">
        <f>S$17</f>
        <v>1</v>
      </c>
      <c r="T177">
        <f t="shared" si="35"/>
        <v>1.3537720617389966E-3</v>
      </c>
    </row>
    <row r="178" spans="1:33" ht="12.95" customHeight="1" x14ac:dyDescent="0.2">
      <c r="A178" s="36" t="s">
        <v>2653</v>
      </c>
      <c r="B178" s="156" t="s">
        <v>2232</v>
      </c>
      <c r="C178" s="157">
        <v>37961.400999999998</v>
      </c>
      <c r="D178" s="157" t="s">
        <v>2272</v>
      </c>
      <c r="E178" s="4">
        <f t="shared" si="29"/>
        <v>-26280.015931858714</v>
      </c>
      <c r="F178" s="4">
        <f t="shared" si="30"/>
        <v>-26280</v>
      </c>
      <c r="G178" s="4">
        <f t="shared" si="31"/>
        <v>-1.0020000001532026E-2</v>
      </c>
      <c r="I178" s="4">
        <f>G178</f>
        <v>-1.0020000001532026E-2</v>
      </c>
      <c r="M178" s="4"/>
      <c r="N178" s="4"/>
      <c r="O178" s="4"/>
      <c r="P178" s="92">
        <f t="shared" si="32"/>
        <v>-5.8986840841880217E-2</v>
      </c>
      <c r="Q178" s="19">
        <f t="shared" si="33"/>
        <v>22942.900999999998</v>
      </c>
      <c r="R178" s="90">
        <f t="shared" si="34"/>
        <v>2.3977515018839914E-3</v>
      </c>
      <c r="S178" s="1">
        <f>S$16</f>
        <v>0.1</v>
      </c>
      <c r="T178" s="90">
        <f t="shared" si="35"/>
        <v>2.3977515018839917E-4</v>
      </c>
    </row>
    <row r="179" spans="1:33" ht="12.95" customHeight="1" x14ac:dyDescent="0.2">
      <c r="A179" s="36" t="s">
        <v>2653</v>
      </c>
      <c r="B179" s="156" t="s">
        <v>2232</v>
      </c>
      <c r="C179" s="157">
        <v>37961.402999999998</v>
      </c>
      <c r="D179" s="157" t="s">
        <v>2272</v>
      </c>
      <c r="E179" s="4">
        <f t="shared" si="29"/>
        <v>-26280.012751846996</v>
      </c>
      <c r="F179" s="4">
        <f t="shared" si="30"/>
        <v>-26280</v>
      </c>
      <c r="G179" s="4">
        <f t="shared" si="31"/>
        <v>-8.020000001124572E-3</v>
      </c>
      <c r="I179" s="4">
        <f>G179</f>
        <v>-8.020000001124572E-3</v>
      </c>
      <c r="M179" s="4"/>
      <c r="N179" s="4"/>
      <c r="O179" s="4"/>
      <c r="P179" s="92">
        <f t="shared" si="32"/>
        <v>-5.8986840841880217E-2</v>
      </c>
      <c r="Q179" s="19">
        <f t="shared" si="33"/>
        <v>22942.902999999998</v>
      </c>
      <c r="R179" s="90">
        <f t="shared" si="34"/>
        <v>2.5976188652869175E-3</v>
      </c>
      <c r="S179" s="1">
        <f>S$16</f>
        <v>0.1</v>
      </c>
      <c r="T179" s="90">
        <f t="shared" si="35"/>
        <v>2.5976188652869177E-4</v>
      </c>
    </row>
    <row r="180" spans="1:33" ht="12.95" customHeight="1" x14ac:dyDescent="0.2">
      <c r="A180" s="36" t="s">
        <v>27</v>
      </c>
      <c r="B180" s="156" t="s">
        <v>2232</v>
      </c>
      <c r="C180" s="157">
        <v>37987.806100000002</v>
      </c>
      <c r="D180" s="157" t="s">
        <v>2272</v>
      </c>
      <c r="E180" s="4">
        <f t="shared" si="29"/>
        <v>-26238.031668146697</v>
      </c>
      <c r="F180" s="4">
        <f t="shared" si="30"/>
        <v>-26238</v>
      </c>
      <c r="G180" s="4">
        <f t="shared" si="31"/>
        <v>-1.9916999997803941E-2</v>
      </c>
      <c r="I180" s="4"/>
      <c r="J180" s="1">
        <f>G180</f>
        <v>-1.9916999997803941E-2</v>
      </c>
      <c r="M180" s="4"/>
      <c r="N180" s="4"/>
      <c r="O180" s="4"/>
      <c r="P180" s="92">
        <f t="shared" si="32"/>
        <v>-5.8852508639473201E-2</v>
      </c>
      <c r="Q180" s="19">
        <f t="shared" si="33"/>
        <v>22969.306100000002</v>
      </c>
      <c r="R180" s="90">
        <f t="shared" si="34"/>
        <v>1.5159738331855016E-3</v>
      </c>
      <c r="S180" s="1">
        <f>S$17</f>
        <v>1</v>
      </c>
      <c r="T180">
        <f t="shared" si="35"/>
        <v>1.5159738331855016E-3</v>
      </c>
    </row>
    <row r="181" spans="1:33" ht="12.95" customHeight="1" x14ac:dyDescent="0.2">
      <c r="A181" s="36" t="s">
        <v>27</v>
      </c>
      <c r="B181" s="156" t="s">
        <v>2232</v>
      </c>
      <c r="C181" s="157">
        <v>37999.7552</v>
      </c>
      <c r="D181" s="157" t="s">
        <v>2272</v>
      </c>
      <c r="E181" s="4">
        <f t="shared" si="29"/>
        <v>-26219.032529134874</v>
      </c>
      <c r="F181" s="4">
        <f t="shared" si="30"/>
        <v>-26219</v>
      </c>
      <c r="G181" s="4">
        <f t="shared" si="31"/>
        <v>-2.0458500002860092E-2</v>
      </c>
      <c r="I181" s="4"/>
      <c r="J181" s="1">
        <f>G181</f>
        <v>-2.0458500002860092E-2</v>
      </c>
      <c r="M181" s="4"/>
      <c r="N181" s="4"/>
      <c r="O181" s="4"/>
      <c r="P181" s="92">
        <f t="shared" si="32"/>
        <v>-5.8791784773172054E-2</v>
      </c>
      <c r="Q181" s="19">
        <f t="shared" si="33"/>
        <v>22981.2552</v>
      </c>
      <c r="R181" s="90">
        <f t="shared" si="34"/>
        <v>1.4694407212818309E-3</v>
      </c>
      <c r="S181" s="1">
        <f>S$17</f>
        <v>1</v>
      </c>
      <c r="T181">
        <f t="shared" si="35"/>
        <v>1.4694407212818309E-3</v>
      </c>
    </row>
    <row r="182" spans="1:33" ht="12.95" customHeight="1" x14ac:dyDescent="0.2">
      <c r="A182" s="36" t="s">
        <v>2653</v>
      </c>
      <c r="B182" s="156" t="s">
        <v>2232</v>
      </c>
      <c r="C182" s="157">
        <v>38000.394999999997</v>
      </c>
      <c r="D182" s="157" t="s">
        <v>2272</v>
      </c>
      <c r="E182" s="4">
        <f t="shared" si="29"/>
        <v>-26218.01524338618</v>
      </c>
      <c r="F182" s="4">
        <f t="shared" si="30"/>
        <v>-26218</v>
      </c>
      <c r="G182" s="4">
        <f t="shared" si="31"/>
        <v>-9.5870000004651956E-3</v>
      </c>
      <c r="I182" s="4">
        <f t="shared" ref="I182:I229" si="38">G182</f>
        <v>-9.5870000004651956E-3</v>
      </c>
      <c r="M182" s="4"/>
      <c r="N182" s="4"/>
      <c r="O182" s="4"/>
      <c r="P182" s="92">
        <f t="shared" si="32"/>
        <v>-5.8788589564736177E-2</v>
      </c>
      <c r="Q182" s="19">
        <f t="shared" si="33"/>
        <v>22981.894999999997</v>
      </c>
      <c r="R182" s="90">
        <f t="shared" si="34"/>
        <v>2.4207964156509791E-3</v>
      </c>
      <c r="S182" s="1">
        <f t="shared" ref="S182:S229" si="39">S$16</f>
        <v>0.1</v>
      </c>
      <c r="T182" s="90">
        <f t="shared" si="35"/>
        <v>2.4207964156509792E-4</v>
      </c>
    </row>
    <row r="183" spans="1:33" ht="12.95" customHeight="1" x14ac:dyDescent="0.2">
      <c r="A183" s="36" t="s">
        <v>2814</v>
      </c>
      <c r="B183" s="156" t="s">
        <v>2232</v>
      </c>
      <c r="C183" s="157">
        <v>38000.404000000002</v>
      </c>
      <c r="D183" s="157" t="s">
        <v>2272</v>
      </c>
      <c r="E183" s="4">
        <f t="shared" si="29"/>
        <v>-26218.000933333438</v>
      </c>
      <c r="F183" s="4">
        <f t="shared" si="30"/>
        <v>-26218</v>
      </c>
      <c r="G183" s="4">
        <f t="shared" si="31"/>
        <v>-5.869999949936755E-4</v>
      </c>
      <c r="I183" s="4">
        <f t="shared" si="38"/>
        <v>-5.869999949936755E-4</v>
      </c>
      <c r="M183" s="4"/>
      <c r="N183" s="4"/>
      <c r="O183" s="4"/>
      <c r="P183" s="92">
        <f t="shared" si="32"/>
        <v>-5.8788589564736177E-2</v>
      </c>
      <c r="Q183" s="19">
        <f t="shared" si="33"/>
        <v>22981.904000000002</v>
      </c>
      <c r="R183" s="90">
        <f t="shared" si="34"/>
        <v>3.387425028444759E-3</v>
      </c>
      <c r="S183" s="1">
        <f t="shared" si="39"/>
        <v>0.1</v>
      </c>
      <c r="T183" s="90">
        <f t="shared" si="35"/>
        <v>3.3874250284447591E-4</v>
      </c>
    </row>
    <row r="184" spans="1:33" ht="12.95" customHeight="1" x14ac:dyDescent="0.2">
      <c r="A184" s="36" t="s">
        <v>2653</v>
      </c>
      <c r="B184" s="156" t="s">
        <v>2232</v>
      </c>
      <c r="C184" s="157">
        <v>38002.273999999998</v>
      </c>
      <c r="D184" s="157" t="s">
        <v>2272</v>
      </c>
      <c r="E184" s="4">
        <f t="shared" si="29"/>
        <v>-26215.027622376794</v>
      </c>
      <c r="F184" s="4">
        <f t="shared" si="30"/>
        <v>-26215</v>
      </c>
      <c r="G184" s="4">
        <f t="shared" si="31"/>
        <v>-1.7372500005876645E-2</v>
      </c>
      <c r="I184" s="4">
        <f t="shared" si="38"/>
        <v>-1.7372500005876645E-2</v>
      </c>
      <c r="M184" s="4"/>
      <c r="N184" s="4"/>
      <c r="O184" s="4"/>
      <c r="P184" s="92">
        <f t="shared" si="32"/>
        <v>-5.8779004410144935E-2</v>
      </c>
      <c r="Q184" s="19">
        <f t="shared" si="33"/>
        <v>22983.773999999998</v>
      </c>
      <c r="R184" s="90">
        <f t="shared" si="34"/>
        <v>1.7144986069806893E-3</v>
      </c>
      <c r="S184" s="1">
        <f t="shared" si="39"/>
        <v>0.1</v>
      </c>
      <c r="T184" s="90">
        <f t="shared" si="35"/>
        <v>1.7144986069806895E-4</v>
      </c>
    </row>
    <row r="185" spans="1:33" ht="12.95" customHeight="1" x14ac:dyDescent="0.2">
      <c r="A185" s="36" t="s">
        <v>2653</v>
      </c>
      <c r="B185" s="156" t="s">
        <v>2232</v>
      </c>
      <c r="C185" s="157">
        <v>38002.275999999998</v>
      </c>
      <c r="D185" s="157" t="s">
        <v>2272</v>
      </c>
      <c r="E185" s="4">
        <f t="shared" si="29"/>
        <v>-26215.024442365077</v>
      </c>
      <c r="F185" s="4">
        <f t="shared" si="30"/>
        <v>-26215</v>
      </c>
      <c r="G185" s="4">
        <f t="shared" si="31"/>
        <v>-1.5372500005469192E-2</v>
      </c>
      <c r="I185" s="4">
        <f t="shared" si="38"/>
        <v>-1.5372500005469192E-2</v>
      </c>
      <c r="M185" s="4"/>
      <c r="N185" s="4"/>
      <c r="O185" s="4"/>
      <c r="P185" s="92">
        <f t="shared" si="32"/>
        <v>-5.8779004410144935E-2</v>
      </c>
      <c r="Q185" s="19">
        <f t="shared" si="33"/>
        <v>22983.775999999998</v>
      </c>
      <c r="R185" s="90">
        <f t="shared" si="34"/>
        <v>1.8841246246331348E-3</v>
      </c>
      <c r="S185" s="1">
        <f t="shared" si="39"/>
        <v>0.1</v>
      </c>
      <c r="T185" s="90">
        <f t="shared" si="35"/>
        <v>1.8841246246331349E-4</v>
      </c>
    </row>
    <row r="186" spans="1:33" ht="12.95" customHeight="1" x14ac:dyDescent="0.2">
      <c r="A186" s="36" t="s">
        <v>2823</v>
      </c>
      <c r="B186" s="156" t="s">
        <v>2232</v>
      </c>
      <c r="C186" s="157">
        <v>38227.428999999996</v>
      </c>
      <c r="D186" s="157" t="s">
        <v>2272</v>
      </c>
      <c r="E186" s="4">
        <f t="shared" si="29"/>
        <v>-25857.029853155018</v>
      </c>
      <c r="F186" s="4">
        <f t="shared" si="30"/>
        <v>-25857</v>
      </c>
      <c r="G186" s="4">
        <f t="shared" si="31"/>
        <v>-1.8775500007905066E-2</v>
      </c>
      <c r="I186" s="4">
        <f t="shared" si="38"/>
        <v>-1.8775500007905066E-2</v>
      </c>
      <c r="M186" s="4"/>
      <c r="N186" s="4"/>
      <c r="O186" s="4"/>
      <c r="P186" s="92">
        <f t="shared" si="32"/>
        <v>-5.7640245499454602E-2</v>
      </c>
      <c r="Q186" s="19">
        <f t="shared" si="33"/>
        <v>23208.928999999996</v>
      </c>
      <c r="R186" s="90">
        <f t="shared" si="34"/>
        <v>1.5104684421229199E-3</v>
      </c>
      <c r="S186" s="1">
        <f t="shared" si="39"/>
        <v>0.1</v>
      </c>
      <c r="T186" s="90">
        <f t="shared" si="35"/>
        <v>1.5104684421229201E-4</v>
      </c>
      <c r="AD186" s="4"/>
      <c r="AG186" s="4"/>
    </row>
    <row r="187" spans="1:33" ht="12.95" customHeight="1" x14ac:dyDescent="0.2">
      <c r="A187" s="36" t="s">
        <v>2664</v>
      </c>
      <c r="B187" s="156" t="s">
        <v>2232</v>
      </c>
      <c r="C187" s="157">
        <v>38227.432999999997</v>
      </c>
      <c r="D187" s="157" t="s">
        <v>2272</v>
      </c>
      <c r="E187" s="4">
        <f t="shared" si="29"/>
        <v>-25857.023493131579</v>
      </c>
      <c r="F187" s="4">
        <f t="shared" si="30"/>
        <v>-25857</v>
      </c>
      <c r="G187" s="4">
        <f t="shared" si="31"/>
        <v>-1.4775500007090159E-2</v>
      </c>
      <c r="I187" s="4">
        <f t="shared" si="38"/>
        <v>-1.4775500007090159E-2</v>
      </c>
      <c r="M187" s="4"/>
      <c r="N187" s="4"/>
      <c r="O187" s="4"/>
      <c r="P187" s="92">
        <f t="shared" si="32"/>
        <v>-5.7640245499454602E-2</v>
      </c>
      <c r="Q187" s="19">
        <f t="shared" si="33"/>
        <v>23208.932999999997</v>
      </c>
      <c r="R187" s="90">
        <f t="shared" si="34"/>
        <v>1.8373864061251779E-3</v>
      </c>
      <c r="S187" s="1">
        <f t="shared" si="39"/>
        <v>0.1</v>
      </c>
      <c r="T187" s="90">
        <f t="shared" si="35"/>
        <v>1.8373864061251781E-4</v>
      </c>
    </row>
    <row r="188" spans="1:33" ht="12.95" customHeight="1" x14ac:dyDescent="0.2">
      <c r="A188" s="36" t="s">
        <v>2664</v>
      </c>
      <c r="B188" s="156" t="s">
        <v>2232</v>
      </c>
      <c r="C188" s="157">
        <v>38227.434000000001</v>
      </c>
      <c r="D188" s="157" t="s">
        <v>2272</v>
      </c>
      <c r="E188" s="4">
        <f t="shared" si="29"/>
        <v>-25857.021903125715</v>
      </c>
      <c r="F188" s="4">
        <f t="shared" si="30"/>
        <v>-25857</v>
      </c>
      <c r="G188" s="4">
        <f t="shared" si="31"/>
        <v>-1.3775500003248453E-2</v>
      </c>
      <c r="I188" s="4">
        <f t="shared" si="38"/>
        <v>-1.3775500003248453E-2</v>
      </c>
      <c r="M188" s="4"/>
      <c r="N188" s="4"/>
      <c r="O188" s="4"/>
      <c r="P188" s="92">
        <f t="shared" si="32"/>
        <v>-5.7640245499454602E-2</v>
      </c>
      <c r="Q188" s="19">
        <f t="shared" si="33"/>
        <v>23208.934000000001</v>
      </c>
      <c r="R188" s="90">
        <f t="shared" si="34"/>
        <v>1.9241158974469376E-3</v>
      </c>
      <c r="S188" s="1">
        <f t="shared" si="39"/>
        <v>0.1</v>
      </c>
      <c r="T188" s="90">
        <f t="shared" si="35"/>
        <v>1.9241158974469378E-4</v>
      </c>
    </row>
    <row r="189" spans="1:33" ht="12.95" customHeight="1" x14ac:dyDescent="0.2">
      <c r="A189" s="36" t="s">
        <v>2664</v>
      </c>
      <c r="B189" s="156" t="s">
        <v>2232</v>
      </c>
      <c r="C189" s="157">
        <v>38232.455000000002</v>
      </c>
      <c r="D189" s="157" t="s">
        <v>2272</v>
      </c>
      <c r="E189" s="4">
        <f t="shared" si="29"/>
        <v>-25849.038483706812</v>
      </c>
      <c r="F189" s="4">
        <f t="shared" si="30"/>
        <v>-25849</v>
      </c>
      <c r="G189" s="4">
        <f t="shared" si="31"/>
        <v>-2.4203499997383915E-2</v>
      </c>
      <c r="I189" s="4">
        <f t="shared" si="38"/>
        <v>-2.4203499997383915E-2</v>
      </c>
      <c r="M189" s="4"/>
      <c r="N189" s="4"/>
      <c r="O189" s="4"/>
      <c r="P189" s="92">
        <f t="shared" si="32"/>
        <v>-5.7614913227760842E-2</v>
      </c>
      <c r="Q189" s="19">
        <f t="shared" si="33"/>
        <v>23213.955000000002</v>
      </c>
      <c r="R189" s="90">
        <f t="shared" si="34"/>
        <v>1.1163225340510064E-3</v>
      </c>
      <c r="S189" s="1">
        <f t="shared" si="39"/>
        <v>0.1</v>
      </c>
      <c r="T189" s="90">
        <f t="shared" si="35"/>
        <v>1.1163225340510065E-4</v>
      </c>
    </row>
    <row r="190" spans="1:33" ht="12.95" customHeight="1" x14ac:dyDescent="0.2">
      <c r="A190" s="36" t="s">
        <v>2664</v>
      </c>
      <c r="B190" s="156" t="s">
        <v>2232</v>
      </c>
      <c r="C190" s="157">
        <v>38232.466</v>
      </c>
      <c r="D190" s="157" t="s">
        <v>2272</v>
      </c>
      <c r="E190" s="4">
        <f t="shared" si="29"/>
        <v>-25849.020993642363</v>
      </c>
      <c r="F190" s="4">
        <f t="shared" si="30"/>
        <v>-25849</v>
      </c>
      <c r="G190" s="4">
        <f t="shared" si="31"/>
        <v>-1.3203499998780899E-2</v>
      </c>
      <c r="I190" s="4">
        <f t="shared" si="38"/>
        <v>-1.3203499998780899E-2</v>
      </c>
      <c r="M190" s="4"/>
      <c r="N190" s="4"/>
      <c r="O190" s="4"/>
      <c r="P190" s="92">
        <f t="shared" si="32"/>
        <v>-5.7614913227760842E-2</v>
      </c>
      <c r="Q190" s="19">
        <f t="shared" si="33"/>
        <v>23213.966</v>
      </c>
      <c r="R190" s="90">
        <f t="shared" si="34"/>
        <v>1.9723736249952148E-3</v>
      </c>
      <c r="S190" s="1">
        <f t="shared" si="39"/>
        <v>0.1</v>
      </c>
      <c r="T190" s="90">
        <f t="shared" si="35"/>
        <v>1.9723736249952148E-4</v>
      </c>
    </row>
    <row r="191" spans="1:33" ht="12.95" customHeight="1" x14ac:dyDescent="0.2">
      <c r="A191" s="36" t="s">
        <v>2664</v>
      </c>
      <c r="B191" s="156" t="s">
        <v>2232</v>
      </c>
      <c r="C191" s="157">
        <v>38232.466999999997</v>
      </c>
      <c r="D191" s="157" t="s">
        <v>2272</v>
      </c>
      <c r="E191" s="4">
        <f t="shared" si="29"/>
        <v>-25849.01940363651</v>
      </c>
      <c r="F191" s="4">
        <f t="shared" si="30"/>
        <v>-25849</v>
      </c>
      <c r="G191" s="4">
        <f t="shared" si="31"/>
        <v>-1.2203500002215151E-2</v>
      </c>
      <c r="I191" s="4">
        <f t="shared" si="38"/>
        <v>-1.2203500002215151E-2</v>
      </c>
      <c r="M191" s="4"/>
      <c r="N191" s="4"/>
      <c r="O191" s="4"/>
      <c r="P191" s="92">
        <f t="shared" si="32"/>
        <v>-5.7614913227760842E-2</v>
      </c>
      <c r="Q191" s="19">
        <f t="shared" si="33"/>
        <v>23213.966999999997</v>
      </c>
      <c r="R191" s="90">
        <f t="shared" si="34"/>
        <v>2.0621964511412659E-3</v>
      </c>
      <c r="S191" s="1">
        <f t="shared" si="39"/>
        <v>0.1</v>
      </c>
      <c r="T191" s="90">
        <f t="shared" si="35"/>
        <v>2.0621964511412661E-4</v>
      </c>
    </row>
    <row r="192" spans="1:33" ht="12.95" customHeight="1" x14ac:dyDescent="0.2">
      <c r="A192" s="36" t="s">
        <v>2664</v>
      </c>
      <c r="B192" s="156" t="s">
        <v>2232</v>
      </c>
      <c r="C192" s="157">
        <v>38232.472999999998</v>
      </c>
      <c r="D192" s="157" t="s">
        <v>2272</v>
      </c>
      <c r="E192" s="4">
        <f t="shared" si="29"/>
        <v>-25849.009863601354</v>
      </c>
      <c r="F192" s="4">
        <f t="shared" si="30"/>
        <v>-25849</v>
      </c>
      <c r="G192" s="4">
        <f t="shared" si="31"/>
        <v>-6.2035000009927899E-3</v>
      </c>
      <c r="I192" s="4">
        <f t="shared" si="38"/>
        <v>-6.2035000009927899E-3</v>
      </c>
      <c r="M192" s="4"/>
      <c r="N192" s="4"/>
      <c r="O192" s="4"/>
      <c r="P192" s="92">
        <f t="shared" si="32"/>
        <v>-5.7614913227760842E-2</v>
      </c>
      <c r="Q192" s="19">
        <f t="shared" si="33"/>
        <v>23213.972999999998</v>
      </c>
      <c r="R192" s="90">
        <f t="shared" si="34"/>
        <v>2.6431334099735011E-3</v>
      </c>
      <c r="S192" s="1">
        <f t="shared" si="39"/>
        <v>0.1</v>
      </c>
      <c r="T192" s="90">
        <f t="shared" si="35"/>
        <v>2.6431334099735011E-4</v>
      </c>
    </row>
    <row r="193" spans="1:20" ht="12.95" customHeight="1" x14ac:dyDescent="0.2">
      <c r="A193" s="36" t="s">
        <v>2841</v>
      </c>
      <c r="B193" s="156" t="s">
        <v>2232</v>
      </c>
      <c r="C193" s="157">
        <v>38235.603000000003</v>
      </c>
      <c r="D193" s="157" t="s">
        <v>2272</v>
      </c>
      <c r="E193" s="4">
        <f t="shared" si="29"/>
        <v>-25844.033145262139</v>
      </c>
      <c r="F193" s="4">
        <f t="shared" si="30"/>
        <v>-25844</v>
      </c>
      <c r="G193" s="4">
        <f t="shared" si="31"/>
        <v>-2.0845999999437481E-2</v>
      </c>
      <c r="I193" s="4">
        <f t="shared" si="38"/>
        <v>-2.0845999999437481E-2</v>
      </c>
      <c r="M193" s="4"/>
      <c r="N193" s="4"/>
      <c r="O193" s="4"/>
      <c r="P193" s="92">
        <f t="shared" si="32"/>
        <v>-5.759908310766608E-2</v>
      </c>
      <c r="Q193" s="19">
        <f t="shared" si="33"/>
        <v>23217.103000000003</v>
      </c>
      <c r="R193" s="90">
        <f t="shared" si="34"/>
        <v>1.3507891179603583E-3</v>
      </c>
      <c r="S193" s="1">
        <f t="shared" si="39"/>
        <v>0.1</v>
      </c>
      <c r="T193" s="90">
        <f t="shared" si="35"/>
        <v>1.3507891179603585E-4</v>
      </c>
    </row>
    <row r="194" spans="1:20" ht="12.95" customHeight="1" x14ac:dyDescent="0.2">
      <c r="A194" s="36" t="s">
        <v>2841</v>
      </c>
      <c r="B194" s="156" t="s">
        <v>2232</v>
      </c>
      <c r="C194" s="157">
        <v>38247.555</v>
      </c>
      <c r="D194" s="157" t="s">
        <v>2272</v>
      </c>
      <c r="E194" s="4">
        <f t="shared" si="29"/>
        <v>-25825.029395233323</v>
      </c>
      <c r="F194" s="4">
        <f t="shared" si="30"/>
        <v>-25825</v>
      </c>
      <c r="G194" s="4">
        <f t="shared" si="31"/>
        <v>-1.8487500004994217E-2</v>
      </c>
      <c r="I194" s="4">
        <f t="shared" si="38"/>
        <v>-1.8487500004994217E-2</v>
      </c>
      <c r="M194" s="4"/>
      <c r="N194" s="4"/>
      <c r="O194" s="4"/>
      <c r="P194" s="92">
        <f t="shared" si="32"/>
        <v>-5.7538946538529291E-2</v>
      </c>
      <c r="Q194" s="19">
        <f t="shared" si="33"/>
        <v>23229.055</v>
      </c>
      <c r="R194" s="90">
        <f t="shared" si="34"/>
        <v>1.5250154763615485E-3</v>
      </c>
      <c r="S194" s="1">
        <f t="shared" si="39"/>
        <v>0.1</v>
      </c>
      <c r="T194" s="90">
        <f t="shared" si="35"/>
        <v>1.5250154763615486E-4</v>
      </c>
    </row>
    <row r="195" spans="1:20" ht="12.95" customHeight="1" x14ac:dyDescent="0.2">
      <c r="A195" s="36" t="s">
        <v>2684</v>
      </c>
      <c r="B195" s="156" t="s">
        <v>2232</v>
      </c>
      <c r="C195" s="157">
        <v>38249.440000000002</v>
      </c>
      <c r="D195" s="157" t="s">
        <v>2272</v>
      </c>
      <c r="E195" s="4">
        <f t="shared" si="29"/>
        <v>-25822.03223418878</v>
      </c>
      <c r="F195" s="4">
        <f t="shared" si="30"/>
        <v>-25822</v>
      </c>
      <c r="G195" s="4">
        <f t="shared" si="31"/>
        <v>-2.0273000001907349E-2</v>
      </c>
      <c r="I195" s="4">
        <f t="shared" si="38"/>
        <v>-2.0273000001907349E-2</v>
      </c>
      <c r="M195" s="4"/>
      <c r="N195" s="4"/>
      <c r="O195" s="4"/>
      <c r="P195" s="92">
        <f t="shared" si="32"/>
        <v>-5.7529453879711062E-2</v>
      </c>
      <c r="Q195" s="19">
        <f t="shared" si="33"/>
        <v>23230.940000000002</v>
      </c>
      <c r="R195" s="90">
        <f t="shared" si="34"/>
        <v>1.3880433555489154E-3</v>
      </c>
      <c r="S195" s="1">
        <f t="shared" si="39"/>
        <v>0.1</v>
      </c>
      <c r="T195" s="90">
        <f t="shared" si="35"/>
        <v>1.3880433555489154E-4</v>
      </c>
    </row>
    <row r="196" spans="1:20" ht="12.95" customHeight="1" x14ac:dyDescent="0.2">
      <c r="A196" s="44" t="s">
        <v>2252</v>
      </c>
      <c r="B196" s="45"/>
      <c r="C196" s="46">
        <v>38252.584000000003</v>
      </c>
      <c r="D196" s="46"/>
      <c r="E196" s="4">
        <f t="shared" si="29"/>
        <v>-25817.033255767547</v>
      </c>
      <c r="F196" s="4">
        <f t="shared" si="30"/>
        <v>-25817</v>
      </c>
      <c r="G196" s="4">
        <f t="shared" si="31"/>
        <v>-2.0915499997499865E-2</v>
      </c>
      <c r="I196" s="4">
        <f t="shared" si="38"/>
        <v>-2.0915499997499865E-2</v>
      </c>
      <c r="M196" s="4"/>
      <c r="N196" s="4"/>
      <c r="O196" s="4"/>
      <c r="P196" s="92">
        <f t="shared" si="32"/>
        <v>-5.7513634350735351E-2</v>
      </c>
      <c r="Q196" s="19">
        <f t="shared" si="33"/>
        <v>23234.084000000003</v>
      </c>
      <c r="R196" s="90">
        <f t="shared" si="34"/>
        <v>1.3394234381374755E-3</v>
      </c>
      <c r="S196" s="1">
        <f t="shared" si="39"/>
        <v>0.1</v>
      </c>
      <c r="T196" s="90">
        <f t="shared" si="35"/>
        <v>1.3394234381374756E-4</v>
      </c>
    </row>
    <row r="197" spans="1:20" ht="12.95" customHeight="1" x14ac:dyDescent="0.2">
      <c r="A197" s="36" t="s">
        <v>2664</v>
      </c>
      <c r="B197" s="156" t="s">
        <v>2232</v>
      </c>
      <c r="C197" s="157">
        <v>38288.432000000001</v>
      </c>
      <c r="D197" s="157" t="s">
        <v>2272</v>
      </c>
      <c r="E197" s="4">
        <f t="shared" si="29"/>
        <v>-25760.034725727965</v>
      </c>
      <c r="F197" s="4">
        <f t="shared" si="30"/>
        <v>-25760</v>
      </c>
      <c r="G197" s="4">
        <f t="shared" si="31"/>
        <v>-2.1840000001247972E-2</v>
      </c>
      <c r="I197" s="4">
        <f t="shared" si="38"/>
        <v>-2.1840000001247972E-2</v>
      </c>
      <c r="M197" s="4"/>
      <c r="N197" s="4"/>
      <c r="O197" s="4"/>
      <c r="P197" s="92">
        <f t="shared" si="32"/>
        <v>-5.7333430346392697E-2</v>
      </c>
      <c r="Q197" s="19">
        <f t="shared" si="33"/>
        <v>23269.932000000001</v>
      </c>
      <c r="R197" s="90">
        <f t="shared" si="34"/>
        <v>1.2597835976656403E-3</v>
      </c>
      <c r="S197" s="1">
        <f t="shared" si="39"/>
        <v>0.1</v>
      </c>
      <c r="T197" s="90">
        <f t="shared" si="35"/>
        <v>1.2597835976656404E-4</v>
      </c>
    </row>
    <row r="198" spans="1:20" ht="12.95" customHeight="1" x14ac:dyDescent="0.2">
      <c r="A198" s="36" t="s">
        <v>2664</v>
      </c>
      <c r="B198" s="156" t="s">
        <v>2232</v>
      </c>
      <c r="C198" s="157">
        <v>38315.485000000001</v>
      </c>
      <c r="D198" s="157" t="s">
        <v>2272</v>
      </c>
      <c r="E198" s="4">
        <f t="shared" si="29"/>
        <v>-25717.020297219799</v>
      </c>
      <c r="F198" s="4">
        <f t="shared" si="30"/>
        <v>-25717</v>
      </c>
      <c r="G198" s="4">
        <f t="shared" si="31"/>
        <v>-1.2765500003297348E-2</v>
      </c>
      <c r="I198" s="4">
        <f t="shared" si="38"/>
        <v>-1.2765500003297348E-2</v>
      </c>
      <c r="M198" s="4"/>
      <c r="N198" s="4"/>
      <c r="O198" s="4"/>
      <c r="P198" s="92">
        <f t="shared" si="32"/>
        <v>-5.7197655648073026E-2</v>
      </c>
      <c r="Q198" s="19">
        <f t="shared" si="33"/>
        <v>23296.985000000001</v>
      </c>
      <c r="R198" s="90">
        <f t="shared" si="34"/>
        <v>1.974216455241571E-3</v>
      </c>
      <c r="S198" s="1">
        <f t="shared" si="39"/>
        <v>0.1</v>
      </c>
      <c r="T198" s="90">
        <f t="shared" si="35"/>
        <v>1.9742164552415711E-4</v>
      </c>
    </row>
    <row r="199" spans="1:20" ht="12.95" customHeight="1" x14ac:dyDescent="0.2">
      <c r="A199" s="36" t="s">
        <v>99</v>
      </c>
      <c r="B199" s="156" t="s">
        <v>2232</v>
      </c>
      <c r="C199" s="157">
        <v>38322.385000000002</v>
      </c>
      <c r="D199" s="157" t="s">
        <v>2272</v>
      </c>
      <c r="E199" s="4">
        <f t="shared" si="29"/>
        <v>-25706.04925679151</v>
      </c>
      <c r="F199" s="4">
        <f t="shared" si="30"/>
        <v>-25706</v>
      </c>
      <c r="G199" s="4">
        <f t="shared" si="31"/>
        <v>-3.0978999995568302E-2</v>
      </c>
      <c r="I199" s="4">
        <f t="shared" si="38"/>
        <v>-3.0978999995568302E-2</v>
      </c>
      <c r="M199" s="4"/>
      <c r="N199" s="4"/>
      <c r="O199" s="4"/>
      <c r="P199" s="92">
        <f t="shared" si="32"/>
        <v>-5.7162945886174078E-2</v>
      </c>
      <c r="Q199" s="19">
        <f t="shared" si="33"/>
        <v>23303.885000000002</v>
      </c>
      <c r="R199" s="90">
        <f t="shared" si="34"/>
        <v>6.8559902240217111E-4</v>
      </c>
      <c r="S199" s="1">
        <f t="shared" si="39"/>
        <v>0.1</v>
      </c>
      <c r="T199" s="90">
        <f t="shared" si="35"/>
        <v>6.8559902240217113E-5</v>
      </c>
    </row>
    <row r="200" spans="1:20" ht="12.95" customHeight="1" x14ac:dyDescent="0.2">
      <c r="A200" s="36" t="s">
        <v>99</v>
      </c>
      <c r="B200" s="156" t="s">
        <v>2232</v>
      </c>
      <c r="C200" s="157">
        <v>38322.387999999999</v>
      </c>
      <c r="D200" s="157" t="s">
        <v>2272</v>
      </c>
      <c r="E200" s="4">
        <f t="shared" si="29"/>
        <v>-25706.044486773939</v>
      </c>
      <c r="F200" s="4">
        <f t="shared" si="30"/>
        <v>-25706</v>
      </c>
      <c r="G200" s="4">
        <f t="shared" si="31"/>
        <v>-2.79789999985951E-2</v>
      </c>
      <c r="I200" s="4">
        <f t="shared" si="38"/>
        <v>-2.79789999985951E-2</v>
      </c>
      <c r="M200" s="4"/>
      <c r="N200" s="4"/>
      <c r="O200" s="4"/>
      <c r="P200" s="92">
        <f t="shared" si="32"/>
        <v>-5.7162945886174078E-2</v>
      </c>
      <c r="Q200" s="19">
        <f t="shared" si="33"/>
        <v>23303.887999999999</v>
      </c>
      <c r="R200" s="90">
        <f t="shared" si="34"/>
        <v>8.5170269756913795E-4</v>
      </c>
      <c r="S200" s="1">
        <f t="shared" si="39"/>
        <v>0.1</v>
      </c>
      <c r="T200" s="90">
        <f t="shared" si="35"/>
        <v>8.51702697569138E-5</v>
      </c>
    </row>
    <row r="201" spans="1:20" ht="12.95" customHeight="1" x14ac:dyDescent="0.2">
      <c r="A201" s="36" t="s">
        <v>2664</v>
      </c>
      <c r="B201" s="156" t="s">
        <v>2232</v>
      </c>
      <c r="C201" s="157">
        <v>38322.413999999997</v>
      </c>
      <c r="D201" s="157" t="s">
        <v>2272</v>
      </c>
      <c r="E201" s="4">
        <f t="shared" si="29"/>
        <v>-25706.003146621602</v>
      </c>
      <c r="F201" s="4">
        <f t="shared" si="30"/>
        <v>-25706</v>
      </c>
      <c r="G201" s="4">
        <f t="shared" si="31"/>
        <v>-1.9790000005741604E-3</v>
      </c>
      <c r="I201" s="4">
        <f t="shared" si="38"/>
        <v>-1.9790000005741604E-3</v>
      </c>
      <c r="M201" s="4"/>
      <c r="N201" s="4"/>
      <c r="O201" s="4"/>
      <c r="P201" s="92">
        <f t="shared" si="32"/>
        <v>-5.7162945886174078E-2</v>
      </c>
      <c r="Q201" s="19">
        <f t="shared" si="33"/>
        <v>23303.913999999997</v>
      </c>
      <c r="R201" s="90">
        <f t="shared" si="34"/>
        <v>3.04526788350482E-3</v>
      </c>
      <c r="S201" s="1">
        <f t="shared" si="39"/>
        <v>0.1</v>
      </c>
      <c r="T201" s="90">
        <f t="shared" si="35"/>
        <v>3.0452678835048201E-4</v>
      </c>
    </row>
    <row r="202" spans="1:20" ht="12.95" customHeight="1" x14ac:dyDescent="0.2">
      <c r="A202" s="36" t="s">
        <v>2664</v>
      </c>
      <c r="B202" s="156" t="s">
        <v>2232</v>
      </c>
      <c r="C202" s="157">
        <v>38322.423999999999</v>
      </c>
      <c r="D202" s="157" t="s">
        <v>2272</v>
      </c>
      <c r="E202" s="4">
        <f t="shared" si="29"/>
        <v>-25705.987246563007</v>
      </c>
      <c r="F202" s="4">
        <f t="shared" si="30"/>
        <v>-25706</v>
      </c>
      <c r="G202" s="4">
        <f t="shared" si="31"/>
        <v>8.0210000014631078E-3</v>
      </c>
      <c r="I202" s="4">
        <f t="shared" si="38"/>
        <v>8.0210000014631078E-3</v>
      </c>
      <c r="M202" s="4"/>
      <c r="N202" s="4"/>
      <c r="O202" s="4"/>
      <c r="P202" s="92">
        <f t="shared" si="32"/>
        <v>-5.7162945886174078E-2</v>
      </c>
      <c r="Q202" s="19">
        <f t="shared" si="33"/>
        <v>23303.923999999999</v>
      </c>
      <c r="R202" s="90">
        <f t="shared" si="34"/>
        <v>4.2489468014824117E-3</v>
      </c>
      <c r="S202" s="1">
        <f t="shared" si="39"/>
        <v>0.1</v>
      </c>
      <c r="T202" s="90">
        <f t="shared" si="35"/>
        <v>4.2489468014824121E-4</v>
      </c>
    </row>
    <row r="203" spans="1:20" ht="12.95" customHeight="1" x14ac:dyDescent="0.2">
      <c r="A203" s="36" t="s">
        <v>2664</v>
      </c>
      <c r="B203" s="156" t="s">
        <v>2232</v>
      </c>
      <c r="C203" s="157">
        <v>38371.472000000002</v>
      </c>
      <c r="D203" s="157" t="s">
        <v>2272</v>
      </c>
      <c r="E203" s="4">
        <f t="shared" si="29"/>
        <v>-25628.000639182355</v>
      </c>
      <c r="F203" s="4">
        <f t="shared" si="30"/>
        <v>-25628</v>
      </c>
      <c r="G203" s="4">
        <f t="shared" si="31"/>
        <v>-4.0199999784817919E-4</v>
      </c>
      <c r="I203" s="4">
        <f t="shared" si="38"/>
        <v>-4.0199999784817919E-4</v>
      </c>
      <c r="M203" s="4"/>
      <c r="N203" s="4"/>
      <c r="O203" s="4"/>
      <c r="P203" s="92">
        <f t="shared" si="32"/>
        <v>-5.6917094429420188E-2</v>
      </c>
      <c r="Q203" s="19">
        <f t="shared" si="33"/>
        <v>23352.972000000002</v>
      </c>
      <c r="R203" s="90">
        <f t="shared" si="34"/>
        <v>3.1939558986095015E-3</v>
      </c>
      <c r="S203" s="1">
        <f t="shared" si="39"/>
        <v>0.1</v>
      </c>
      <c r="T203" s="90">
        <f t="shared" si="35"/>
        <v>3.1939558986095016E-4</v>
      </c>
    </row>
    <row r="204" spans="1:20" ht="12.95" customHeight="1" x14ac:dyDescent="0.2">
      <c r="A204" s="36" t="s">
        <v>2664</v>
      </c>
      <c r="B204" s="156" t="s">
        <v>2232</v>
      </c>
      <c r="C204" s="157">
        <v>38525.550000000003</v>
      </c>
      <c r="D204" s="157" t="s">
        <v>2272</v>
      </c>
      <c r="E204" s="4">
        <f t="shared" si="29"/>
        <v>-25383.015716412912</v>
      </c>
      <c r="F204" s="4">
        <f t="shared" si="30"/>
        <v>-25383</v>
      </c>
      <c r="G204" s="4">
        <f t="shared" si="31"/>
        <v>-9.8845000029541552E-3</v>
      </c>
      <c r="I204" s="4">
        <f t="shared" si="38"/>
        <v>-9.8845000029541552E-3</v>
      </c>
      <c r="M204" s="4"/>
      <c r="N204" s="4"/>
      <c r="O204" s="4"/>
      <c r="P204" s="92">
        <f t="shared" si="32"/>
        <v>-5.6147972878412736E-2</v>
      </c>
      <c r="Q204" s="19">
        <f t="shared" si="33"/>
        <v>23507.050000000003</v>
      </c>
      <c r="R204" s="90">
        <f t="shared" si="34"/>
        <v>2.1403089224982918E-3</v>
      </c>
      <c r="S204" s="1">
        <f t="shared" si="39"/>
        <v>0.1</v>
      </c>
      <c r="T204" s="90">
        <f t="shared" si="35"/>
        <v>2.1403089224982918E-4</v>
      </c>
    </row>
    <row r="205" spans="1:20" ht="12.95" customHeight="1" x14ac:dyDescent="0.2">
      <c r="A205" s="36" t="s">
        <v>2664</v>
      </c>
      <c r="B205" s="156" t="s">
        <v>2232</v>
      </c>
      <c r="C205" s="157">
        <v>38532.462</v>
      </c>
      <c r="D205" s="157" t="s">
        <v>2272</v>
      </c>
      <c r="E205" s="4">
        <f t="shared" si="29"/>
        <v>-25372.025595914325</v>
      </c>
      <c r="F205" s="4">
        <f t="shared" si="30"/>
        <v>-25372</v>
      </c>
      <c r="G205" s="4">
        <f t="shared" si="31"/>
        <v>-1.6098000000056345E-2</v>
      </c>
      <c r="I205" s="4">
        <f t="shared" si="38"/>
        <v>-1.6098000000056345E-2</v>
      </c>
      <c r="M205" s="4"/>
      <c r="N205" s="4"/>
      <c r="O205" s="4"/>
      <c r="P205" s="92">
        <f t="shared" si="32"/>
        <v>-5.6113551351857346E-2</v>
      </c>
      <c r="Q205" s="19">
        <f t="shared" si="33"/>
        <v>23513.962</v>
      </c>
      <c r="R205" s="90">
        <f t="shared" si="34"/>
        <v>1.6012443499886229E-3</v>
      </c>
      <c r="S205" s="1">
        <f t="shared" si="39"/>
        <v>0.1</v>
      </c>
      <c r="T205" s="90">
        <f t="shared" si="35"/>
        <v>1.601244349988623E-4</v>
      </c>
    </row>
    <row r="206" spans="1:20" ht="12.95" customHeight="1" x14ac:dyDescent="0.2">
      <c r="A206" s="36" t="s">
        <v>133</v>
      </c>
      <c r="B206" s="156" t="s">
        <v>2232</v>
      </c>
      <c r="C206" s="157">
        <v>38582.777000000002</v>
      </c>
      <c r="D206" s="157" t="s">
        <v>2272</v>
      </c>
      <c r="E206" s="4">
        <f t="shared" si="29"/>
        <v>-25292.024451110101</v>
      </c>
      <c r="F206" s="4">
        <f t="shared" si="30"/>
        <v>-25292</v>
      </c>
      <c r="G206" s="4">
        <f t="shared" si="31"/>
        <v>-1.5377999996417202E-2</v>
      </c>
      <c r="I206" s="4">
        <f t="shared" si="38"/>
        <v>-1.5377999996417202E-2</v>
      </c>
      <c r="M206" s="4"/>
      <c r="N206" s="4"/>
      <c r="O206" s="4"/>
      <c r="P206" s="92">
        <f t="shared" si="32"/>
        <v>-5.5863498544859655E-2</v>
      </c>
      <c r="Q206" s="19">
        <f t="shared" si="33"/>
        <v>23564.277000000002</v>
      </c>
      <c r="R206" s="90">
        <f t="shared" si="34"/>
        <v>1.639075592715936E-3</v>
      </c>
      <c r="S206" s="1">
        <f t="shared" si="39"/>
        <v>0.1</v>
      </c>
      <c r="T206" s="90">
        <f t="shared" si="35"/>
        <v>1.6390755927159361E-4</v>
      </c>
    </row>
    <row r="207" spans="1:20" ht="12.95" customHeight="1" x14ac:dyDescent="0.2">
      <c r="A207" s="36" t="s">
        <v>2664</v>
      </c>
      <c r="B207" s="156" t="s">
        <v>2232</v>
      </c>
      <c r="C207" s="157">
        <v>38588.444000000003</v>
      </c>
      <c r="D207" s="157" t="s">
        <v>2272</v>
      </c>
      <c r="E207" s="4">
        <f t="shared" si="29"/>
        <v>-25283.013887906174</v>
      </c>
      <c r="F207" s="4">
        <f t="shared" si="30"/>
        <v>-25283</v>
      </c>
      <c r="G207" s="4">
        <f t="shared" si="31"/>
        <v>-8.7344999992637895E-3</v>
      </c>
      <c r="I207" s="4">
        <f t="shared" si="38"/>
        <v>-8.7344999992637895E-3</v>
      </c>
      <c r="M207" s="4"/>
      <c r="N207" s="4"/>
      <c r="O207" s="4"/>
      <c r="P207" s="92">
        <f t="shared" si="32"/>
        <v>-5.583539902439226E-2</v>
      </c>
      <c r="Q207" s="19">
        <f t="shared" si="33"/>
        <v>23569.944000000003</v>
      </c>
      <c r="R207" s="90">
        <f t="shared" si="34"/>
        <v>2.2184946889753482E-3</v>
      </c>
      <c r="S207" s="1">
        <f t="shared" si="39"/>
        <v>0.1</v>
      </c>
      <c r="T207" s="90">
        <f t="shared" si="35"/>
        <v>2.2184946889753482E-4</v>
      </c>
    </row>
    <row r="208" spans="1:20" ht="12.95" customHeight="1" x14ac:dyDescent="0.2">
      <c r="A208" s="36" t="s">
        <v>2664</v>
      </c>
      <c r="B208" s="156" t="s">
        <v>2232</v>
      </c>
      <c r="C208" s="157">
        <v>38588.447</v>
      </c>
      <c r="D208" s="157" t="s">
        <v>2272</v>
      </c>
      <c r="E208" s="4">
        <f t="shared" si="29"/>
        <v>-25283.009117888603</v>
      </c>
      <c r="F208" s="4">
        <f t="shared" si="30"/>
        <v>-25283</v>
      </c>
      <c r="G208" s="4">
        <f t="shared" si="31"/>
        <v>-5.7345000022905879E-3</v>
      </c>
      <c r="I208" s="4">
        <f t="shared" si="38"/>
        <v>-5.7345000022905879E-3</v>
      </c>
      <c r="M208" s="4"/>
      <c r="N208" s="4"/>
      <c r="O208" s="4"/>
      <c r="P208" s="92">
        <f t="shared" si="32"/>
        <v>-5.583539902439226E-2</v>
      </c>
      <c r="Q208" s="19">
        <f t="shared" si="33"/>
        <v>23569.947</v>
      </c>
      <c r="R208" s="90">
        <f t="shared" si="34"/>
        <v>2.5101000828228284E-3</v>
      </c>
      <c r="S208" s="1">
        <f t="shared" si="39"/>
        <v>0.1</v>
      </c>
      <c r="T208" s="90">
        <f t="shared" si="35"/>
        <v>2.5101000828228287E-4</v>
      </c>
    </row>
    <row r="209" spans="1:20" ht="12.95" customHeight="1" x14ac:dyDescent="0.2">
      <c r="A209" s="36" t="s">
        <v>2664</v>
      </c>
      <c r="B209" s="156" t="s">
        <v>2232</v>
      </c>
      <c r="C209" s="157">
        <v>38588.447</v>
      </c>
      <c r="D209" s="157" t="s">
        <v>2272</v>
      </c>
      <c r="E209" s="4">
        <f t="shared" si="29"/>
        <v>-25283.009117888603</v>
      </c>
      <c r="F209" s="4">
        <f t="shared" si="30"/>
        <v>-25283</v>
      </c>
      <c r="G209" s="4">
        <f t="shared" si="31"/>
        <v>-5.7345000022905879E-3</v>
      </c>
      <c r="I209" s="4">
        <f t="shared" si="38"/>
        <v>-5.7345000022905879E-3</v>
      </c>
      <c r="M209" s="4"/>
      <c r="N209" s="4"/>
      <c r="O209" s="4"/>
      <c r="P209" s="92">
        <f t="shared" si="32"/>
        <v>-5.583539902439226E-2</v>
      </c>
      <c r="Q209" s="19">
        <f t="shared" si="33"/>
        <v>23569.947</v>
      </c>
      <c r="R209" s="90">
        <f t="shared" si="34"/>
        <v>2.5101000828228284E-3</v>
      </c>
      <c r="S209" s="1">
        <f t="shared" si="39"/>
        <v>0.1</v>
      </c>
      <c r="T209" s="90">
        <f t="shared" si="35"/>
        <v>2.5101000828228287E-4</v>
      </c>
    </row>
    <row r="210" spans="1:20" ht="12.95" customHeight="1" x14ac:dyDescent="0.2">
      <c r="A210" s="36" t="s">
        <v>133</v>
      </c>
      <c r="B210" s="156" t="s">
        <v>2232</v>
      </c>
      <c r="C210" s="157">
        <v>38599.760999999999</v>
      </c>
      <c r="D210" s="157" t="s">
        <v>2272</v>
      </c>
      <c r="E210" s="4">
        <f t="shared" si="29"/>
        <v>-25265.019791597937</v>
      </c>
      <c r="F210" s="4">
        <f t="shared" si="30"/>
        <v>-25265</v>
      </c>
      <c r="G210" s="4">
        <f t="shared" si="31"/>
        <v>-1.2447500004782341E-2</v>
      </c>
      <c r="I210" s="4">
        <f t="shared" si="38"/>
        <v>-1.2447500004782341E-2</v>
      </c>
      <c r="M210" s="4"/>
      <c r="N210" s="4"/>
      <c r="O210" s="4"/>
      <c r="P210" s="92">
        <f t="shared" si="32"/>
        <v>-5.5779219047471747E-2</v>
      </c>
      <c r="Q210" s="19">
        <f t="shared" si="33"/>
        <v>23581.260999999999</v>
      </c>
      <c r="R210" s="90">
        <f t="shared" si="34"/>
        <v>1.8776378751945717E-3</v>
      </c>
      <c r="S210" s="1">
        <f t="shared" si="39"/>
        <v>0.1</v>
      </c>
      <c r="T210" s="90">
        <f t="shared" si="35"/>
        <v>1.8776378751945717E-4</v>
      </c>
    </row>
    <row r="211" spans="1:20" ht="12.95" customHeight="1" x14ac:dyDescent="0.2">
      <c r="A211" s="36" t="s">
        <v>2664</v>
      </c>
      <c r="B211" s="156" t="s">
        <v>2232</v>
      </c>
      <c r="C211" s="157">
        <v>38615.472000000002</v>
      </c>
      <c r="D211" s="157" t="s">
        <v>2272</v>
      </c>
      <c r="E211" s="4">
        <f t="shared" si="29"/>
        <v>-25240.039209544488</v>
      </c>
      <c r="F211" s="4">
        <f t="shared" si="30"/>
        <v>-25240</v>
      </c>
      <c r="G211" s="4">
        <f t="shared" si="31"/>
        <v>-2.4660000002768356E-2</v>
      </c>
      <c r="I211" s="4">
        <f t="shared" si="38"/>
        <v>-2.4660000002768356E-2</v>
      </c>
      <c r="M211" s="4"/>
      <c r="N211" s="4"/>
      <c r="O211" s="4"/>
      <c r="P211" s="92">
        <f t="shared" si="32"/>
        <v>-5.5701233470093162E-2</v>
      </c>
      <c r="Q211" s="19">
        <f t="shared" si="33"/>
        <v>23596.972000000002</v>
      </c>
      <c r="R211" s="90">
        <f t="shared" si="34"/>
        <v>9.6355817517296554E-4</v>
      </c>
      <c r="S211" s="1">
        <f t="shared" si="39"/>
        <v>0.1</v>
      </c>
      <c r="T211" s="90">
        <f t="shared" si="35"/>
        <v>9.6355817517296556E-5</v>
      </c>
    </row>
    <row r="212" spans="1:20" ht="12.95" customHeight="1" x14ac:dyDescent="0.2">
      <c r="A212" s="36" t="s">
        <v>2664</v>
      </c>
      <c r="B212" s="156" t="s">
        <v>2232</v>
      </c>
      <c r="C212" s="157">
        <v>38615.480000000003</v>
      </c>
      <c r="D212" s="157" t="s">
        <v>2272</v>
      </c>
      <c r="E212" s="4">
        <f t="shared" si="29"/>
        <v>-25240.02648949761</v>
      </c>
      <c r="F212" s="4">
        <f t="shared" si="30"/>
        <v>-25240</v>
      </c>
      <c r="G212" s="4">
        <f t="shared" si="31"/>
        <v>-1.6660000001138542E-2</v>
      </c>
      <c r="I212" s="4">
        <f t="shared" si="38"/>
        <v>-1.6660000001138542E-2</v>
      </c>
      <c r="M212" s="4"/>
      <c r="N212" s="4"/>
      <c r="O212" s="4"/>
      <c r="P212" s="92">
        <f t="shared" si="32"/>
        <v>-5.5701233470093162E-2</v>
      </c>
      <c r="Q212" s="19">
        <f t="shared" si="33"/>
        <v>23596.980000000003</v>
      </c>
      <c r="R212" s="90">
        <f t="shared" si="34"/>
        <v>1.5242179107774225E-3</v>
      </c>
      <c r="S212" s="1">
        <f t="shared" si="39"/>
        <v>0.1</v>
      </c>
      <c r="T212" s="90">
        <f t="shared" si="35"/>
        <v>1.5242179107774226E-4</v>
      </c>
    </row>
    <row r="213" spans="1:20" ht="12.95" customHeight="1" x14ac:dyDescent="0.2">
      <c r="A213" s="36" t="s">
        <v>2664</v>
      </c>
      <c r="B213" s="156" t="s">
        <v>2232</v>
      </c>
      <c r="C213" s="157">
        <v>38615.483999999997</v>
      </c>
      <c r="D213" s="157" t="s">
        <v>2272</v>
      </c>
      <c r="E213" s="4">
        <f t="shared" ref="E213:E276" si="40">(C213-C$7)/C$8</f>
        <v>-25240.020129474186</v>
      </c>
      <c r="F213" s="4">
        <f t="shared" ref="F213:F276" si="41">ROUND(2*E213,0)/2</f>
        <v>-25240</v>
      </c>
      <c r="G213" s="4">
        <f t="shared" ref="G213:G276" si="42">C213-(C$7+F213*C$8)</f>
        <v>-1.2660000007599592E-2</v>
      </c>
      <c r="I213" s="4">
        <f t="shared" si="38"/>
        <v>-1.2660000007599592E-2</v>
      </c>
      <c r="M213" s="4"/>
      <c r="N213" s="4"/>
      <c r="O213" s="4"/>
      <c r="P213" s="92">
        <f t="shared" ref="P213:P276" si="43">+D$11+D$12*F213+D$13*F213^2</f>
        <v>-5.5701233470093162E-2</v>
      </c>
      <c r="Q213" s="19">
        <f t="shared" ref="Q213:Q276" si="44">+C213-15018.5</f>
        <v>23596.983999999997</v>
      </c>
      <c r="R213" s="90">
        <f t="shared" ref="R213:R276" si="45">+(P213-G213)^2</f>
        <v>1.8525477779728762E-3</v>
      </c>
      <c r="S213" s="1">
        <f t="shared" si="39"/>
        <v>0.1</v>
      </c>
      <c r="T213" s="90">
        <f t="shared" ref="T213:T276" si="46">+S213*R213</f>
        <v>1.8525477779728763E-4</v>
      </c>
    </row>
    <row r="214" spans="1:20" ht="12.95" customHeight="1" x14ac:dyDescent="0.2">
      <c r="A214" s="36" t="s">
        <v>2664</v>
      </c>
      <c r="B214" s="156" t="s">
        <v>2232</v>
      </c>
      <c r="C214" s="157">
        <v>38615.485000000001</v>
      </c>
      <c r="D214" s="157" t="s">
        <v>2272</v>
      </c>
      <c r="E214" s="4">
        <f t="shared" si="40"/>
        <v>-25240.018539468321</v>
      </c>
      <c r="F214" s="4">
        <f t="shared" si="41"/>
        <v>-25240</v>
      </c>
      <c r="G214" s="4">
        <f t="shared" si="42"/>
        <v>-1.1660000003757887E-2</v>
      </c>
      <c r="I214" s="4">
        <f t="shared" si="38"/>
        <v>-1.1660000003757887E-2</v>
      </c>
      <c r="M214" s="4"/>
      <c r="N214" s="4"/>
      <c r="O214" s="4"/>
      <c r="P214" s="92">
        <f t="shared" si="43"/>
        <v>-5.5701233470093162E-2</v>
      </c>
      <c r="Q214" s="19">
        <f t="shared" si="44"/>
        <v>23596.985000000001</v>
      </c>
      <c r="R214" s="90">
        <f t="shared" si="45"/>
        <v>1.9396302452362503E-3</v>
      </c>
      <c r="S214" s="1">
        <f t="shared" si="39"/>
        <v>0.1</v>
      </c>
      <c r="T214" s="90">
        <f t="shared" si="46"/>
        <v>1.9396302452362503E-4</v>
      </c>
    </row>
    <row r="215" spans="1:20" ht="12.95" customHeight="1" x14ac:dyDescent="0.2">
      <c r="A215" s="36" t="s">
        <v>2664</v>
      </c>
      <c r="B215" s="156" t="s">
        <v>2232</v>
      </c>
      <c r="C215" s="157">
        <v>38642.536</v>
      </c>
      <c r="D215" s="157" t="s">
        <v>2272</v>
      </c>
      <c r="E215" s="4">
        <f t="shared" si="40"/>
        <v>-25197.007290971869</v>
      </c>
      <c r="F215" s="4">
        <f t="shared" si="41"/>
        <v>-25197</v>
      </c>
      <c r="G215" s="4">
        <f t="shared" si="42"/>
        <v>-4.5854999989387579E-3</v>
      </c>
      <c r="I215" s="4">
        <f t="shared" si="38"/>
        <v>-4.5854999989387579E-3</v>
      </c>
      <c r="M215" s="4"/>
      <c r="N215" s="4"/>
      <c r="O215" s="4"/>
      <c r="P215" s="92">
        <f t="shared" si="43"/>
        <v>-5.5567212974898653E-2</v>
      </c>
      <c r="Q215" s="19">
        <f t="shared" si="44"/>
        <v>23624.036</v>
      </c>
      <c r="R215" s="90">
        <f t="shared" si="45"/>
        <v>2.5991350579631575E-3</v>
      </c>
      <c r="S215" s="1">
        <f t="shared" si="39"/>
        <v>0.1</v>
      </c>
      <c r="T215" s="90">
        <f t="shared" si="46"/>
        <v>2.5991350579631576E-4</v>
      </c>
    </row>
    <row r="216" spans="1:20" ht="12.95" customHeight="1" x14ac:dyDescent="0.2">
      <c r="A216" s="36" t="s">
        <v>2664</v>
      </c>
      <c r="B216" s="156" t="s">
        <v>2232</v>
      </c>
      <c r="C216" s="157">
        <v>38642.536</v>
      </c>
      <c r="D216" s="157" t="s">
        <v>2272</v>
      </c>
      <c r="E216" s="4">
        <f t="shared" si="40"/>
        <v>-25197.007290971869</v>
      </c>
      <c r="F216" s="4">
        <f t="shared" si="41"/>
        <v>-25197</v>
      </c>
      <c r="G216" s="4">
        <f t="shared" si="42"/>
        <v>-4.5854999989387579E-3</v>
      </c>
      <c r="I216" s="4">
        <f t="shared" si="38"/>
        <v>-4.5854999989387579E-3</v>
      </c>
      <c r="M216" s="4"/>
      <c r="N216" s="4"/>
      <c r="O216" s="4"/>
      <c r="P216" s="92">
        <f t="shared" si="43"/>
        <v>-5.5567212974898653E-2</v>
      </c>
      <c r="Q216" s="19">
        <f t="shared" si="44"/>
        <v>23624.036</v>
      </c>
      <c r="R216" s="90">
        <f t="shared" si="45"/>
        <v>2.5991350579631575E-3</v>
      </c>
      <c r="S216" s="1">
        <f t="shared" si="39"/>
        <v>0.1</v>
      </c>
      <c r="T216" s="90">
        <f t="shared" si="46"/>
        <v>2.5991350579631576E-4</v>
      </c>
    </row>
    <row r="217" spans="1:20" ht="12.95" customHeight="1" x14ac:dyDescent="0.2">
      <c r="A217" s="36" t="s">
        <v>2664</v>
      </c>
      <c r="B217" s="156" t="s">
        <v>2232</v>
      </c>
      <c r="C217" s="157">
        <v>38642.54</v>
      </c>
      <c r="D217" s="157" t="s">
        <v>2272</v>
      </c>
      <c r="E217" s="4">
        <f t="shared" si="40"/>
        <v>-25197.00093094843</v>
      </c>
      <c r="F217" s="4">
        <f t="shared" si="41"/>
        <v>-25197</v>
      </c>
      <c r="G217" s="4">
        <f t="shared" si="42"/>
        <v>-5.8549999812385067E-4</v>
      </c>
      <c r="I217" s="4">
        <f t="shared" si="38"/>
        <v>-5.8549999812385067E-4</v>
      </c>
      <c r="M217" s="4"/>
      <c r="N217" s="4"/>
      <c r="O217" s="4"/>
      <c r="P217" s="92">
        <f t="shared" si="43"/>
        <v>-5.5567212974898653E-2</v>
      </c>
      <c r="Q217" s="19">
        <f t="shared" si="44"/>
        <v>23624.04</v>
      </c>
      <c r="R217" s="90">
        <f t="shared" si="45"/>
        <v>3.0229887618604466E-3</v>
      </c>
      <c r="S217" s="1">
        <f t="shared" si="39"/>
        <v>0.1</v>
      </c>
      <c r="T217" s="90">
        <f t="shared" si="46"/>
        <v>3.0229887618604467E-4</v>
      </c>
    </row>
    <row r="218" spans="1:20" ht="12.95" customHeight="1" x14ac:dyDescent="0.2">
      <c r="A218" s="36" t="s">
        <v>2664</v>
      </c>
      <c r="B218" s="156" t="s">
        <v>2232</v>
      </c>
      <c r="C218" s="157">
        <v>38644.406999999999</v>
      </c>
      <c r="D218" s="157" t="s">
        <v>2272</v>
      </c>
      <c r="E218" s="4">
        <f t="shared" si="40"/>
        <v>-25194.032390009361</v>
      </c>
      <c r="F218" s="4">
        <f t="shared" si="41"/>
        <v>-25194</v>
      </c>
      <c r="G218" s="4">
        <f t="shared" si="42"/>
        <v>-2.0370999998704065E-2</v>
      </c>
      <c r="I218" s="4">
        <f t="shared" si="38"/>
        <v>-2.0370999998704065E-2</v>
      </c>
      <c r="M218" s="4"/>
      <c r="N218" s="4"/>
      <c r="O218" s="4"/>
      <c r="P218" s="92">
        <f t="shared" si="43"/>
        <v>-5.5557868121030682E-2</v>
      </c>
      <c r="Q218" s="19">
        <f t="shared" si="44"/>
        <v>23625.906999999999</v>
      </c>
      <c r="R218" s="90">
        <f t="shared" si="45"/>
        <v>1.238115688258005E-3</v>
      </c>
      <c r="S218" s="1">
        <f t="shared" si="39"/>
        <v>0.1</v>
      </c>
      <c r="T218" s="90">
        <f t="shared" si="46"/>
        <v>1.2381156882580049E-4</v>
      </c>
    </row>
    <row r="219" spans="1:20" ht="12.95" customHeight="1" x14ac:dyDescent="0.2">
      <c r="A219" s="36" t="s">
        <v>2664</v>
      </c>
      <c r="B219" s="156" t="s">
        <v>2232</v>
      </c>
      <c r="C219" s="157">
        <v>38644.421000000002</v>
      </c>
      <c r="D219" s="157" t="s">
        <v>2272</v>
      </c>
      <c r="E219" s="4">
        <f t="shared" si="40"/>
        <v>-25194.01012992733</v>
      </c>
      <c r="F219" s="4">
        <f t="shared" si="41"/>
        <v>-25194</v>
      </c>
      <c r="G219" s="4">
        <f t="shared" si="42"/>
        <v>-6.3709999958518893E-3</v>
      </c>
      <c r="I219" s="4">
        <f t="shared" si="38"/>
        <v>-6.3709999958518893E-3</v>
      </c>
      <c r="M219" s="4"/>
      <c r="N219" s="4"/>
      <c r="O219" s="4"/>
      <c r="P219" s="92">
        <f t="shared" si="43"/>
        <v>-5.5557868121030682E-2</v>
      </c>
      <c r="Q219" s="19">
        <f t="shared" si="44"/>
        <v>23625.921000000002</v>
      </c>
      <c r="R219" s="90">
        <f t="shared" si="45"/>
        <v>2.4193479959637295E-3</v>
      </c>
      <c r="S219" s="1">
        <f t="shared" si="39"/>
        <v>0.1</v>
      </c>
      <c r="T219" s="90">
        <f t="shared" si="46"/>
        <v>2.4193479959637296E-4</v>
      </c>
    </row>
    <row r="220" spans="1:20" ht="12.95" customHeight="1" x14ac:dyDescent="0.2">
      <c r="A220" s="36" t="s">
        <v>168</v>
      </c>
      <c r="B220" s="156" t="s">
        <v>2232</v>
      </c>
      <c r="C220" s="157">
        <v>38644.421999999999</v>
      </c>
      <c r="D220" s="157" t="s">
        <v>2272</v>
      </c>
      <c r="E220" s="4">
        <f t="shared" si="40"/>
        <v>-25194.008539921473</v>
      </c>
      <c r="F220" s="4">
        <f t="shared" si="41"/>
        <v>-25194</v>
      </c>
      <c r="G220" s="4">
        <f t="shared" si="42"/>
        <v>-5.3709999992861412E-3</v>
      </c>
      <c r="I220" s="4">
        <f t="shared" si="38"/>
        <v>-5.3709999992861412E-3</v>
      </c>
      <c r="M220" s="4"/>
      <c r="N220" s="4"/>
      <c r="O220" s="4"/>
      <c r="P220" s="92">
        <f t="shared" si="43"/>
        <v>-5.5557868121030682E-2</v>
      </c>
      <c r="Q220" s="19">
        <f t="shared" si="44"/>
        <v>23625.921999999999</v>
      </c>
      <c r="R220" s="90">
        <f t="shared" si="45"/>
        <v>2.5187217318693783E-3</v>
      </c>
      <c r="S220" s="1">
        <f t="shared" si="39"/>
        <v>0.1</v>
      </c>
      <c r="T220" s="90">
        <f t="shared" si="46"/>
        <v>2.5187217318693782E-4</v>
      </c>
    </row>
    <row r="221" spans="1:20" ht="12.95" customHeight="1" x14ac:dyDescent="0.2">
      <c r="A221" s="36" t="s">
        <v>168</v>
      </c>
      <c r="B221" s="156" t="s">
        <v>2232</v>
      </c>
      <c r="C221" s="157">
        <v>38644.423000000003</v>
      </c>
      <c r="D221" s="157" t="s">
        <v>2272</v>
      </c>
      <c r="E221" s="4">
        <f t="shared" si="40"/>
        <v>-25194.006949915609</v>
      </c>
      <c r="F221" s="4">
        <f t="shared" si="41"/>
        <v>-25194</v>
      </c>
      <c r="G221" s="4">
        <f t="shared" si="42"/>
        <v>-4.3709999954444356E-3</v>
      </c>
      <c r="I221" s="4">
        <f t="shared" si="38"/>
        <v>-4.3709999954444356E-3</v>
      </c>
      <c r="M221" s="4"/>
      <c r="N221" s="4"/>
      <c r="O221" s="4"/>
      <c r="P221" s="92">
        <f t="shared" si="43"/>
        <v>-5.5557868121030682E-2</v>
      </c>
      <c r="Q221" s="19">
        <f t="shared" si="44"/>
        <v>23625.923000000003</v>
      </c>
      <c r="R221" s="90">
        <f t="shared" si="45"/>
        <v>2.6200954685061573E-3</v>
      </c>
      <c r="S221" s="1">
        <f t="shared" si="39"/>
        <v>0.1</v>
      </c>
      <c r="T221" s="90">
        <f t="shared" si="46"/>
        <v>2.6200954685061574E-4</v>
      </c>
    </row>
    <row r="222" spans="1:20" ht="12.95" customHeight="1" x14ac:dyDescent="0.2">
      <c r="A222" s="36" t="s">
        <v>168</v>
      </c>
      <c r="B222" s="156" t="s">
        <v>2232</v>
      </c>
      <c r="C222" s="157">
        <v>38644.423999999999</v>
      </c>
      <c r="D222" s="157" t="s">
        <v>2272</v>
      </c>
      <c r="E222" s="4">
        <f t="shared" si="40"/>
        <v>-25194.005359909755</v>
      </c>
      <c r="F222" s="4">
        <f t="shared" si="41"/>
        <v>-25194</v>
      </c>
      <c r="G222" s="4">
        <f t="shared" si="42"/>
        <v>-3.3709999988786876E-3</v>
      </c>
      <c r="I222" s="4">
        <f t="shared" si="38"/>
        <v>-3.3709999988786876E-3</v>
      </c>
      <c r="M222" s="4"/>
      <c r="N222" s="4"/>
      <c r="O222" s="4"/>
      <c r="P222" s="92">
        <f t="shared" si="43"/>
        <v>-5.5557868121030682E-2</v>
      </c>
      <c r="Q222" s="19">
        <f t="shared" si="44"/>
        <v>23625.923999999999</v>
      </c>
      <c r="R222" s="90">
        <f t="shared" si="45"/>
        <v>2.7234692043988842E-3</v>
      </c>
      <c r="S222" s="1">
        <f t="shared" si="39"/>
        <v>0.1</v>
      </c>
      <c r="T222" s="90">
        <f t="shared" si="46"/>
        <v>2.7234692043988845E-4</v>
      </c>
    </row>
    <row r="223" spans="1:20" ht="12.95" customHeight="1" x14ac:dyDescent="0.2">
      <c r="A223" s="36" t="s">
        <v>177</v>
      </c>
      <c r="B223" s="156" t="s">
        <v>2232</v>
      </c>
      <c r="C223" s="157">
        <v>38651.328000000001</v>
      </c>
      <c r="D223" s="157" t="s">
        <v>2272</v>
      </c>
      <c r="E223" s="4">
        <f t="shared" si="40"/>
        <v>-25183.027959458032</v>
      </c>
      <c r="F223" s="4">
        <f t="shared" si="41"/>
        <v>-25183</v>
      </c>
      <c r="G223" s="4">
        <f t="shared" si="42"/>
        <v>-1.7584499997610692E-2</v>
      </c>
      <c r="I223" s="4">
        <f t="shared" si="38"/>
        <v>-1.7584499997610692E-2</v>
      </c>
      <c r="M223" s="4"/>
      <c r="N223" s="4"/>
      <c r="O223" s="4"/>
      <c r="P223" s="92">
        <f t="shared" si="43"/>
        <v>-5.5523609697708622E-2</v>
      </c>
      <c r="Q223" s="19">
        <f t="shared" si="44"/>
        <v>23632.828000000001</v>
      </c>
      <c r="R223" s="90">
        <f t="shared" si="45"/>
        <v>1.4393760448360648E-3</v>
      </c>
      <c r="S223" s="1">
        <f t="shared" si="39"/>
        <v>0.1</v>
      </c>
      <c r="T223" s="90">
        <f t="shared" si="46"/>
        <v>1.439376044836065E-4</v>
      </c>
    </row>
    <row r="224" spans="1:20" ht="12.95" customHeight="1" x14ac:dyDescent="0.2">
      <c r="A224" s="36" t="s">
        <v>133</v>
      </c>
      <c r="B224" s="156" t="s">
        <v>2232</v>
      </c>
      <c r="C224" s="157">
        <v>38713.589</v>
      </c>
      <c r="D224" s="157" t="s">
        <v>2272</v>
      </c>
      <c r="E224" s="4">
        <f t="shared" si="40"/>
        <v>-25084.032604660151</v>
      </c>
      <c r="F224" s="4">
        <f t="shared" si="41"/>
        <v>-25084</v>
      </c>
      <c r="G224" s="4">
        <f t="shared" si="42"/>
        <v>-2.0506000000750646E-2</v>
      </c>
      <c r="I224" s="4">
        <f t="shared" si="38"/>
        <v>-2.0506000000750646E-2</v>
      </c>
      <c r="M224" s="4"/>
      <c r="N224" s="4"/>
      <c r="O224" s="4"/>
      <c r="P224" s="92">
        <f t="shared" si="43"/>
        <v>-5.5215711062944969E-2</v>
      </c>
      <c r="Q224" s="19">
        <f t="shared" si="44"/>
        <v>23695.089</v>
      </c>
      <c r="R224" s="90">
        <f t="shared" si="45"/>
        <v>1.204764042021015E-3</v>
      </c>
      <c r="S224" s="1">
        <f t="shared" si="39"/>
        <v>0.1</v>
      </c>
      <c r="T224" s="90">
        <f t="shared" si="46"/>
        <v>1.2047640420210151E-4</v>
      </c>
    </row>
    <row r="225" spans="1:20" ht="12.95" customHeight="1" x14ac:dyDescent="0.2">
      <c r="A225" s="36" t="s">
        <v>133</v>
      </c>
      <c r="B225" s="156" t="s">
        <v>2232</v>
      </c>
      <c r="C225" s="157">
        <v>38718.620999999999</v>
      </c>
      <c r="D225" s="157" t="s">
        <v>2272</v>
      </c>
      <c r="E225" s="4">
        <f t="shared" si="40"/>
        <v>-25076.0316951768</v>
      </c>
      <c r="F225" s="4">
        <f t="shared" si="41"/>
        <v>-25076</v>
      </c>
      <c r="G225" s="4">
        <f t="shared" si="42"/>
        <v>-1.9934000003559049E-2</v>
      </c>
      <c r="I225" s="4">
        <f t="shared" si="38"/>
        <v>-1.9934000003559049E-2</v>
      </c>
      <c r="M225" s="4"/>
      <c r="N225" s="4"/>
      <c r="O225" s="4"/>
      <c r="P225" s="92">
        <f t="shared" si="43"/>
        <v>-5.5190863942956303E-2</v>
      </c>
      <c r="Q225" s="19">
        <f t="shared" si="44"/>
        <v>23700.120999999999</v>
      </c>
      <c r="R225" s="90">
        <f t="shared" si="45"/>
        <v>1.2430464548411704E-3</v>
      </c>
      <c r="S225" s="1">
        <f t="shared" si="39"/>
        <v>0.1</v>
      </c>
      <c r="T225" s="90">
        <f t="shared" si="46"/>
        <v>1.2430464548411705E-4</v>
      </c>
    </row>
    <row r="226" spans="1:20" ht="12.95" customHeight="1" x14ac:dyDescent="0.2">
      <c r="A226" s="36" t="s">
        <v>133</v>
      </c>
      <c r="B226" s="156" t="s">
        <v>2232</v>
      </c>
      <c r="C226" s="157">
        <v>38728.684999999998</v>
      </c>
      <c r="D226" s="157" t="s">
        <v>2272</v>
      </c>
      <c r="E226" s="4">
        <f t="shared" si="40"/>
        <v>-25060.029876210101</v>
      </c>
      <c r="F226" s="4">
        <f t="shared" si="41"/>
        <v>-25060</v>
      </c>
      <c r="G226" s="4">
        <f t="shared" si="42"/>
        <v>-1.8790000001899898E-2</v>
      </c>
      <c r="I226" s="4">
        <f t="shared" si="38"/>
        <v>-1.8790000001899898E-2</v>
      </c>
      <c r="M226" s="4"/>
      <c r="N226" s="4"/>
      <c r="O226" s="4"/>
      <c r="P226" s="92">
        <f t="shared" si="43"/>
        <v>-5.5141184765903843E-2</v>
      </c>
      <c r="Q226" s="19">
        <f t="shared" si="44"/>
        <v>23710.184999999998</v>
      </c>
      <c r="R226" s="90">
        <f t="shared" si="45"/>
        <v>1.3214086337467526E-3</v>
      </c>
      <c r="S226" s="1">
        <f t="shared" si="39"/>
        <v>0.1</v>
      </c>
      <c r="T226" s="90">
        <f t="shared" si="46"/>
        <v>1.3214086337467527E-4</v>
      </c>
    </row>
    <row r="227" spans="1:20" ht="12.95" customHeight="1" x14ac:dyDescent="0.2">
      <c r="A227" s="36" t="s">
        <v>168</v>
      </c>
      <c r="B227" s="156" t="s">
        <v>2232</v>
      </c>
      <c r="C227" s="157">
        <v>38753.226999999999</v>
      </c>
      <c r="D227" s="157" t="s">
        <v>2272</v>
      </c>
      <c r="E227" s="4">
        <f t="shared" si="40"/>
        <v>-25021.007952414308</v>
      </c>
      <c r="F227" s="4">
        <f t="shared" si="41"/>
        <v>-25021</v>
      </c>
      <c r="G227" s="4">
        <f t="shared" si="42"/>
        <v>-5.0015000015264377E-3</v>
      </c>
      <c r="I227" s="4">
        <f t="shared" si="38"/>
        <v>-5.0015000015264377E-3</v>
      </c>
      <c r="M227" s="4"/>
      <c r="N227" s="4"/>
      <c r="O227" s="4"/>
      <c r="P227" s="92">
        <f t="shared" si="43"/>
        <v>-5.5020175912395358E-2</v>
      </c>
      <c r="Q227" s="19">
        <f t="shared" si="44"/>
        <v>23734.726999999999</v>
      </c>
      <c r="R227" s="90">
        <f t="shared" si="45"/>
        <v>2.5018679398765386E-3</v>
      </c>
      <c r="S227" s="1">
        <f t="shared" si="39"/>
        <v>0.1</v>
      </c>
      <c r="T227" s="90">
        <f t="shared" si="46"/>
        <v>2.501867939876539E-4</v>
      </c>
    </row>
    <row r="228" spans="1:20" ht="12.95" customHeight="1" x14ac:dyDescent="0.2">
      <c r="A228" s="36" t="s">
        <v>168</v>
      </c>
      <c r="B228" s="156" t="s">
        <v>2232</v>
      </c>
      <c r="C228" s="157">
        <v>38753.226999999999</v>
      </c>
      <c r="D228" s="157" t="s">
        <v>2272</v>
      </c>
      <c r="E228" s="4">
        <f t="shared" si="40"/>
        <v>-25021.007952414308</v>
      </c>
      <c r="F228" s="4">
        <f t="shared" si="41"/>
        <v>-25021</v>
      </c>
      <c r="G228" s="4">
        <f t="shared" si="42"/>
        <v>-5.0015000015264377E-3</v>
      </c>
      <c r="I228" s="4">
        <f t="shared" si="38"/>
        <v>-5.0015000015264377E-3</v>
      </c>
      <c r="M228" s="4"/>
      <c r="N228" s="4"/>
      <c r="O228" s="4"/>
      <c r="P228" s="92">
        <f t="shared" si="43"/>
        <v>-5.5020175912395358E-2</v>
      </c>
      <c r="Q228" s="19">
        <f t="shared" si="44"/>
        <v>23734.726999999999</v>
      </c>
      <c r="R228" s="90">
        <f t="shared" si="45"/>
        <v>2.5018679398765386E-3</v>
      </c>
      <c r="S228" s="1">
        <f t="shared" si="39"/>
        <v>0.1</v>
      </c>
      <c r="T228" s="90">
        <f t="shared" si="46"/>
        <v>2.501867939876539E-4</v>
      </c>
    </row>
    <row r="229" spans="1:20" ht="12.95" customHeight="1" x14ac:dyDescent="0.2">
      <c r="A229" s="36" t="s">
        <v>133</v>
      </c>
      <c r="B229" s="156" t="s">
        <v>2232</v>
      </c>
      <c r="C229" s="157">
        <v>38774.599000000002</v>
      </c>
      <c r="D229" s="157" t="s">
        <v>2272</v>
      </c>
      <c r="E229" s="4">
        <f t="shared" si="40"/>
        <v>-24987.026347192088</v>
      </c>
      <c r="F229" s="4">
        <f t="shared" si="41"/>
        <v>-24987</v>
      </c>
      <c r="G229" s="4">
        <f t="shared" si="42"/>
        <v>-1.6570499996305443E-2</v>
      </c>
      <c r="I229" s="4">
        <f t="shared" si="38"/>
        <v>-1.6570499996305443E-2</v>
      </c>
      <c r="M229" s="4"/>
      <c r="N229" s="4"/>
      <c r="O229" s="4"/>
      <c r="P229" s="92">
        <f t="shared" si="43"/>
        <v>-5.4914778374307374E-2</v>
      </c>
      <c r="Q229" s="19">
        <f t="shared" si="44"/>
        <v>23756.099000000002</v>
      </c>
      <c r="R229" s="90">
        <f t="shared" si="45"/>
        <v>1.4702836843297064E-3</v>
      </c>
      <c r="S229" s="1">
        <f t="shared" si="39"/>
        <v>0.1</v>
      </c>
      <c r="T229" s="90">
        <f t="shared" si="46"/>
        <v>1.4702836843297066E-4</v>
      </c>
    </row>
    <row r="230" spans="1:20" ht="12.95" customHeight="1" x14ac:dyDescent="0.2">
      <c r="A230" s="36" t="s">
        <v>27</v>
      </c>
      <c r="B230" s="156" t="s">
        <v>2226</v>
      </c>
      <c r="C230" s="157">
        <v>38778.686199999996</v>
      </c>
      <c r="D230" s="157" t="s">
        <v>2272</v>
      </c>
      <c r="E230" s="4">
        <f t="shared" si="40"/>
        <v>-24980.527675244492</v>
      </c>
      <c r="F230" s="4">
        <f t="shared" si="41"/>
        <v>-24980.5</v>
      </c>
      <c r="G230" s="4">
        <f t="shared" si="42"/>
        <v>-1.7405750004400034E-2</v>
      </c>
      <c r="I230" s="4"/>
      <c r="J230" s="1">
        <f>G230</f>
        <v>-1.7405750004400034E-2</v>
      </c>
      <c r="M230" s="4"/>
      <c r="N230" s="4"/>
      <c r="O230" s="4"/>
      <c r="P230" s="92">
        <f t="shared" si="43"/>
        <v>-5.4894639171308102E-2</v>
      </c>
      <c r="Q230" s="19">
        <f t="shared" si="44"/>
        <v>23760.186199999996</v>
      </c>
      <c r="R230" s="90">
        <f t="shared" si="45"/>
        <v>1.4054168109687171E-3</v>
      </c>
      <c r="S230" s="1">
        <f>S$17</f>
        <v>1</v>
      </c>
      <c r="T230">
        <f t="shared" si="46"/>
        <v>1.4054168109687171E-3</v>
      </c>
    </row>
    <row r="231" spans="1:20" ht="12.95" customHeight="1" x14ac:dyDescent="0.2">
      <c r="A231" s="36" t="s">
        <v>168</v>
      </c>
      <c r="B231" s="156" t="s">
        <v>2232</v>
      </c>
      <c r="C231" s="157">
        <v>38817.373</v>
      </c>
      <c r="D231" s="157" t="s">
        <v>2272</v>
      </c>
      <c r="E231" s="4">
        <f t="shared" si="40"/>
        <v>-24919.015436571888</v>
      </c>
      <c r="F231" s="4">
        <f t="shared" si="41"/>
        <v>-24919</v>
      </c>
      <c r="G231" s="4">
        <f t="shared" si="42"/>
        <v>-9.7085000015795231E-3</v>
      </c>
      <c r="I231" s="4">
        <f t="shared" ref="I231:I253" si="47">G231</f>
        <v>-9.7085000015795231E-3</v>
      </c>
      <c r="M231" s="4"/>
      <c r="N231" s="4"/>
      <c r="O231" s="4"/>
      <c r="P231" s="92">
        <f t="shared" si="43"/>
        <v>-5.4704255372211838E-2</v>
      </c>
      <c r="Q231" s="19">
        <f t="shared" si="44"/>
        <v>23798.873</v>
      </c>
      <c r="R231" s="90">
        <f t="shared" si="45"/>
        <v>2.0246180013737867E-3</v>
      </c>
      <c r="S231" s="1">
        <f t="shared" ref="S231:S253" si="48">S$16</f>
        <v>0.1</v>
      </c>
      <c r="T231" s="90">
        <f t="shared" si="46"/>
        <v>2.0246180013737869E-4</v>
      </c>
    </row>
    <row r="232" spans="1:20" ht="12.95" customHeight="1" x14ac:dyDescent="0.2">
      <c r="A232" s="44" t="s">
        <v>2252</v>
      </c>
      <c r="B232" s="45"/>
      <c r="C232" s="46">
        <v>38931.834000000003</v>
      </c>
      <c r="D232" s="46"/>
      <c r="E232" s="4">
        <f t="shared" si="40"/>
        <v>-24737.021775925245</v>
      </c>
      <c r="F232" s="4">
        <f t="shared" si="41"/>
        <v>-24737</v>
      </c>
      <c r="G232" s="4">
        <f t="shared" si="42"/>
        <v>-1.3695499997993466E-2</v>
      </c>
      <c r="I232" s="4">
        <f t="shared" si="47"/>
        <v>-1.3695499997993466E-2</v>
      </c>
      <c r="M232" s="4"/>
      <c r="N232" s="4"/>
      <c r="O232" s="4"/>
      <c r="P232" s="92">
        <f t="shared" si="43"/>
        <v>-5.4142581548647414E-2</v>
      </c>
      <c r="Q232" s="19">
        <f t="shared" si="44"/>
        <v>23913.334000000003</v>
      </c>
      <c r="R232" s="90">
        <f t="shared" si="45"/>
        <v>1.635966405965251E-3</v>
      </c>
      <c r="S232" s="1">
        <f t="shared" si="48"/>
        <v>0.1</v>
      </c>
      <c r="T232" s="90">
        <f t="shared" si="46"/>
        <v>1.6359664059652511E-4</v>
      </c>
    </row>
    <row r="233" spans="1:20" ht="12.95" customHeight="1" x14ac:dyDescent="0.2">
      <c r="A233" s="44" t="s">
        <v>2251</v>
      </c>
      <c r="B233" s="45"/>
      <c r="C233" s="46">
        <v>38965.800999999999</v>
      </c>
      <c r="D233" s="46"/>
      <c r="E233" s="4">
        <f t="shared" si="40"/>
        <v>-24683.014046906766</v>
      </c>
      <c r="F233" s="4">
        <f t="shared" si="41"/>
        <v>-24683</v>
      </c>
      <c r="G233" s="4">
        <f t="shared" si="42"/>
        <v>-8.8345000040135346E-3</v>
      </c>
      <c r="I233" s="4">
        <f t="shared" si="47"/>
        <v>-8.8345000040135346E-3</v>
      </c>
      <c r="M233" s="4"/>
      <c r="N233" s="4"/>
      <c r="O233" s="4"/>
      <c r="P233" s="92">
        <f t="shared" si="43"/>
        <v>-5.3976430974342932E-2</v>
      </c>
      <c r="Q233" s="19">
        <f t="shared" si="44"/>
        <v>23947.300999999999</v>
      </c>
      <c r="R233" s="90">
        <f t="shared" si="45"/>
        <v>2.0377939317299844E-3</v>
      </c>
      <c r="S233" s="1">
        <f t="shared" si="48"/>
        <v>0.1</v>
      </c>
      <c r="T233" s="90">
        <f t="shared" si="46"/>
        <v>2.0377939317299846E-4</v>
      </c>
    </row>
    <row r="234" spans="1:20" ht="12.95" customHeight="1" x14ac:dyDescent="0.2">
      <c r="A234" s="36" t="s">
        <v>168</v>
      </c>
      <c r="B234" s="156" t="s">
        <v>2232</v>
      </c>
      <c r="C234" s="157">
        <v>38966.44</v>
      </c>
      <c r="D234" s="157" t="s">
        <v>2272</v>
      </c>
      <c r="E234" s="4">
        <f t="shared" si="40"/>
        <v>-24681.998033162752</v>
      </c>
      <c r="F234" s="4">
        <f t="shared" si="41"/>
        <v>-24682</v>
      </c>
      <c r="G234" s="4">
        <f t="shared" si="42"/>
        <v>1.237000004039146E-3</v>
      </c>
      <c r="I234" s="4">
        <f t="shared" si="47"/>
        <v>1.237000004039146E-3</v>
      </c>
      <c r="M234" s="4"/>
      <c r="N234" s="4"/>
      <c r="O234" s="4"/>
      <c r="P234" s="92">
        <f t="shared" si="43"/>
        <v>-5.3973356269305994E-2</v>
      </c>
      <c r="Q234" s="19">
        <f t="shared" si="44"/>
        <v>23947.940000000002</v>
      </c>
      <c r="R234" s="90">
        <f t="shared" si="45"/>
        <v>3.0481834398297012E-3</v>
      </c>
      <c r="S234" s="1">
        <f t="shared" si="48"/>
        <v>0.1</v>
      </c>
      <c r="T234" s="90">
        <f t="shared" si="46"/>
        <v>3.0481834398297014E-4</v>
      </c>
    </row>
    <row r="235" spans="1:20" ht="12.95" customHeight="1" x14ac:dyDescent="0.2">
      <c r="A235" s="44" t="s">
        <v>2251</v>
      </c>
      <c r="B235" s="45"/>
      <c r="C235" s="46">
        <v>38972.716999999997</v>
      </c>
      <c r="D235" s="46"/>
      <c r="E235" s="4">
        <f t="shared" si="40"/>
        <v>-24672.01756638474</v>
      </c>
      <c r="F235" s="4">
        <f t="shared" si="41"/>
        <v>-24672</v>
      </c>
      <c r="G235" s="4">
        <f t="shared" si="42"/>
        <v>-1.1048000007576775E-2</v>
      </c>
      <c r="I235" s="4">
        <f t="shared" si="47"/>
        <v>-1.1048000007576775E-2</v>
      </c>
      <c r="M235" s="4"/>
      <c r="N235" s="4"/>
      <c r="O235" s="4"/>
      <c r="P235" s="92">
        <f t="shared" si="43"/>
        <v>-5.3942613533836906E-2</v>
      </c>
      <c r="Q235" s="19">
        <f t="shared" si="44"/>
        <v>23954.216999999997</v>
      </c>
      <c r="R235" s="90">
        <f t="shared" si="45"/>
        <v>1.8399478695672186E-3</v>
      </c>
      <c r="S235" s="1">
        <f t="shared" si="48"/>
        <v>0.1</v>
      </c>
      <c r="T235" s="90">
        <f t="shared" si="46"/>
        <v>1.8399478695672186E-4</v>
      </c>
    </row>
    <row r="236" spans="1:20" ht="12.95" customHeight="1" x14ac:dyDescent="0.2">
      <c r="A236" s="36" t="s">
        <v>2814</v>
      </c>
      <c r="B236" s="156" t="s">
        <v>2232</v>
      </c>
      <c r="C236" s="157">
        <v>38983.404000000002</v>
      </c>
      <c r="D236" s="157" t="s">
        <v>2272</v>
      </c>
      <c r="E236" s="4">
        <f t="shared" si="40"/>
        <v>-24655.025173767764</v>
      </c>
      <c r="F236" s="4">
        <f t="shared" si="41"/>
        <v>-24655</v>
      </c>
      <c r="G236" s="4">
        <f t="shared" si="42"/>
        <v>-1.5832500001124572E-2</v>
      </c>
      <c r="I236" s="4">
        <f t="shared" si="47"/>
        <v>-1.5832500001124572E-2</v>
      </c>
      <c r="M236" s="4"/>
      <c r="N236" s="4"/>
      <c r="O236" s="4"/>
      <c r="P236" s="92">
        <f t="shared" si="43"/>
        <v>-5.3890368888441842E-2</v>
      </c>
      <c r="Q236" s="19">
        <f t="shared" si="44"/>
        <v>23964.904000000002</v>
      </c>
      <c r="R236" s="90">
        <f t="shared" si="45"/>
        <v>1.4484013842442319E-3</v>
      </c>
      <c r="S236" s="1">
        <f t="shared" si="48"/>
        <v>0.1</v>
      </c>
      <c r="T236" s="90">
        <f t="shared" si="46"/>
        <v>1.4484013842442318E-4</v>
      </c>
    </row>
    <row r="237" spans="1:20" ht="12.95" customHeight="1" x14ac:dyDescent="0.2">
      <c r="A237" s="44" t="s">
        <v>2251</v>
      </c>
      <c r="B237" s="45"/>
      <c r="C237" s="46">
        <v>38984.660000000003</v>
      </c>
      <c r="D237" s="46"/>
      <c r="E237" s="4">
        <f t="shared" si="40"/>
        <v>-24653.028126408644</v>
      </c>
      <c r="F237" s="4">
        <f t="shared" si="41"/>
        <v>-24653</v>
      </c>
      <c r="G237" s="4">
        <f t="shared" si="42"/>
        <v>-1.7689499996777158E-2</v>
      </c>
      <c r="I237" s="4">
        <f t="shared" si="47"/>
        <v>-1.7689499996777158E-2</v>
      </c>
      <c r="M237" s="4"/>
      <c r="N237" s="4"/>
      <c r="O237" s="4"/>
      <c r="P237" s="92">
        <f t="shared" si="43"/>
        <v>-5.3884223950173775E-2</v>
      </c>
      <c r="Q237" s="19">
        <f t="shared" si="44"/>
        <v>23966.160000000003</v>
      </c>
      <c r="R237" s="90">
        <f t="shared" si="45"/>
        <v>1.3100580420625828E-3</v>
      </c>
      <c r="S237" s="1">
        <f t="shared" si="48"/>
        <v>0.1</v>
      </c>
      <c r="T237" s="90">
        <f t="shared" si="46"/>
        <v>1.3100580420625829E-4</v>
      </c>
    </row>
    <row r="238" spans="1:20" ht="12.95" customHeight="1" x14ac:dyDescent="0.2">
      <c r="A238" s="44" t="s">
        <v>2251</v>
      </c>
      <c r="B238" s="45"/>
      <c r="C238" s="46">
        <v>38989.69</v>
      </c>
      <c r="D238" s="46"/>
      <c r="E238" s="4">
        <f t="shared" si="40"/>
        <v>-24645.030396937011</v>
      </c>
      <c r="F238" s="4">
        <f t="shared" si="41"/>
        <v>-24645</v>
      </c>
      <c r="G238" s="4">
        <f t="shared" si="42"/>
        <v>-1.9117499999993015E-2</v>
      </c>
      <c r="I238" s="4">
        <f t="shared" si="47"/>
        <v>-1.9117499999993015E-2</v>
      </c>
      <c r="M238" s="4"/>
      <c r="N238" s="4"/>
      <c r="O238" s="4"/>
      <c r="P238" s="92">
        <f t="shared" si="43"/>
        <v>-5.3859647335210856E-2</v>
      </c>
      <c r="Q238" s="19">
        <f t="shared" si="44"/>
        <v>23971.190000000002</v>
      </c>
      <c r="R238" s="90">
        <f t="shared" si="45"/>
        <v>1.207016801461984E-3</v>
      </c>
      <c r="S238" s="1">
        <f t="shared" si="48"/>
        <v>0.1</v>
      </c>
      <c r="T238" s="90">
        <f t="shared" si="46"/>
        <v>1.207016801461984E-4</v>
      </c>
    </row>
    <row r="239" spans="1:20" ht="12.95" customHeight="1" x14ac:dyDescent="0.2">
      <c r="A239" s="44" t="s">
        <v>2251</v>
      </c>
      <c r="B239" s="45"/>
      <c r="C239" s="46">
        <v>38999.754999999997</v>
      </c>
      <c r="D239" s="46"/>
      <c r="E239" s="4">
        <f t="shared" si="40"/>
        <v>-24629.026987964458</v>
      </c>
      <c r="F239" s="4">
        <f t="shared" si="41"/>
        <v>-24629</v>
      </c>
      <c r="G239" s="4">
        <f t="shared" si="42"/>
        <v>-1.6973500001768116E-2</v>
      </c>
      <c r="I239" s="4">
        <f t="shared" si="47"/>
        <v>-1.6973500001768116E-2</v>
      </c>
      <c r="M239" s="4"/>
      <c r="N239" s="4"/>
      <c r="O239" s="4"/>
      <c r="P239" s="92">
        <f t="shared" si="43"/>
        <v>-5.3810509168209876E-2</v>
      </c>
      <c r="Q239" s="19">
        <f t="shared" si="44"/>
        <v>23981.254999999997</v>
      </c>
      <c r="R239" s="90">
        <f t="shared" si="45"/>
        <v>1.3569652443285144E-3</v>
      </c>
      <c r="S239" s="1">
        <f t="shared" si="48"/>
        <v>0.1</v>
      </c>
      <c r="T239" s="90">
        <f t="shared" si="46"/>
        <v>1.3569652443285143E-4</v>
      </c>
    </row>
    <row r="240" spans="1:20" ht="12.95" customHeight="1" x14ac:dyDescent="0.2">
      <c r="A240" s="44" t="s">
        <v>2251</v>
      </c>
      <c r="B240" s="45"/>
      <c r="C240" s="46">
        <v>39004.792000000001</v>
      </c>
      <c r="D240" s="46"/>
      <c r="E240" s="4">
        <f t="shared" si="40"/>
        <v>-24621.018128451804</v>
      </c>
      <c r="F240" s="4">
        <f t="shared" si="41"/>
        <v>-24621</v>
      </c>
      <c r="G240" s="4">
        <f t="shared" si="42"/>
        <v>-1.1401499999919906E-2</v>
      </c>
      <c r="I240" s="4">
        <f t="shared" si="47"/>
        <v>-1.1401499999919906E-2</v>
      </c>
      <c r="M240" s="4"/>
      <c r="N240" s="4"/>
      <c r="O240" s="4"/>
      <c r="P240" s="92">
        <f t="shared" si="43"/>
        <v>-5.3785947616171823E-2</v>
      </c>
      <c r="Q240" s="19">
        <f t="shared" si="44"/>
        <v>23986.292000000001</v>
      </c>
      <c r="R240" s="90">
        <f t="shared" si="45"/>
        <v>1.7964413997348027E-3</v>
      </c>
      <c r="S240" s="1">
        <f t="shared" si="48"/>
        <v>0.1</v>
      </c>
      <c r="T240" s="90">
        <f t="shared" si="46"/>
        <v>1.7964413997348028E-4</v>
      </c>
    </row>
    <row r="241" spans="1:35" ht="12.95" customHeight="1" x14ac:dyDescent="0.2">
      <c r="A241" s="44" t="s">
        <v>2251</v>
      </c>
      <c r="B241" s="45"/>
      <c r="C241" s="46">
        <v>39011.705999999998</v>
      </c>
      <c r="D241" s="46"/>
      <c r="E241" s="4">
        <f t="shared" si="40"/>
        <v>-24610.024827941495</v>
      </c>
      <c r="F241" s="4">
        <f t="shared" si="41"/>
        <v>-24610</v>
      </c>
      <c r="G241" s="4">
        <f t="shared" si="42"/>
        <v>-1.56150000038906E-2</v>
      </c>
      <c r="I241" s="4">
        <f t="shared" si="47"/>
        <v>-1.56150000038906E-2</v>
      </c>
      <c r="M241" s="4"/>
      <c r="N241" s="4"/>
      <c r="O241" s="4"/>
      <c r="P241" s="92">
        <f t="shared" si="43"/>
        <v>-5.3752183680430166E-2</v>
      </c>
      <c r="Q241" s="19">
        <f t="shared" si="44"/>
        <v>23993.205999999998</v>
      </c>
      <c r="R241" s="90">
        <f t="shared" si="45"/>
        <v>1.4544447787781158E-3</v>
      </c>
      <c r="S241" s="1">
        <f t="shared" si="48"/>
        <v>0.1</v>
      </c>
      <c r="T241" s="90">
        <f t="shared" si="46"/>
        <v>1.4544447787781159E-4</v>
      </c>
    </row>
    <row r="242" spans="1:35" ht="12.95" customHeight="1" x14ac:dyDescent="0.2">
      <c r="A242" s="36" t="s">
        <v>2814</v>
      </c>
      <c r="B242" s="156" t="s">
        <v>2232</v>
      </c>
      <c r="C242" s="157">
        <v>39012.336000000003</v>
      </c>
      <c r="D242" s="157" t="s">
        <v>2272</v>
      </c>
      <c r="E242" s="4">
        <f t="shared" si="40"/>
        <v>-24609.023124250212</v>
      </c>
      <c r="F242" s="4">
        <f t="shared" si="41"/>
        <v>-24609</v>
      </c>
      <c r="G242" s="4">
        <f t="shared" si="42"/>
        <v>-1.454350000130944E-2</v>
      </c>
      <c r="I242" s="4">
        <f t="shared" si="47"/>
        <v>-1.454350000130944E-2</v>
      </c>
      <c r="M242" s="4"/>
      <c r="N242" s="4"/>
      <c r="O242" s="4"/>
      <c r="P242" s="92">
        <f t="shared" si="43"/>
        <v>-5.3749114702442778E-2</v>
      </c>
      <c r="Q242" s="19">
        <f t="shared" si="44"/>
        <v>23993.836000000003</v>
      </c>
      <c r="R242" s="90">
        <f t="shared" si="45"/>
        <v>1.5370802240937227E-3</v>
      </c>
      <c r="S242" s="1">
        <f t="shared" si="48"/>
        <v>0.1</v>
      </c>
      <c r="T242" s="90">
        <f t="shared" si="46"/>
        <v>1.5370802240937228E-4</v>
      </c>
    </row>
    <row r="243" spans="1:35" ht="12.95" customHeight="1" x14ac:dyDescent="0.2">
      <c r="A243" s="44" t="s">
        <v>2251</v>
      </c>
      <c r="B243" s="45"/>
      <c r="C243" s="46">
        <v>39016.737999999998</v>
      </c>
      <c r="D243" s="46"/>
      <c r="E243" s="4">
        <f t="shared" si="40"/>
        <v>-24602.023918458148</v>
      </c>
      <c r="F243" s="4">
        <f t="shared" si="41"/>
        <v>-24602</v>
      </c>
      <c r="G243" s="4">
        <f t="shared" si="42"/>
        <v>-1.5043000006699003E-2</v>
      </c>
      <c r="I243" s="4">
        <f t="shared" si="47"/>
        <v>-1.5043000006699003E-2</v>
      </c>
      <c r="M243" s="4"/>
      <c r="N243" s="4"/>
      <c r="O243" s="4"/>
      <c r="P243" s="92">
        <f t="shared" si="43"/>
        <v>-5.3727634053207629E-2</v>
      </c>
      <c r="Q243" s="19">
        <f t="shared" si="44"/>
        <v>23998.237999999998</v>
      </c>
      <c r="R243" s="90">
        <f t="shared" si="45"/>
        <v>1.4965009113122943E-3</v>
      </c>
      <c r="S243" s="1">
        <f t="shared" si="48"/>
        <v>0.1</v>
      </c>
      <c r="T243" s="90">
        <f t="shared" si="46"/>
        <v>1.4965009113122944E-4</v>
      </c>
      <c r="AD243" s="1" t="s">
        <v>1986</v>
      </c>
      <c r="AI243" s="1" t="s">
        <v>1988</v>
      </c>
    </row>
    <row r="244" spans="1:35" ht="12.95" customHeight="1" x14ac:dyDescent="0.2">
      <c r="A244" s="47" t="s">
        <v>1987</v>
      </c>
      <c r="B244" s="48"/>
      <c r="C244" s="49">
        <v>39027.432000000001</v>
      </c>
      <c r="D244" s="49"/>
      <c r="E244" s="4">
        <f t="shared" si="40"/>
        <v>-24585.020395800162</v>
      </c>
      <c r="F244" s="4">
        <f t="shared" si="41"/>
        <v>-24585</v>
      </c>
      <c r="G244" s="4">
        <f t="shared" si="42"/>
        <v>-1.2827500002458692E-2</v>
      </c>
      <c r="I244" s="4">
        <f t="shared" si="47"/>
        <v>-1.2827500002458692E-2</v>
      </c>
      <c r="M244" s="4"/>
      <c r="N244" s="4"/>
      <c r="O244" s="4"/>
      <c r="P244" s="92">
        <f t="shared" si="43"/>
        <v>-5.3675482766565655E-2</v>
      </c>
      <c r="Q244" s="19">
        <f t="shared" si="44"/>
        <v>24008.932000000001</v>
      </c>
      <c r="R244" s="90">
        <f t="shared" si="45"/>
        <v>1.6685576958967796E-3</v>
      </c>
      <c r="S244" s="1">
        <f t="shared" si="48"/>
        <v>0.1</v>
      </c>
      <c r="T244" s="90">
        <f t="shared" si="46"/>
        <v>1.6685576958967797E-4</v>
      </c>
    </row>
    <row r="245" spans="1:35" ht="12.95" customHeight="1" x14ac:dyDescent="0.2">
      <c r="A245" s="44" t="s">
        <v>2251</v>
      </c>
      <c r="B245" s="45"/>
      <c r="C245" s="46">
        <v>39028.686999999998</v>
      </c>
      <c r="D245" s="46"/>
      <c r="E245" s="4">
        <f t="shared" si="40"/>
        <v>-24583.024938446903</v>
      </c>
      <c r="F245" s="4">
        <f t="shared" si="41"/>
        <v>-24583</v>
      </c>
      <c r="G245" s="4">
        <f t="shared" si="42"/>
        <v>-1.5684500001952983E-2</v>
      </c>
      <c r="I245" s="4">
        <f t="shared" si="47"/>
        <v>-1.5684500001952983E-2</v>
      </c>
      <c r="M245" s="4"/>
      <c r="N245" s="4"/>
      <c r="O245" s="4"/>
      <c r="P245" s="92">
        <f t="shared" si="43"/>
        <v>-5.3669348811680298E-2</v>
      </c>
      <c r="Q245" s="19">
        <f t="shared" si="44"/>
        <v>24010.186999999998</v>
      </c>
      <c r="R245" s="90">
        <f t="shared" si="45"/>
        <v>1.4428487390978427E-3</v>
      </c>
      <c r="S245" s="1">
        <f t="shared" si="48"/>
        <v>0.1</v>
      </c>
      <c r="T245" s="90">
        <f t="shared" si="46"/>
        <v>1.4428487390978428E-4</v>
      </c>
    </row>
    <row r="246" spans="1:35" ht="12.95" customHeight="1" x14ac:dyDescent="0.2">
      <c r="A246" s="36" t="s">
        <v>233</v>
      </c>
      <c r="B246" s="156" t="s">
        <v>2232</v>
      </c>
      <c r="C246" s="157">
        <v>39029.317999999999</v>
      </c>
      <c r="D246" s="157" t="s">
        <v>2272</v>
      </c>
      <c r="E246" s="4">
        <f t="shared" si="40"/>
        <v>-24582.021644749766</v>
      </c>
      <c r="F246" s="4">
        <f t="shared" si="41"/>
        <v>-24582</v>
      </c>
      <c r="G246" s="4">
        <f t="shared" si="42"/>
        <v>-1.3613000002806075E-2</v>
      </c>
      <c r="I246" s="4">
        <f t="shared" si="47"/>
        <v>-1.3613000002806075E-2</v>
      </c>
      <c r="M246" s="4"/>
      <c r="N246" s="4"/>
      <c r="O246" s="4"/>
      <c r="P246" s="92">
        <f t="shared" si="43"/>
        <v>-5.3666281951916722E-2</v>
      </c>
      <c r="Q246" s="19">
        <f t="shared" si="44"/>
        <v>24010.817999999999</v>
      </c>
      <c r="R246" s="90">
        <f t="shared" si="45"/>
        <v>1.6042653948949528E-3</v>
      </c>
      <c r="S246" s="1">
        <f t="shared" si="48"/>
        <v>0.1</v>
      </c>
      <c r="T246" s="90">
        <f t="shared" si="46"/>
        <v>1.6042653948949528E-4</v>
      </c>
    </row>
    <row r="247" spans="1:35" ht="12.95" customHeight="1" x14ac:dyDescent="0.2">
      <c r="A247" s="44" t="s">
        <v>2251</v>
      </c>
      <c r="B247" s="45"/>
      <c r="C247" s="46">
        <v>39033.714</v>
      </c>
      <c r="D247" s="46"/>
      <c r="E247" s="4">
        <f t="shared" si="40"/>
        <v>-24575.031978992847</v>
      </c>
      <c r="F247" s="4">
        <f t="shared" si="41"/>
        <v>-24575</v>
      </c>
      <c r="G247" s="4">
        <f t="shared" si="42"/>
        <v>-2.0112500002142042E-2</v>
      </c>
      <c r="I247" s="4">
        <f t="shared" si="47"/>
        <v>-2.0112500002142042E-2</v>
      </c>
      <c r="M247" s="4"/>
      <c r="N247" s="4"/>
      <c r="O247" s="4"/>
      <c r="P247" s="92">
        <f t="shared" si="43"/>
        <v>-5.3644816130248241E-2</v>
      </c>
      <c r="Q247" s="19">
        <f t="shared" si="44"/>
        <v>24015.214</v>
      </c>
      <c r="R247" s="90">
        <f t="shared" si="45"/>
        <v>1.1244162249152512E-3</v>
      </c>
      <c r="S247" s="1">
        <f t="shared" si="48"/>
        <v>0.1</v>
      </c>
      <c r="T247" s="90">
        <f t="shared" si="46"/>
        <v>1.1244162249152513E-4</v>
      </c>
    </row>
    <row r="248" spans="1:35" ht="12.95" customHeight="1" x14ac:dyDescent="0.2">
      <c r="A248" s="44" t="s">
        <v>2250</v>
      </c>
      <c r="B248" s="45"/>
      <c r="C248" s="46">
        <v>39045.661999999997</v>
      </c>
      <c r="D248" s="46"/>
      <c r="E248" s="4">
        <f t="shared" si="40"/>
        <v>-24556.03458898747</v>
      </c>
      <c r="F248" s="4">
        <f t="shared" si="41"/>
        <v>-24556</v>
      </c>
      <c r="G248" s="4">
        <f t="shared" si="42"/>
        <v>-2.1754000001237728E-2</v>
      </c>
      <c r="I248" s="4">
        <f t="shared" si="47"/>
        <v>-2.1754000001237728E-2</v>
      </c>
      <c r="M248" s="4"/>
      <c r="N248" s="4"/>
      <c r="O248" s="4"/>
      <c r="P248" s="92">
        <f t="shared" si="43"/>
        <v>-5.3586571134973289E-2</v>
      </c>
      <c r="Q248" s="19">
        <f t="shared" si="44"/>
        <v>24027.161999999997</v>
      </c>
      <c r="R248" s="90">
        <f t="shared" si="45"/>
        <v>1.0133125849843346E-3</v>
      </c>
      <c r="S248" s="1">
        <f t="shared" si="48"/>
        <v>0.1</v>
      </c>
      <c r="T248" s="90">
        <f t="shared" si="46"/>
        <v>1.0133125849843346E-4</v>
      </c>
    </row>
    <row r="249" spans="1:35" ht="12.95" customHeight="1" x14ac:dyDescent="0.2">
      <c r="A249" s="44" t="s">
        <v>2250</v>
      </c>
      <c r="B249" s="45"/>
      <c r="C249" s="46">
        <v>39045.663</v>
      </c>
      <c r="D249" s="46"/>
      <c r="E249" s="4">
        <f t="shared" si="40"/>
        <v>-24556.032998981602</v>
      </c>
      <c r="F249" s="4">
        <f t="shared" si="41"/>
        <v>-24556</v>
      </c>
      <c r="G249" s="4">
        <f t="shared" si="42"/>
        <v>-2.0753999997396022E-2</v>
      </c>
      <c r="I249" s="4">
        <f t="shared" si="47"/>
        <v>-2.0753999997396022E-2</v>
      </c>
      <c r="M249" s="4"/>
      <c r="N249" s="4"/>
      <c r="O249" s="4"/>
      <c r="P249" s="92">
        <f t="shared" si="43"/>
        <v>-5.3586571134973289E-2</v>
      </c>
      <c r="Q249" s="19">
        <f t="shared" si="44"/>
        <v>24027.163</v>
      </c>
      <c r="R249" s="90">
        <f t="shared" si="45"/>
        <v>1.0779777275040719E-3</v>
      </c>
      <c r="S249" s="1">
        <f t="shared" si="48"/>
        <v>0.1</v>
      </c>
      <c r="T249" s="90">
        <f t="shared" si="46"/>
        <v>1.077977727504072E-4</v>
      </c>
    </row>
    <row r="250" spans="1:35" ht="12.95" customHeight="1" x14ac:dyDescent="0.2">
      <c r="A250" s="36" t="s">
        <v>2814</v>
      </c>
      <c r="B250" s="156" t="s">
        <v>2232</v>
      </c>
      <c r="C250" s="157">
        <v>39046.292999999998</v>
      </c>
      <c r="D250" s="157" t="s">
        <v>2272</v>
      </c>
      <c r="E250" s="4">
        <f t="shared" si="40"/>
        <v>-24555.03129529033</v>
      </c>
      <c r="F250" s="4">
        <f t="shared" si="41"/>
        <v>-24555</v>
      </c>
      <c r="G250" s="4">
        <f t="shared" si="42"/>
        <v>-1.9682500002090819E-2</v>
      </c>
      <c r="I250" s="4">
        <f t="shared" si="47"/>
        <v>-1.9682500002090819E-2</v>
      </c>
      <c r="M250" s="4"/>
      <c r="N250" s="4"/>
      <c r="O250" s="4"/>
      <c r="P250" s="92">
        <f t="shared" si="43"/>
        <v>-5.3583506393433525E-2</v>
      </c>
      <c r="Q250" s="19">
        <f t="shared" si="44"/>
        <v>24027.792999999998</v>
      </c>
      <c r="R250" s="90">
        <f t="shared" si="45"/>
        <v>1.149278234345859E-3</v>
      </c>
      <c r="S250" s="1">
        <f t="shared" si="48"/>
        <v>0.1</v>
      </c>
      <c r="T250" s="90">
        <f t="shared" si="46"/>
        <v>1.149278234345859E-4</v>
      </c>
    </row>
    <row r="251" spans="1:35" ht="12.95" customHeight="1" x14ac:dyDescent="0.2">
      <c r="A251" s="44" t="s">
        <v>2250</v>
      </c>
      <c r="B251" s="45"/>
      <c r="C251" s="46">
        <v>39050.696000000004</v>
      </c>
      <c r="D251" s="46"/>
      <c r="E251" s="4">
        <f t="shared" si="40"/>
        <v>-24548.030499492386</v>
      </c>
      <c r="F251" s="4">
        <f t="shared" si="41"/>
        <v>-24548</v>
      </c>
      <c r="G251" s="4">
        <f t="shared" si="42"/>
        <v>-1.918199999636272E-2</v>
      </c>
      <c r="I251" s="4">
        <f t="shared" si="47"/>
        <v>-1.918199999636272E-2</v>
      </c>
      <c r="M251" s="4"/>
      <c r="N251" s="4"/>
      <c r="O251" s="4"/>
      <c r="P251" s="92">
        <f t="shared" si="43"/>
        <v>-5.3562055399331704E-2</v>
      </c>
      <c r="Q251" s="19">
        <f t="shared" si="44"/>
        <v>24032.196000000004</v>
      </c>
      <c r="R251" s="90">
        <f t="shared" si="45"/>
        <v>1.1819882095112169E-3</v>
      </c>
      <c r="S251" s="1">
        <f t="shared" si="48"/>
        <v>0.1</v>
      </c>
      <c r="T251" s="90">
        <f t="shared" si="46"/>
        <v>1.1819882095112169E-4</v>
      </c>
    </row>
    <row r="252" spans="1:35" ht="12.95" customHeight="1" x14ac:dyDescent="0.2">
      <c r="A252" s="36" t="s">
        <v>233</v>
      </c>
      <c r="B252" s="156" t="s">
        <v>2232</v>
      </c>
      <c r="C252" s="157">
        <v>39051.324000000001</v>
      </c>
      <c r="D252" s="157" t="s">
        <v>2272</v>
      </c>
      <c r="E252" s="4">
        <f t="shared" si="40"/>
        <v>-24547.031975812832</v>
      </c>
      <c r="F252" s="4">
        <f t="shared" si="41"/>
        <v>-24547</v>
      </c>
      <c r="G252" s="4">
        <f t="shared" si="42"/>
        <v>-2.011050000146497E-2</v>
      </c>
      <c r="I252" s="4">
        <f t="shared" si="47"/>
        <v>-2.011050000146497E-2</v>
      </c>
      <c r="M252" s="4"/>
      <c r="N252" s="4"/>
      <c r="O252" s="4"/>
      <c r="P252" s="92">
        <f t="shared" si="43"/>
        <v>-5.3558991285413804E-2</v>
      </c>
      <c r="Q252" s="19">
        <f t="shared" si="44"/>
        <v>24032.824000000001</v>
      </c>
      <c r="R252" s="90">
        <f t="shared" si="45"/>
        <v>1.118801569172401E-3</v>
      </c>
      <c r="S252" s="1">
        <f t="shared" si="48"/>
        <v>0.1</v>
      </c>
      <c r="T252" s="90">
        <f t="shared" si="46"/>
        <v>1.1188015691724011E-4</v>
      </c>
    </row>
    <row r="253" spans="1:35" ht="12.95" customHeight="1" x14ac:dyDescent="0.2">
      <c r="A253" s="44" t="s">
        <v>2250</v>
      </c>
      <c r="B253" s="45"/>
      <c r="C253" s="46">
        <v>39052.586000000003</v>
      </c>
      <c r="D253" s="46"/>
      <c r="E253" s="4">
        <f t="shared" si="40"/>
        <v>-24545.025388418555</v>
      </c>
      <c r="F253" s="4">
        <f t="shared" si="41"/>
        <v>-24545</v>
      </c>
      <c r="G253" s="4">
        <f t="shared" si="42"/>
        <v>-1.5967499995895196E-2</v>
      </c>
      <c r="I253" s="4">
        <f t="shared" si="47"/>
        <v>-1.5967499995895196E-2</v>
      </c>
      <c r="M253" s="4"/>
      <c r="N253" s="4"/>
      <c r="O253" s="4"/>
      <c r="P253" s="92">
        <f t="shared" si="43"/>
        <v>-5.3552863292936216E-2</v>
      </c>
      <c r="Q253" s="19">
        <f t="shared" si="44"/>
        <v>24034.086000000003</v>
      </c>
      <c r="R253" s="90">
        <f t="shared" si="45"/>
        <v>1.4126595341705582E-3</v>
      </c>
      <c r="S253" s="1">
        <f t="shared" si="48"/>
        <v>0.1</v>
      </c>
      <c r="T253" s="90">
        <f t="shared" si="46"/>
        <v>1.4126595341705582E-4</v>
      </c>
    </row>
    <row r="254" spans="1:35" ht="12.95" customHeight="1" x14ac:dyDescent="0.2">
      <c r="A254" s="47" t="s">
        <v>2217</v>
      </c>
      <c r="B254" s="48"/>
      <c r="C254" s="49">
        <v>39054.481</v>
      </c>
      <c r="D254" s="49"/>
      <c r="E254" s="4">
        <f t="shared" si="40"/>
        <v>-24542.012327315428</v>
      </c>
      <c r="F254" s="4">
        <f t="shared" si="41"/>
        <v>-24542</v>
      </c>
      <c r="G254" s="4">
        <f t="shared" si="42"/>
        <v>-7.7529999980470166E-3</v>
      </c>
      <c r="H254" s="1">
        <f>G254</f>
        <v>-7.7529999980470166E-3</v>
      </c>
      <c r="I254" s="4"/>
      <c r="M254" s="4"/>
      <c r="N254" s="4"/>
      <c r="O254" s="4"/>
      <c r="P254" s="92">
        <f t="shared" si="43"/>
        <v>-5.354367189261533E-2</v>
      </c>
      <c r="Q254" s="19">
        <f t="shared" si="44"/>
        <v>24035.981</v>
      </c>
      <c r="R254" s="90">
        <f t="shared" si="45"/>
        <v>2.0967856325560083E-3</v>
      </c>
      <c r="S254" s="1">
        <f>S$15</f>
        <v>0.2</v>
      </c>
      <c r="T254" s="90">
        <f t="shared" si="46"/>
        <v>4.1935712651120166E-4</v>
      </c>
      <c r="AD254" s="1" t="s">
        <v>1986</v>
      </c>
      <c r="AI254" s="1" t="s">
        <v>1988</v>
      </c>
    </row>
    <row r="255" spans="1:35" ht="12.95" customHeight="1" x14ac:dyDescent="0.2">
      <c r="A255" s="46" t="s">
        <v>2291</v>
      </c>
      <c r="B255" s="45" t="s">
        <v>2292</v>
      </c>
      <c r="C255" s="46">
        <v>39054.481</v>
      </c>
      <c r="D255" s="46">
        <v>4.0000000000000001E-3</v>
      </c>
      <c r="E255" s="4">
        <f t="shared" si="40"/>
        <v>-24542.012327315428</v>
      </c>
      <c r="F255" s="4">
        <f t="shared" si="41"/>
        <v>-24542</v>
      </c>
      <c r="G255" s="4">
        <f t="shared" si="42"/>
        <v>-7.7529999980470166E-3</v>
      </c>
      <c r="I255" s="4">
        <f t="shared" ref="I255:I297" si="49">G255</f>
        <v>-7.7529999980470166E-3</v>
      </c>
      <c r="M255" s="4"/>
      <c r="N255" s="4"/>
      <c r="O255" s="4"/>
      <c r="P255" s="92">
        <f t="shared" si="43"/>
        <v>-5.354367189261533E-2</v>
      </c>
      <c r="Q255" s="19">
        <f t="shared" si="44"/>
        <v>24035.981</v>
      </c>
      <c r="R255" s="90">
        <f t="shared" si="45"/>
        <v>2.0967856325560083E-3</v>
      </c>
      <c r="S255" s="1">
        <f t="shared" ref="S255:S297" si="50">S$16</f>
        <v>0.1</v>
      </c>
      <c r="T255" s="90">
        <f t="shared" si="46"/>
        <v>2.0967856325560083E-4</v>
      </c>
    </row>
    <row r="256" spans="1:35" ht="12.95" customHeight="1" x14ac:dyDescent="0.2">
      <c r="A256" s="47" t="s">
        <v>1987</v>
      </c>
      <c r="B256" s="48"/>
      <c r="C256" s="49">
        <v>39056.364000000001</v>
      </c>
      <c r="D256" s="49"/>
      <c r="E256" s="4">
        <f t="shared" si="40"/>
        <v>-24539.018346282606</v>
      </c>
      <c r="F256" s="4">
        <f t="shared" si="41"/>
        <v>-24539</v>
      </c>
      <c r="G256" s="4">
        <f t="shared" si="42"/>
        <v>-1.1538500002643559E-2</v>
      </c>
      <c r="I256" s="4">
        <f t="shared" si="49"/>
        <v>-1.1538500002643559E-2</v>
      </c>
      <c r="M256" s="4"/>
      <c r="N256" s="4"/>
      <c r="O256" s="4"/>
      <c r="P256" s="92">
        <f t="shared" si="43"/>
        <v>-5.3534481198369045E-2</v>
      </c>
      <c r="Q256" s="19">
        <f t="shared" si="44"/>
        <v>24037.864000000001</v>
      </c>
      <c r="R256" s="90">
        <f t="shared" si="45"/>
        <v>1.7636624365917285E-3</v>
      </c>
      <c r="S256" s="1">
        <f t="shared" si="50"/>
        <v>0.1</v>
      </c>
      <c r="T256" s="90">
        <f t="shared" si="46"/>
        <v>1.7636624365917287E-4</v>
      </c>
      <c r="AD256" s="1" t="s">
        <v>1986</v>
      </c>
      <c r="AI256" s="1" t="s">
        <v>1988</v>
      </c>
    </row>
    <row r="257" spans="1:35" ht="12.95" customHeight="1" x14ac:dyDescent="0.2">
      <c r="A257" s="47" t="s">
        <v>1987</v>
      </c>
      <c r="B257" s="48"/>
      <c r="C257" s="49">
        <v>39061.402999999998</v>
      </c>
      <c r="D257" s="49"/>
      <c r="E257" s="4">
        <f t="shared" si="40"/>
        <v>-24531.006306758245</v>
      </c>
      <c r="F257" s="4">
        <f t="shared" si="41"/>
        <v>-24531</v>
      </c>
      <c r="G257" s="4">
        <f t="shared" si="42"/>
        <v>-3.9665000003878959E-3</v>
      </c>
      <c r="I257" s="4">
        <f t="shared" si="49"/>
        <v>-3.9665000003878959E-3</v>
      </c>
      <c r="M257" s="4"/>
      <c r="N257" s="4"/>
      <c r="O257" s="4"/>
      <c r="P257" s="92">
        <f t="shared" si="43"/>
        <v>-5.3509976132299242E-2</v>
      </c>
      <c r="Q257" s="19">
        <f t="shared" si="44"/>
        <v>24042.902999999998</v>
      </c>
      <c r="R257" s="90">
        <f t="shared" si="45"/>
        <v>2.4545560272332691E-3</v>
      </c>
      <c r="S257" s="1">
        <f t="shared" si="50"/>
        <v>0.1</v>
      </c>
      <c r="T257" s="90">
        <f t="shared" si="46"/>
        <v>2.4545560272332692E-4</v>
      </c>
      <c r="AD257" s="1" t="s">
        <v>1986</v>
      </c>
      <c r="AI257" s="1" t="s">
        <v>1988</v>
      </c>
    </row>
    <row r="258" spans="1:35" ht="12.95" customHeight="1" x14ac:dyDescent="0.2">
      <c r="A258" s="44" t="s">
        <v>2250</v>
      </c>
      <c r="B258" s="45"/>
      <c r="C258" s="46">
        <v>39062.648999999998</v>
      </c>
      <c r="D258" s="46"/>
      <c r="E258" s="4">
        <f t="shared" si="40"/>
        <v>-24529.02515945772</v>
      </c>
      <c r="F258" s="4">
        <f t="shared" si="41"/>
        <v>-24529</v>
      </c>
      <c r="G258" s="4">
        <f t="shared" si="42"/>
        <v>-1.5823500005353708E-2</v>
      </c>
      <c r="I258" s="4">
        <f t="shared" si="49"/>
        <v>-1.5823500005353708E-2</v>
      </c>
      <c r="M258" s="4"/>
      <c r="N258" s="4"/>
      <c r="O258" s="4"/>
      <c r="P258" s="92">
        <f t="shared" si="43"/>
        <v>-5.3503850650309132E-2</v>
      </c>
      <c r="Q258" s="19">
        <f t="shared" si="44"/>
        <v>24044.148999999998</v>
      </c>
      <c r="R258" s="90">
        <f t="shared" si="45"/>
        <v>1.4198088247267926E-3</v>
      </c>
      <c r="S258" s="1">
        <f t="shared" si="50"/>
        <v>0.1</v>
      </c>
      <c r="T258" s="90">
        <f t="shared" si="46"/>
        <v>1.4198088247267926E-4</v>
      </c>
    </row>
    <row r="259" spans="1:35" ht="12.95" customHeight="1" x14ac:dyDescent="0.2">
      <c r="A259" s="44" t="s">
        <v>2250</v>
      </c>
      <c r="B259" s="45"/>
      <c r="C259" s="46">
        <v>39064.535000000003</v>
      </c>
      <c r="D259" s="46"/>
      <c r="E259" s="4">
        <f t="shared" si="40"/>
        <v>-24526.026408407313</v>
      </c>
      <c r="F259" s="4">
        <f t="shared" si="41"/>
        <v>-24526</v>
      </c>
      <c r="G259" s="4">
        <f t="shared" si="42"/>
        <v>-1.6608999998425134E-2</v>
      </c>
      <c r="I259" s="4">
        <f t="shared" si="49"/>
        <v>-1.6608999998425134E-2</v>
      </c>
      <c r="M259" s="4"/>
      <c r="N259" s="4"/>
      <c r="O259" s="4"/>
      <c r="P259" s="92">
        <f t="shared" si="43"/>
        <v>-5.3494663015719465E-2</v>
      </c>
      <c r="Q259" s="19">
        <f t="shared" si="44"/>
        <v>24046.035000000003</v>
      </c>
      <c r="R259" s="90">
        <f t="shared" si="45"/>
        <v>1.3605521362253948E-3</v>
      </c>
      <c r="S259" s="1">
        <f t="shared" si="50"/>
        <v>0.1</v>
      </c>
      <c r="T259" s="90">
        <f t="shared" si="46"/>
        <v>1.360552136225395E-4</v>
      </c>
    </row>
    <row r="260" spans="1:35" ht="12.95" customHeight="1" x14ac:dyDescent="0.2">
      <c r="A260" s="44" t="s">
        <v>2250</v>
      </c>
      <c r="B260" s="45"/>
      <c r="C260" s="46">
        <v>39069.567000000003</v>
      </c>
      <c r="D260" s="46"/>
      <c r="E260" s="4">
        <f t="shared" si="40"/>
        <v>-24518.025498923962</v>
      </c>
      <c r="F260" s="4">
        <f t="shared" si="41"/>
        <v>-24518</v>
      </c>
      <c r="G260" s="4">
        <f t="shared" si="42"/>
        <v>-1.6037000001233537E-2</v>
      </c>
      <c r="I260" s="4">
        <f t="shared" si="49"/>
        <v>-1.6037000001233537E-2</v>
      </c>
      <c r="M260" s="4"/>
      <c r="N260" s="4"/>
      <c r="O260" s="4"/>
      <c r="P260" s="92">
        <f t="shared" si="43"/>
        <v>-5.3470166108733966E-2</v>
      </c>
      <c r="Q260" s="19">
        <f t="shared" si="44"/>
        <v>24051.067000000003</v>
      </c>
      <c r="R260" s="90">
        <f t="shared" si="45"/>
        <v>1.4012419248317189E-3</v>
      </c>
      <c r="S260" s="1">
        <f t="shared" si="50"/>
        <v>0.1</v>
      </c>
      <c r="T260" s="90">
        <f t="shared" si="46"/>
        <v>1.4012419248317189E-4</v>
      </c>
    </row>
    <row r="261" spans="1:35" ht="12.95" customHeight="1" x14ac:dyDescent="0.2">
      <c r="A261" s="44" t="s">
        <v>2249</v>
      </c>
      <c r="B261" s="45"/>
      <c r="C261" s="46">
        <v>39069.567000000003</v>
      </c>
      <c r="D261" s="46"/>
      <c r="E261" s="4">
        <f t="shared" si="40"/>
        <v>-24518.025498923962</v>
      </c>
      <c r="F261" s="4">
        <f t="shared" si="41"/>
        <v>-24518</v>
      </c>
      <c r="G261" s="4">
        <f t="shared" si="42"/>
        <v>-1.6037000001233537E-2</v>
      </c>
      <c r="I261" s="4">
        <f t="shared" si="49"/>
        <v>-1.6037000001233537E-2</v>
      </c>
      <c r="M261" s="4"/>
      <c r="N261" s="4"/>
      <c r="O261" s="4"/>
      <c r="P261" s="92">
        <f t="shared" si="43"/>
        <v>-5.3470166108733966E-2</v>
      </c>
      <c r="Q261" s="19">
        <f t="shared" si="44"/>
        <v>24051.067000000003</v>
      </c>
      <c r="R261" s="90">
        <f t="shared" si="45"/>
        <v>1.4012419248317189E-3</v>
      </c>
      <c r="S261" s="1">
        <f t="shared" si="50"/>
        <v>0.1</v>
      </c>
      <c r="T261" s="90">
        <f t="shared" si="46"/>
        <v>1.4012419248317189E-4</v>
      </c>
    </row>
    <row r="262" spans="1:35" ht="12.95" customHeight="1" x14ac:dyDescent="0.2">
      <c r="A262" s="44" t="s">
        <v>2249</v>
      </c>
      <c r="B262" s="45"/>
      <c r="C262" s="46">
        <v>39074.6</v>
      </c>
      <c r="D262" s="46"/>
      <c r="E262" s="4">
        <f t="shared" si="40"/>
        <v>-24510.022999434757</v>
      </c>
      <c r="F262" s="4">
        <f t="shared" si="41"/>
        <v>-24510</v>
      </c>
      <c r="G262" s="4">
        <f t="shared" si="42"/>
        <v>-1.4465000007476192E-2</v>
      </c>
      <c r="I262" s="4">
        <f t="shared" si="49"/>
        <v>-1.4465000007476192E-2</v>
      </c>
      <c r="M262" s="4"/>
      <c r="N262" s="4"/>
      <c r="O262" s="4"/>
      <c r="P262" s="92">
        <f t="shared" si="43"/>
        <v>-5.3445674222723422E-2</v>
      </c>
      <c r="Q262" s="19">
        <f t="shared" si="44"/>
        <v>24056.1</v>
      </c>
      <c r="R262" s="90">
        <f t="shared" si="45"/>
        <v>1.5194929622752403E-3</v>
      </c>
      <c r="S262" s="1">
        <f t="shared" si="50"/>
        <v>0.1</v>
      </c>
      <c r="T262" s="90">
        <f t="shared" si="46"/>
        <v>1.5194929622752403E-4</v>
      </c>
    </row>
    <row r="263" spans="1:35" ht="12.95" customHeight="1" x14ac:dyDescent="0.2">
      <c r="A263" s="44" t="s">
        <v>2250</v>
      </c>
      <c r="B263" s="45"/>
      <c r="C263" s="46">
        <v>39077.745000000003</v>
      </c>
      <c r="D263" s="46"/>
      <c r="E263" s="4">
        <f t="shared" si="40"/>
        <v>-24505.022431007656</v>
      </c>
      <c r="F263" s="4">
        <f t="shared" si="41"/>
        <v>-24505</v>
      </c>
      <c r="G263" s="4">
        <f t="shared" si="42"/>
        <v>-1.4107499999227002E-2</v>
      </c>
      <c r="I263" s="4">
        <f t="shared" si="49"/>
        <v>-1.4107499999227002E-2</v>
      </c>
      <c r="M263" s="4"/>
      <c r="N263" s="4"/>
      <c r="O263" s="4"/>
      <c r="P263" s="92">
        <f t="shared" si="43"/>
        <v>-5.3430369343680673E-2</v>
      </c>
      <c r="Q263" s="19">
        <f t="shared" si="44"/>
        <v>24059.245000000003</v>
      </c>
      <c r="R263" s="90">
        <f t="shared" si="45"/>
        <v>1.5462880534809743E-3</v>
      </c>
      <c r="S263" s="1">
        <f t="shared" si="50"/>
        <v>0.1</v>
      </c>
      <c r="T263" s="90">
        <f t="shared" si="46"/>
        <v>1.5462880534809743E-4</v>
      </c>
    </row>
    <row r="264" spans="1:35" ht="12.95" customHeight="1" x14ac:dyDescent="0.2">
      <c r="A264" s="44" t="s">
        <v>2249</v>
      </c>
      <c r="B264" s="45"/>
      <c r="C264" s="46">
        <v>39079.631999999998</v>
      </c>
      <c r="D264" s="46"/>
      <c r="E264" s="4">
        <f t="shared" si="40"/>
        <v>-24502.022089951406</v>
      </c>
      <c r="F264" s="4">
        <f t="shared" si="41"/>
        <v>-24502</v>
      </c>
      <c r="G264" s="4">
        <f t="shared" si="42"/>
        <v>-1.3893000003008638E-2</v>
      </c>
      <c r="I264" s="4">
        <f t="shared" si="49"/>
        <v>-1.3893000003008638E-2</v>
      </c>
      <c r="M264" s="4"/>
      <c r="N264" s="4"/>
      <c r="O264" s="4"/>
      <c r="P264" s="92">
        <f t="shared" si="43"/>
        <v>-5.3421187357687833E-2</v>
      </c>
      <c r="Q264" s="19">
        <f t="shared" si="44"/>
        <v>24061.131999999998</v>
      </c>
      <c r="R264" s="90">
        <f t="shared" si="45"/>
        <v>1.5624775955466203E-3</v>
      </c>
      <c r="S264" s="1">
        <f t="shared" si="50"/>
        <v>0.1</v>
      </c>
      <c r="T264" s="90">
        <f t="shared" si="46"/>
        <v>1.5624775955466204E-4</v>
      </c>
    </row>
    <row r="265" spans="1:35" ht="12.95" customHeight="1" x14ac:dyDescent="0.2">
      <c r="A265" s="44" t="s">
        <v>2249</v>
      </c>
      <c r="B265" s="45"/>
      <c r="C265" s="46">
        <v>39084.667000000001</v>
      </c>
      <c r="D265" s="46"/>
      <c r="E265" s="4">
        <f t="shared" si="40"/>
        <v>-24494.016410450473</v>
      </c>
      <c r="F265" s="4">
        <f t="shared" si="41"/>
        <v>-24494</v>
      </c>
      <c r="G265" s="4">
        <f t="shared" si="42"/>
        <v>-1.0321000001567882E-2</v>
      </c>
      <c r="I265" s="4">
        <f t="shared" si="49"/>
        <v>-1.0321000001567882E-2</v>
      </c>
      <c r="M265" s="4"/>
      <c r="N265" s="4"/>
      <c r="O265" s="4"/>
      <c r="P265" s="92">
        <f t="shared" si="43"/>
        <v>-5.3396705513627199E-2</v>
      </c>
      <c r="Q265" s="19">
        <f t="shared" si="44"/>
        <v>24066.167000000001</v>
      </c>
      <c r="R265" s="90">
        <f t="shared" si="45"/>
        <v>1.8555164053616574E-3</v>
      </c>
      <c r="S265" s="1">
        <f t="shared" si="50"/>
        <v>0.1</v>
      </c>
      <c r="T265" s="90">
        <f t="shared" si="46"/>
        <v>1.8555164053616575E-4</v>
      </c>
    </row>
    <row r="266" spans="1:35" ht="12.95" customHeight="1" x14ac:dyDescent="0.2">
      <c r="A266" s="44" t="s">
        <v>2249</v>
      </c>
      <c r="B266" s="45"/>
      <c r="C266" s="46">
        <v>39084.667999999998</v>
      </c>
      <c r="D266" s="46"/>
      <c r="E266" s="4">
        <f t="shared" si="40"/>
        <v>-24494.01482044462</v>
      </c>
      <c r="F266" s="4">
        <f t="shared" si="41"/>
        <v>-24494</v>
      </c>
      <c r="G266" s="4">
        <f t="shared" si="42"/>
        <v>-9.3210000050021335E-3</v>
      </c>
      <c r="I266" s="4">
        <f t="shared" si="49"/>
        <v>-9.3210000050021335E-3</v>
      </c>
      <c r="M266" s="4"/>
      <c r="N266" s="4"/>
      <c r="O266" s="4"/>
      <c r="P266" s="92">
        <f t="shared" si="43"/>
        <v>-5.3396705513627199E-2</v>
      </c>
      <c r="Q266" s="19">
        <f t="shared" si="44"/>
        <v>24066.167999999998</v>
      </c>
      <c r="R266" s="90">
        <f t="shared" si="45"/>
        <v>1.942667816083042E-3</v>
      </c>
      <c r="S266" s="1">
        <f t="shared" si="50"/>
        <v>0.1</v>
      </c>
      <c r="T266" s="90">
        <f t="shared" si="46"/>
        <v>1.9426678160830422E-4</v>
      </c>
    </row>
    <row r="267" spans="1:35" ht="12.95" customHeight="1" x14ac:dyDescent="0.2">
      <c r="A267" s="36" t="s">
        <v>282</v>
      </c>
      <c r="B267" s="156" t="s">
        <v>2232</v>
      </c>
      <c r="C267" s="157">
        <v>39088.434999999998</v>
      </c>
      <c r="D267" s="157" t="s">
        <v>2272</v>
      </c>
      <c r="E267" s="4">
        <f t="shared" si="40"/>
        <v>-24488.02526837312</v>
      </c>
      <c r="F267" s="4">
        <f t="shared" si="41"/>
        <v>-24488</v>
      </c>
      <c r="G267" s="4">
        <f t="shared" si="42"/>
        <v>-1.5892000003077555E-2</v>
      </c>
      <c r="I267" s="4">
        <f t="shared" si="49"/>
        <v>-1.5892000003077555E-2</v>
      </c>
      <c r="M267" s="4"/>
      <c r="N267" s="4"/>
      <c r="O267" s="4"/>
      <c r="P267" s="92">
        <f t="shared" si="43"/>
        <v>-5.3378347425596537E-2</v>
      </c>
      <c r="Q267" s="19">
        <f t="shared" si="44"/>
        <v>24069.934999999998</v>
      </c>
      <c r="R267" s="90">
        <f t="shared" si="45"/>
        <v>1.4052262430817954E-3</v>
      </c>
      <c r="S267" s="1">
        <f t="shared" si="50"/>
        <v>0.1</v>
      </c>
      <c r="T267" s="90">
        <f t="shared" si="46"/>
        <v>1.4052262430817956E-4</v>
      </c>
    </row>
    <row r="268" spans="1:35" ht="12.95" customHeight="1" x14ac:dyDescent="0.2">
      <c r="A268" s="36" t="s">
        <v>233</v>
      </c>
      <c r="B268" s="156" t="s">
        <v>2232</v>
      </c>
      <c r="C268" s="157">
        <v>39088.436000000002</v>
      </c>
      <c r="D268" s="157" t="s">
        <v>2272</v>
      </c>
      <c r="E268" s="4">
        <f t="shared" si="40"/>
        <v>-24488.023678367255</v>
      </c>
      <c r="F268" s="4">
        <f t="shared" si="41"/>
        <v>-24488</v>
      </c>
      <c r="G268" s="4">
        <f t="shared" si="42"/>
        <v>-1.489199999923585E-2</v>
      </c>
      <c r="I268" s="4">
        <f t="shared" si="49"/>
        <v>-1.489199999923585E-2</v>
      </c>
      <c r="M268" s="4"/>
      <c r="O268" s="4"/>
      <c r="P268" s="92">
        <f t="shared" si="43"/>
        <v>-5.3378347425596537E-2</v>
      </c>
      <c r="Q268" s="19">
        <f t="shared" si="44"/>
        <v>24069.936000000002</v>
      </c>
      <c r="R268" s="90">
        <f t="shared" si="45"/>
        <v>1.4811989382225398E-3</v>
      </c>
      <c r="S268" s="1">
        <f t="shared" si="50"/>
        <v>0.1</v>
      </c>
      <c r="T268" s="90">
        <f t="shared" si="46"/>
        <v>1.48119893822254E-4</v>
      </c>
    </row>
    <row r="269" spans="1:35" ht="12.95" customHeight="1" x14ac:dyDescent="0.2">
      <c r="A269" s="44" t="s">
        <v>2249</v>
      </c>
      <c r="B269" s="45"/>
      <c r="C269" s="46">
        <v>39089.695</v>
      </c>
      <c r="D269" s="46"/>
      <c r="E269" s="4">
        <f t="shared" si="40"/>
        <v>-24486.021860990561</v>
      </c>
      <c r="F269" s="4">
        <f t="shared" si="41"/>
        <v>-24486</v>
      </c>
      <c r="G269" s="4">
        <f t="shared" si="42"/>
        <v>-1.3748999997915234E-2</v>
      </c>
      <c r="I269" s="4">
        <f t="shared" si="49"/>
        <v>-1.3748999997915234E-2</v>
      </c>
      <c r="M269" s="4"/>
      <c r="O269" s="4"/>
      <c r="P269" s="92">
        <f t="shared" si="43"/>
        <v>-5.3372228690541521E-2</v>
      </c>
      <c r="Q269" s="19">
        <f t="shared" si="44"/>
        <v>24071.195</v>
      </c>
      <c r="R269" s="90">
        <f t="shared" si="45"/>
        <v>1.5700002520281631E-3</v>
      </c>
      <c r="S269" s="1">
        <f t="shared" si="50"/>
        <v>0.1</v>
      </c>
      <c r="T269" s="90">
        <f t="shared" si="46"/>
        <v>1.5700002520281631E-4</v>
      </c>
    </row>
    <row r="270" spans="1:35" ht="12.95" customHeight="1" x14ac:dyDescent="0.2">
      <c r="A270" s="44" t="s">
        <v>2249</v>
      </c>
      <c r="B270" s="45"/>
      <c r="C270" s="46">
        <v>39113.597000000002</v>
      </c>
      <c r="D270" s="46"/>
      <c r="E270" s="4">
        <f t="shared" si="40"/>
        <v>-24448.017540944638</v>
      </c>
      <c r="F270" s="4">
        <f t="shared" si="41"/>
        <v>-24448</v>
      </c>
      <c r="G270" s="4">
        <f t="shared" si="42"/>
        <v>-1.1032000002160203E-2</v>
      </c>
      <c r="I270" s="4">
        <f t="shared" si="49"/>
        <v>-1.1032000002160203E-2</v>
      </c>
      <c r="M270" s="4"/>
      <c r="O270" s="4"/>
      <c r="P270" s="92">
        <f t="shared" si="43"/>
        <v>-5.325603234857379E-2</v>
      </c>
      <c r="Q270" s="19">
        <f t="shared" si="44"/>
        <v>24095.097000000002</v>
      </c>
      <c r="R270" s="90">
        <f t="shared" si="45"/>
        <v>1.7828689075909808E-3</v>
      </c>
      <c r="S270" s="1">
        <f t="shared" si="50"/>
        <v>0.1</v>
      </c>
      <c r="T270" s="90">
        <f t="shared" si="46"/>
        <v>1.7828689075909809E-4</v>
      </c>
    </row>
    <row r="271" spans="1:35" ht="12.95" customHeight="1" x14ac:dyDescent="0.2">
      <c r="A271" s="44" t="s">
        <v>2249</v>
      </c>
      <c r="B271" s="45"/>
      <c r="C271" s="46">
        <v>39130.572</v>
      </c>
      <c r="D271" s="46"/>
      <c r="E271" s="4">
        <f t="shared" si="40"/>
        <v>-24421.027191485202</v>
      </c>
      <c r="F271" s="4">
        <f t="shared" si="41"/>
        <v>-24421</v>
      </c>
      <c r="G271" s="4">
        <f t="shared" si="42"/>
        <v>-1.7101500001444947E-2</v>
      </c>
      <c r="I271" s="4">
        <f t="shared" si="49"/>
        <v>-1.7101500001444947E-2</v>
      </c>
      <c r="M271" s="4"/>
      <c r="O271" s="4"/>
      <c r="P271" s="92">
        <f t="shared" si="43"/>
        <v>-5.3173540632081059E-2</v>
      </c>
      <c r="Q271" s="19">
        <f t="shared" si="44"/>
        <v>24112.072</v>
      </c>
      <c r="R271" s="90">
        <f t="shared" si="45"/>
        <v>1.3011921152582626E-3</v>
      </c>
      <c r="S271" s="1">
        <f t="shared" si="50"/>
        <v>0.1</v>
      </c>
      <c r="T271" s="90">
        <f t="shared" si="46"/>
        <v>1.3011921152582628E-4</v>
      </c>
    </row>
    <row r="272" spans="1:35" ht="12.95" customHeight="1" x14ac:dyDescent="0.2">
      <c r="A272" s="44" t="s">
        <v>2249</v>
      </c>
      <c r="B272" s="45"/>
      <c r="C272" s="46">
        <v>39135.595999999998</v>
      </c>
      <c r="D272" s="46"/>
      <c r="E272" s="4">
        <f t="shared" si="40"/>
        <v>-24413.039002048728</v>
      </c>
      <c r="F272" s="4">
        <f t="shared" si="41"/>
        <v>-24413</v>
      </c>
      <c r="G272" s="4">
        <f t="shared" si="42"/>
        <v>-2.4529500005883165E-2</v>
      </c>
      <c r="I272" s="4">
        <f t="shared" si="49"/>
        <v>-2.4529500005883165E-2</v>
      </c>
      <c r="M272" s="4"/>
      <c r="O272" s="4"/>
      <c r="P272" s="92">
        <f t="shared" si="43"/>
        <v>-5.3149109625391849E-2</v>
      </c>
      <c r="Q272" s="19">
        <f t="shared" si="44"/>
        <v>24117.095999999998</v>
      </c>
      <c r="R272" s="90">
        <f t="shared" si="45"/>
        <v>8.1908205477307405E-4</v>
      </c>
      <c r="S272" s="1">
        <f t="shared" si="50"/>
        <v>0.1</v>
      </c>
      <c r="T272" s="90">
        <f t="shared" si="46"/>
        <v>8.1908205477307413E-5</v>
      </c>
    </row>
    <row r="273" spans="1:35" ht="12.95" customHeight="1" x14ac:dyDescent="0.2">
      <c r="A273" s="36" t="s">
        <v>282</v>
      </c>
      <c r="B273" s="156" t="s">
        <v>2232</v>
      </c>
      <c r="C273" s="157">
        <v>39144.406999999999</v>
      </c>
      <c r="D273" s="157" t="s">
        <v>2272</v>
      </c>
      <c r="E273" s="4">
        <f t="shared" si="40"/>
        <v>-24399.029460423564</v>
      </c>
      <c r="F273" s="4">
        <f t="shared" si="41"/>
        <v>-24399</v>
      </c>
      <c r="G273" s="4">
        <f t="shared" si="42"/>
        <v>-1.8528500004322268E-2</v>
      </c>
      <c r="I273" s="4">
        <f t="shared" si="49"/>
        <v>-1.8528500004322268E-2</v>
      </c>
      <c r="M273" s="4"/>
      <c r="O273" s="4"/>
      <c r="P273" s="92">
        <f t="shared" si="43"/>
        <v>-5.3106367445406727E-2</v>
      </c>
      <c r="Q273" s="19">
        <f t="shared" si="44"/>
        <v>24125.906999999999</v>
      </c>
      <c r="R273" s="90">
        <f t="shared" si="45"/>
        <v>1.1956289167732088E-3</v>
      </c>
      <c r="S273" s="1">
        <f t="shared" si="50"/>
        <v>0.1</v>
      </c>
      <c r="T273" s="90">
        <f t="shared" si="46"/>
        <v>1.1956289167732088E-4</v>
      </c>
    </row>
    <row r="274" spans="1:35" ht="12.95" customHeight="1" x14ac:dyDescent="0.2">
      <c r="A274" s="36" t="s">
        <v>233</v>
      </c>
      <c r="B274" s="156" t="s">
        <v>2232</v>
      </c>
      <c r="C274" s="157">
        <v>39144.411</v>
      </c>
      <c r="D274" s="157" t="s">
        <v>2272</v>
      </c>
      <c r="E274" s="4">
        <f t="shared" si="40"/>
        <v>-24399.023100400129</v>
      </c>
      <c r="F274" s="4">
        <f t="shared" si="41"/>
        <v>-24399</v>
      </c>
      <c r="G274" s="4">
        <f t="shared" si="42"/>
        <v>-1.4528500003507361E-2</v>
      </c>
      <c r="I274" s="4">
        <f t="shared" si="49"/>
        <v>-1.4528500003507361E-2</v>
      </c>
      <c r="M274" s="4"/>
      <c r="O274" s="4"/>
      <c r="P274" s="92">
        <f t="shared" si="43"/>
        <v>-5.3106367445406727E-2</v>
      </c>
      <c r="Q274" s="19">
        <f t="shared" si="44"/>
        <v>24125.911</v>
      </c>
      <c r="R274" s="90">
        <f t="shared" si="45"/>
        <v>1.4882518563647592E-3</v>
      </c>
      <c r="S274" s="1">
        <f t="shared" si="50"/>
        <v>0.1</v>
      </c>
      <c r="T274" s="90">
        <f t="shared" si="46"/>
        <v>1.4882518563647592E-4</v>
      </c>
    </row>
    <row r="275" spans="1:35" ht="12.95" customHeight="1" x14ac:dyDescent="0.2">
      <c r="A275" s="36" t="s">
        <v>233</v>
      </c>
      <c r="B275" s="156" t="s">
        <v>2232</v>
      </c>
      <c r="C275" s="157">
        <v>39146.284</v>
      </c>
      <c r="D275" s="157" t="s">
        <v>2272</v>
      </c>
      <c r="E275" s="4">
        <f t="shared" si="40"/>
        <v>-24396.045019425899</v>
      </c>
      <c r="F275" s="4">
        <f t="shared" si="41"/>
        <v>-24396</v>
      </c>
      <c r="G275" s="4">
        <f t="shared" si="42"/>
        <v>-2.8314000002865214E-2</v>
      </c>
      <c r="I275" s="4">
        <f t="shared" si="49"/>
        <v>-2.8314000002865214E-2</v>
      </c>
      <c r="M275" s="4"/>
      <c r="O275" s="4"/>
      <c r="P275" s="92">
        <f t="shared" si="43"/>
        <v>-5.3097210407383202E-2</v>
      </c>
      <c r="Q275" s="19">
        <f t="shared" si="44"/>
        <v>24127.784</v>
      </c>
      <c r="R275" s="90">
        <f t="shared" si="45"/>
        <v>6.1420751795460864E-4</v>
      </c>
      <c r="S275" s="1">
        <f t="shared" si="50"/>
        <v>0.1</v>
      </c>
      <c r="T275" s="90">
        <f t="shared" si="46"/>
        <v>6.1420751795460864E-5</v>
      </c>
    </row>
    <row r="276" spans="1:35" ht="12.95" customHeight="1" x14ac:dyDescent="0.2">
      <c r="A276" s="47" t="s">
        <v>1987</v>
      </c>
      <c r="B276" s="48"/>
      <c r="C276" s="49">
        <v>39146.294999999998</v>
      </c>
      <c r="D276" s="49"/>
      <c r="E276" s="4">
        <f t="shared" si="40"/>
        <v>-24396.02752936145</v>
      </c>
      <c r="F276" s="4">
        <f t="shared" si="41"/>
        <v>-24396</v>
      </c>
      <c r="G276" s="4">
        <f t="shared" si="42"/>
        <v>-1.7314000004262198E-2</v>
      </c>
      <c r="I276" s="4">
        <f t="shared" si="49"/>
        <v>-1.7314000004262198E-2</v>
      </c>
      <c r="M276" s="4"/>
      <c r="O276" s="4"/>
      <c r="P276" s="92">
        <f t="shared" si="43"/>
        <v>-5.3097210407383202E-2</v>
      </c>
      <c r="Q276" s="19">
        <f t="shared" si="44"/>
        <v>24127.794999999998</v>
      </c>
      <c r="R276" s="90">
        <f t="shared" si="45"/>
        <v>1.2804381467540274E-3</v>
      </c>
      <c r="S276" s="1">
        <f t="shared" si="50"/>
        <v>0.1</v>
      </c>
      <c r="T276" s="90">
        <f t="shared" si="46"/>
        <v>1.2804381467540273E-4</v>
      </c>
      <c r="AD276" s="1" t="s">
        <v>1986</v>
      </c>
      <c r="AI276" s="1" t="s">
        <v>1988</v>
      </c>
    </row>
    <row r="277" spans="1:35" ht="12.95" customHeight="1" x14ac:dyDescent="0.2">
      <c r="A277" s="36" t="s">
        <v>282</v>
      </c>
      <c r="B277" s="156" t="s">
        <v>2232</v>
      </c>
      <c r="C277" s="157">
        <v>39146.298999999999</v>
      </c>
      <c r="D277" s="157" t="s">
        <v>2272</v>
      </c>
      <c r="E277" s="4">
        <f t="shared" ref="E277:E340" si="51">(C277-C$7)/C$8</f>
        <v>-24396.021169338015</v>
      </c>
      <c r="F277" s="4">
        <f t="shared" ref="F277:F340" si="52">ROUND(2*E277,0)/2</f>
        <v>-24396</v>
      </c>
      <c r="G277" s="4">
        <f t="shared" ref="G277:G340" si="53">C277-(C$7+F277*C$8)</f>
        <v>-1.3314000003447291E-2</v>
      </c>
      <c r="I277" s="4">
        <f t="shared" si="49"/>
        <v>-1.3314000003447291E-2</v>
      </c>
      <c r="M277" s="4"/>
      <c r="O277" s="4"/>
      <c r="P277" s="92">
        <f t="shared" ref="P277:P340" si="54">+D$11+D$12*F277+D$13*F277^2</f>
        <v>-5.3097210407383202E-2</v>
      </c>
      <c r="Q277" s="19">
        <f t="shared" ref="Q277:Q340" si="55">+C277-15018.5</f>
        <v>24127.798999999999</v>
      </c>
      <c r="R277" s="90">
        <f t="shared" ref="R277:R340" si="56">+(P277-G277)^2</f>
        <v>1.5827038300438346E-3</v>
      </c>
      <c r="S277" s="1">
        <f t="shared" si="50"/>
        <v>0.1</v>
      </c>
      <c r="T277" s="90">
        <f t="shared" ref="T277:T340" si="57">+S277*R277</f>
        <v>1.5827038300438349E-4</v>
      </c>
    </row>
    <row r="278" spans="1:35" ht="12.95" customHeight="1" x14ac:dyDescent="0.2">
      <c r="A278" s="44" t="s">
        <v>2248</v>
      </c>
      <c r="B278" s="45"/>
      <c r="C278" s="46">
        <v>39318.633000000002</v>
      </c>
      <c r="D278" s="46"/>
      <c r="E278" s="4">
        <f t="shared" si="51"/>
        <v>-24122.009099603532</v>
      </c>
      <c r="F278" s="4">
        <f t="shared" si="52"/>
        <v>-24122</v>
      </c>
      <c r="G278" s="4">
        <f t="shared" si="53"/>
        <v>-5.7230000020354055E-3</v>
      </c>
      <c r="I278" s="4">
        <f t="shared" si="49"/>
        <v>-5.7230000020354055E-3</v>
      </c>
      <c r="M278" s="4"/>
      <c r="O278" s="4"/>
      <c r="P278" s="92">
        <f t="shared" si="54"/>
        <v>-5.2263844804024517E-2</v>
      </c>
      <c r="Q278" s="19">
        <f t="shared" si="55"/>
        <v>24300.133000000002</v>
      </c>
      <c r="R278" s="90">
        <f t="shared" si="56"/>
        <v>2.1660502348828368E-3</v>
      </c>
      <c r="S278" s="1">
        <f t="shared" si="50"/>
        <v>0.1</v>
      </c>
      <c r="T278" s="90">
        <f t="shared" si="57"/>
        <v>2.166050234882837E-4</v>
      </c>
    </row>
    <row r="279" spans="1:35" ht="12.95" customHeight="1" x14ac:dyDescent="0.2">
      <c r="A279" s="36" t="s">
        <v>312</v>
      </c>
      <c r="B279" s="156" t="s">
        <v>2232</v>
      </c>
      <c r="C279" s="157">
        <v>39322.396000000001</v>
      </c>
      <c r="D279" s="157" t="s">
        <v>2272</v>
      </c>
      <c r="E279" s="4">
        <f t="shared" si="51"/>
        <v>-24116.025907555471</v>
      </c>
      <c r="F279" s="4">
        <f t="shared" si="52"/>
        <v>-24116</v>
      </c>
      <c r="G279" s="4">
        <f t="shared" si="53"/>
        <v>-1.6294000000925735E-2</v>
      </c>
      <c r="I279" s="4">
        <f t="shared" si="49"/>
        <v>-1.6294000000925735E-2</v>
      </c>
      <c r="M279" s="4"/>
      <c r="O279" s="4"/>
      <c r="P279" s="92">
        <f t="shared" si="54"/>
        <v>-5.2245661822495439E-2</v>
      </c>
      <c r="Q279" s="19">
        <f t="shared" si="55"/>
        <v>24303.896000000001</v>
      </c>
      <c r="R279" s="90">
        <f t="shared" si="56"/>
        <v>1.2925219877325126E-3</v>
      </c>
      <c r="S279" s="1">
        <f t="shared" si="50"/>
        <v>0.1</v>
      </c>
      <c r="T279" s="90">
        <f t="shared" si="57"/>
        <v>1.2925219877325125E-4</v>
      </c>
    </row>
    <row r="280" spans="1:35" ht="12.95" customHeight="1" x14ac:dyDescent="0.2">
      <c r="A280" s="36" t="s">
        <v>312</v>
      </c>
      <c r="B280" s="156" t="s">
        <v>2232</v>
      </c>
      <c r="C280" s="157">
        <v>39322.398000000001</v>
      </c>
      <c r="D280" s="157" t="s">
        <v>2272</v>
      </c>
      <c r="E280" s="4">
        <f t="shared" si="51"/>
        <v>-24116.022727543754</v>
      </c>
      <c r="F280" s="4">
        <f t="shared" si="52"/>
        <v>-24116</v>
      </c>
      <c r="G280" s="4">
        <f t="shared" si="53"/>
        <v>-1.4294000000518281E-2</v>
      </c>
      <c r="I280" s="4">
        <f t="shared" si="49"/>
        <v>-1.4294000000518281E-2</v>
      </c>
      <c r="M280" s="4"/>
      <c r="O280" s="4"/>
      <c r="P280" s="92">
        <f t="shared" si="54"/>
        <v>-5.2245661822495439E-2</v>
      </c>
      <c r="Q280" s="19">
        <f t="shared" si="55"/>
        <v>24303.898000000001</v>
      </c>
      <c r="R280" s="90">
        <f t="shared" si="56"/>
        <v>1.4403286350497186E-3</v>
      </c>
      <c r="S280" s="1">
        <f t="shared" si="50"/>
        <v>0.1</v>
      </c>
      <c r="T280" s="90">
        <f t="shared" si="57"/>
        <v>1.4403286350497186E-4</v>
      </c>
    </row>
    <row r="281" spans="1:35" ht="12.95" customHeight="1" x14ac:dyDescent="0.2">
      <c r="A281" s="36" t="s">
        <v>312</v>
      </c>
      <c r="B281" s="156" t="s">
        <v>2232</v>
      </c>
      <c r="C281" s="157">
        <v>39322.402999999998</v>
      </c>
      <c r="D281" s="157" t="s">
        <v>2272</v>
      </c>
      <c r="E281" s="4">
        <f t="shared" si="51"/>
        <v>-24116.014777514461</v>
      </c>
      <c r="F281" s="4">
        <f t="shared" si="52"/>
        <v>-24116</v>
      </c>
      <c r="G281" s="4">
        <f t="shared" si="53"/>
        <v>-9.2940000031376258E-3</v>
      </c>
      <c r="I281" s="4">
        <f t="shared" si="49"/>
        <v>-9.2940000031376258E-3</v>
      </c>
      <c r="M281" s="4"/>
      <c r="O281" s="4"/>
      <c r="P281" s="92">
        <f t="shared" si="54"/>
        <v>-5.2245661822495439E-2</v>
      </c>
      <c r="Q281" s="19">
        <f t="shared" si="55"/>
        <v>24303.902999999998</v>
      </c>
      <c r="R281" s="90">
        <f t="shared" si="56"/>
        <v>1.8448452530444798E-3</v>
      </c>
      <c r="S281" s="1">
        <f t="shared" si="50"/>
        <v>0.1</v>
      </c>
      <c r="T281" s="90">
        <f t="shared" si="57"/>
        <v>1.84484525304448E-4</v>
      </c>
    </row>
    <row r="282" spans="1:35" ht="12.95" customHeight="1" x14ac:dyDescent="0.2">
      <c r="A282" s="36" t="s">
        <v>312</v>
      </c>
      <c r="B282" s="156" t="s">
        <v>2232</v>
      </c>
      <c r="C282" s="157">
        <v>39322.404000000002</v>
      </c>
      <c r="D282" s="157" t="s">
        <v>2272</v>
      </c>
      <c r="E282" s="4">
        <f t="shared" si="51"/>
        <v>-24116.013187508594</v>
      </c>
      <c r="F282" s="4">
        <f t="shared" si="52"/>
        <v>-24116</v>
      </c>
      <c r="G282" s="4">
        <f t="shared" si="53"/>
        <v>-8.2939999992959201E-3</v>
      </c>
      <c r="I282" s="4">
        <f t="shared" si="49"/>
        <v>-8.2939999992959201E-3</v>
      </c>
      <c r="M282" s="4"/>
      <c r="N282" s="4"/>
      <c r="O282" s="4"/>
      <c r="P282" s="92">
        <f t="shared" si="54"/>
        <v>-5.2245661822495439E-2</v>
      </c>
      <c r="Q282" s="19">
        <f t="shared" si="55"/>
        <v>24303.904000000002</v>
      </c>
      <c r="R282" s="90">
        <f t="shared" si="56"/>
        <v>1.931748577020894E-3</v>
      </c>
      <c r="S282" s="1">
        <f t="shared" si="50"/>
        <v>0.1</v>
      </c>
      <c r="T282" s="90">
        <f t="shared" si="57"/>
        <v>1.9317485770208942E-4</v>
      </c>
    </row>
    <row r="283" spans="1:35" ht="12.95" customHeight="1" x14ac:dyDescent="0.2">
      <c r="A283" s="36" t="s">
        <v>312</v>
      </c>
      <c r="B283" s="156" t="s">
        <v>2232</v>
      </c>
      <c r="C283" s="157">
        <v>39322.404000000002</v>
      </c>
      <c r="D283" s="157" t="s">
        <v>2272</v>
      </c>
      <c r="E283" s="4">
        <f t="shared" si="51"/>
        <v>-24116.013187508594</v>
      </c>
      <c r="F283" s="4">
        <f t="shared" si="52"/>
        <v>-24116</v>
      </c>
      <c r="G283" s="4">
        <f t="shared" si="53"/>
        <v>-8.2939999992959201E-3</v>
      </c>
      <c r="I283" s="4">
        <f t="shared" si="49"/>
        <v>-8.2939999992959201E-3</v>
      </c>
      <c r="M283" s="4"/>
      <c r="N283" s="4"/>
      <c r="O283" s="4"/>
      <c r="P283" s="92">
        <f t="shared" si="54"/>
        <v>-5.2245661822495439E-2</v>
      </c>
      <c r="Q283" s="19">
        <f t="shared" si="55"/>
        <v>24303.904000000002</v>
      </c>
      <c r="R283" s="90">
        <f t="shared" si="56"/>
        <v>1.931748577020894E-3</v>
      </c>
      <c r="S283" s="1">
        <f t="shared" si="50"/>
        <v>0.1</v>
      </c>
      <c r="T283" s="90">
        <f t="shared" si="57"/>
        <v>1.9317485770208942E-4</v>
      </c>
    </row>
    <row r="284" spans="1:35" ht="12.95" customHeight="1" x14ac:dyDescent="0.2">
      <c r="A284" s="36" t="s">
        <v>312</v>
      </c>
      <c r="B284" s="156" t="s">
        <v>2232</v>
      </c>
      <c r="C284" s="157">
        <v>39322.411</v>
      </c>
      <c r="D284" s="157" t="s">
        <v>2272</v>
      </c>
      <c r="E284" s="4">
        <f t="shared" si="51"/>
        <v>-24116.002057467584</v>
      </c>
      <c r="F284" s="4">
        <f t="shared" si="52"/>
        <v>-24116</v>
      </c>
      <c r="G284" s="4">
        <f t="shared" si="53"/>
        <v>-1.2940000015078112E-3</v>
      </c>
      <c r="I284" s="4">
        <f t="shared" si="49"/>
        <v>-1.2940000015078112E-3</v>
      </c>
      <c r="M284" s="4"/>
      <c r="O284" s="4"/>
      <c r="P284" s="92">
        <f t="shared" si="54"/>
        <v>-5.2245661822495439E-2</v>
      </c>
      <c r="Q284" s="19">
        <f t="shared" si="55"/>
        <v>24303.911</v>
      </c>
      <c r="R284" s="90">
        <f t="shared" si="56"/>
        <v>2.5960718423202883E-3</v>
      </c>
      <c r="S284" s="1">
        <f t="shared" si="50"/>
        <v>0.1</v>
      </c>
      <c r="T284" s="90">
        <f t="shared" si="57"/>
        <v>2.5960718423202885E-4</v>
      </c>
    </row>
    <row r="285" spans="1:35" ht="12.95" customHeight="1" x14ac:dyDescent="0.2">
      <c r="A285" s="36" t="s">
        <v>3836</v>
      </c>
      <c r="B285" s="156" t="s">
        <v>2232</v>
      </c>
      <c r="C285" s="157">
        <v>39323.663999999997</v>
      </c>
      <c r="D285" s="157" t="s">
        <v>2272</v>
      </c>
      <c r="E285" s="4">
        <f t="shared" si="51"/>
        <v>-24114.009780126049</v>
      </c>
      <c r="F285" s="4">
        <f t="shared" si="52"/>
        <v>-24114</v>
      </c>
      <c r="G285" s="4">
        <f t="shared" si="53"/>
        <v>-6.1510000014095567E-3</v>
      </c>
      <c r="I285" s="4">
        <f t="shared" si="49"/>
        <v>-6.1510000014095567E-3</v>
      </c>
      <c r="M285" s="4"/>
      <c r="O285" s="4"/>
      <c r="P285" s="92">
        <f t="shared" si="54"/>
        <v>-5.2239601456274279E-2</v>
      </c>
      <c r="Q285" s="19">
        <f t="shared" si="55"/>
        <v>24305.163999999997</v>
      </c>
      <c r="R285" s="90">
        <f t="shared" si="56"/>
        <v>2.1241591840653585E-3</v>
      </c>
      <c r="S285" s="1">
        <f t="shared" si="50"/>
        <v>0.1</v>
      </c>
      <c r="T285" s="90">
        <f t="shared" si="57"/>
        <v>2.1241591840653586E-4</v>
      </c>
    </row>
    <row r="286" spans="1:35" ht="12.95" customHeight="1" x14ac:dyDescent="0.2">
      <c r="A286" s="44" t="s">
        <v>2247</v>
      </c>
      <c r="B286" s="45" t="s">
        <v>2232</v>
      </c>
      <c r="C286" s="46">
        <v>39323.664000000004</v>
      </c>
      <c r="D286" s="46"/>
      <c r="E286" s="4">
        <f t="shared" si="51"/>
        <v>-24114.009780126034</v>
      </c>
      <c r="F286" s="4">
        <f t="shared" si="52"/>
        <v>-24114</v>
      </c>
      <c r="G286" s="4">
        <f t="shared" si="53"/>
        <v>-6.1509999941335991E-3</v>
      </c>
      <c r="I286" s="4">
        <f t="shared" si="49"/>
        <v>-6.1509999941335991E-3</v>
      </c>
      <c r="M286" s="4"/>
      <c r="O286" s="4"/>
      <c r="P286" s="92">
        <f t="shared" si="54"/>
        <v>-5.2239601456274279E-2</v>
      </c>
      <c r="Q286" s="19">
        <f t="shared" si="55"/>
        <v>24305.164000000004</v>
      </c>
      <c r="R286" s="90">
        <f t="shared" si="56"/>
        <v>2.124159184736036E-3</v>
      </c>
      <c r="S286" s="1">
        <f t="shared" si="50"/>
        <v>0.1</v>
      </c>
      <c r="T286" s="90">
        <f t="shared" si="57"/>
        <v>2.124159184736036E-4</v>
      </c>
    </row>
    <row r="287" spans="1:35" ht="12.95" customHeight="1" x14ac:dyDescent="0.2">
      <c r="A287" s="36" t="s">
        <v>312</v>
      </c>
      <c r="B287" s="156" t="s">
        <v>2232</v>
      </c>
      <c r="C287" s="157">
        <v>39327.421000000002</v>
      </c>
      <c r="D287" s="157" t="s">
        <v>2272</v>
      </c>
      <c r="E287" s="4">
        <f t="shared" si="51"/>
        <v>-24108.03612811313</v>
      </c>
      <c r="F287" s="4">
        <f t="shared" si="52"/>
        <v>-24108</v>
      </c>
      <c r="G287" s="4">
        <f t="shared" si="53"/>
        <v>-2.2722000001522247E-2</v>
      </c>
      <c r="I287" s="4">
        <f t="shared" si="49"/>
        <v>-2.2722000001522247E-2</v>
      </c>
      <c r="M287" s="4"/>
      <c r="O287" s="4"/>
      <c r="P287" s="92">
        <f t="shared" si="54"/>
        <v>-5.222142224047642E-2</v>
      </c>
      <c r="Q287" s="19">
        <f t="shared" si="55"/>
        <v>24308.921000000002</v>
      </c>
      <c r="R287" s="90">
        <f t="shared" si="56"/>
        <v>8.7021591243210408E-4</v>
      </c>
      <c r="S287" s="1">
        <f t="shared" si="50"/>
        <v>0.1</v>
      </c>
      <c r="T287" s="90">
        <f t="shared" si="57"/>
        <v>8.7021591243210416E-5</v>
      </c>
    </row>
    <row r="288" spans="1:35" ht="12.95" customHeight="1" x14ac:dyDescent="0.2">
      <c r="A288" s="36" t="s">
        <v>312</v>
      </c>
      <c r="B288" s="156" t="s">
        <v>2232</v>
      </c>
      <c r="C288" s="157">
        <v>39327.423000000003</v>
      </c>
      <c r="D288" s="157" t="s">
        <v>2272</v>
      </c>
      <c r="E288" s="4">
        <f t="shared" si="51"/>
        <v>-24108.032948101412</v>
      </c>
      <c r="F288" s="4">
        <f t="shared" si="52"/>
        <v>-24108</v>
      </c>
      <c r="G288" s="4">
        <f t="shared" si="53"/>
        <v>-2.0722000001114793E-2</v>
      </c>
      <c r="I288" s="4">
        <f t="shared" si="49"/>
        <v>-2.0722000001114793E-2</v>
      </c>
      <c r="M288" s="4"/>
      <c r="O288" s="4"/>
      <c r="P288" s="92">
        <f t="shared" si="54"/>
        <v>-5.222142224047642E-2</v>
      </c>
      <c r="Q288" s="19">
        <f t="shared" si="55"/>
        <v>24308.923000000003</v>
      </c>
      <c r="R288" s="90">
        <f t="shared" si="56"/>
        <v>9.9221360141358976E-4</v>
      </c>
      <c r="S288" s="1">
        <f t="shared" si="50"/>
        <v>0.1</v>
      </c>
      <c r="T288" s="90">
        <f t="shared" si="57"/>
        <v>9.9221360141358986E-5</v>
      </c>
    </row>
    <row r="289" spans="1:35" ht="12.95" customHeight="1" x14ac:dyDescent="0.2">
      <c r="A289" s="36" t="s">
        <v>312</v>
      </c>
      <c r="B289" s="156" t="s">
        <v>2232</v>
      </c>
      <c r="C289" s="157">
        <v>39327.425000000003</v>
      </c>
      <c r="D289" s="157" t="s">
        <v>2272</v>
      </c>
      <c r="E289" s="4">
        <f t="shared" si="51"/>
        <v>-24108.029768089695</v>
      </c>
      <c r="F289" s="4">
        <f t="shared" si="52"/>
        <v>-24108</v>
      </c>
      <c r="G289" s="4">
        <f t="shared" si="53"/>
        <v>-1.8722000000707339E-2</v>
      </c>
      <c r="I289" s="4">
        <f t="shared" si="49"/>
        <v>-1.8722000000707339E-2</v>
      </c>
      <c r="M289" s="4"/>
      <c r="O289" s="4"/>
      <c r="P289" s="92">
        <f t="shared" si="54"/>
        <v>-5.222142224047642E-2</v>
      </c>
      <c r="Q289" s="19">
        <f t="shared" si="55"/>
        <v>24308.925000000003</v>
      </c>
      <c r="R289" s="90">
        <f t="shared" si="56"/>
        <v>1.1222112903983353E-3</v>
      </c>
      <c r="S289" s="1">
        <f t="shared" si="50"/>
        <v>0.1</v>
      </c>
      <c r="T289" s="90">
        <f t="shared" si="57"/>
        <v>1.1222112903983353E-4</v>
      </c>
    </row>
    <row r="290" spans="1:35" ht="12.95" customHeight="1" x14ac:dyDescent="0.2">
      <c r="A290" s="36" t="s">
        <v>312</v>
      </c>
      <c r="B290" s="156" t="s">
        <v>2232</v>
      </c>
      <c r="C290" s="157">
        <v>39327.425999999999</v>
      </c>
      <c r="D290" s="157" t="s">
        <v>2272</v>
      </c>
      <c r="E290" s="4">
        <f t="shared" si="51"/>
        <v>-24108.028178083841</v>
      </c>
      <c r="F290" s="4">
        <f t="shared" si="52"/>
        <v>-24108</v>
      </c>
      <c r="G290" s="4">
        <f t="shared" si="53"/>
        <v>-1.7722000004141591E-2</v>
      </c>
      <c r="I290" s="4">
        <f t="shared" si="49"/>
        <v>-1.7722000004141591E-2</v>
      </c>
      <c r="M290" s="4"/>
      <c r="O290" s="4"/>
      <c r="P290" s="92">
        <f t="shared" si="54"/>
        <v>-5.222142224047642E-2</v>
      </c>
      <c r="Q290" s="19">
        <f t="shared" si="55"/>
        <v>24308.925999999999</v>
      </c>
      <c r="R290" s="90">
        <f t="shared" si="56"/>
        <v>1.190210134640914E-3</v>
      </c>
      <c r="S290" s="1">
        <f t="shared" si="50"/>
        <v>0.1</v>
      </c>
      <c r="T290" s="90">
        <f t="shared" si="57"/>
        <v>1.1902101346409141E-4</v>
      </c>
    </row>
    <row r="291" spans="1:35" ht="12.95" customHeight="1" x14ac:dyDescent="0.2">
      <c r="A291" s="36" t="s">
        <v>312</v>
      </c>
      <c r="B291" s="156" t="s">
        <v>2232</v>
      </c>
      <c r="C291" s="157">
        <v>39327.427000000003</v>
      </c>
      <c r="D291" s="157" t="s">
        <v>2272</v>
      </c>
      <c r="E291" s="4">
        <f t="shared" si="51"/>
        <v>-24108.026588077973</v>
      </c>
      <c r="F291" s="4">
        <f t="shared" si="52"/>
        <v>-24108</v>
      </c>
      <c r="G291" s="4">
        <f t="shared" si="53"/>
        <v>-1.6722000000299886E-2</v>
      </c>
      <c r="I291" s="4">
        <f t="shared" si="49"/>
        <v>-1.6722000000299886E-2</v>
      </c>
      <c r="M291" s="4"/>
      <c r="O291" s="4"/>
      <c r="P291" s="92">
        <f t="shared" si="54"/>
        <v>-5.222142224047642E-2</v>
      </c>
      <c r="Q291" s="19">
        <f t="shared" si="55"/>
        <v>24308.927000000003</v>
      </c>
      <c r="R291" s="90">
        <f t="shared" si="56"/>
        <v>1.2602089793863403E-3</v>
      </c>
      <c r="S291" s="1">
        <f t="shared" si="50"/>
        <v>0.1</v>
      </c>
      <c r="T291" s="90">
        <f t="shared" si="57"/>
        <v>1.2602089793863403E-4</v>
      </c>
    </row>
    <row r="292" spans="1:35" ht="12.95" customHeight="1" x14ac:dyDescent="0.2">
      <c r="A292" s="36" t="s">
        <v>312</v>
      </c>
      <c r="B292" s="156" t="s">
        <v>2232</v>
      </c>
      <c r="C292" s="157">
        <v>39327.427000000003</v>
      </c>
      <c r="D292" s="157" t="s">
        <v>2272</v>
      </c>
      <c r="E292" s="4">
        <f t="shared" si="51"/>
        <v>-24108.026588077973</v>
      </c>
      <c r="F292" s="4">
        <f t="shared" si="52"/>
        <v>-24108</v>
      </c>
      <c r="G292" s="4">
        <f t="shared" si="53"/>
        <v>-1.6722000000299886E-2</v>
      </c>
      <c r="I292" s="4">
        <f t="shared" si="49"/>
        <v>-1.6722000000299886E-2</v>
      </c>
      <c r="M292" s="4"/>
      <c r="O292" s="4"/>
      <c r="P292" s="92">
        <f t="shared" si="54"/>
        <v>-5.222142224047642E-2</v>
      </c>
      <c r="Q292" s="19">
        <f t="shared" si="55"/>
        <v>24308.927000000003</v>
      </c>
      <c r="R292" s="90">
        <f t="shared" si="56"/>
        <v>1.2602089793863403E-3</v>
      </c>
      <c r="S292" s="1">
        <f t="shared" si="50"/>
        <v>0.1</v>
      </c>
      <c r="T292" s="90">
        <f t="shared" si="57"/>
        <v>1.2602089793863403E-4</v>
      </c>
    </row>
    <row r="293" spans="1:35" ht="12.95" customHeight="1" x14ac:dyDescent="0.2">
      <c r="A293" s="44" t="s">
        <v>2247</v>
      </c>
      <c r="B293" s="45" t="s">
        <v>2232</v>
      </c>
      <c r="C293" s="46">
        <v>39340.642999999996</v>
      </c>
      <c r="D293" s="46"/>
      <c r="E293" s="4">
        <f t="shared" si="51"/>
        <v>-24087.013070643174</v>
      </c>
      <c r="F293" s="4">
        <f t="shared" si="52"/>
        <v>-24087</v>
      </c>
      <c r="G293" s="4">
        <f t="shared" si="53"/>
        <v>-8.2205000071553513E-3</v>
      </c>
      <c r="I293" s="4">
        <f t="shared" si="49"/>
        <v>-8.2205000071553513E-3</v>
      </c>
      <c r="M293" s="4"/>
      <c r="O293" s="4"/>
      <c r="P293" s="92">
        <f t="shared" si="54"/>
        <v>-5.2157817226533905E-2</v>
      </c>
      <c r="Q293" s="19">
        <f t="shared" si="55"/>
        <v>24322.142999999996</v>
      </c>
      <c r="R293" s="90">
        <f t="shared" si="56"/>
        <v>1.9304878444362991E-3</v>
      </c>
      <c r="S293" s="1">
        <f t="shared" si="50"/>
        <v>0.1</v>
      </c>
      <c r="T293" s="90">
        <f t="shared" si="57"/>
        <v>1.9304878444362993E-4</v>
      </c>
    </row>
    <row r="294" spans="1:35" ht="12.95" customHeight="1" x14ac:dyDescent="0.2">
      <c r="A294" s="44" t="s">
        <v>2247</v>
      </c>
      <c r="B294" s="45" t="s">
        <v>2232</v>
      </c>
      <c r="C294" s="46">
        <v>39350.712</v>
      </c>
      <c r="D294" s="46"/>
      <c r="E294" s="4">
        <f t="shared" si="51"/>
        <v>-24071.003301647172</v>
      </c>
      <c r="F294" s="4">
        <f t="shared" si="52"/>
        <v>-24071</v>
      </c>
      <c r="G294" s="4">
        <f t="shared" si="53"/>
        <v>-2.0765000008395873E-3</v>
      </c>
      <c r="I294" s="4">
        <f t="shared" si="49"/>
        <v>-2.0765000008395873E-3</v>
      </c>
      <c r="M294" s="4"/>
      <c r="O294" s="4"/>
      <c r="P294" s="92">
        <f t="shared" si="54"/>
        <v>-5.2109379485539252E-2</v>
      </c>
      <c r="Q294" s="19">
        <f t="shared" si="55"/>
        <v>24332.212</v>
      </c>
      <c r="R294" s="90">
        <f t="shared" si="56"/>
        <v>2.5032890295304806E-3</v>
      </c>
      <c r="S294" s="1">
        <f t="shared" si="50"/>
        <v>0.1</v>
      </c>
      <c r="T294" s="90">
        <f t="shared" si="57"/>
        <v>2.5032890295304807E-4</v>
      </c>
    </row>
    <row r="295" spans="1:35" ht="12.95" customHeight="1" x14ac:dyDescent="0.2">
      <c r="A295" s="44" t="s">
        <v>2247</v>
      </c>
      <c r="B295" s="45" t="s">
        <v>2232</v>
      </c>
      <c r="C295" s="46">
        <v>39355.74</v>
      </c>
      <c r="D295" s="46"/>
      <c r="E295" s="4">
        <f t="shared" si="51"/>
        <v>-24063.008752187259</v>
      </c>
      <c r="F295" s="4">
        <f t="shared" si="52"/>
        <v>-24063</v>
      </c>
      <c r="G295" s="4">
        <f t="shared" si="53"/>
        <v>-5.5045000044628978E-3</v>
      </c>
      <c r="I295" s="4">
        <f t="shared" si="49"/>
        <v>-5.5045000044628978E-3</v>
      </c>
      <c r="M295" s="4"/>
      <c r="O295" s="4"/>
      <c r="P295" s="92">
        <f t="shared" si="54"/>
        <v>-5.2085168146504358E-2</v>
      </c>
      <c r="Q295" s="19">
        <f t="shared" si="55"/>
        <v>24337.239999999998</v>
      </c>
      <c r="R295" s="90">
        <f t="shared" si="56"/>
        <v>2.1697586445589964E-3</v>
      </c>
      <c r="S295" s="1">
        <f t="shared" si="50"/>
        <v>0.1</v>
      </c>
      <c r="T295" s="90">
        <f t="shared" si="57"/>
        <v>2.1697586445589966E-4</v>
      </c>
    </row>
    <row r="296" spans="1:35" ht="12.95" customHeight="1" x14ac:dyDescent="0.2">
      <c r="A296" s="47" t="s">
        <v>1987</v>
      </c>
      <c r="B296" s="48"/>
      <c r="C296" s="50">
        <v>39381.504999999997</v>
      </c>
      <c r="D296" s="49"/>
      <c r="E296" s="4">
        <f t="shared" si="51"/>
        <v>-24022.042251225703</v>
      </c>
      <c r="F296" s="4">
        <f t="shared" si="52"/>
        <v>-24022</v>
      </c>
      <c r="G296" s="4">
        <f t="shared" si="53"/>
        <v>-2.657300000282703E-2</v>
      </c>
      <c r="I296" s="4">
        <f t="shared" si="49"/>
        <v>-2.657300000282703E-2</v>
      </c>
      <c r="M296" s="4"/>
      <c r="O296" s="4"/>
      <c r="P296" s="92">
        <f t="shared" si="54"/>
        <v>-5.1961163839721519E-2</v>
      </c>
      <c r="Q296" s="19">
        <f t="shared" si="55"/>
        <v>24363.004999999997</v>
      </c>
      <c r="R296" s="90">
        <f t="shared" si="56"/>
        <v>6.445588630089971E-4</v>
      </c>
      <c r="S296" s="1">
        <f t="shared" si="50"/>
        <v>0.1</v>
      </c>
      <c r="T296" s="90">
        <f t="shared" si="57"/>
        <v>6.4455886300899716E-5</v>
      </c>
      <c r="AD296" s="1" t="s">
        <v>1986</v>
      </c>
      <c r="AI296" s="1" t="s">
        <v>1988</v>
      </c>
    </row>
    <row r="297" spans="1:35" ht="12.95" customHeight="1" x14ac:dyDescent="0.2">
      <c r="A297" s="47" t="s">
        <v>1987</v>
      </c>
      <c r="B297" s="48"/>
      <c r="C297" s="49">
        <v>39388.434000000001</v>
      </c>
      <c r="D297" s="49"/>
      <c r="E297" s="4">
        <f t="shared" si="51"/>
        <v>-24011.025100627496</v>
      </c>
      <c r="F297" s="4">
        <f t="shared" si="52"/>
        <v>-24011</v>
      </c>
      <c r="G297" s="4">
        <f t="shared" si="53"/>
        <v>-1.5786500000103842E-2</v>
      </c>
      <c r="I297" s="4">
        <f t="shared" si="49"/>
        <v>-1.5786500000103842E-2</v>
      </c>
      <c r="M297" s="4"/>
      <c r="O297" s="4"/>
      <c r="P297" s="92">
        <f t="shared" si="54"/>
        <v>-5.1927916829042103E-2</v>
      </c>
      <c r="Q297" s="19">
        <f t="shared" si="55"/>
        <v>24369.934000000001</v>
      </c>
      <c r="R297" s="90">
        <f t="shared" si="56"/>
        <v>1.3062020104030617E-3</v>
      </c>
      <c r="S297" s="1">
        <f t="shared" si="50"/>
        <v>0.1</v>
      </c>
      <c r="T297" s="90">
        <f t="shared" si="57"/>
        <v>1.3062020104030617E-4</v>
      </c>
      <c r="AD297" s="1" t="s">
        <v>1986</v>
      </c>
      <c r="AI297" s="1" t="s">
        <v>1988</v>
      </c>
    </row>
    <row r="298" spans="1:35" ht="12.95" customHeight="1" x14ac:dyDescent="0.2">
      <c r="A298" s="36" t="s">
        <v>360</v>
      </c>
      <c r="B298" s="156" t="s">
        <v>2232</v>
      </c>
      <c r="C298" s="157">
        <v>39390.320899999999</v>
      </c>
      <c r="D298" s="157" t="s">
        <v>2272</v>
      </c>
      <c r="E298" s="4">
        <f t="shared" si="51"/>
        <v>-24008.024918571831</v>
      </c>
      <c r="F298" s="4">
        <f t="shared" si="52"/>
        <v>-24008</v>
      </c>
      <c r="G298" s="4">
        <f t="shared" si="53"/>
        <v>-1.5672000001359265E-2</v>
      </c>
      <c r="I298" s="4"/>
      <c r="J298" s="1">
        <f>G298</f>
        <v>-1.5672000001359265E-2</v>
      </c>
      <c r="M298" s="4"/>
      <c r="O298" s="4"/>
      <c r="P298" s="92">
        <f t="shared" si="54"/>
        <v>-5.191885111000058E-2</v>
      </c>
      <c r="Q298" s="19">
        <f t="shared" si="55"/>
        <v>24371.820899999999</v>
      </c>
      <c r="R298" s="90">
        <f t="shared" si="56"/>
        <v>1.3138342152920121E-3</v>
      </c>
      <c r="S298" s="1">
        <f>S$17</f>
        <v>1</v>
      </c>
      <c r="T298">
        <f t="shared" si="57"/>
        <v>1.3138342152920121E-3</v>
      </c>
    </row>
    <row r="299" spans="1:35" ht="12.95" customHeight="1" x14ac:dyDescent="0.2">
      <c r="A299" s="36" t="s">
        <v>312</v>
      </c>
      <c r="B299" s="156" t="s">
        <v>2232</v>
      </c>
      <c r="C299" s="157">
        <v>39407.317000000003</v>
      </c>
      <c r="D299" s="157" t="s">
        <v>2272</v>
      </c>
      <c r="E299" s="4">
        <f t="shared" si="51"/>
        <v>-23981.001019988758</v>
      </c>
      <c r="F299" s="4">
        <f t="shared" si="52"/>
        <v>-23981</v>
      </c>
      <c r="G299" s="4">
        <f t="shared" si="53"/>
        <v>-6.4150000252993777E-4</v>
      </c>
      <c r="I299" s="4">
        <f>G299</f>
        <v>-6.4150000252993777E-4</v>
      </c>
      <c r="M299" s="4"/>
      <c r="O299" s="4"/>
      <c r="P299" s="92">
        <f t="shared" si="54"/>
        <v>-5.1837291411984003E-2</v>
      </c>
      <c r="Q299" s="19">
        <f t="shared" si="55"/>
        <v>24388.817000000003</v>
      </c>
      <c r="R299" s="90">
        <f t="shared" si="56"/>
        <v>2.6210090580403309E-3</v>
      </c>
      <c r="S299" s="1">
        <f>S$16</f>
        <v>0.1</v>
      </c>
      <c r="T299" s="90">
        <f t="shared" si="57"/>
        <v>2.621009058040331E-4</v>
      </c>
    </row>
    <row r="300" spans="1:35" ht="12.95" customHeight="1" x14ac:dyDescent="0.2">
      <c r="A300" s="36" t="s">
        <v>312</v>
      </c>
      <c r="B300" s="156" t="s">
        <v>2232</v>
      </c>
      <c r="C300" s="157">
        <v>39407.317999999999</v>
      </c>
      <c r="D300" s="157" t="s">
        <v>2272</v>
      </c>
      <c r="E300" s="4">
        <f t="shared" si="51"/>
        <v>-23980.999429982905</v>
      </c>
      <c r="F300" s="4">
        <f t="shared" si="52"/>
        <v>-23981</v>
      </c>
      <c r="G300" s="4">
        <f t="shared" si="53"/>
        <v>3.5849999403581023E-4</v>
      </c>
      <c r="I300" s="4">
        <f>G300</f>
        <v>3.5849999403581023E-4</v>
      </c>
      <c r="M300" s="4"/>
      <c r="O300" s="4"/>
      <c r="P300" s="92">
        <f t="shared" si="54"/>
        <v>-5.1837291411984003E-2</v>
      </c>
      <c r="Q300" s="19">
        <f t="shared" si="55"/>
        <v>24388.817999999999</v>
      </c>
      <c r="R300" s="90">
        <f t="shared" si="56"/>
        <v>2.724400640500732E-3</v>
      </c>
      <c r="S300" s="1">
        <f>S$16</f>
        <v>0.1</v>
      </c>
      <c r="T300" s="90">
        <f t="shared" si="57"/>
        <v>2.7244006405007323E-4</v>
      </c>
    </row>
    <row r="301" spans="1:35" ht="12.95" customHeight="1" x14ac:dyDescent="0.2">
      <c r="A301" s="36" t="s">
        <v>360</v>
      </c>
      <c r="B301" s="156" t="s">
        <v>2232</v>
      </c>
      <c r="C301" s="157">
        <v>39422.393600000003</v>
      </c>
      <c r="D301" s="157" t="s">
        <v>2272</v>
      </c>
      <c r="E301" s="4">
        <f t="shared" si="51"/>
        <v>-23957.029137652371</v>
      </c>
      <c r="F301" s="4">
        <f t="shared" si="52"/>
        <v>-23957</v>
      </c>
      <c r="G301" s="4">
        <f t="shared" si="53"/>
        <v>-1.8325500001083128E-2</v>
      </c>
      <c r="I301" s="4"/>
      <c r="J301" s="1">
        <f>G301</f>
        <v>-1.8325500001083128E-2</v>
      </c>
      <c r="M301" s="4"/>
      <c r="O301" s="4"/>
      <c r="P301" s="92">
        <f t="shared" si="54"/>
        <v>-5.1764841915708952E-2</v>
      </c>
      <c r="Q301" s="19">
        <f t="shared" si="55"/>
        <v>24403.893600000003</v>
      </c>
      <c r="R301" s="90">
        <f t="shared" si="56"/>
        <v>1.1181895876832514E-3</v>
      </c>
      <c r="S301" s="1">
        <f>S$17</f>
        <v>1</v>
      </c>
      <c r="T301">
        <f t="shared" si="57"/>
        <v>1.1181895876832514E-3</v>
      </c>
    </row>
    <row r="302" spans="1:35" ht="12.95" customHeight="1" x14ac:dyDescent="0.2">
      <c r="A302" s="36" t="s">
        <v>360</v>
      </c>
      <c r="B302" s="156" t="s">
        <v>2232</v>
      </c>
      <c r="C302" s="157">
        <v>39429.3122</v>
      </c>
      <c r="D302" s="157" t="s">
        <v>2272</v>
      </c>
      <c r="E302" s="4">
        <f t="shared" si="51"/>
        <v>-23946.02852311511</v>
      </c>
      <c r="F302" s="4">
        <f t="shared" si="52"/>
        <v>-23946</v>
      </c>
      <c r="G302" s="4">
        <f t="shared" si="53"/>
        <v>-1.7938999997568317E-2</v>
      </c>
      <c r="I302" s="4"/>
      <c r="J302" s="1">
        <f>G302</f>
        <v>-1.7938999997568317E-2</v>
      </c>
      <c r="M302" s="4"/>
      <c r="O302" s="4"/>
      <c r="P302" s="92">
        <f t="shared" si="54"/>
        <v>-5.1731650998734113E-2</v>
      </c>
      <c r="Q302" s="19">
        <f t="shared" si="55"/>
        <v>24410.8122</v>
      </c>
      <c r="R302" s="90">
        <f t="shared" si="56"/>
        <v>1.1419432616865917E-3</v>
      </c>
      <c r="S302" s="1">
        <f>S$17</f>
        <v>1</v>
      </c>
      <c r="T302">
        <f t="shared" si="57"/>
        <v>1.1419432616865917E-3</v>
      </c>
    </row>
    <row r="303" spans="1:35" ht="12.95" customHeight="1" x14ac:dyDescent="0.2">
      <c r="A303" s="36" t="s">
        <v>360</v>
      </c>
      <c r="B303" s="156" t="s">
        <v>2232</v>
      </c>
      <c r="C303" s="157">
        <v>39441.262999999999</v>
      </c>
      <c r="D303" s="157" t="s">
        <v>2272</v>
      </c>
      <c r="E303" s="4">
        <f t="shared" si="51"/>
        <v>-23927.026681093324</v>
      </c>
      <c r="F303" s="4">
        <f t="shared" si="52"/>
        <v>-23927</v>
      </c>
      <c r="G303" s="4">
        <f t="shared" si="53"/>
        <v>-1.6780500001914334E-2</v>
      </c>
      <c r="I303" s="4"/>
      <c r="J303" s="1">
        <f>G303</f>
        <v>-1.6780500001914334E-2</v>
      </c>
      <c r="M303" s="4"/>
      <c r="O303" s="4"/>
      <c r="P303" s="92">
        <f t="shared" si="54"/>
        <v>-5.1674343592079411E-2</v>
      </c>
      <c r="Q303" s="19">
        <f t="shared" si="55"/>
        <v>24422.762999999999</v>
      </c>
      <c r="R303" s="90">
        <f t="shared" si="56"/>
        <v>1.2175803204949045E-3</v>
      </c>
      <c r="S303" s="1">
        <f>S$17</f>
        <v>1</v>
      </c>
      <c r="T303">
        <f t="shared" si="57"/>
        <v>1.2175803204949045E-3</v>
      </c>
    </row>
    <row r="304" spans="1:35" ht="12.95" customHeight="1" x14ac:dyDescent="0.2">
      <c r="A304" s="44" t="s">
        <v>2246</v>
      </c>
      <c r="B304" s="45"/>
      <c r="C304" s="46">
        <v>39445.667999999998</v>
      </c>
      <c r="D304" s="46"/>
      <c r="E304" s="4">
        <f t="shared" si="51"/>
        <v>-23920.022705283674</v>
      </c>
      <c r="F304" s="4">
        <f t="shared" si="52"/>
        <v>-23920</v>
      </c>
      <c r="G304" s="4">
        <f t="shared" si="53"/>
        <v>-1.4280000003054738E-2</v>
      </c>
      <c r="I304" s="4">
        <f t="shared" ref="I304:I330" si="58">G304</f>
        <v>-1.4280000003054738E-2</v>
      </c>
      <c r="M304" s="4"/>
      <c r="O304" s="4"/>
      <c r="P304" s="92">
        <f t="shared" si="54"/>
        <v>-5.1653237476194866E-2</v>
      </c>
      <c r="Q304" s="19">
        <f t="shared" si="55"/>
        <v>24427.167999999998</v>
      </c>
      <c r="R304" s="90">
        <f t="shared" si="56"/>
        <v>1.3967588792237254E-3</v>
      </c>
      <c r="S304" s="1">
        <f t="shared" ref="S304:S330" si="59">S$16</f>
        <v>0.1</v>
      </c>
      <c r="T304" s="90">
        <f t="shared" si="57"/>
        <v>1.3967588792237256E-4</v>
      </c>
    </row>
    <row r="305" spans="1:20" ht="12.95" customHeight="1" x14ac:dyDescent="0.2">
      <c r="A305" s="44" t="s">
        <v>2246</v>
      </c>
      <c r="B305" s="45"/>
      <c r="C305" s="46">
        <v>39464.550999999999</v>
      </c>
      <c r="D305" s="46"/>
      <c r="E305" s="4">
        <f t="shared" si="51"/>
        <v>-23889.998624644937</v>
      </c>
      <c r="F305" s="4">
        <f t="shared" si="52"/>
        <v>-23890</v>
      </c>
      <c r="G305" s="4">
        <f t="shared" si="53"/>
        <v>8.6500000179512426E-4</v>
      </c>
      <c r="I305" s="4">
        <f t="shared" si="58"/>
        <v>8.6500000179512426E-4</v>
      </c>
      <c r="M305" s="4"/>
      <c r="O305" s="4"/>
      <c r="P305" s="92">
        <f t="shared" si="54"/>
        <v>-5.1562826235099724E-2</v>
      </c>
      <c r="Q305" s="19">
        <f t="shared" si="55"/>
        <v>24446.050999999999</v>
      </c>
      <c r="R305" s="90">
        <f t="shared" si="56"/>
        <v>2.7486769639260399E-3</v>
      </c>
      <c r="S305" s="1">
        <f t="shared" si="59"/>
        <v>0.1</v>
      </c>
      <c r="T305" s="90">
        <f t="shared" si="57"/>
        <v>2.7486769639260399E-4</v>
      </c>
    </row>
    <row r="306" spans="1:20" ht="12.95" customHeight="1" x14ac:dyDescent="0.2">
      <c r="A306" s="44" t="s">
        <v>2246</v>
      </c>
      <c r="B306" s="45"/>
      <c r="C306" s="46">
        <v>39474.597000000002</v>
      </c>
      <c r="D306" s="46"/>
      <c r="E306" s="4">
        <f t="shared" si="51"/>
        <v>-23874.025425783693</v>
      </c>
      <c r="F306" s="4">
        <f t="shared" si="52"/>
        <v>-23874</v>
      </c>
      <c r="G306" s="4">
        <f t="shared" si="53"/>
        <v>-1.5991000000212807E-2</v>
      </c>
      <c r="I306" s="4">
        <f t="shared" si="58"/>
        <v>-1.5991000000212807E-2</v>
      </c>
      <c r="M306" s="4"/>
      <c r="O306" s="4"/>
      <c r="P306" s="92">
        <f t="shared" si="54"/>
        <v>-5.1514635777121648E-2</v>
      </c>
      <c r="Q306" s="19">
        <f t="shared" si="55"/>
        <v>24456.097000000002</v>
      </c>
      <c r="R306" s="90">
        <f t="shared" si="56"/>
        <v>1.2619286988104779E-3</v>
      </c>
      <c r="S306" s="1">
        <f t="shared" si="59"/>
        <v>0.1</v>
      </c>
      <c r="T306" s="90">
        <f t="shared" si="57"/>
        <v>1.261928698810478E-4</v>
      </c>
    </row>
    <row r="307" spans="1:20" ht="12.95" customHeight="1" x14ac:dyDescent="0.2">
      <c r="A307" s="44" t="s">
        <v>2246</v>
      </c>
      <c r="B307" s="45"/>
      <c r="C307" s="46">
        <v>39520.514000000003</v>
      </c>
      <c r="D307" s="46"/>
      <c r="E307" s="4">
        <f t="shared" si="51"/>
        <v>-23801.017126748109</v>
      </c>
      <c r="F307" s="4">
        <f t="shared" si="52"/>
        <v>-23801</v>
      </c>
      <c r="G307" s="4">
        <f t="shared" si="53"/>
        <v>-1.0771499997645151E-2</v>
      </c>
      <c r="I307" s="4">
        <f t="shared" si="58"/>
        <v>-1.0771499997645151E-2</v>
      </c>
      <c r="M307" s="4"/>
      <c r="O307" s="4"/>
      <c r="P307" s="92">
        <f t="shared" si="54"/>
        <v>-5.129502166630201E-2</v>
      </c>
      <c r="Q307" s="19">
        <f t="shared" si="55"/>
        <v>24502.014000000003</v>
      </c>
      <c r="R307" s="90">
        <f t="shared" si="56"/>
        <v>1.6421558084301019E-3</v>
      </c>
      <c r="S307" s="1">
        <f t="shared" si="59"/>
        <v>0.1</v>
      </c>
      <c r="T307" s="90">
        <f t="shared" si="57"/>
        <v>1.6421558084301019E-4</v>
      </c>
    </row>
    <row r="308" spans="1:20" ht="12.95" customHeight="1" x14ac:dyDescent="0.2">
      <c r="A308" s="44" t="s">
        <v>2245</v>
      </c>
      <c r="B308" s="45"/>
      <c r="C308" s="46">
        <v>39665.811000000002</v>
      </c>
      <c r="D308" s="46"/>
      <c r="E308" s="4">
        <f t="shared" si="51"/>
        <v>-23569.994045428059</v>
      </c>
      <c r="F308" s="4">
        <f t="shared" si="52"/>
        <v>-23570</v>
      </c>
      <c r="G308" s="4">
        <f t="shared" si="53"/>
        <v>3.7450000017997809E-3</v>
      </c>
      <c r="I308" s="4">
        <f t="shared" si="58"/>
        <v>3.7450000017997809E-3</v>
      </c>
      <c r="M308" s="4"/>
      <c r="O308" s="4"/>
      <c r="P308" s="92">
        <f t="shared" si="54"/>
        <v>-5.060283301650445E-2</v>
      </c>
      <c r="Q308" s="19">
        <f t="shared" si="55"/>
        <v>24647.311000000002</v>
      </c>
      <c r="R308" s="90">
        <f t="shared" si="56"/>
        <v>2.9536869537854795E-3</v>
      </c>
      <c r="S308" s="1">
        <f t="shared" si="59"/>
        <v>0.1</v>
      </c>
      <c r="T308" s="90">
        <f t="shared" si="57"/>
        <v>2.9536869537854799E-4</v>
      </c>
    </row>
    <row r="309" spans="1:20" ht="12.95" customHeight="1" x14ac:dyDescent="0.2">
      <c r="A309" s="44" t="s">
        <v>2245</v>
      </c>
      <c r="B309" s="45"/>
      <c r="C309" s="46">
        <v>39672.712</v>
      </c>
      <c r="D309" s="46"/>
      <c r="E309" s="4">
        <f t="shared" si="51"/>
        <v>-23559.021414993917</v>
      </c>
      <c r="F309" s="4">
        <f t="shared" si="52"/>
        <v>-23559</v>
      </c>
      <c r="G309" s="4">
        <f t="shared" si="53"/>
        <v>-1.3468500001181383E-2</v>
      </c>
      <c r="I309" s="4">
        <f t="shared" si="58"/>
        <v>-1.3468500001181383E-2</v>
      </c>
      <c r="M309" s="4"/>
      <c r="O309" s="4"/>
      <c r="P309" s="92">
        <f t="shared" si="54"/>
        <v>-5.0569976072816908E-2</v>
      </c>
      <c r="Q309" s="19">
        <f t="shared" si="55"/>
        <v>24654.212</v>
      </c>
      <c r="R309" s="90">
        <f t="shared" si="56"/>
        <v>1.3765195266941435E-3</v>
      </c>
      <c r="S309" s="1">
        <f t="shared" si="59"/>
        <v>0.1</v>
      </c>
      <c r="T309" s="90">
        <f t="shared" si="57"/>
        <v>1.3765195266941436E-4</v>
      </c>
    </row>
    <row r="310" spans="1:20" ht="12.95" customHeight="1" x14ac:dyDescent="0.2">
      <c r="A310" s="44" t="s">
        <v>2245</v>
      </c>
      <c r="B310" s="45"/>
      <c r="C310" s="46">
        <v>39677.745000000003</v>
      </c>
      <c r="D310" s="46"/>
      <c r="E310" s="4">
        <f t="shared" si="51"/>
        <v>-23551.018915504701</v>
      </c>
      <c r="F310" s="4">
        <f t="shared" si="52"/>
        <v>-23551</v>
      </c>
      <c r="G310" s="4">
        <f t="shared" si="53"/>
        <v>-1.189650000014808E-2</v>
      </c>
      <c r="I310" s="4">
        <f t="shared" si="58"/>
        <v>-1.189650000014808E-2</v>
      </c>
      <c r="O310" s="4"/>
      <c r="P310" s="92">
        <f t="shared" si="54"/>
        <v>-5.0546086076179178E-2</v>
      </c>
      <c r="Q310" s="19">
        <f t="shared" si="55"/>
        <v>24659.245000000003</v>
      </c>
      <c r="R310" s="90">
        <f t="shared" si="56"/>
        <v>1.4937905038485369E-3</v>
      </c>
      <c r="S310" s="1">
        <f t="shared" si="59"/>
        <v>0.1</v>
      </c>
      <c r="T310" s="90">
        <f t="shared" si="57"/>
        <v>1.493790503848537E-4</v>
      </c>
    </row>
    <row r="311" spans="1:20" ht="12.95" customHeight="1" x14ac:dyDescent="0.2">
      <c r="A311" s="44" t="s">
        <v>2245</v>
      </c>
      <c r="B311" s="45"/>
      <c r="C311" s="46">
        <v>39694.724999999999</v>
      </c>
      <c r="D311" s="46"/>
      <c r="E311" s="4">
        <f t="shared" si="51"/>
        <v>-23524.020616015976</v>
      </c>
      <c r="F311" s="4">
        <f t="shared" si="52"/>
        <v>-23524</v>
      </c>
      <c r="G311" s="4">
        <f t="shared" si="53"/>
        <v>-1.2966000002052169E-2</v>
      </c>
      <c r="I311" s="4">
        <f t="shared" si="58"/>
        <v>-1.2966000002052169E-2</v>
      </c>
      <c r="O311" s="4"/>
      <c r="P311" s="92">
        <f t="shared" si="54"/>
        <v>-5.0465494406443524E-2</v>
      </c>
      <c r="Q311" s="19">
        <f t="shared" si="55"/>
        <v>24676.224999999999</v>
      </c>
      <c r="R311" s="90">
        <f t="shared" si="56"/>
        <v>1.4062120805849786E-3</v>
      </c>
      <c r="S311" s="1">
        <f t="shared" si="59"/>
        <v>0.1</v>
      </c>
      <c r="T311" s="90">
        <f t="shared" si="57"/>
        <v>1.4062120805849787E-4</v>
      </c>
    </row>
    <row r="312" spans="1:20" ht="12.95" customHeight="1" x14ac:dyDescent="0.2">
      <c r="A312" s="46" t="s">
        <v>2237</v>
      </c>
      <c r="B312" s="45" t="s">
        <v>2232</v>
      </c>
      <c r="C312" s="46">
        <v>39699.767</v>
      </c>
      <c r="D312" s="46"/>
      <c r="E312" s="4">
        <f t="shared" si="51"/>
        <v>-23516.003806474029</v>
      </c>
      <c r="F312" s="4">
        <f t="shared" si="52"/>
        <v>-23516</v>
      </c>
      <c r="G312" s="4">
        <f t="shared" si="53"/>
        <v>-2.3940000028233044E-3</v>
      </c>
      <c r="I312" s="4">
        <f t="shared" si="58"/>
        <v>-2.3940000028233044E-3</v>
      </c>
      <c r="O312" s="4"/>
      <c r="P312" s="92">
        <f t="shared" si="54"/>
        <v>-5.0441626376571229E-2</v>
      </c>
      <c r="Q312" s="19">
        <f t="shared" si="55"/>
        <v>24681.267</v>
      </c>
      <c r="R312" s="90">
        <f t="shared" si="56"/>
        <v>2.308574400151277E-3</v>
      </c>
      <c r="S312" s="1">
        <f t="shared" si="59"/>
        <v>0.1</v>
      </c>
      <c r="T312" s="90">
        <f t="shared" si="57"/>
        <v>2.3085744001512772E-4</v>
      </c>
    </row>
    <row r="313" spans="1:20" ht="12.95" customHeight="1" x14ac:dyDescent="0.2">
      <c r="A313" s="51" t="s">
        <v>2237</v>
      </c>
      <c r="B313" s="53"/>
      <c r="C313" s="52">
        <v>39699.767</v>
      </c>
      <c r="D313" s="52" t="s">
        <v>2166</v>
      </c>
      <c r="E313" s="4">
        <f t="shared" si="51"/>
        <v>-23516.003806474029</v>
      </c>
      <c r="F313" s="4">
        <f t="shared" si="52"/>
        <v>-23516</v>
      </c>
      <c r="G313" s="4">
        <f t="shared" si="53"/>
        <v>-2.3940000028233044E-3</v>
      </c>
      <c r="I313" s="4">
        <f t="shared" si="58"/>
        <v>-2.3940000028233044E-3</v>
      </c>
      <c r="N313" s="4"/>
      <c r="O313" s="4"/>
      <c r="P313" s="92">
        <f t="shared" si="54"/>
        <v>-5.0441626376571229E-2</v>
      </c>
      <c r="Q313" s="19">
        <f t="shared" si="55"/>
        <v>24681.267</v>
      </c>
      <c r="R313" s="90">
        <f t="shared" si="56"/>
        <v>2.308574400151277E-3</v>
      </c>
      <c r="S313" s="1">
        <f t="shared" si="59"/>
        <v>0.1</v>
      </c>
      <c r="T313" s="90">
        <f t="shared" si="57"/>
        <v>2.3085744001512772E-4</v>
      </c>
    </row>
    <row r="314" spans="1:20" ht="12.95" customHeight="1" x14ac:dyDescent="0.2">
      <c r="A314" s="44" t="s">
        <v>2245</v>
      </c>
      <c r="B314" s="45"/>
      <c r="C314" s="46">
        <v>39701.64</v>
      </c>
      <c r="D314" s="46"/>
      <c r="E314" s="4">
        <f t="shared" si="51"/>
        <v>-23513.025725499803</v>
      </c>
      <c r="F314" s="4">
        <f t="shared" si="52"/>
        <v>-23513</v>
      </c>
      <c r="G314" s="4">
        <f t="shared" si="53"/>
        <v>-1.6179500002181157E-2</v>
      </c>
      <c r="I314" s="4">
        <f t="shared" si="58"/>
        <v>-1.6179500002181157E-2</v>
      </c>
      <c r="N314" s="4"/>
      <c r="O314" s="4"/>
      <c r="P314" s="92">
        <f t="shared" si="54"/>
        <v>-5.0432677159839227E-2</v>
      </c>
      <c r="Q314" s="19">
        <f t="shared" si="55"/>
        <v>24683.14</v>
      </c>
      <c r="R314" s="90">
        <f t="shared" si="56"/>
        <v>1.1732801453939086E-3</v>
      </c>
      <c r="S314" s="1">
        <f t="shared" si="59"/>
        <v>0.1</v>
      </c>
      <c r="T314" s="90">
        <f t="shared" si="57"/>
        <v>1.1732801453939086E-4</v>
      </c>
    </row>
    <row r="315" spans="1:20" ht="12.95" customHeight="1" x14ac:dyDescent="0.2">
      <c r="A315" s="36" t="s">
        <v>407</v>
      </c>
      <c r="B315" s="156" t="s">
        <v>2232</v>
      </c>
      <c r="C315" s="157">
        <v>39739.374000000003</v>
      </c>
      <c r="D315" s="157" t="s">
        <v>2272</v>
      </c>
      <c r="E315" s="4">
        <f t="shared" si="51"/>
        <v>-23453.028444409814</v>
      </c>
      <c r="F315" s="4">
        <f t="shared" si="52"/>
        <v>-23453</v>
      </c>
      <c r="G315" s="4">
        <f t="shared" si="53"/>
        <v>-1.7889499999000691E-2</v>
      </c>
      <c r="I315" s="4">
        <f t="shared" si="58"/>
        <v>-1.7889499999000691E-2</v>
      </c>
      <c r="N315" s="4"/>
      <c r="O315" s="4"/>
      <c r="P315" s="92">
        <f t="shared" si="54"/>
        <v>-5.0253841100865795E-2</v>
      </c>
      <c r="Q315" s="19">
        <f t="shared" si="55"/>
        <v>24720.874000000003</v>
      </c>
      <c r="R315" s="90">
        <f t="shared" si="56"/>
        <v>1.047450574957875E-3</v>
      </c>
      <c r="S315" s="1">
        <f t="shared" si="59"/>
        <v>0.1</v>
      </c>
      <c r="T315" s="90">
        <f t="shared" si="57"/>
        <v>1.0474505749578751E-4</v>
      </c>
    </row>
    <row r="316" spans="1:20" ht="12.95" customHeight="1" x14ac:dyDescent="0.2">
      <c r="A316" s="44" t="s">
        <v>2245</v>
      </c>
      <c r="B316" s="45"/>
      <c r="C316" s="46">
        <v>39740.642999999996</v>
      </c>
      <c r="D316" s="46"/>
      <c r="E316" s="4">
        <f t="shared" si="51"/>
        <v>-23451.010726974539</v>
      </c>
      <c r="F316" s="4">
        <f t="shared" si="52"/>
        <v>-23451</v>
      </c>
      <c r="G316" s="4">
        <f t="shared" si="53"/>
        <v>-6.7465000029187649E-3</v>
      </c>
      <c r="I316" s="4">
        <f t="shared" si="58"/>
        <v>-6.7465000029187649E-3</v>
      </c>
      <c r="N316" s="4"/>
      <c r="O316" s="4"/>
      <c r="P316" s="92">
        <f t="shared" si="54"/>
        <v>-5.0247884762969507E-2</v>
      </c>
      <c r="Q316" s="19">
        <f t="shared" si="55"/>
        <v>24722.142999999996</v>
      </c>
      <c r="R316" s="90">
        <f t="shared" si="56"/>
        <v>1.8923704760419749E-3</v>
      </c>
      <c r="S316" s="1">
        <f t="shared" si="59"/>
        <v>0.1</v>
      </c>
      <c r="T316" s="90">
        <f t="shared" si="57"/>
        <v>1.892370476041975E-4</v>
      </c>
    </row>
    <row r="317" spans="1:20" ht="12.95" customHeight="1" x14ac:dyDescent="0.2">
      <c r="A317" s="46" t="s">
        <v>2237</v>
      </c>
      <c r="B317" s="45" t="s">
        <v>2232</v>
      </c>
      <c r="C317" s="46">
        <v>39772.705999999998</v>
      </c>
      <c r="D317" s="46"/>
      <c r="E317" s="4">
        <f t="shared" si="51"/>
        <v>-23400.030369111915</v>
      </c>
      <c r="F317" s="4">
        <f t="shared" si="52"/>
        <v>-23400</v>
      </c>
      <c r="G317" s="4">
        <f t="shared" si="53"/>
        <v>-1.9100000004982576E-2</v>
      </c>
      <c r="I317" s="4">
        <f t="shared" si="58"/>
        <v>-1.9100000004982576E-2</v>
      </c>
      <c r="N317" s="4"/>
      <c r="O317" s="4"/>
      <c r="P317" s="92">
        <f t="shared" si="54"/>
        <v>-5.0096104175483616E-2</v>
      </c>
      <c r="Q317" s="19">
        <f t="shared" si="55"/>
        <v>24754.205999999998</v>
      </c>
      <c r="R317" s="90">
        <f t="shared" si="56"/>
        <v>9.6075847374855203E-4</v>
      </c>
      <c r="S317" s="1">
        <f t="shared" si="59"/>
        <v>0.1</v>
      </c>
      <c r="T317" s="90">
        <f t="shared" si="57"/>
        <v>9.6075847374855211E-5</v>
      </c>
    </row>
    <row r="318" spans="1:20" ht="12.95" customHeight="1" x14ac:dyDescent="0.2">
      <c r="A318" s="44" t="s">
        <v>2245</v>
      </c>
      <c r="B318" s="45"/>
      <c r="C318" s="46">
        <v>39772.71</v>
      </c>
      <c r="D318" s="46"/>
      <c r="E318" s="4">
        <f t="shared" si="51"/>
        <v>-23400.024009088476</v>
      </c>
      <c r="F318" s="4">
        <f t="shared" si="52"/>
        <v>-23400</v>
      </c>
      <c r="G318" s="4">
        <f t="shared" si="53"/>
        <v>-1.5100000004167669E-2</v>
      </c>
      <c r="I318" s="4">
        <f t="shared" si="58"/>
        <v>-1.5100000004167669E-2</v>
      </c>
      <c r="N318" s="4"/>
      <c r="O318" s="4"/>
      <c r="P318" s="92">
        <f t="shared" si="54"/>
        <v>-5.0096104175483616E-2</v>
      </c>
      <c r="Q318" s="19">
        <f t="shared" si="55"/>
        <v>24754.21</v>
      </c>
      <c r="R318" s="90">
        <f t="shared" si="56"/>
        <v>1.2247273071695974E-3</v>
      </c>
      <c r="S318" s="1">
        <f t="shared" si="59"/>
        <v>0.1</v>
      </c>
      <c r="T318" s="90">
        <f t="shared" si="57"/>
        <v>1.2247273071695975E-4</v>
      </c>
    </row>
    <row r="319" spans="1:20" ht="12.95" customHeight="1" x14ac:dyDescent="0.2">
      <c r="A319" s="46" t="s">
        <v>2237</v>
      </c>
      <c r="B319" s="45" t="s">
        <v>2232</v>
      </c>
      <c r="C319" s="46">
        <v>39801.637000000002</v>
      </c>
      <c r="D319" s="46"/>
      <c r="E319" s="4">
        <f t="shared" si="51"/>
        <v>-23354.029909600216</v>
      </c>
      <c r="F319" s="4">
        <f t="shared" si="52"/>
        <v>-23354</v>
      </c>
      <c r="G319" s="4">
        <f t="shared" si="53"/>
        <v>-1.8811000001733191E-2</v>
      </c>
      <c r="I319" s="4">
        <f t="shared" si="58"/>
        <v>-1.8811000001733191E-2</v>
      </c>
      <c r="N319" s="4"/>
      <c r="O319" s="4"/>
      <c r="P319" s="92">
        <f t="shared" si="54"/>
        <v>-4.99593790658001E-2</v>
      </c>
      <c r="Q319" s="19">
        <f t="shared" si="55"/>
        <v>24783.137000000002</v>
      </c>
      <c r="R319" s="90">
        <f t="shared" si="56"/>
        <v>9.7022151831880168E-4</v>
      </c>
      <c r="S319" s="1">
        <f t="shared" si="59"/>
        <v>0.1</v>
      </c>
      <c r="T319" s="90">
        <f t="shared" si="57"/>
        <v>9.7022151831880179E-5</v>
      </c>
    </row>
    <row r="320" spans="1:20" ht="12.95" customHeight="1" x14ac:dyDescent="0.2">
      <c r="A320" s="46" t="s">
        <v>2237</v>
      </c>
      <c r="B320" s="45" t="s">
        <v>2232</v>
      </c>
      <c r="C320" s="46">
        <v>39801.64</v>
      </c>
      <c r="D320" s="46"/>
      <c r="E320" s="4">
        <f t="shared" si="51"/>
        <v>-23354.025139582642</v>
      </c>
      <c r="F320" s="4">
        <f t="shared" si="52"/>
        <v>-23354</v>
      </c>
      <c r="G320" s="4">
        <f t="shared" si="53"/>
        <v>-1.581100000475999E-2</v>
      </c>
      <c r="I320" s="4">
        <f t="shared" si="58"/>
        <v>-1.581100000475999E-2</v>
      </c>
      <c r="N320" s="4"/>
      <c r="O320" s="4"/>
      <c r="P320" s="92">
        <f t="shared" si="54"/>
        <v>-4.99593790658001E-2</v>
      </c>
      <c r="Q320" s="19">
        <f t="shared" si="55"/>
        <v>24783.14</v>
      </c>
      <c r="R320" s="90">
        <f t="shared" si="56"/>
        <v>1.1661117924964826E-3</v>
      </c>
      <c r="S320" s="1">
        <f t="shared" si="59"/>
        <v>0.1</v>
      </c>
      <c r="T320" s="90">
        <f t="shared" si="57"/>
        <v>1.1661117924964826E-4</v>
      </c>
    </row>
    <row r="321" spans="1:24" ht="12.95" customHeight="1" x14ac:dyDescent="0.2">
      <c r="A321" s="46" t="s">
        <v>2237</v>
      </c>
      <c r="B321" s="45" t="s">
        <v>2232</v>
      </c>
      <c r="C321" s="46">
        <v>39813.595999999998</v>
      </c>
      <c r="D321" s="46"/>
      <c r="E321" s="4">
        <f t="shared" si="51"/>
        <v>-23335.01502953039</v>
      </c>
      <c r="F321" s="4">
        <f t="shared" si="52"/>
        <v>-23335</v>
      </c>
      <c r="G321" s="4">
        <f t="shared" si="53"/>
        <v>-9.452500002225861E-3</v>
      </c>
      <c r="I321" s="4">
        <f t="shared" si="58"/>
        <v>-9.452500002225861E-3</v>
      </c>
      <c r="N321" s="4"/>
      <c r="O321" s="4"/>
      <c r="P321" s="92">
        <f t="shared" si="54"/>
        <v>-4.9902954095493876E-2</v>
      </c>
      <c r="Q321" s="19">
        <f t="shared" si="55"/>
        <v>24795.095999999998</v>
      </c>
      <c r="R321" s="90">
        <f t="shared" si="56"/>
        <v>1.6362392363515831E-3</v>
      </c>
      <c r="S321" s="1">
        <f t="shared" si="59"/>
        <v>0.1</v>
      </c>
      <c r="T321" s="90">
        <f t="shared" si="57"/>
        <v>1.6362392363515832E-4</v>
      </c>
    </row>
    <row r="322" spans="1:24" ht="12.95" customHeight="1" x14ac:dyDescent="0.2">
      <c r="A322" s="46" t="s">
        <v>2237</v>
      </c>
      <c r="B322" s="45" t="s">
        <v>2232</v>
      </c>
      <c r="C322" s="46">
        <v>39813.603000000003</v>
      </c>
      <c r="D322" s="46"/>
      <c r="E322" s="4">
        <f t="shared" si="51"/>
        <v>-23335.003899489369</v>
      </c>
      <c r="F322" s="4">
        <f t="shared" si="52"/>
        <v>-23335</v>
      </c>
      <c r="G322" s="4">
        <f t="shared" si="53"/>
        <v>-2.4524999971617945E-3</v>
      </c>
      <c r="I322" s="4">
        <f t="shared" si="58"/>
        <v>-2.4524999971617945E-3</v>
      </c>
      <c r="N322" s="4"/>
      <c r="O322" s="4"/>
      <c r="P322" s="92">
        <f t="shared" si="54"/>
        <v>-4.9902954095493876E-2</v>
      </c>
      <c r="Q322" s="19">
        <f t="shared" si="55"/>
        <v>24795.103000000003</v>
      </c>
      <c r="R322" s="90">
        <f t="shared" si="56"/>
        <v>2.25154559413792E-3</v>
      </c>
      <c r="S322" s="1">
        <f t="shared" si="59"/>
        <v>0.1</v>
      </c>
      <c r="T322" s="90">
        <f t="shared" si="57"/>
        <v>2.2515455941379202E-4</v>
      </c>
    </row>
    <row r="323" spans="1:24" ht="12.95" customHeight="1" x14ac:dyDescent="0.2">
      <c r="A323" s="46" t="s">
        <v>2237</v>
      </c>
      <c r="B323" s="45" t="s">
        <v>2232</v>
      </c>
      <c r="C323" s="46">
        <v>39821.766000000003</v>
      </c>
      <c r="D323" s="46"/>
      <c r="E323" s="4">
        <f t="shared" si="51"/>
        <v>-23322.024681660951</v>
      </c>
      <c r="F323" s="4">
        <f t="shared" si="52"/>
        <v>-23322</v>
      </c>
      <c r="G323" s="4">
        <f t="shared" si="53"/>
        <v>-1.5522999994573183E-2</v>
      </c>
      <c r="I323" s="4">
        <f t="shared" si="58"/>
        <v>-1.5522999994573183E-2</v>
      </c>
      <c r="N323" s="4"/>
      <c r="O323" s="4"/>
      <c r="P323" s="92">
        <f t="shared" si="54"/>
        <v>-4.9864363855031901E-2</v>
      </c>
      <c r="Q323" s="19">
        <f t="shared" si="55"/>
        <v>24803.266000000003</v>
      </c>
      <c r="R323" s="90">
        <f t="shared" si="56"/>
        <v>1.17932927179642E-3</v>
      </c>
      <c r="S323" s="1">
        <f t="shared" si="59"/>
        <v>0.1</v>
      </c>
      <c r="T323" s="90">
        <f t="shared" si="57"/>
        <v>1.17932927179642E-4</v>
      </c>
    </row>
    <row r="324" spans="1:24" ht="12.95" customHeight="1" x14ac:dyDescent="0.2">
      <c r="A324" s="46" t="s">
        <v>2237</v>
      </c>
      <c r="B324" s="45" t="s">
        <v>2232</v>
      </c>
      <c r="C324" s="46">
        <v>39823.648000000001</v>
      </c>
      <c r="D324" s="46"/>
      <c r="E324" s="4">
        <f t="shared" si="51"/>
        <v>-23319.032290633993</v>
      </c>
      <c r="F324" s="4">
        <f t="shared" si="52"/>
        <v>-23319</v>
      </c>
      <c r="G324" s="4">
        <f t="shared" si="53"/>
        <v>-2.0308500003011432E-2</v>
      </c>
      <c r="I324" s="4">
        <f t="shared" si="58"/>
        <v>-2.0308500003011432E-2</v>
      </c>
      <c r="N324" s="4"/>
      <c r="O324" s="4"/>
      <c r="P324" s="92">
        <f t="shared" si="54"/>
        <v>-4.98554602977909E-2</v>
      </c>
      <c r="Q324" s="19">
        <f t="shared" si="55"/>
        <v>24805.148000000001</v>
      </c>
      <c r="R324" s="90">
        <f t="shared" si="56"/>
        <v>8.7302286266127444E-4</v>
      </c>
      <c r="S324" s="1">
        <f t="shared" si="59"/>
        <v>0.1</v>
      </c>
      <c r="T324" s="90">
        <f t="shared" si="57"/>
        <v>8.7302286266127446E-5</v>
      </c>
    </row>
    <row r="325" spans="1:24" ht="12.95" customHeight="1" x14ac:dyDescent="0.2">
      <c r="A325" s="46" t="s">
        <v>2237</v>
      </c>
      <c r="B325" s="45" t="s">
        <v>2232</v>
      </c>
      <c r="C325" s="46">
        <v>39826.798999999999</v>
      </c>
      <c r="D325" s="46"/>
      <c r="E325" s="4">
        <f t="shared" si="51"/>
        <v>-23314.022182171746</v>
      </c>
      <c r="F325" s="4">
        <f t="shared" si="52"/>
        <v>-23314</v>
      </c>
      <c r="G325" s="4">
        <f t="shared" si="53"/>
        <v>-1.3951000000815839E-2</v>
      </c>
      <c r="I325" s="4">
        <f t="shared" si="58"/>
        <v>-1.3951000000815839E-2</v>
      </c>
      <c r="N325" s="4"/>
      <c r="O325" s="4"/>
      <c r="P325" s="92">
        <f t="shared" si="54"/>
        <v>-4.9840622604777236E-2</v>
      </c>
      <c r="Q325" s="19">
        <f t="shared" si="55"/>
        <v>24808.298999999999</v>
      </c>
      <c r="R325" s="90">
        <f t="shared" si="56"/>
        <v>1.2880650106547769E-3</v>
      </c>
      <c r="S325" s="1">
        <f t="shared" si="59"/>
        <v>0.1</v>
      </c>
      <c r="T325" s="90">
        <f t="shared" si="57"/>
        <v>1.2880650106547768E-4</v>
      </c>
    </row>
    <row r="326" spans="1:24" ht="12.95" customHeight="1" x14ac:dyDescent="0.2">
      <c r="A326" s="46" t="s">
        <v>2237</v>
      </c>
      <c r="B326" s="45" t="s">
        <v>2232</v>
      </c>
      <c r="C326" s="46">
        <v>39828.690999999999</v>
      </c>
      <c r="D326" s="46"/>
      <c r="E326" s="4">
        <f t="shared" si="51"/>
        <v>-23311.013891086193</v>
      </c>
      <c r="F326" s="4">
        <f t="shared" si="52"/>
        <v>-23311</v>
      </c>
      <c r="G326" s="4">
        <f t="shared" si="53"/>
        <v>-8.736499999940861E-3</v>
      </c>
      <c r="I326" s="4">
        <f t="shared" si="58"/>
        <v>-8.736499999940861E-3</v>
      </c>
      <c r="N326" s="4"/>
      <c r="O326" s="4"/>
      <c r="P326" s="92">
        <f t="shared" si="54"/>
        <v>-4.9831720930401842E-2</v>
      </c>
      <c r="Q326" s="19">
        <f t="shared" si="55"/>
        <v>24810.190999999999</v>
      </c>
      <c r="R326" s="90">
        <f t="shared" si="56"/>
        <v>1.6888171833233984E-3</v>
      </c>
      <c r="S326" s="1">
        <f t="shared" si="59"/>
        <v>0.1</v>
      </c>
      <c r="T326" s="90">
        <f t="shared" si="57"/>
        <v>1.6888171833233986E-4</v>
      </c>
    </row>
    <row r="327" spans="1:24" ht="12.95" customHeight="1" x14ac:dyDescent="0.2">
      <c r="A327" s="46" t="s">
        <v>2237</v>
      </c>
      <c r="B327" s="45" t="s">
        <v>2232</v>
      </c>
      <c r="C327" s="46">
        <v>39830.584000000003</v>
      </c>
      <c r="D327" s="46"/>
      <c r="E327" s="4">
        <f t="shared" si="51"/>
        <v>-23308.004009994776</v>
      </c>
      <c r="F327" s="4">
        <f t="shared" si="52"/>
        <v>-23308</v>
      </c>
      <c r="G327" s="4">
        <f t="shared" si="53"/>
        <v>-2.5219999952241778E-3</v>
      </c>
      <c r="I327" s="4">
        <f t="shared" si="58"/>
        <v>-2.5219999952241778E-3</v>
      </c>
      <c r="N327" s="4"/>
      <c r="O327" s="4"/>
      <c r="P327" s="92">
        <f t="shared" si="54"/>
        <v>-4.9822819962101056E-2</v>
      </c>
      <c r="Q327" s="19">
        <f t="shared" si="55"/>
        <v>24812.084000000003</v>
      </c>
      <c r="R327" s="90">
        <f t="shared" si="56"/>
        <v>2.2373675695388983E-3</v>
      </c>
      <c r="S327" s="1">
        <f t="shared" si="59"/>
        <v>0.1</v>
      </c>
      <c r="T327" s="90">
        <f t="shared" si="57"/>
        <v>2.2373675695388986E-4</v>
      </c>
    </row>
    <row r="328" spans="1:24" ht="12.95" customHeight="1" x14ac:dyDescent="0.2">
      <c r="A328" s="46" t="s">
        <v>2237</v>
      </c>
      <c r="B328" s="45" t="s">
        <v>2232</v>
      </c>
      <c r="C328" s="46">
        <v>39833.716</v>
      </c>
      <c r="D328" s="46"/>
      <c r="E328" s="4">
        <f t="shared" si="51"/>
        <v>-23303.024111643856</v>
      </c>
      <c r="F328" s="4">
        <f t="shared" si="52"/>
        <v>-23303</v>
      </c>
      <c r="G328" s="4">
        <f t="shared" si="53"/>
        <v>-1.5164500000537373E-2</v>
      </c>
      <c r="I328" s="4">
        <f t="shared" si="58"/>
        <v>-1.5164500000537373E-2</v>
      </c>
      <c r="N328" s="4"/>
      <c r="O328" s="4"/>
      <c r="P328" s="92">
        <f t="shared" si="54"/>
        <v>-4.9807986583987746E-2</v>
      </c>
      <c r="Q328" s="19">
        <f t="shared" si="55"/>
        <v>24815.216</v>
      </c>
      <c r="R328" s="90">
        <f t="shared" si="56"/>
        <v>1.200171162657706E-3</v>
      </c>
      <c r="S328" s="1">
        <f t="shared" si="59"/>
        <v>0.1</v>
      </c>
      <c r="T328" s="90">
        <f t="shared" si="57"/>
        <v>1.200171162657706E-4</v>
      </c>
    </row>
    <row r="329" spans="1:24" ht="12.95" customHeight="1" x14ac:dyDescent="0.2">
      <c r="A329" s="46" t="s">
        <v>2237</v>
      </c>
      <c r="B329" s="45" t="s">
        <v>2232</v>
      </c>
      <c r="C329" s="46">
        <v>39833.716999999997</v>
      </c>
      <c r="D329" s="46"/>
      <c r="E329" s="4">
        <f t="shared" si="51"/>
        <v>-23303.022521637999</v>
      </c>
      <c r="F329" s="4">
        <f t="shared" si="52"/>
        <v>-23303</v>
      </c>
      <c r="G329" s="4">
        <f t="shared" si="53"/>
        <v>-1.4164500003971625E-2</v>
      </c>
      <c r="I329" s="4">
        <f t="shared" si="58"/>
        <v>-1.4164500003971625E-2</v>
      </c>
      <c r="N329" s="4"/>
      <c r="O329" s="4"/>
      <c r="P329" s="92">
        <f t="shared" si="54"/>
        <v>-4.9807986583987746E-2</v>
      </c>
      <c r="Q329" s="19">
        <f t="shared" si="55"/>
        <v>24815.216999999997</v>
      </c>
      <c r="R329" s="90">
        <f t="shared" si="56"/>
        <v>1.2704581355797893E-3</v>
      </c>
      <c r="S329" s="1">
        <f t="shared" si="59"/>
        <v>0.1</v>
      </c>
      <c r="T329" s="90">
        <f t="shared" si="57"/>
        <v>1.2704581355797893E-4</v>
      </c>
    </row>
    <row r="330" spans="1:24" ht="12.95" customHeight="1" x14ac:dyDescent="0.2">
      <c r="A330" s="46" t="s">
        <v>2237</v>
      </c>
      <c r="B330" s="45" t="s">
        <v>2232</v>
      </c>
      <c r="C330" s="46">
        <v>39847.557999999997</v>
      </c>
      <c r="D330" s="46"/>
      <c r="E330" s="4">
        <f t="shared" si="51"/>
        <v>-23281.015250541204</v>
      </c>
      <c r="F330" s="4">
        <f t="shared" si="52"/>
        <v>-23281</v>
      </c>
      <c r="G330" s="4">
        <f t="shared" si="53"/>
        <v>-9.5915000056265853E-3</v>
      </c>
      <c r="I330" s="4">
        <f t="shared" si="58"/>
        <v>-9.5915000056265853E-3</v>
      </c>
      <c r="N330" s="4"/>
      <c r="O330" s="4"/>
      <c r="P330" s="92">
        <f t="shared" si="54"/>
        <v>-4.9742743020751094E-2</v>
      </c>
      <c r="Q330" s="19">
        <f t="shared" si="55"/>
        <v>24829.057999999997</v>
      </c>
      <c r="R330" s="90">
        <f t="shared" si="56"/>
        <v>1.6121223156595847E-3</v>
      </c>
      <c r="S330" s="1">
        <f t="shared" si="59"/>
        <v>0.1</v>
      </c>
      <c r="T330" s="90">
        <f t="shared" si="57"/>
        <v>1.6121223156595848E-4</v>
      </c>
    </row>
    <row r="331" spans="1:24" ht="12.95" customHeight="1" x14ac:dyDescent="0.2">
      <c r="A331" s="47" t="s">
        <v>2178</v>
      </c>
      <c r="B331" s="53"/>
      <c r="C331" s="49">
        <v>39855.101900000001</v>
      </c>
      <c r="D331" s="49"/>
      <c r="E331" s="4">
        <f t="shared" si="51"/>
        <v>-23269.020405340194</v>
      </c>
      <c r="F331" s="4">
        <f t="shared" si="52"/>
        <v>-23269</v>
      </c>
      <c r="G331" s="4">
        <f t="shared" si="53"/>
        <v>-1.2833499997213949E-2</v>
      </c>
      <c r="I331" s="4"/>
      <c r="J331" s="1">
        <f>G331</f>
        <v>-1.2833499997213949E-2</v>
      </c>
      <c r="N331" s="4"/>
      <c r="O331" s="4"/>
      <c r="P331" s="92">
        <f t="shared" si="54"/>
        <v>-4.9707171626979685E-2</v>
      </c>
      <c r="Q331" s="19">
        <f t="shared" si="55"/>
        <v>24836.601900000001</v>
      </c>
      <c r="R331" s="90">
        <f t="shared" si="56"/>
        <v>1.3596676594597905E-3</v>
      </c>
      <c r="S331" s="1">
        <f>S$17</f>
        <v>1</v>
      </c>
      <c r="T331" s="90">
        <f t="shared" si="57"/>
        <v>1.3596676594597905E-3</v>
      </c>
      <c r="X331" s="1">
        <v>-18461</v>
      </c>
    </row>
    <row r="332" spans="1:24" ht="12.95" customHeight="1" x14ac:dyDescent="0.2">
      <c r="A332" s="36" t="s">
        <v>448</v>
      </c>
      <c r="B332" s="156" t="s">
        <v>2232</v>
      </c>
      <c r="C332" s="157">
        <v>39858.881000000001</v>
      </c>
      <c r="D332" s="157" t="s">
        <v>2272</v>
      </c>
      <c r="E332" s="4">
        <f t="shared" si="51"/>
        <v>-23263.0116141978</v>
      </c>
      <c r="F332" s="4">
        <f t="shared" si="52"/>
        <v>-23263</v>
      </c>
      <c r="G332" s="4">
        <f t="shared" si="53"/>
        <v>-7.3045000026468188E-3</v>
      </c>
      <c r="I332" s="4">
        <f t="shared" ref="I332:I355" si="60">G332</f>
        <v>-7.3045000026468188E-3</v>
      </c>
      <c r="N332" s="4"/>
      <c r="O332" s="4"/>
      <c r="P332" s="92">
        <f t="shared" si="54"/>
        <v>-4.96893901665416E-2</v>
      </c>
      <c r="Q332" s="19">
        <f t="shared" si="55"/>
        <v>24840.381000000001</v>
      </c>
      <c r="R332" s="90">
        <f t="shared" si="56"/>
        <v>1.7964789142054245E-3</v>
      </c>
      <c r="S332" s="1">
        <f t="shared" ref="S332:S355" si="61">S$16</f>
        <v>0.1</v>
      </c>
      <c r="T332" s="90">
        <f t="shared" si="57"/>
        <v>1.7964789142054245E-4</v>
      </c>
    </row>
    <row r="333" spans="1:24" ht="12.95" customHeight="1" x14ac:dyDescent="0.2">
      <c r="A333" s="46" t="s">
        <v>2237</v>
      </c>
      <c r="B333" s="45" t="s">
        <v>2232</v>
      </c>
      <c r="C333" s="46">
        <v>39862.639000000003</v>
      </c>
      <c r="D333" s="46"/>
      <c r="E333" s="4">
        <f t="shared" si="51"/>
        <v>-23257.036372179031</v>
      </c>
      <c r="F333" s="4">
        <f t="shared" si="52"/>
        <v>-23257</v>
      </c>
      <c r="G333" s="4">
        <f t="shared" si="53"/>
        <v>-2.2875499998917803E-2</v>
      </c>
      <c r="I333" s="4">
        <f t="shared" si="60"/>
        <v>-2.2875499998917803E-2</v>
      </c>
      <c r="N333" s="4"/>
      <c r="O333" s="4"/>
      <c r="P333" s="92">
        <f t="shared" si="54"/>
        <v>-4.9671611530401921E-2</v>
      </c>
      <c r="Q333" s="19">
        <f t="shared" si="55"/>
        <v>24844.139000000003</v>
      </c>
      <c r="R333" s="90">
        <f t="shared" si="56"/>
        <v>7.1803159320773613E-4</v>
      </c>
      <c r="S333" s="1">
        <f t="shared" si="61"/>
        <v>0.1</v>
      </c>
      <c r="T333" s="90">
        <f t="shared" si="57"/>
        <v>7.1803159320773618E-5</v>
      </c>
    </row>
    <row r="334" spans="1:24" ht="12.95" customHeight="1" x14ac:dyDescent="0.2">
      <c r="A334" s="36" t="s">
        <v>448</v>
      </c>
      <c r="B334" s="156" t="s">
        <v>2232</v>
      </c>
      <c r="C334" s="157">
        <v>39867.053999999996</v>
      </c>
      <c r="D334" s="157" t="s">
        <v>2272</v>
      </c>
      <c r="E334" s="4">
        <f t="shared" si="51"/>
        <v>-23250.016496310796</v>
      </c>
      <c r="F334" s="4">
        <f t="shared" si="52"/>
        <v>-23250</v>
      </c>
      <c r="G334" s="4">
        <f t="shared" si="53"/>
        <v>-1.0375000005296897E-2</v>
      </c>
      <c r="I334" s="4">
        <f t="shared" si="60"/>
        <v>-1.0375000005296897E-2</v>
      </c>
      <c r="N334" s="4"/>
      <c r="O334" s="4"/>
      <c r="P334" s="92">
        <f t="shared" si="54"/>
        <v>-4.9650873357838354E-2</v>
      </c>
      <c r="Q334" s="19">
        <f t="shared" si="55"/>
        <v>24848.553999999996</v>
      </c>
      <c r="R334" s="90">
        <f t="shared" si="56"/>
        <v>1.5425942276048761E-3</v>
      </c>
      <c r="S334" s="1">
        <f t="shared" si="61"/>
        <v>0.1</v>
      </c>
      <c r="T334" s="90">
        <f t="shared" si="57"/>
        <v>1.5425942276048763E-4</v>
      </c>
    </row>
    <row r="335" spans="1:24" ht="12.95" customHeight="1" x14ac:dyDescent="0.2">
      <c r="A335" s="36" t="s">
        <v>448</v>
      </c>
      <c r="B335" s="156" t="s">
        <v>2232</v>
      </c>
      <c r="C335" s="157">
        <v>39890.945</v>
      </c>
      <c r="D335" s="157" t="s">
        <v>2272</v>
      </c>
      <c r="E335" s="4">
        <f t="shared" si="51"/>
        <v>-23212.029666329323</v>
      </c>
      <c r="F335" s="4">
        <f t="shared" si="52"/>
        <v>-23212</v>
      </c>
      <c r="G335" s="4">
        <f t="shared" si="53"/>
        <v>-1.8658000000868924E-2</v>
      </c>
      <c r="I335" s="4">
        <f t="shared" si="60"/>
        <v>-1.8658000000868924E-2</v>
      </c>
      <c r="N335" s="4"/>
      <c r="O335" s="4"/>
      <c r="P335" s="92">
        <f t="shared" si="54"/>
        <v>-4.9538361783866267E-2</v>
      </c>
      <c r="Q335" s="19">
        <f t="shared" si="55"/>
        <v>24872.445</v>
      </c>
      <c r="R335" s="90">
        <f t="shared" si="56"/>
        <v>9.5359674384880278E-4</v>
      </c>
      <c r="S335" s="1">
        <f t="shared" si="61"/>
        <v>0.1</v>
      </c>
      <c r="T335" s="90">
        <f t="shared" si="57"/>
        <v>9.5359674384880289E-5</v>
      </c>
    </row>
    <row r="336" spans="1:24" ht="12.95" customHeight="1" x14ac:dyDescent="0.2">
      <c r="A336" s="46" t="s">
        <v>2237</v>
      </c>
      <c r="B336" s="45" t="s">
        <v>2232</v>
      </c>
      <c r="C336" s="46">
        <v>39891.582000000002</v>
      </c>
      <c r="D336" s="46"/>
      <c r="E336" s="4">
        <f t="shared" si="51"/>
        <v>-23211.016832597026</v>
      </c>
      <c r="F336" s="4">
        <f t="shared" si="52"/>
        <v>-23211</v>
      </c>
      <c r="G336" s="4">
        <f t="shared" si="53"/>
        <v>-1.0586500000499655E-2</v>
      </c>
      <c r="I336" s="4">
        <f t="shared" si="60"/>
        <v>-1.0586500000499655E-2</v>
      </c>
      <c r="N336" s="4"/>
      <c r="O336" s="4"/>
      <c r="P336" s="92">
        <f t="shared" si="54"/>
        <v>-4.953540248280057E-2</v>
      </c>
      <c r="Q336" s="19">
        <f t="shared" si="55"/>
        <v>24873.082000000002</v>
      </c>
      <c r="R336" s="90">
        <f t="shared" si="56"/>
        <v>1.5170170045757864E-3</v>
      </c>
      <c r="S336" s="1">
        <f t="shared" si="61"/>
        <v>0.1</v>
      </c>
      <c r="T336" s="90">
        <f t="shared" si="57"/>
        <v>1.5170170045757865E-4</v>
      </c>
    </row>
    <row r="337" spans="1:35" ht="12.95" customHeight="1" x14ac:dyDescent="0.2">
      <c r="A337" s="36" t="s">
        <v>448</v>
      </c>
      <c r="B337" s="156" t="s">
        <v>2232</v>
      </c>
      <c r="C337" s="157">
        <v>39902.9</v>
      </c>
      <c r="D337" s="157" t="s">
        <v>2272</v>
      </c>
      <c r="E337" s="4">
        <f t="shared" si="51"/>
        <v>-23193.021146282925</v>
      </c>
      <c r="F337" s="4">
        <f t="shared" si="52"/>
        <v>-23193</v>
      </c>
      <c r="G337" s="4">
        <f t="shared" si="53"/>
        <v>-1.3299500002176501E-2</v>
      </c>
      <c r="I337" s="4">
        <f t="shared" si="60"/>
        <v>-1.3299500002176501E-2</v>
      </c>
      <c r="N337" s="4"/>
      <c r="O337" s="4"/>
      <c r="P337" s="92">
        <f t="shared" si="54"/>
        <v>-4.9482148479035509E-2</v>
      </c>
      <c r="Q337" s="19">
        <f t="shared" si="55"/>
        <v>24884.400000000001</v>
      </c>
      <c r="R337" s="90">
        <f t="shared" si="56"/>
        <v>1.3091840507999475E-3</v>
      </c>
      <c r="S337" s="1">
        <f t="shared" si="61"/>
        <v>0.1</v>
      </c>
      <c r="T337" s="90">
        <f t="shared" si="57"/>
        <v>1.3091840507999474E-4</v>
      </c>
    </row>
    <row r="338" spans="1:35" ht="12.95" customHeight="1" x14ac:dyDescent="0.2">
      <c r="A338" s="36" t="s">
        <v>448</v>
      </c>
      <c r="B338" s="156" t="s">
        <v>2232</v>
      </c>
      <c r="C338" s="157">
        <v>39907.932999999997</v>
      </c>
      <c r="D338" s="157" t="s">
        <v>2272</v>
      </c>
      <c r="E338" s="4">
        <f t="shared" si="51"/>
        <v>-23185.01864679372</v>
      </c>
      <c r="F338" s="4">
        <f t="shared" si="52"/>
        <v>-23185</v>
      </c>
      <c r="G338" s="4">
        <f t="shared" si="53"/>
        <v>-1.1727500001143198E-2</v>
      </c>
      <c r="I338" s="4">
        <f t="shared" si="60"/>
        <v>-1.1727500001143198E-2</v>
      </c>
      <c r="N338" s="4"/>
      <c r="O338" s="4"/>
      <c r="P338" s="92">
        <f t="shared" si="54"/>
        <v>-4.9458488192002013E-2</v>
      </c>
      <c r="Q338" s="19">
        <f t="shared" si="55"/>
        <v>24889.432999999997</v>
      </c>
      <c r="R338" s="90">
        <f t="shared" si="56"/>
        <v>1.4236274698587272E-3</v>
      </c>
      <c r="S338" s="1">
        <f t="shared" si="61"/>
        <v>0.1</v>
      </c>
      <c r="T338" s="90">
        <f t="shared" si="57"/>
        <v>1.4236274698587272E-4</v>
      </c>
    </row>
    <row r="339" spans="1:35" ht="12.95" customHeight="1" x14ac:dyDescent="0.2">
      <c r="A339" s="46" t="s">
        <v>2237</v>
      </c>
      <c r="B339" s="45" t="s">
        <v>2232</v>
      </c>
      <c r="C339" s="46">
        <v>39908.555</v>
      </c>
      <c r="D339" s="46"/>
      <c r="E339" s="4">
        <f t="shared" si="51"/>
        <v>-23184.029663149311</v>
      </c>
      <c r="F339" s="4">
        <f t="shared" si="52"/>
        <v>-23184</v>
      </c>
      <c r="G339" s="4">
        <f t="shared" si="53"/>
        <v>-1.8656000000191852E-2</v>
      </c>
      <c r="I339" s="4">
        <f t="shared" si="60"/>
        <v>-1.8656000000191852E-2</v>
      </c>
      <c r="N339" s="4"/>
      <c r="O339" s="4"/>
      <c r="P339" s="92">
        <f t="shared" si="54"/>
        <v>-4.9455531009160128E-2</v>
      </c>
      <c r="Q339" s="19">
        <f t="shared" si="55"/>
        <v>24890.055</v>
      </c>
      <c r="R339" s="90">
        <f t="shared" si="56"/>
        <v>9.4861111037239832E-4</v>
      </c>
      <c r="S339" s="1">
        <f t="shared" si="61"/>
        <v>0.1</v>
      </c>
      <c r="T339" s="90">
        <f t="shared" si="57"/>
        <v>9.486111103723984E-5</v>
      </c>
    </row>
    <row r="340" spans="1:35" ht="12.95" customHeight="1" x14ac:dyDescent="0.2">
      <c r="A340" s="46" t="s">
        <v>2237</v>
      </c>
      <c r="B340" s="45" t="s">
        <v>2232</v>
      </c>
      <c r="C340" s="46">
        <v>40008.557000000001</v>
      </c>
      <c r="D340" s="46"/>
      <c r="E340" s="4">
        <f t="shared" si="51"/>
        <v>-23025.025897220432</v>
      </c>
      <c r="F340" s="4">
        <f t="shared" si="52"/>
        <v>-23025</v>
      </c>
      <c r="G340" s="4">
        <f t="shared" si="53"/>
        <v>-1.6287500002363231E-2</v>
      </c>
      <c r="I340" s="4">
        <f t="shared" si="60"/>
        <v>-1.6287500002363231E-2</v>
      </c>
      <c r="N340" s="4"/>
      <c r="O340" s="4"/>
      <c r="P340" s="92">
        <f t="shared" si="54"/>
        <v>-4.8986336856072718E-2</v>
      </c>
      <c r="Q340" s="19">
        <f t="shared" si="55"/>
        <v>24990.057000000001</v>
      </c>
      <c r="R340" s="90">
        <f t="shared" si="56"/>
        <v>1.0692139315855098E-3</v>
      </c>
      <c r="S340" s="1">
        <f t="shared" si="61"/>
        <v>0.1</v>
      </c>
      <c r="T340" s="90">
        <f t="shared" si="57"/>
        <v>1.0692139315855098E-4</v>
      </c>
    </row>
    <row r="341" spans="1:35" ht="12.95" customHeight="1" x14ac:dyDescent="0.2">
      <c r="A341" s="46" t="s">
        <v>2237</v>
      </c>
      <c r="B341" s="45" t="s">
        <v>2232</v>
      </c>
      <c r="C341" s="46">
        <v>40025.561999999998</v>
      </c>
      <c r="D341" s="46"/>
      <c r="E341" s="4">
        <f t="shared" ref="E341:E404" si="62">(C341-C$7)/C$8</f>
        <v>-22997.987847585224</v>
      </c>
      <c r="F341" s="4">
        <f t="shared" ref="F341:F404" si="63">ROUND(2*E341,0)/2</f>
        <v>-22998</v>
      </c>
      <c r="G341" s="4">
        <f t="shared" ref="G341:G404" si="64">C341-(C$7+F341*C$8)</f>
        <v>7.6429999971878715E-3</v>
      </c>
      <c r="I341" s="4">
        <f t="shared" si="60"/>
        <v>7.6429999971878715E-3</v>
      </c>
      <c r="N341" s="4"/>
      <c r="O341" s="4"/>
      <c r="P341" s="92">
        <f t="shared" ref="P341:P404" si="65">+D$11+D$12*F341+D$13*F341^2</f>
        <v>-4.8906859372060831E-2</v>
      </c>
      <c r="Q341" s="19">
        <f t="shared" ref="Q341:Q404" si="66">+C341-15018.5</f>
        <v>25007.061999999998</v>
      </c>
      <c r="R341" s="90">
        <f t="shared" ref="R341:R404" si="67">+(P341-G341)^2</f>
        <v>3.1978865946818051E-3</v>
      </c>
      <c r="S341" s="1">
        <f t="shared" si="61"/>
        <v>0.1</v>
      </c>
      <c r="T341" s="90">
        <f t="shared" ref="T341:T404" si="68">+S341*R341</f>
        <v>3.1978865946818053E-4</v>
      </c>
    </row>
    <row r="342" spans="1:35" ht="12.95" customHeight="1" x14ac:dyDescent="0.2">
      <c r="A342" s="46" t="s">
        <v>2237</v>
      </c>
      <c r="B342" s="45" t="s">
        <v>2232</v>
      </c>
      <c r="C342" s="46">
        <v>40030.580999999998</v>
      </c>
      <c r="D342" s="46"/>
      <c r="E342" s="4">
        <f t="shared" si="62"/>
        <v>-22990.007608178043</v>
      </c>
      <c r="F342" s="4">
        <f t="shared" si="63"/>
        <v>-22990</v>
      </c>
      <c r="G342" s="4">
        <f t="shared" si="64"/>
        <v>-4.7850000046310015E-3</v>
      </c>
      <c r="I342" s="4">
        <f t="shared" si="60"/>
        <v>-4.7850000046310015E-3</v>
      </c>
      <c r="N342" s="4"/>
      <c r="O342" s="4"/>
      <c r="P342" s="92">
        <f t="shared" si="65"/>
        <v>-4.8883321471291874E-2</v>
      </c>
      <c r="Q342" s="19">
        <f t="shared" si="66"/>
        <v>25012.080999999998</v>
      </c>
      <c r="R342" s="90">
        <f t="shared" si="67"/>
        <v>1.9446619561769632E-3</v>
      </c>
      <c r="S342" s="1">
        <f t="shared" si="61"/>
        <v>0.1</v>
      </c>
      <c r="T342" s="90">
        <f t="shared" si="68"/>
        <v>1.9446619561769632E-4</v>
      </c>
    </row>
    <row r="343" spans="1:35" ht="12.95" customHeight="1" x14ac:dyDescent="0.2">
      <c r="A343" s="47" t="s">
        <v>1992</v>
      </c>
      <c r="B343" s="48" t="s">
        <v>2226</v>
      </c>
      <c r="C343" s="49">
        <v>40038.425999999999</v>
      </c>
      <c r="D343" s="49"/>
      <c r="E343" s="4">
        <f t="shared" si="62"/>
        <v>-22977.53401221284</v>
      </c>
      <c r="F343" s="4">
        <f t="shared" si="63"/>
        <v>-22977.5</v>
      </c>
      <c r="G343" s="4">
        <f t="shared" si="64"/>
        <v>-2.1391250003944151E-2</v>
      </c>
      <c r="I343" s="4">
        <f t="shared" si="60"/>
        <v>-2.1391250003944151E-2</v>
      </c>
      <c r="N343" s="4"/>
      <c r="O343" s="4"/>
      <c r="P343" s="92">
        <f t="shared" si="65"/>
        <v>-4.8846553553096889E-2</v>
      </c>
      <c r="Q343" s="19">
        <f t="shared" si="66"/>
        <v>25019.925999999999</v>
      </c>
      <c r="R343" s="90">
        <f t="shared" si="67"/>
        <v>7.5379369297611887E-4</v>
      </c>
      <c r="S343" s="1">
        <f t="shared" si="61"/>
        <v>0.1</v>
      </c>
      <c r="T343" s="90">
        <f t="shared" si="68"/>
        <v>7.5379369297611898E-5</v>
      </c>
      <c r="AE343" s="1">
        <v>11</v>
      </c>
      <c r="AG343" s="1" t="s">
        <v>1991</v>
      </c>
      <c r="AI343" s="1" t="s">
        <v>1993</v>
      </c>
    </row>
    <row r="344" spans="1:35" ht="12.95" customHeight="1" x14ac:dyDescent="0.2">
      <c r="A344" s="47" t="s">
        <v>1990</v>
      </c>
      <c r="B344" s="48" t="s">
        <v>2226</v>
      </c>
      <c r="C344" s="49">
        <v>40038.425999999999</v>
      </c>
      <c r="D344" s="49"/>
      <c r="E344" s="4">
        <f t="shared" si="62"/>
        <v>-22977.53401221284</v>
      </c>
      <c r="F344" s="4">
        <f t="shared" si="63"/>
        <v>-22977.5</v>
      </c>
      <c r="G344" s="4">
        <f t="shared" si="64"/>
        <v>-2.1391250003944151E-2</v>
      </c>
      <c r="I344" s="4">
        <f t="shared" si="60"/>
        <v>-2.1391250003944151E-2</v>
      </c>
      <c r="N344" s="4"/>
      <c r="O344" s="4"/>
      <c r="P344" s="92">
        <f t="shared" si="65"/>
        <v>-4.8846553553096889E-2</v>
      </c>
      <c r="Q344" s="19">
        <f t="shared" si="66"/>
        <v>25019.925999999999</v>
      </c>
      <c r="R344" s="90">
        <f t="shared" si="67"/>
        <v>7.5379369297611887E-4</v>
      </c>
      <c r="S344" s="1">
        <f t="shared" si="61"/>
        <v>0.1</v>
      </c>
      <c r="T344" s="90">
        <f t="shared" si="68"/>
        <v>7.5379369297611898E-5</v>
      </c>
      <c r="AD344" s="1" t="s">
        <v>1989</v>
      </c>
      <c r="AI344" s="1" t="s">
        <v>1988</v>
      </c>
    </row>
    <row r="345" spans="1:35" ht="12.95" customHeight="1" x14ac:dyDescent="0.2">
      <c r="A345" s="47" t="s">
        <v>1992</v>
      </c>
      <c r="B345" s="48"/>
      <c r="C345" s="49">
        <v>40059.504000000001</v>
      </c>
      <c r="D345" s="49"/>
      <c r="E345" s="4">
        <f t="shared" si="62"/>
        <v>-22944.019868713218</v>
      </c>
      <c r="F345" s="4">
        <f t="shared" si="63"/>
        <v>-22944</v>
      </c>
      <c r="G345" s="4">
        <f t="shared" si="64"/>
        <v>-1.2496000003011432E-2</v>
      </c>
      <c r="I345" s="4">
        <f t="shared" si="60"/>
        <v>-1.2496000003011432E-2</v>
      </c>
      <c r="N345" s="4"/>
      <c r="O345" s="4"/>
      <c r="P345" s="92">
        <f t="shared" si="65"/>
        <v>-4.8748075980165624E-2</v>
      </c>
      <c r="Q345" s="19">
        <f t="shared" si="66"/>
        <v>25041.004000000001</v>
      </c>
      <c r="R345" s="90">
        <f t="shared" si="67"/>
        <v>1.3142130126533602E-3</v>
      </c>
      <c r="S345" s="1">
        <f t="shared" si="61"/>
        <v>0.1</v>
      </c>
      <c r="T345" s="90">
        <f t="shared" si="68"/>
        <v>1.3142130126533603E-4</v>
      </c>
      <c r="AE345" s="1">
        <v>7</v>
      </c>
      <c r="AG345" s="1" t="s">
        <v>1991</v>
      </c>
      <c r="AI345" s="1" t="s">
        <v>1993</v>
      </c>
    </row>
    <row r="346" spans="1:35" ht="12.95" customHeight="1" x14ac:dyDescent="0.2">
      <c r="A346" s="47" t="s">
        <v>1990</v>
      </c>
      <c r="B346" s="48"/>
      <c r="C346" s="49">
        <v>40059.504000000001</v>
      </c>
      <c r="D346" s="49"/>
      <c r="E346" s="4">
        <f t="shared" si="62"/>
        <v>-22944.019868713218</v>
      </c>
      <c r="F346" s="4">
        <f t="shared" si="63"/>
        <v>-22944</v>
      </c>
      <c r="G346" s="4">
        <f t="shared" si="64"/>
        <v>-1.2496000003011432E-2</v>
      </c>
      <c r="I346" s="4">
        <f t="shared" si="60"/>
        <v>-1.2496000003011432E-2</v>
      </c>
      <c r="N346" s="4"/>
      <c r="O346" s="4"/>
      <c r="P346" s="92">
        <f t="shared" si="65"/>
        <v>-4.8748075980165624E-2</v>
      </c>
      <c r="Q346" s="19">
        <f t="shared" si="66"/>
        <v>25041.004000000001</v>
      </c>
      <c r="R346" s="90">
        <f t="shared" si="67"/>
        <v>1.3142130126533602E-3</v>
      </c>
      <c r="S346" s="1">
        <f t="shared" si="61"/>
        <v>0.1</v>
      </c>
      <c r="T346" s="90">
        <f t="shared" si="68"/>
        <v>1.3142130126533603E-4</v>
      </c>
      <c r="AD346" s="1" t="s">
        <v>1989</v>
      </c>
      <c r="AI346" s="1" t="s">
        <v>1988</v>
      </c>
    </row>
    <row r="347" spans="1:35" ht="12.95" customHeight="1" x14ac:dyDescent="0.2">
      <c r="A347" s="47" t="s">
        <v>1992</v>
      </c>
      <c r="B347" s="48"/>
      <c r="C347" s="49">
        <v>40088.428</v>
      </c>
      <c r="D347" s="49"/>
      <c r="E347" s="4">
        <f t="shared" si="62"/>
        <v>-22898.03053924254</v>
      </c>
      <c r="F347" s="4">
        <f t="shared" si="63"/>
        <v>-22898</v>
      </c>
      <c r="G347" s="4">
        <f t="shared" si="64"/>
        <v>-1.9207000004826114E-2</v>
      </c>
      <c r="I347" s="4">
        <f t="shared" si="60"/>
        <v>-1.9207000004826114E-2</v>
      </c>
      <c r="N347" s="4"/>
      <c r="O347" s="4"/>
      <c r="P347" s="92">
        <f t="shared" si="65"/>
        <v>-4.8612996495023847E-2</v>
      </c>
      <c r="Q347" s="19">
        <f t="shared" si="66"/>
        <v>25069.928</v>
      </c>
      <c r="R347" s="90">
        <f t="shared" si="67"/>
        <v>8.6471262958152137E-4</v>
      </c>
      <c r="S347" s="1">
        <f t="shared" si="61"/>
        <v>0.1</v>
      </c>
      <c r="T347" s="90">
        <f t="shared" si="68"/>
        <v>8.6471262958152139E-5</v>
      </c>
      <c r="AE347" s="1">
        <v>10</v>
      </c>
      <c r="AG347" s="1" t="s">
        <v>1991</v>
      </c>
      <c r="AI347" s="1" t="s">
        <v>1993</v>
      </c>
    </row>
    <row r="348" spans="1:35" ht="12.95" customHeight="1" x14ac:dyDescent="0.2">
      <c r="A348" s="47" t="s">
        <v>1994</v>
      </c>
      <c r="B348" s="48"/>
      <c r="C348" s="49">
        <v>40093.47</v>
      </c>
      <c r="D348" s="49"/>
      <c r="E348" s="4">
        <f t="shared" si="62"/>
        <v>-22890.013729700597</v>
      </c>
      <c r="F348" s="4">
        <f t="shared" si="63"/>
        <v>-22890</v>
      </c>
      <c r="G348" s="4">
        <f t="shared" si="64"/>
        <v>-8.6349999983212911E-3</v>
      </c>
      <c r="I348" s="4">
        <f t="shared" si="60"/>
        <v>-8.6349999983212911E-3</v>
      </c>
      <c r="N348" s="4"/>
      <c r="O348" s="4"/>
      <c r="P348" s="92">
        <f t="shared" si="65"/>
        <v>-4.8589521356441845E-2</v>
      </c>
      <c r="Q348" s="19">
        <f t="shared" si="66"/>
        <v>25074.97</v>
      </c>
      <c r="R348" s="90">
        <f t="shared" si="67"/>
        <v>1.5963637769565114E-3</v>
      </c>
      <c r="S348" s="1">
        <f t="shared" si="61"/>
        <v>0.1</v>
      </c>
      <c r="T348" s="90">
        <f t="shared" si="68"/>
        <v>1.5963637769565115E-4</v>
      </c>
      <c r="AD348" s="1" t="s">
        <v>1989</v>
      </c>
      <c r="AI348" s="1" t="s">
        <v>1988</v>
      </c>
    </row>
    <row r="349" spans="1:35" ht="12.95" customHeight="1" x14ac:dyDescent="0.2">
      <c r="A349" s="46" t="s">
        <v>2237</v>
      </c>
      <c r="B349" s="45" t="s">
        <v>2232</v>
      </c>
      <c r="C349" s="46">
        <v>40094.724000000002</v>
      </c>
      <c r="D349" s="46"/>
      <c r="E349" s="4">
        <f t="shared" si="62"/>
        <v>-22888.019862353194</v>
      </c>
      <c r="F349" s="4">
        <f t="shared" si="63"/>
        <v>-22888</v>
      </c>
      <c r="G349" s="4">
        <f t="shared" si="64"/>
        <v>-1.2492000001657289E-2</v>
      </c>
      <c r="I349" s="4">
        <f t="shared" si="60"/>
        <v>-1.2492000001657289E-2</v>
      </c>
      <c r="N349" s="4"/>
      <c r="O349" s="4"/>
      <c r="P349" s="92">
        <f t="shared" si="65"/>
        <v>-4.8583653356323676E-2</v>
      </c>
      <c r="Q349" s="19">
        <f t="shared" si="66"/>
        <v>25076.224000000002</v>
      </c>
      <c r="R349" s="90">
        <f t="shared" si="67"/>
        <v>1.3026074418734015E-3</v>
      </c>
      <c r="S349" s="1">
        <f t="shared" si="61"/>
        <v>0.1</v>
      </c>
      <c r="T349" s="90">
        <f t="shared" si="68"/>
        <v>1.3026074418734016E-4</v>
      </c>
    </row>
    <row r="350" spans="1:35" ht="12.95" customHeight="1" x14ac:dyDescent="0.2">
      <c r="A350" s="46" t="s">
        <v>2237</v>
      </c>
      <c r="B350" s="45" t="s">
        <v>2232</v>
      </c>
      <c r="C350" s="46">
        <v>40096.612000000001</v>
      </c>
      <c r="D350" s="46"/>
      <c r="E350" s="4">
        <f t="shared" si="62"/>
        <v>-22885.017931291077</v>
      </c>
      <c r="F350" s="4">
        <f t="shared" si="63"/>
        <v>-22885</v>
      </c>
      <c r="G350" s="4">
        <f t="shared" si="64"/>
        <v>-1.1277500001597218E-2</v>
      </c>
      <c r="I350" s="4">
        <f t="shared" si="60"/>
        <v>-1.1277500001597218E-2</v>
      </c>
      <c r="N350" s="4"/>
      <c r="O350" s="4"/>
      <c r="P350" s="92">
        <f t="shared" si="65"/>
        <v>-4.8574851944541933E-2</v>
      </c>
      <c r="Q350" s="19">
        <f t="shared" si="66"/>
        <v>25078.112000000001</v>
      </c>
      <c r="R350" s="90">
        <f t="shared" si="67"/>
        <v>1.391092461955882E-3</v>
      </c>
      <c r="S350" s="1">
        <f t="shared" si="61"/>
        <v>0.1</v>
      </c>
      <c r="T350" s="90">
        <f t="shared" si="68"/>
        <v>1.3910924619558819E-4</v>
      </c>
    </row>
    <row r="351" spans="1:35" ht="12.95" customHeight="1" x14ac:dyDescent="0.2">
      <c r="A351" s="46" t="s">
        <v>2237</v>
      </c>
      <c r="B351" s="45" t="s">
        <v>2232</v>
      </c>
      <c r="C351" s="46">
        <v>40096.618999999999</v>
      </c>
      <c r="D351" s="46"/>
      <c r="E351" s="4">
        <f t="shared" si="62"/>
        <v>-22885.006801250067</v>
      </c>
      <c r="F351" s="4">
        <f t="shared" si="63"/>
        <v>-22885</v>
      </c>
      <c r="G351" s="4">
        <f t="shared" si="64"/>
        <v>-4.2775000038091093E-3</v>
      </c>
      <c r="I351" s="4">
        <f t="shared" si="60"/>
        <v>-4.2775000038091093E-3</v>
      </c>
      <c r="N351" s="4"/>
      <c r="O351" s="4"/>
      <c r="P351" s="92">
        <f t="shared" si="65"/>
        <v>-4.8574851944541933E-2</v>
      </c>
      <c r="Q351" s="19">
        <f t="shared" si="66"/>
        <v>25078.118999999999</v>
      </c>
      <c r="R351" s="90">
        <f t="shared" si="67"/>
        <v>1.9622553889611463E-3</v>
      </c>
      <c r="S351" s="1">
        <f t="shared" si="61"/>
        <v>0.1</v>
      </c>
      <c r="T351" s="90">
        <f t="shared" si="68"/>
        <v>1.9622553889611465E-4</v>
      </c>
    </row>
    <row r="352" spans="1:35" ht="12.95" customHeight="1" x14ac:dyDescent="0.2">
      <c r="A352" s="46" t="s">
        <v>2237</v>
      </c>
      <c r="B352" s="45" t="s">
        <v>2232</v>
      </c>
      <c r="C352" s="46">
        <v>40099.752999999997</v>
      </c>
      <c r="D352" s="46"/>
      <c r="E352" s="4">
        <f t="shared" si="62"/>
        <v>-22880.023722887425</v>
      </c>
      <c r="F352" s="4">
        <f t="shared" si="63"/>
        <v>-22880</v>
      </c>
      <c r="G352" s="4">
        <f t="shared" si="64"/>
        <v>-1.4920000001438893E-2</v>
      </c>
      <c r="I352" s="4">
        <f t="shared" si="60"/>
        <v>-1.4920000001438893E-2</v>
      </c>
      <c r="N352" s="4"/>
      <c r="O352" s="4"/>
      <c r="P352" s="92">
        <f t="shared" si="65"/>
        <v>-4.8560184493960365E-2</v>
      </c>
      <c r="Q352" s="19">
        <f t="shared" si="66"/>
        <v>25081.252999999997</v>
      </c>
      <c r="R352" s="90">
        <f t="shared" si="67"/>
        <v>1.1316620126908821E-3</v>
      </c>
      <c r="S352" s="1">
        <f t="shared" si="61"/>
        <v>0.1</v>
      </c>
      <c r="T352" s="90">
        <f t="shared" si="68"/>
        <v>1.1316620126908821E-4</v>
      </c>
    </row>
    <row r="353" spans="1:35" ht="12.95" customHeight="1" x14ac:dyDescent="0.2">
      <c r="A353" s="46" t="s">
        <v>2237</v>
      </c>
      <c r="B353" s="45" t="s">
        <v>2232</v>
      </c>
      <c r="C353" s="46">
        <v>40108.555999999997</v>
      </c>
      <c r="D353" s="46"/>
      <c r="E353" s="4">
        <f t="shared" si="62"/>
        <v>-22866.026901309138</v>
      </c>
      <c r="F353" s="4">
        <f t="shared" si="63"/>
        <v>-22866</v>
      </c>
      <c r="G353" s="4">
        <f t="shared" si="64"/>
        <v>-1.6919000001507811E-2</v>
      </c>
      <c r="I353" s="4">
        <f t="shared" si="60"/>
        <v>-1.6919000001507811E-2</v>
      </c>
      <c r="N353" s="4"/>
      <c r="O353" s="4"/>
      <c r="P353" s="92">
        <f t="shared" si="65"/>
        <v>-4.8519126066545556E-2</v>
      </c>
      <c r="Q353" s="19">
        <f t="shared" si="66"/>
        <v>25090.055999999997</v>
      </c>
      <c r="R353" s="90">
        <f t="shared" si="67"/>
        <v>9.9856796732627779E-4</v>
      </c>
      <c r="S353" s="1">
        <f t="shared" si="61"/>
        <v>0.1</v>
      </c>
      <c r="T353" s="90">
        <f t="shared" si="68"/>
        <v>9.985679673262779E-5</v>
      </c>
    </row>
    <row r="354" spans="1:35" ht="12.95" customHeight="1" x14ac:dyDescent="0.2">
      <c r="A354" s="46" t="s">
        <v>2237</v>
      </c>
      <c r="B354" s="45" t="s">
        <v>2232</v>
      </c>
      <c r="C354" s="46">
        <v>40113.593999999997</v>
      </c>
      <c r="D354" s="46"/>
      <c r="E354" s="4">
        <f t="shared" si="62"/>
        <v>-22858.016451790631</v>
      </c>
      <c r="F354" s="4">
        <f t="shared" si="63"/>
        <v>-22858</v>
      </c>
      <c r="G354" s="4">
        <f t="shared" si="64"/>
        <v>-1.0347000003093854E-2</v>
      </c>
      <c r="I354" s="4">
        <f t="shared" si="60"/>
        <v>-1.0347000003093854E-2</v>
      </c>
      <c r="N354" s="4"/>
      <c r="O354" s="4"/>
      <c r="P354" s="92">
        <f t="shared" si="65"/>
        <v>-4.8495671011863369E-2</v>
      </c>
      <c r="Q354" s="19">
        <f t="shared" si="66"/>
        <v>25095.093999999997</v>
      </c>
      <c r="R354" s="90">
        <f t="shared" si="67"/>
        <v>1.4553210997353316E-3</v>
      </c>
      <c r="S354" s="1">
        <f t="shared" si="61"/>
        <v>0.1</v>
      </c>
      <c r="T354" s="90">
        <f t="shared" si="68"/>
        <v>1.4553210997353316E-4</v>
      </c>
    </row>
    <row r="355" spans="1:35" ht="12.95" customHeight="1" x14ac:dyDescent="0.2">
      <c r="A355" s="46" t="s">
        <v>2237</v>
      </c>
      <c r="B355" s="45" t="s">
        <v>2232</v>
      </c>
      <c r="C355" s="46">
        <v>40113.597000000002</v>
      </c>
      <c r="D355" s="46"/>
      <c r="E355" s="4">
        <f t="shared" si="62"/>
        <v>-22858.011681773049</v>
      </c>
      <c r="F355" s="4">
        <f t="shared" si="63"/>
        <v>-22858</v>
      </c>
      <c r="G355" s="4">
        <f t="shared" si="64"/>
        <v>-7.3469999988446943E-3</v>
      </c>
      <c r="I355" s="4">
        <f t="shared" si="60"/>
        <v>-7.3469999988446943E-3</v>
      </c>
      <c r="N355" s="4"/>
      <c r="O355" s="4"/>
      <c r="P355" s="92">
        <f t="shared" si="65"/>
        <v>-4.8495671011863369E-2</v>
      </c>
      <c r="Q355" s="19">
        <f t="shared" si="66"/>
        <v>25095.097000000002</v>
      </c>
      <c r="R355" s="90">
        <f t="shared" si="67"/>
        <v>1.6932131261376434E-3</v>
      </c>
      <c r="S355" s="1">
        <f t="shared" si="61"/>
        <v>0.1</v>
      </c>
      <c r="T355" s="90">
        <f t="shared" si="68"/>
        <v>1.6932131261376436E-4</v>
      </c>
    </row>
    <row r="356" spans="1:35" ht="12.95" customHeight="1" x14ac:dyDescent="0.2">
      <c r="A356" s="44" t="s">
        <v>2244</v>
      </c>
      <c r="B356" s="45"/>
      <c r="C356" s="46">
        <v>40115.4755</v>
      </c>
      <c r="D356" s="46"/>
      <c r="E356" s="4">
        <f t="shared" si="62"/>
        <v>-22855.024855766595</v>
      </c>
      <c r="F356" s="4">
        <f t="shared" si="63"/>
        <v>-22855</v>
      </c>
      <c r="G356" s="4">
        <f t="shared" si="64"/>
        <v>-1.5632499998901039E-2</v>
      </c>
      <c r="I356" s="4"/>
      <c r="J356" s="1">
        <f>G356</f>
        <v>-1.5632499998901039E-2</v>
      </c>
      <c r="N356" s="4"/>
      <c r="O356" s="4"/>
      <c r="P356" s="92">
        <f t="shared" si="65"/>
        <v>-4.8486876660827655E-2</v>
      </c>
      <c r="Q356" s="19">
        <f t="shared" si="66"/>
        <v>25096.9755</v>
      </c>
      <c r="R356" s="90">
        <f t="shared" si="67"/>
        <v>1.0794100658437483E-3</v>
      </c>
      <c r="S356" s="1">
        <f>S$17</f>
        <v>1</v>
      </c>
      <c r="T356" s="90">
        <f t="shared" si="68"/>
        <v>1.0794100658437483E-3</v>
      </c>
    </row>
    <row r="357" spans="1:35" ht="12.95" customHeight="1" x14ac:dyDescent="0.2">
      <c r="A357" s="46" t="s">
        <v>2237</v>
      </c>
      <c r="B357" s="45" t="s">
        <v>2232</v>
      </c>
      <c r="C357" s="46">
        <v>40116.733</v>
      </c>
      <c r="D357" s="46"/>
      <c r="E357" s="4">
        <f t="shared" si="62"/>
        <v>-22853.025423398689</v>
      </c>
      <c r="F357" s="4">
        <f t="shared" si="63"/>
        <v>-22853</v>
      </c>
      <c r="G357" s="4">
        <f t="shared" si="64"/>
        <v>-1.5989500003342982E-2</v>
      </c>
      <c r="I357" s="4">
        <f t="shared" ref="I357:I370" si="69">G357</f>
        <v>-1.5989500003342982E-2</v>
      </c>
      <c r="N357" s="4"/>
      <c r="O357" s="4"/>
      <c r="P357" s="92">
        <f t="shared" si="65"/>
        <v>-4.8481014152400845E-2</v>
      </c>
      <c r="Q357" s="19">
        <f t="shared" si="66"/>
        <v>25098.233</v>
      </c>
      <c r="R357" s="90">
        <f t="shared" si="67"/>
        <v>1.0556984916984273E-3</v>
      </c>
      <c r="S357" s="1">
        <f t="shared" ref="S357:S370" si="70">S$16</f>
        <v>0.1</v>
      </c>
      <c r="T357" s="90">
        <f t="shared" si="68"/>
        <v>1.0556984916984274E-4</v>
      </c>
    </row>
    <row r="358" spans="1:35" ht="12.95" customHeight="1" x14ac:dyDescent="0.2">
      <c r="A358" s="46" t="s">
        <v>2237</v>
      </c>
      <c r="B358" s="45" t="s">
        <v>2232</v>
      </c>
      <c r="C358" s="46">
        <v>40116.735999999997</v>
      </c>
      <c r="D358" s="46"/>
      <c r="E358" s="4">
        <f t="shared" si="62"/>
        <v>-22853.020653381114</v>
      </c>
      <c r="F358" s="4">
        <f t="shared" si="63"/>
        <v>-22853</v>
      </c>
      <c r="G358" s="4">
        <f t="shared" si="64"/>
        <v>-1.2989500006369781E-2</v>
      </c>
      <c r="I358" s="4">
        <f t="shared" si="69"/>
        <v>-1.2989500006369781E-2</v>
      </c>
      <c r="N358" s="4"/>
      <c r="O358" s="4"/>
      <c r="P358" s="92">
        <f t="shared" si="65"/>
        <v>-4.8481014152400845E-2</v>
      </c>
      <c r="Q358" s="19">
        <f t="shared" si="66"/>
        <v>25098.235999999997</v>
      </c>
      <c r="R358" s="90">
        <f t="shared" si="67"/>
        <v>1.2596475763779231E-3</v>
      </c>
      <c r="S358" s="1">
        <f t="shared" si="70"/>
        <v>0.1</v>
      </c>
      <c r="T358" s="90">
        <f t="shared" si="68"/>
        <v>1.2596475763779232E-4</v>
      </c>
    </row>
    <row r="359" spans="1:35" ht="12.95" customHeight="1" x14ac:dyDescent="0.2">
      <c r="A359" s="46" t="s">
        <v>2237</v>
      </c>
      <c r="B359" s="45" t="s">
        <v>2232</v>
      </c>
      <c r="C359" s="46">
        <v>40118.625</v>
      </c>
      <c r="D359" s="46"/>
      <c r="E359" s="4">
        <f t="shared" si="62"/>
        <v>-22850.017132313136</v>
      </c>
      <c r="F359" s="4">
        <f t="shared" si="63"/>
        <v>-22850</v>
      </c>
      <c r="G359" s="4">
        <f t="shared" si="64"/>
        <v>-1.0775000002468005E-2</v>
      </c>
      <c r="I359" s="4">
        <f t="shared" si="69"/>
        <v>-1.0775000002468005E-2</v>
      </c>
      <c r="N359" s="4"/>
      <c r="O359" s="4"/>
      <c r="P359" s="92">
        <f t="shared" si="65"/>
        <v>-4.8472220978156136E-2</v>
      </c>
      <c r="Q359" s="19">
        <f t="shared" si="66"/>
        <v>25100.125</v>
      </c>
      <c r="R359" s="90">
        <f t="shared" si="67"/>
        <v>1.4210804692898612E-3</v>
      </c>
      <c r="S359" s="1">
        <f t="shared" si="70"/>
        <v>0.1</v>
      </c>
      <c r="T359" s="90">
        <f t="shared" si="68"/>
        <v>1.4210804692898612E-4</v>
      </c>
    </row>
    <row r="360" spans="1:35" ht="12.95" customHeight="1" x14ac:dyDescent="0.2">
      <c r="A360" s="46" t="s">
        <v>2237</v>
      </c>
      <c r="B360" s="45" t="s">
        <v>2232</v>
      </c>
      <c r="C360" s="46">
        <v>40128.686000000002</v>
      </c>
      <c r="D360" s="46"/>
      <c r="E360" s="4">
        <f t="shared" si="62"/>
        <v>-22834.020083364008</v>
      </c>
      <c r="F360" s="4">
        <f t="shared" si="63"/>
        <v>-22834</v>
      </c>
      <c r="G360" s="4">
        <f t="shared" si="64"/>
        <v>-1.2630999997782055E-2</v>
      </c>
      <c r="I360" s="4">
        <f t="shared" si="69"/>
        <v>-1.2630999997782055E-2</v>
      </c>
      <c r="N360" s="4"/>
      <c r="O360" s="4"/>
      <c r="P360" s="92">
        <f t="shared" si="65"/>
        <v>-4.842533597366655E-2</v>
      </c>
      <c r="Q360" s="19">
        <f t="shared" si="66"/>
        <v>25110.186000000002</v>
      </c>
      <c r="R360" s="90">
        <f t="shared" si="67"/>
        <v>1.2812344879544991E-3</v>
      </c>
      <c r="S360" s="1">
        <f t="shared" si="70"/>
        <v>0.1</v>
      </c>
      <c r="T360" s="90">
        <f t="shared" si="68"/>
        <v>1.2812344879544992E-4</v>
      </c>
    </row>
    <row r="361" spans="1:35" ht="12.95" customHeight="1" x14ac:dyDescent="0.2">
      <c r="A361" s="46" t="s">
        <v>2237</v>
      </c>
      <c r="B361" s="45" t="s">
        <v>2232</v>
      </c>
      <c r="C361" s="46">
        <v>40135.61</v>
      </c>
      <c r="D361" s="46"/>
      <c r="E361" s="4">
        <f t="shared" si="62"/>
        <v>-22823.010882795104</v>
      </c>
      <c r="F361" s="4">
        <f t="shared" si="63"/>
        <v>-22823</v>
      </c>
      <c r="G361" s="4">
        <f t="shared" si="64"/>
        <v>-6.844499999715481E-3</v>
      </c>
      <c r="I361" s="4">
        <f t="shared" si="69"/>
        <v>-6.844499999715481E-3</v>
      </c>
      <c r="N361" s="4"/>
      <c r="O361" s="4"/>
      <c r="P361" s="92">
        <f t="shared" si="65"/>
        <v>-4.8393114183310909E-2</v>
      </c>
      <c r="Q361" s="19">
        <f t="shared" si="66"/>
        <v>25117.11</v>
      </c>
      <c r="R361" s="90">
        <f t="shared" si="67"/>
        <v>1.7262873405772671E-3</v>
      </c>
      <c r="S361" s="1">
        <f t="shared" si="70"/>
        <v>0.1</v>
      </c>
      <c r="T361" s="90">
        <f t="shared" si="68"/>
        <v>1.7262873405772671E-4</v>
      </c>
    </row>
    <row r="362" spans="1:35" ht="12.95" customHeight="1" x14ac:dyDescent="0.2">
      <c r="A362" s="46" t="s">
        <v>2237</v>
      </c>
      <c r="B362" s="45" t="s">
        <v>2232</v>
      </c>
      <c r="C362" s="46">
        <v>40145.667999999998</v>
      </c>
      <c r="D362" s="46"/>
      <c r="E362" s="4">
        <f t="shared" si="62"/>
        <v>-22807.018603863562</v>
      </c>
      <c r="F362" s="4">
        <f t="shared" si="63"/>
        <v>-22807</v>
      </c>
      <c r="G362" s="4">
        <f t="shared" si="64"/>
        <v>-1.1700500006554648E-2</v>
      </c>
      <c r="I362" s="4">
        <f t="shared" si="69"/>
        <v>-1.1700500006554648E-2</v>
      </c>
      <c r="N362" s="4"/>
      <c r="O362" s="4"/>
      <c r="P362" s="92">
        <f t="shared" si="65"/>
        <v>-4.8346263070402268E-2</v>
      </c>
      <c r="Q362" s="19">
        <f t="shared" si="66"/>
        <v>25127.167999999998</v>
      </c>
      <c r="R362" s="90">
        <f t="shared" si="67"/>
        <v>1.3429119505316584E-3</v>
      </c>
      <c r="S362" s="1">
        <f t="shared" si="70"/>
        <v>0.1</v>
      </c>
      <c r="T362" s="90">
        <f t="shared" si="68"/>
        <v>1.3429119505316584E-4</v>
      </c>
    </row>
    <row r="363" spans="1:35" ht="12.95" customHeight="1" x14ac:dyDescent="0.2">
      <c r="A363" s="47" t="s">
        <v>1994</v>
      </c>
      <c r="B363" s="48"/>
      <c r="C363" s="49">
        <v>40171.453000000001</v>
      </c>
      <c r="D363" s="49"/>
      <c r="E363" s="4">
        <f t="shared" si="62"/>
        <v>-22766.020302784818</v>
      </c>
      <c r="F363" s="4">
        <f t="shared" si="63"/>
        <v>-22766</v>
      </c>
      <c r="G363" s="4">
        <f t="shared" si="64"/>
        <v>-1.2769000000844244E-2</v>
      </c>
      <c r="I363" s="4">
        <f t="shared" si="69"/>
        <v>-1.2769000000844244E-2</v>
      </c>
      <c r="N363" s="4"/>
      <c r="O363" s="4"/>
      <c r="P363" s="92">
        <f t="shared" si="65"/>
        <v>-4.8226298765593187E-2</v>
      </c>
      <c r="Q363" s="19">
        <f t="shared" si="66"/>
        <v>25152.953000000001</v>
      </c>
      <c r="R363" s="90">
        <f t="shared" si="67"/>
        <v>1.257220035692667E-3</v>
      </c>
      <c r="S363" s="1">
        <f t="shared" si="70"/>
        <v>0.1</v>
      </c>
      <c r="T363" s="90">
        <f t="shared" si="68"/>
        <v>1.2572200356926669E-4</v>
      </c>
      <c r="AD363" s="1" t="s">
        <v>1989</v>
      </c>
      <c r="AI363" s="1" t="s">
        <v>1988</v>
      </c>
    </row>
    <row r="364" spans="1:35" ht="12.95" customHeight="1" x14ac:dyDescent="0.2">
      <c r="A364" s="47" t="s">
        <v>1994</v>
      </c>
      <c r="B364" s="48"/>
      <c r="C364" s="49">
        <v>40173.339</v>
      </c>
      <c r="D364" s="49"/>
      <c r="E364" s="4">
        <f t="shared" si="62"/>
        <v>-22763.021551734422</v>
      </c>
      <c r="F364" s="4">
        <f t="shared" si="63"/>
        <v>-22763</v>
      </c>
      <c r="G364" s="4">
        <f t="shared" si="64"/>
        <v>-1.3554500001191627E-2</v>
      </c>
      <c r="I364" s="4">
        <f t="shared" si="69"/>
        <v>-1.3554500001191627E-2</v>
      </c>
      <c r="N364" s="4"/>
      <c r="O364" s="4"/>
      <c r="P364" s="92">
        <f t="shared" si="65"/>
        <v>-4.8217526067511979E-2</v>
      </c>
      <c r="Q364" s="19">
        <f t="shared" si="66"/>
        <v>25154.839</v>
      </c>
      <c r="R364" s="90">
        <f t="shared" si="67"/>
        <v>1.2015253760744042E-3</v>
      </c>
      <c r="S364" s="1">
        <f t="shared" si="70"/>
        <v>0.1</v>
      </c>
      <c r="T364" s="90">
        <f t="shared" si="68"/>
        <v>1.2015253760744043E-4</v>
      </c>
      <c r="AD364" s="1" t="s">
        <v>1989</v>
      </c>
      <c r="AI364" s="1" t="s">
        <v>1988</v>
      </c>
    </row>
    <row r="365" spans="1:35" ht="12.95" customHeight="1" x14ac:dyDescent="0.2">
      <c r="A365" s="47" t="s">
        <v>1994</v>
      </c>
      <c r="B365" s="48"/>
      <c r="C365" s="49">
        <v>40175.228000000003</v>
      </c>
      <c r="D365" s="49"/>
      <c r="E365" s="4">
        <f t="shared" si="62"/>
        <v>-22760.018030666441</v>
      </c>
      <c r="F365" s="4">
        <f t="shared" si="63"/>
        <v>-22760</v>
      </c>
      <c r="G365" s="4">
        <f t="shared" si="64"/>
        <v>-1.1339999997289851E-2</v>
      </c>
      <c r="I365" s="4">
        <f t="shared" si="69"/>
        <v>-1.1339999997289851E-2</v>
      </c>
      <c r="N365" s="4"/>
      <c r="O365" s="4"/>
      <c r="P365" s="92">
        <f t="shared" si="65"/>
        <v>-4.8208754075505358E-2</v>
      </c>
      <c r="Q365" s="19">
        <f t="shared" si="66"/>
        <v>25156.728000000003</v>
      </c>
      <c r="R365" s="90">
        <f t="shared" si="67"/>
        <v>1.3593050272799325E-3</v>
      </c>
      <c r="S365" s="1">
        <f t="shared" si="70"/>
        <v>0.1</v>
      </c>
      <c r="T365" s="90">
        <f t="shared" si="68"/>
        <v>1.3593050272799325E-4</v>
      </c>
      <c r="AD365" s="1" t="s">
        <v>1989</v>
      </c>
      <c r="AI365" s="1" t="s">
        <v>1988</v>
      </c>
    </row>
    <row r="366" spans="1:35" ht="12.95" customHeight="1" x14ac:dyDescent="0.2">
      <c r="A366" s="46" t="s">
        <v>2237</v>
      </c>
      <c r="B366" s="45" t="s">
        <v>2232</v>
      </c>
      <c r="C366" s="46">
        <v>40184.661</v>
      </c>
      <c r="D366" s="46"/>
      <c r="E366" s="4">
        <f t="shared" si="62"/>
        <v>-22745.019505396882</v>
      </c>
      <c r="F366" s="4">
        <f t="shared" si="63"/>
        <v>-22745</v>
      </c>
      <c r="G366" s="4">
        <f t="shared" si="64"/>
        <v>-1.2267500002053566E-2</v>
      </c>
      <c r="I366" s="4">
        <f t="shared" si="69"/>
        <v>-1.2267500002053566E-2</v>
      </c>
      <c r="N366" s="4"/>
      <c r="O366" s="4"/>
      <c r="P366" s="92">
        <f t="shared" si="65"/>
        <v>-4.8164904706591342E-2</v>
      </c>
      <c r="Q366" s="19">
        <f t="shared" si="66"/>
        <v>25166.161</v>
      </c>
      <c r="R366" s="90">
        <f t="shared" si="67"/>
        <v>1.2886236645213709E-3</v>
      </c>
      <c r="S366" s="1">
        <f t="shared" si="70"/>
        <v>0.1</v>
      </c>
      <c r="T366" s="90">
        <f t="shared" si="68"/>
        <v>1.288623664521371E-4</v>
      </c>
    </row>
    <row r="367" spans="1:35" ht="12.95" customHeight="1" x14ac:dyDescent="0.2">
      <c r="A367" s="46" t="s">
        <v>2237</v>
      </c>
      <c r="B367" s="45" t="s">
        <v>2232</v>
      </c>
      <c r="C367" s="46">
        <v>40196.614000000001</v>
      </c>
      <c r="D367" s="46"/>
      <c r="E367" s="4">
        <f t="shared" si="62"/>
        <v>-22726.014165362201</v>
      </c>
      <c r="F367" s="4">
        <f t="shared" si="63"/>
        <v>-22726</v>
      </c>
      <c r="G367" s="4">
        <f t="shared" si="64"/>
        <v>-8.9089999964926392E-3</v>
      </c>
      <c r="I367" s="4">
        <f t="shared" si="69"/>
        <v>-8.9089999964926392E-3</v>
      </c>
      <c r="N367" s="4"/>
      <c r="O367" s="4"/>
      <c r="P367" s="92">
        <f t="shared" si="65"/>
        <v>-4.8109387512866558E-2</v>
      </c>
      <c r="Q367" s="19">
        <f t="shared" si="66"/>
        <v>25178.114000000001</v>
      </c>
      <c r="R367" s="90">
        <f t="shared" si="67"/>
        <v>1.5366703814338842E-3</v>
      </c>
      <c r="S367" s="1">
        <f t="shared" si="70"/>
        <v>0.1</v>
      </c>
      <c r="T367" s="90">
        <f t="shared" si="68"/>
        <v>1.5366703814338842E-4</v>
      </c>
    </row>
    <row r="368" spans="1:35" ht="12.95" customHeight="1" x14ac:dyDescent="0.2">
      <c r="A368" s="36" t="s">
        <v>534</v>
      </c>
      <c r="B368" s="156" t="s">
        <v>2232</v>
      </c>
      <c r="C368" s="157">
        <v>40202.264999999999</v>
      </c>
      <c r="D368" s="157" t="s">
        <v>2272</v>
      </c>
      <c r="E368" s="4">
        <f t="shared" si="62"/>
        <v>-22717.029042252023</v>
      </c>
      <c r="F368" s="4">
        <f t="shared" si="63"/>
        <v>-22717</v>
      </c>
      <c r="G368" s="4">
        <f t="shared" si="64"/>
        <v>-1.8265500002598856E-2</v>
      </c>
      <c r="I368" s="4">
        <f t="shared" si="69"/>
        <v>-1.8265500002598856E-2</v>
      </c>
      <c r="N368" s="4"/>
      <c r="O368" s="4"/>
      <c r="P368" s="92">
        <f t="shared" si="65"/>
        <v>-4.8083099779830843E-2</v>
      </c>
      <c r="Q368" s="19">
        <f t="shared" si="66"/>
        <v>25183.764999999999</v>
      </c>
      <c r="R368" s="90">
        <f t="shared" si="67"/>
        <v>8.8908925647518508E-4</v>
      </c>
      <c r="S368" s="1">
        <f t="shared" si="70"/>
        <v>0.1</v>
      </c>
      <c r="T368" s="90">
        <f t="shared" si="68"/>
        <v>8.8908925647518511E-5</v>
      </c>
    </row>
    <row r="369" spans="1:35" ht="12.95" customHeight="1" x14ac:dyDescent="0.2">
      <c r="A369" s="46" t="s">
        <v>2237</v>
      </c>
      <c r="B369" s="45" t="s">
        <v>2232</v>
      </c>
      <c r="C369" s="46">
        <v>40208.559000000001</v>
      </c>
      <c r="D369" s="46"/>
      <c r="E369" s="4">
        <f t="shared" si="62"/>
        <v>-22707.021545374395</v>
      </c>
      <c r="F369" s="4">
        <f t="shared" si="63"/>
        <v>-22707</v>
      </c>
      <c r="G369" s="4">
        <f t="shared" si="64"/>
        <v>-1.3550499999837484E-2</v>
      </c>
      <c r="I369" s="4">
        <f t="shared" si="69"/>
        <v>-1.3550499999837484E-2</v>
      </c>
      <c r="N369" s="4"/>
      <c r="O369" s="4"/>
      <c r="P369" s="92">
        <f t="shared" si="65"/>
        <v>-4.8053898640578643E-2</v>
      </c>
      <c r="Q369" s="19">
        <f t="shared" si="66"/>
        <v>25190.059000000001</v>
      </c>
      <c r="R369" s="90">
        <f t="shared" si="67"/>
        <v>1.1904845177618988E-3</v>
      </c>
      <c r="S369" s="1">
        <f t="shared" si="70"/>
        <v>0.1</v>
      </c>
      <c r="T369" s="90">
        <f t="shared" si="68"/>
        <v>1.1904845177618988E-4</v>
      </c>
    </row>
    <row r="370" spans="1:35" ht="12.95" customHeight="1" x14ac:dyDescent="0.2">
      <c r="A370" s="46" t="s">
        <v>2237</v>
      </c>
      <c r="B370" s="45" t="s">
        <v>2232</v>
      </c>
      <c r="C370" s="46">
        <v>40211.703999999998</v>
      </c>
      <c r="D370" s="46"/>
      <c r="E370" s="4">
        <f t="shared" si="62"/>
        <v>-22702.020976947308</v>
      </c>
      <c r="F370" s="4">
        <f t="shared" si="63"/>
        <v>-22702</v>
      </c>
      <c r="G370" s="4">
        <f t="shared" si="64"/>
        <v>-1.319300000614021E-2</v>
      </c>
      <c r="I370" s="4">
        <f t="shared" si="69"/>
        <v>-1.319300000614021E-2</v>
      </c>
      <c r="N370" s="4"/>
      <c r="O370" s="4"/>
      <c r="P370" s="92">
        <f t="shared" si="65"/>
        <v>-4.8039301012930052E-2</v>
      </c>
      <c r="Q370" s="19">
        <f t="shared" si="66"/>
        <v>25193.203999999998</v>
      </c>
      <c r="R370" s="90">
        <f t="shared" si="67"/>
        <v>1.2142646938558027E-3</v>
      </c>
      <c r="S370" s="1">
        <f t="shared" si="70"/>
        <v>0.1</v>
      </c>
      <c r="T370" s="90">
        <f t="shared" si="68"/>
        <v>1.2142646938558028E-4</v>
      </c>
    </row>
    <row r="371" spans="1:35" ht="12.95" customHeight="1" x14ac:dyDescent="0.2">
      <c r="A371" s="47" t="s">
        <v>2178</v>
      </c>
      <c r="B371" s="53"/>
      <c r="C371" s="49">
        <v>40220.510999999999</v>
      </c>
      <c r="D371" s="49"/>
      <c r="E371" s="4">
        <f t="shared" si="62"/>
        <v>-22688.017795345582</v>
      </c>
      <c r="F371" s="4">
        <f t="shared" si="63"/>
        <v>-22688</v>
      </c>
      <c r="G371" s="4">
        <f t="shared" si="64"/>
        <v>-1.119200000539422E-2</v>
      </c>
      <c r="I371" s="4"/>
      <c r="J371" s="1">
        <f>G371</f>
        <v>-1.119200000539422E-2</v>
      </c>
      <c r="N371" s="4"/>
      <c r="O371" s="4"/>
      <c r="P371" s="92">
        <f t="shared" si="65"/>
        <v>-4.7998438089727577E-2</v>
      </c>
      <c r="Q371" s="19">
        <f t="shared" si="66"/>
        <v>25202.010999999999</v>
      </c>
      <c r="R371" s="90">
        <f t="shared" si="67"/>
        <v>1.3547138844558649E-3</v>
      </c>
      <c r="S371" s="1">
        <f>S$17</f>
        <v>1</v>
      </c>
      <c r="T371" s="90">
        <f t="shared" si="68"/>
        <v>1.3547138844558649E-3</v>
      </c>
      <c r="X371" s="1">
        <v>-17880</v>
      </c>
    </row>
    <row r="372" spans="1:35" ht="12.95" customHeight="1" x14ac:dyDescent="0.2">
      <c r="A372" s="46" t="s">
        <v>2237</v>
      </c>
      <c r="B372" s="45" t="s">
        <v>2232</v>
      </c>
      <c r="C372" s="46">
        <v>40245.665999999997</v>
      </c>
      <c r="D372" s="46"/>
      <c r="E372" s="4">
        <f t="shared" si="62"/>
        <v>-22648.021197958122</v>
      </c>
      <c r="F372" s="4">
        <f t="shared" si="63"/>
        <v>-22648</v>
      </c>
      <c r="G372" s="4">
        <f t="shared" si="64"/>
        <v>-1.3332000002264977E-2</v>
      </c>
      <c r="I372" s="4">
        <f t="shared" ref="I372:I378" si="71">G372</f>
        <v>-1.3332000002264977E-2</v>
      </c>
      <c r="N372" s="4"/>
      <c r="O372" s="4"/>
      <c r="P372" s="92">
        <f t="shared" si="65"/>
        <v>-4.7881771609530041E-2</v>
      </c>
      <c r="Q372" s="19">
        <f t="shared" si="66"/>
        <v>25227.165999999997</v>
      </c>
      <c r="R372" s="90">
        <f t="shared" si="67"/>
        <v>1.1936867181141792E-3</v>
      </c>
      <c r="S372" s="1">
        <f t="shared" ref="S372:S378" si="72">S$16</f>
        <v>0.1</v>
      </c>
      <c r="T372" s="90">
        <f t="shared" si="68"/>
        <v>1.1936867181141792E-4</v>
      </c>
    </row>
    <row r="373" spans="1:35" ht="12.95" customHeight="1" x14ac:dyDescent="0.2">
      <c r="A373" s="47" t="s">
        <v>1995</v>
      </c>
      <c r="B373" s="48"/>
      <c r="C373" s="49">
        <v>40256.368999999999</v>
      </c>
      <c r="D373" s="49"/>
      <c r="E373" s="4">
        <f t="shared" si="62"/>
        <v>-22631.003365247405</v>
      </c>
      <c r="F373" s="4">
        <f t="shared" si="63"/>
        <v>-22631</v>
      </c>
      <c r="G373" s="4">
        <f t="shared" si="64"/>
        <v>-2.1164999998291023E-3</v>
      </c>
      <c r="I373" s="4">
        <f t="shared" si="71"/>
        <v>-2.1164999998291023E-3</v>
      </c>
      <c r="N373" s="4"/>
      <c r="O373" s="4"/>
      <c r="P373" s="92">
        <f t="shared" si="65"/>
        <v>-4.7832226365795559E-2</v>
      </c>
      <c r="Q373" s="19">
        <f t="shared" si="66"/>
        <v>25237.868999999999</v>
      </c>
      <c r="R373" s="90">
        <f t="shared" si="67"/>
        <v>2.0899276371679205E-3</v>
      </c>
      <c r="S373" s="1">
        <f t="shared" si="72"/>
        <v>0.1</v>
      </c>
      <c r="T373" s="90">
        <f t="shared" si="68"/>
        <v>2.0899276371679206E-4</v>
      </c>
      <c r="AE373" s="1">
        <v>8</v>
      </c>
      <c r="AG373" s="1" t="s">
        <v>1991</v>
      </c>
      <c r="AI373" s="1" t="s">
        <v>1993</v>
      </c>
    </row>
    <row r="374" spans="1:35" ht="12.95" customHeight="1" x14ac:dyDescent="0.2">
      <c r="A374" s="36" t="s">
        <v>546</v>
      </c>
      <c r="B374" s="156" t="s">
        <v>2232</v>
      </c>
      <c r="C374" s="157">
        <v>40320.510999999999</v>
      </c>
      <c r="D374" s="157" t="s">
        <v>2272</v>
      </c>
      <c r="E374" s="4">
        <f t="shared" si="62"/>
        <v>-22529.017209428421</v>
      </c>
      <c r="F374" s="4">
        <f t="shared" si="63"/>
        <v>-22529</v>
      </c>
      <c r="G374" s="4">
        <f t="shared" si="64"/>
        <v>-1.0823500000697095E-2</v>
      </c>
      <c r="I374" s="4">
        <f t="shared" si="71"/>
        <v>-1.0823500000697095E-2</v>
      </c>
      <c r="N374" s="4"/>
      <c r="O374" s="4"/>
      <c r="P374" s="92">
        <f t="shared" si="65"/>
        <v>-4.7535431033029374E-2</v>
      </c>
      <c r="Q374" s="19">
        <f t="shared" si="66"/>
        <v>25302.010999999999</v>
      </c>
      <c r="R374" s="90">
        <f t="shared" si="67"/>
        <v>1.3477658801227218E-3</v>
      </c>
      <c r="S374" s="1">
        <f t="shared" si="72"/>
        <v>0.1</v>
      </c>
      <c r="T374" s="90">
        <f t="shared" si="68"/>
        <v>1.3477658801227217E-4</v>
      </c>
    </row>
    <row r="375" spans="1:35" ht="12.95" customHeight="1" x14ac:dyDescent="0.2">
      <c r="A375" s="46" t="s">
        <v>2237</v>
      </c>
      <c r="B375" s="45" t="s">
        <v>2232</v>
      </c>
      <c r="C375" s="46">
        <v>40411.697999999997</v>
      </c>
      <c r="D375" s="46"/>
      <c r="E375" s="4">
        <f t="shared" si="62"/>
        <v>-22384.029345148145</v>
      </c>
      <c r="F375" s="4">
        <f t="shared" si="63"/>
        <v>-22384</v>
      </c>
      <c r="G375" s="4">
        <f t="shared" si="64"/>
        <v>-1.8456000005244277E-2</v>
      </c>
      <c r="I375" s="4">
        <f t="shared" si="71"/>
        <v>-1.8456000005244277E-2</v>
      </c>
      <c r="N375" s="4"/>
      <c r="O375" s="4"/>
      <c r="P375" s="92">
        <f t="shared" si="65"/>
        <v>-4.7114920991523535E-2</v>
      </c>
      <c r="Q375" s="19">
        <f t="shared" si="66"/>
        <v>25393.197999999997</v>
      </c>
      <c r="R375" s="90">
        <f t="shared" si="67"/>
        <v>8.2133375209779761E-4</v>
      </c>
      <c r="S375" s="1">
        <f t="shared" si="72"/>
        <v>0.1</v>
      </c>
      <c r="T375" s="90">
        <f t="shared" si="68"/>
        <v>8.2133375209779771E-5</v>
      </c>
    </row>
    <row r="376" spans="1:35" ht="12.95" customHeight="1" x14ac:dyDescent="0.2">
      <c r="A376" s="36" t="s">
        <v>312</v>
      </c>
      <c r="B376" s="156" t="s">
        <v>2232</v>
      </c>
      <c r="C376" s="157">
        <v>40422.400999999998</v>
      </c>
      <c r="D376" s="157" t="s">
        <v>2272</v>
      </c>
      <c r="E376" s="4">
        <f t="shared" si="62"/>
        <v>-22367.011512437428</v>
      </c>
      <c r="F376" s="4">
        <f t="shared" si="63"/>
        <v>-22367</v>
      </c>
      <c r="G376" s="4">
        <f t="shared" si="64"/>
        <v>-7.2405000028084032E-3</v>
      </c>
      <c r="I376" s="4">
        <f t="shared" si="71"/>
        <v>-7.2405000028084032E-3</v>
      </c>
      <c r="N376" s="4"/>
      <c r="O376" s="4"/>
      <c r="P376" s="92">
        <f t="shared" si="65"/>
        <v>-4.7065727843657819E-2</v>
      </c>
      <c r="Q376" s="19">
        <f t="shared" si="66"/>
        <v>25403.900999999998</v>
      </c>
      <c r="R376" s="90">
        <f t="shared" si="67"/>
        <v>1.5860487725755674E-3</v>
      </c>
      <c r="S376" s="1">
        <f t="shared" si="72"/>
        <v>0.1</v>
      </c>
      <c r="T376" s="90">
        <f t="shared" si="68"/>
        <v>1.5860487725755676E-4</v>
      </c>
    </row>
    <row r="377" spans="1:35" ht="12.95" customHeight="1" x14ac:dyDescent="0.2">
      <c r="A377" s="36" t="s">
        <v>312</v>
      </c>
      <c r="B377" s="156" t="s">
        <v>2232</v>
      </c>
      <c r="C377" s="157">
        <v>40422.402999999998</v>
      </c>
      <c r="D377" s="157" t="s">
        <v>2272</v>
      </c>
      <c r="E377" s="4">
        <f t="shared" si="62"/>
        <v>-22367.00833242571</v>
      </c>
      <c r="F377" s="4">
        <f t="shared" si="63"/>
        <v>-22367</v>
      </c>
      <c r="G377" s="4">
        <f t="shared" si="64"/>
        <v>-5.2405000024009496E-3</v>
      </c>
      <c r="I377" s="4">
        <f t="shared" si="71"/>
        <v>-5.2405000024009496E-3</v>
      </c>
      <c r="N377" s="4"/>
      <c r="O377" s="4"/>
      <c r="P377" s="92">
        <f t="shared" si="65"/>
        <v>-4.7065727843657819E-2</v>
      </c>
      <c r="Q377" s="19">
        <f t="shared" si="66"/>
        <v>25403.902999999998</v>
      </c>
      <c r="R377" s="90">
        <f t="shared" si="67"/>
        <v>1.7493496839730489E-3</v>
      </c>
      <c r="S377" s="1">
        <f t="shared" si="72"/>
        <v>0.1</v>
      </c>
      <c r="T377" s="90">
        <f t="shared" si="68"/>
        <v>1.7493496839730491E-4</v>
      </c>
    </row>
    <row r="378" spans="1:35" ht="12.95" customHeight="1" x14ac:dyDescent="0.2">
      <c r="A378" s="46" t="s">
        <v>2237</v>
      </c>
      <c r="B378" s="45" t="s">
        <v>2232</v>
      </c>
      <c r="C378" s="46">
        <v>40436.864999999998</v>
      </c>
      <c r="D378" s="46"/>
      <c r="E378" s="4">
        <f t="shared" si="62"/>
        <v>-22344.013667690371</v>
      </c>
      <c r="F378" s="4">
        <f t="shared" si="63"/>
        <v>-22344</v>
      </c>
      <c r="G378" s="4">
        <f t="shared" si="64"/>
        <v>-8.5960000069462694E-3</v>
      </c>
      <c r="I378" s="4">
        <f t="shared" si="71"/>
        <v>-8.5960000069462694E-3</v>
      </c>
      <c r="N378" s="4"/>
      <c r="O378" s="4"/>
      <c r="P378" s="92">
        <f t="shared" si="65"/>
        <v>-4.6999208496567586E-2</v>
      </c>
      <c r="Q378" s="19">
        <f t="shared" si="66"/>
        <v>25418.364999999998</v>
      </c>
      <c r="R378" s="90">
        <f t="shared" si="67"/>
        <v>1.4748064222973227E-3</v>
      </c>
      <c r="S378" s="1">
        <f t="shared" si="72"/>
        <v>0.1</v>
      </c>
      <c r="T378" s="90">
        <f t="shared" si="68"/>
        <v>1.4748064222973228E-4</v>
      </c>
    </row>
    <row r="379" spans="1:35" ht="12.95" customHeight="1" x14ac:dyDescent="0.2">
      <c r="A379" s="44" t="s">
        <v>2244</v>
      </c>
      <c r="B379" s="45"/>
      <c r="C379" s="46">
        <v>40439.375</v>
      </c>
      <c r="D379" s="46"/>
      <c r="E379" s="4">
        <f t="shared" si="62"/>
        <v>-22340.022752983848</v>
      </c>
      <c r="F379" s="4">
        <f t="shared" si="63"/>
        <v>-22340</v>
      </c>
      <c r="G379" s="4">
        <f t="shared" si="64"/>
        <v>-1.4309999998658895E-2</v>
      </c>
      <c r="I379" s="4"/>
      <c r="J379" s="1">
        <f>G379</f>
        <v>-1.4309999998658895E-2</v>
      </c>
      <c r="N379" s="4"/>
      <c r="O379" s="4"/>
      <c r="P379" s="92">
        <f t="shared" si="65"/>
        <v>-4.6987644150912555E-2</v>
      </c>
      <c r="Q379" s="19">
        <f t="shared" si="66"/>
        <v>25420.875</v>
      </c>
      <c r="R379" s="90">
        <f t="shared" si="67"/>
        <v>1.0678284273413178E-3</v>
      </c>
      <c r="S379" s="1">
        <f>S$17</f>
        <v>1</v>
      </c>
      <c r="T379" s="90">
        <f t="shared" si="68"/>
        <v>1.0678284273413178E-3</v>
      </c>
    </row>
    <row r="380" spans="1:35" ht="12.95" customHeight="1" x14ac:dyDescent="0.2">
      <c r="A380" s="46" t="s">
        <v>2237</v>
      </c>
      <c r="B380" s="45" t="s">
        <v>2232</v>
      </c>
      <c r="C380" s="46">
        <v>40443.777000000002</v>
      </c>
      <c r="D380" s="46"/>
      <c r="E380" s="4">
        <f t="shared" si="62"/>
        <v>-22333.023547191773</v>
      </c>
      <c r="F380" s="4">
        <f t="shared" si="63"/>
        <v>-22333</v>
      </c>
      <c r="G380" s="4">
        <f t="shared" si="64"/>
        <v>-1.4809500004048459E-2</v>
      </c>
      <c r="I380" s="4">
        <f t="shared" ref="I380:I401" si="73">G380</f>
        <v>-1.4809500004048459E-2</v>
      </c>
      <c r="N380" s="4"/>
      <c r="O380" s="4"/>
      <c r="P380" s="92">
        <f t="shared" si="65"/>
        <v>-4.6967409566446496E-2</v>
      </c>
      <c r="Q380" s="19">
        <f t="shared" si="66"/>
        <v>25425.277000000002</v>
      </c>
      <c r="R380" s="90">
        <f t="shared" si="67"/>
        <v>1.034131147423371E-3</v>
      </c>
      <c r="S380" s="1">
        <f t="shared" ref="S380:S401" si="74">S$16</f>
        <v>0.1</v>
      </c>
      <c r="T380" s="90">
        <f t="shared" si="68"/>
        <v>1.0341311474233711E-4</v>
      </c>
    </row>
    <row r="381" spans="1:35" ht="12.95" customHeight="1" x14ac:dyDescent="0.2">
      <c r="A381" s="36" t="s">
        <v>312</v>
      </c>
      <c r="B381" s="156" t="s">
        <v>2232</v>
      </c>
      <c r="C381" s="157">
        <v>40449.434999999998</v>
      </c>
      <c r="D381" s="157" t="s">
        <v>2272</v>
      </c>
      <c r="E381" s="4">
        <f t="shared" si="62"/>
        <v>-22324.027294040585</v>
      </c>
      <c r="F381" s="4">
        <f t="shared" si="63"/>
        <v>-22324</v>
      </c>
      <c r="G381" s="4">
        <f t="shared" si="64"/>
        <v>-1.7166000005090609E-2</v>
      </c>
      <c r="I381" s="4">
        <f t="shared" si="73"/>
        <v>-1.7166000005090609E-2</v>
      </c>
      <c r="N381" s="4"/>
      <c r="O381" s="4"/>
      <c r="P381" s="92">
        <f t="shared" si="65"/>
        <v>-4.6941399320729819E-2</v>
      </c>
      <c r="Q381" s="19">
        <f t="shared" si="66"/>
        <v>25430.934999999998</v>
      </c>
      <c r="R381" s="90">
        <f t="shared" si="67"/>
        <v>8.8657440440576799E-4</v>
      </c>
      <c r="S381" s="1">
        <f t="shared" si="74"/>
        <v>0.1</v>
      </c>
      <c r="T381" s="90">
        <f t="shared" si="68"/>
        <v>8.8657440440576807E-5</v>
      </c>
    </row>
    <row r="382" spans="1:35" ht="12.95" customHeight="1" x14ac:dyDescent="0.2">
      <c r="A382" s="36" t="s">
        <v>312</v>
      </c>
      <c r="B382" s="156" t="s">
        <v>2232</v>
      </c>
      <c r="C382" s="157">
        <v>40449.440999999999</v>
      </c>
      <c r="D382" s="157" t="s">
        <v>2272</v>
      </c>
      <c r="E382" s="4">
        <f t="shared" si="62"/>
        <v>-22324.017754005428</v>
      </c>
      <c r="F382" s="4">
        <f t="shared" si="63"/>
        <v>-22324</v>
      </c>
      <c r="G382" s="4">
        <f t="shared" si="64"/>
        <v>-1.1166000003868248E-2</v>
      </c>
      <c r="I382" s="4">
        <f t="shared" si="73"/>
        <v>-1.1166000003868248E-2</v>
      </c>
      <c r="N382" s="4"/>
      <c r="O382" s="4"/>
      <c r="P382" s="92">
        <f t="shared" si="65"/>
        <v>-4.6941399320729819E-2</v>
      </c>
      <c r="Q382" s="19">
        <f t="shared" si="66"/>
        <v>25430.940999999999</v>
      </c>
      <c r="R382" s="90">
        <f t="shared" si="67"/>
        <v>1.2798791962808993E-3</v>
      </c>
      <c r="S382" s="1">
        <f t="shared" si="74"/>
        <v>0.1</v>
      </c>
      <c r="T382" s="90">
        <f t="shared" si="68"/>
        <v>1.2798791962808994E-4</v>
      </c>
    </row>
    <row r="383" spans="1:35" ht="12.95" customHeight="1" x14ac:dyDescent="0.2">
      <c r="A383" s="36" t="s">
        <v>312</v>
      </c>
      <c r="B383" s="156" t="s">
        <v>2232</v>
      </c>
      <c r="C383" s="157">
        <v>40449.442999999999</v>
      </c>
      <c r="D383" s="157" t="s">
        <v>2272</v>
      </c>
      <c r="E383" s="4">
        <f t="shared" si="62"/>
        <v>-22324.014573993711</v>
      </c>
      <c r="F383" s="4">
        <f t="shared" si="63"/>
        <v>-22324</v>
      </c>
      <c r="G383" s="4">
        <f t="shared" si="64"/>
        <v>-9.1660000034607947E-3</v>
      </c>
      <c r="I383" s="4">
        <f t="shared" si="73"/>
        <v>-9.1660000034607947E-3</v>
      </c>
      <c r="N383" s="4"/>
      <c r="O383" s="4"/>
      <c r="P383" s="92">
        <f t="shared" si="65"/>
        <v>-4.6941399320729819E-2</v>
      </c>
      <c r="Q383" s="19">
        <f t="shared" si="66"/>
        <v>25430.942999999999</v>
      </c>
      <c r="R383" s="90">
        <f t="shared" si="67"/>
        <v>1.4269807935791291E-3</v>
      </c>
      <c r="S383" s="1">
        <f t="shared" si="74"/>
        <v>0.1</v>
      </c>
      <c r="T383" s="90">
        <f t="shared" si="68"/>
        <v>1.4269807935791292E-4</v>
      </c>
    </row>
    <row r="384" spans="1:35" ht="12.95" customHeight="1" x14ac:dyDescent="0.2">
      <c r="A384" s="36" t="s">
        <v>312</v>
      </c>
      <c r="B384" s="156" t="s">
        <v>2232</v>
      </c>
      <c r="C384" s="157">
        <v>40449.447999999997</v>
      </c>
      <c r="D384" s="157" t="s">
        <v>2272</v>
      </c>
      <c r="E384" s="4">
        <f t="shared" si="62"/>
        <v>-22324.006623964418</v>
      </c>
      <c r="F384" s="4">
        <f t="shared" si="63"/>
        <v>-22324</v>
      </c>
      <c r="G384" s="4">
        <f t="shared" si="64"/>
        <v>-4.1660000060801394E-3</v>
      </c>
      <c r="I384" s="4">
        <f t="shared" si="73"/>
        <v>-4.1660000060801394E-3</v>
      </c>
      <c r="N384" s="4"/>
      <c r="O384" s="4"/>
      <c r="P384" s="92">
        <f t="shared" si="65"/>
        <v>-4.6941399320729819E-2</v>
      </c>
      <c r="Q384" s="19">
        <f t="shared" si="66"/>
        <v>25430.947999999997</v>
      </c>
      <c r="R384" s="90">
        <f t="shared" si="67"/>
        <v>1.8297347865277322E-3</v>
      </c>
      <c r="S384" s="1">
        <f t="shared" si="74"/>
        <v>0.1</v>
      </c>
      <c r="T384" s="90">
        <f t="shared" si="68"/>
        <v>1.8297347865277324E-4</v>
      </c>
    </row>
    <row r="385" spans="1:20" ht="12.95" customHeight="1" x14ac:dyDescent="0.2">
      <c r="A385" s="46" t="s">
        <v>2237</v>
      </c>
      <c r="B385" s="45" t="s">
        <v>2232</v>
      </c>
      <c r="C385" s="46">
        <v>40455.726999999999</v>
      </c>
      <c r="D385" s="46"/>
      <c r="E385" s="4">
        <f t="shared" si="62"/>
        <v>-22314.022977174674</v>
      </c>
      <c r="F385" s="4">
        <f t="shared" si="63"/>
        <v>-22314</v>
      </c>
      <c r="G385" s="4">
        <f t="shared" si="64"/>
        <v>-1.4451000002736691E-2</v>
      </c>
      <c r="I385" s="4">
        <f t="shared" si="73"/>
        <v>-1.4451000002736691E-2</v>
      </c>
      <c r="N385" s="4"/>
      <c r="O385" s="4"/>
      <c r="P385" s="92">
        <f t="shared" si="65"/>
        <v>-4.6912506500720985E-2</v>
      </c>
      <c r="Q385" s="19">
        <f t="shared" si="66"/>
        <v>25437.226999999999</v>
      </c>
      <c r="R385" s="90">
        <f t="shared" si="67"/>
        <v>1.0537494041186765E-3</v>
      </c>
      <c r="S385" s="1">
        <f t="shared" si="74"/>
        <v>0.1</v>
      </c>
      <c r="T385" s="90">
        <f t="shared" si="68"/>
        <v>1.0537494041186767E-4</v>
      </c>
    </row>
    <row r="386" spans="1:20" ht="12.95" customHeight="1" x14ac:dyDescent="0.2">
      <c r="A386" s="46" t="s">
        <v>2237</v>
      </c>
      <c r="B386" s="45" t="s">
        <v>2232</v>
      </c>
      <c r="C386" s="46">
        <v>40457.625</v>
      </c>
      <c r="D386" s="46"/>
      <c r="E386" s="4">
        <f t="shared" si="62"/>
        <v>-22311.005146053965</v>
      </c>
      <c r="F386" s="4">
        <f t="shared" si="63"/>
        <v>-22311</v>
      </c>
      <c r="G386" s="4">
        <f t="shared" si="64"/>
        <v>-3.2365000006393529E-3</v>
      </c>
      <c r="I386" s="4">
        <f t="shared" si="73"/>
        <v>-3.2365000006393529E-3</v>
      </c>
      <c r="N386" s="4"/>
      <c r="O386" s="4"/>
      <c r="P386" s="92">
        <f t="shared" si="65"/>
        <v>-4.6903840184546644E-2</v>
      </c>
      <c r="Q386" s="19">
        <f t="shared" si="66"/>
        <v>25439.125</v>
      </c>
      <c r="R386" s="90">
        <f t="shared" si="67"/>
        <v>1.9068365987370845E-3</v>
      </c>
      <c r="S386" s="1">
        <f t="shared" si="74"/>
        <v>0.1</v>
      </c>
      <c r="T386" s="90">
        <f t="shared" si="68"/>
        <v>1.9068365987370847E-4</v>
      </c>
    </row>
    <row r="387" spans="1:20" ht="12.95" customHeight="1" x14ac:dyDescent="0.2">
      <c r="A387" s="46" t="s">
        <v>2237</v>
      </c>
      <c r="B387" s="45" t="s">
        <v>2232</v>
      </c>
      <c r="C387" s="46">
        <v>40470.815999999999</v>
      </c>
      <c r="D387" s="46"/>
      <c r="E387" s="4">
        <f t="shared" si="62"/>
        <v>-22290.031378765634</v>
      </c>
      <c r="F387" s="4">
        <f t="shared" si="63"/>
        <v>-22290</v>
      </c>
      <c r="G387" s="4">
        <f t="shared" si="64"/>
        <v>-1.9735000001674052E-2</v>
      </c>
      <c r="I387" s="4">
        <f t="shared" si="73"/>
        <v>-1.9735000001674052E-2</v>
      </c>
      <c r="N387" s="4"/>
      <c r="O387" s="4"/>
      <c r="P387" s="92">
        <f t="shared" si="65"/>
        <v>-4.6843195741415142E-2</v>
      </c>
      <c r="Q387" s="19">
        <f t="shared" si="66"/>
        <v>25452.315999999999</v>
      </c>
      <c r="R387" s="90">
        <f t="shared" si="67"/>
        <v>7.348542762641169E-4</v>
      </c>
      <c r="S387" s="1">
        <f t="shared" si="74"/>
        <v>0.1</v>
      </c>
      <c r="T387" s="90">
        <f t="shared" si="68"/>
        <v>7.348542762641169E-5</v>
      </c>
    </row>
    <row r="388" spans="1:20" ht="12.95" customHeight="1" x14ac:dyDescent="0.2">
      <c r="A388" s="36" t="s">
        <v>587</v>
      </c>
      <c r="B388" s="156" t="s">
        <v>2232</v>
      </c>
      <c r="C388" s="157">
        <v>40483.392</v>
      </c>
      <c r="D388" s="157" t="s">
        <v>2272</v>
      </c>
      <c r="E388" s="4">
        <f t="shared" si="62"/>
        <v>-22270.035465080691</v>
      </c>
      <c r="F388" s="4">
        <f t="shared" si="63"/>
        <v>-22270</v>
      </c>
      <c r="G388" s="4">
        <f t="shared" si="64"/>
        <v>-2.2304999998596031E-2</v>
      </c>
      <c r="I388" s="4">
        <f t="shared" si="73"/>
        <v>-2.2304999998596031E-2</v>
      </c>
      <c r="N388" s="4"/>
      <c r="O388" s="4"/>
      <c r="P388" s="92">
        <f t="shared" si="65"/>
        <v>-4.6785471294529757E-2</v>
      </c>
      <c r="Q388" s="19">
        <f t="shared" si="66"/>
        <v>25464.892</v>
      </c>
      <c r="R388" s="90">
        <f t="shared" si="67"/>
        <v>5.9929347487103506E-4</v>
      </c>
      <c r="S388" s="1">
        <f t="shared" si="74"/>
        <v>0.1</v>
      </c>
      <c r="T388" s="90">
        <f t="shared" si="68"/>
        <v>5.9929347487103506E-5</v>
      </c>
    </row>
    <row r="389" spans="1:20" ht="12.95" customHeight="1" x14ac:dyDescent="0.2">
      <c r="A389" s="36" t="s">
        <v>546</v>
      </c>
      <c r="B389" s="156" t="s">
        <v>2232</v>
      </c>
      <c r="C389" s="157">
        <v>40483.410000000003</v>
      </c>
      <c r="D389" s="157" t="s">
        <v>2272</v>
      </c>
      <c r="E389" s="4">
        <f t="shared" si="62"/>
        <v>-22270.006844975222</v>
      </c>
      <c r="F389" s="4">
        <f t="shared" si="63"/>
        <v>-22270</v>
      </c>
      <c r="G389" s="4">
        <f t="shared" si="64"/>
        <v>-4.3049999949289486E-3</v>
      </c>
      <c r="I389" s="4">
        <f t="shared" si="73"/>
        <v>-4.3049999949289486E-3</v>
      </c>
      <c r="N389" s="4"/>
      <c r="O389" s="4"/>
      <c r="P389" s="92">
        <f t="shared" si="65"/>
        <v>-4.6785471294529757E-2</v>
      </c>
      <c r="Q389" s="19">
        <f t="shared" si="66"/>
        <v>25464.910000000003</v>
      </c>
      <c r="R389" s="90">
        <f t="shared" si="67"/>
        <v>1.804590441836208E-3</v>
      </c>
      <c r="S389" s="1">
        <f t="shared" si="74"/>
        <v>0.1</v>
      </c>
      <c r="T389" s="90">
        <f t="shared" si="68"/>
        <v>1.8045904418362082E-4</v>
      </c>
    </row>
    <row r="390" spans="1:20" ht="12.95" customHeight="1" x14ac:dyDescent="0.2">
      <c r="A390" s="46" t="s">
        <v>2237</v>
      </c>
      <c r="B390" s="45" t="s">
        <v>2232</v>
      </c>
      <c r="C390" s="46">
        <v>40486.563000000002</v>
      </c>
      <c r="D390" s="46"/>
      <c r="E390" s="4">
        <f t="shared" si="62"/>
        <v>-22264.993556501257</v>
      </c>
      <c r="F390" s="4">
        <f t="shared" si="63"/>
        <v>-22265</v>
      </c>
      <c r="G390" s="4">
        <f t="shared" si="64"/>
        <v>4.0525000003981404E-3</v>
      </c>
      <c r="I390" s="4">
        <f t="shared" si="73"/>
        <v>4.0525000003981404E-3</v>
      </c>
      <c r="N390" s="4"/>
      <c r="O390" s="4"/>
      <c r="P390" s="92">
        <f t="shared" si="65"/>
        <v>-4.6771045086104267E-2</v>
      </c>
      <c r="Q390" s="19">
        <f t="shared" si="66"/>
        <v>25468.063000000002</v>
      </c>
      <c r="R390" s="90">
        <f t="shared" si="67"/>
        <v>2.5830327351597428E-3</v>
      </c>
      <c r="S390" s="1">
        <f t="shared" si="74"/>
        <v>0.1</v>
      </c>
      <c r="T390" s="90">
        <f t="shared" si="68"/>
        <v>2.5830327351597428E-4</v>
      </c>
    </row>
    <row r="391" spans="1:20" ht="12.95" customHeight="1" x14ac:dyDescent="0.2">
      <c r="A391" s="46" t="s">
        <v>2237</v>
      </c>
      <c r="B391" s="45" t="s">
        <v>2232</v>
      </c>
      <c r="C391" s="46">
        <v>40491.584000000003</v>
      </c>
      <c r="D391" s="46"/>
      <c r="E391" s="4">
        <f t="shared" si="62"/>
        <v>-22257.010137082354</v>
      </c>
      <c r="F391" s="4">
        <f t="shared" si="63"/>
        <v>-22257</v>
      </c>
      <c r="G391" s="4">
        <f t="shared" si="64"/>
        <v>-6.375500001013279E-3</v>
      </c>
      <c r="I391" s="4">
        <f t="shared" si="73"/>
        <v>-6.375500001013279E-3</v>
      </c>
      <c r="N391" s="4"/>
      <c r="O391" s="4"/>
      <c r="P391" s="92">
        <f t="shared" si="65"/>
        <v>-4.6747967232165628E-2</v>
      </c>
      <c r="Q391" s="19">
        <f t="shared" si="66"/>
        <v>25473.084000000003</v>
      </c>
      <c r="R391" s="90">
        <f t="shared" si="67"/>
        <v>1.6299361103304703E-3</v>
      </c>
      <c r="S391" s="1">
        <f t="shared" si="74"/>
        <v>0.1</v>
      </c>
      <c r="T391" s="90">
        <f t="shared" si="68"/>
        <v>1.6299361103304703E-4</v>
      </c>
    </row>
    <row r="392" spans="1:20" ht="12.95" customHeight="1" x14ac:dyDescent="0.2">
      <c r="A392" s="46" t="s">
        <v>2237</v>
      </c>
      <c r="B392" s="45" t="s">
        <v>2232</v>
      </c>
      <c r="C392" s="46">
        <v>40503.538</v>
      </c>
      <c r="D392" s="46"/>
      <c r="E392" s="4">
        <f t="shared" si="62"/>
        <v>-22238.00320704182</v>
      </c>
      <c r="F392" s="4">
        <f t="shared" si="63"/>
        <v>-22238</v>
      </c>
      <c r="G392" s="4">
        <f t="shared" si="64"/>
        <v>-2.0169999988866039E-3</v>
      </c>
      <c r="I392" s="4">
        <f t="shared" si="73"/>
        <v>-2.0169999988866039E-3</v>
      </c>
      <c r="N392" s="4"/>
      <c r="O392" s="4"/>
      <c r="P392" s="92">
        <f t="shared" si="65"/>
        <v>-4.6693177452187568E-2</v>
      </c>
      <c r="Q392" s="19">
        <f t="shared" si="66"/>
        <v>25485.038</v>
      </c>
      <c r="R392" s="90">
        <f t="shared" si="67"/>
        <v>1.9959608318388376E-3</v>
      </c>
      <c r="S392" s="1">
        <f t="shared" si="74"/>
        <v>0.1</v>
      </c>
      <c r="T392" s="90">
        <f t="shared" si="68"/>
        <v>1.9959608318388376E-4</v>
      </c>
    </row>
    <row r="393" spans="1:20" ht="12.95" customHeight="1" x14ac:dyDescent="0.2">
      <c r="A393" s="46" t="s">
        <v>2237</v>
      </c>
      <c r="B393" s="45" t="s">
        <v>2232</v>
      </c>
      <c r="C393" s="46">
        <v>40513.591</v>
      </c>
      <c r="D393" s="46"/>
      <c r="E393" s="4">
        <f t="shared" si="62"/>
        <v>-22222.01887813957</v>
      </c>
      <c r="F393" s="4">
        <f t="shared" si="63"/>
        <v>-22222</v>
      </c>
      <c r="G393" s="4">
        <f t="shared" si="64"/>
        <v>-1.1873000003106426E-2</v>
      </c>
      <c r="I393" s="4">
        <f t="shared" si="73"/>
        <v>-1.1873000003106426E-2</v>
      </c>
      <c r="N393" s="4"/>
      <c r="O393" s="4"/>
      <c r="P393" s="92">
        <f t="shared" si="65"/>
        <v>-4.6647060656866204E-2</v>
      </c>
      <c r="Q393" s="19">
        <f t="shared" si="66"/>
        <v>25495.091</v>
      </c>
      <c r="R393" s="90">
        <f t="shared" si="67"/>
        <v>1.2092352943513639E-3</v>
      </c>
      <c r="S393" s="1">
        <f t="shared" si="74"/>
        <v>0.1</v>
      </c>
      <c r="T393" s="90">
        <f t="shared" si="68"/>
        <v>1.209235294351364E-4</v>
      </c>
    </row>
    <row r="394" spans="1:20" ht="12.95" customHeight="1" x14ac:dyDescent="0.2">
      <c r="A394" s="46" t="s">
        <v>2237</v>
      </c>
      <c r="B394" s="45" t="s">
        <v>2232</v>
      </c>
      <c r="C394" s="46">
        <v>40513.612000000001</v>
      </c>
      <c r="D394" s="46"/>
      <c r="E394" s="4">
        <f t="shared" si="62"/>
        <v>-22221.985488016526</v>
      </c>
      <c r="F394" s="4">
        <f t="shared" si="63"/>
        <v>-22222</v>
      </c>
      <c r="G394" s="4">
        <f t="shared" si="64"/>
        <v>9.1269999975338578E-3</v>
      </c>
      <c r="I394" s="4">
        <f t="shared" si="73"/>
        <v>9.1269999975338578E-3</v>
      </c>
      <c r="N394" s="4"/>
      <c r="O394" s="4"/>
      <c r="P394" s="92">
        <f t="shared" si="65"/>
        <v>-4.6647060656866204E-2</v>
      </c>
      <c r="Q394" s="19">
        <f t="shared" si="66"/>
        <v>25495.112000000001</v>
      </c>
      <c r="R394" s="90">
        <f t="shared" si="67"/>
        <v>3.1107458418806969E-3</v>
      </c>
      <c r="S394" s="1">
        <f t="shared" si="74"/>
        <v>0.1</v>
      </c>
      <c r="T394" s="90">
        <f t="shared" si="68"/>
        <v>3.1107458418806971E-4</v>
      </c>
    </row>
    <row r="395" spans="1:20" ht="12.95" customHeight="1" x14ac:dyDescent="0.2">
      <c r="A395" s="46" t="s">
        <v>2237</v>
      </c>
      <c r="B395" s="45" t="s">
        <v>2232</v>
      </c>
      <c r="C395" s="46">
        <v>40528.682999999997</v>
      </c>
      <c r="D395" s="46"/>
      <c r="E395" s="4">
        <f t="shared" si="62"/>
        <v>-22198.022509712955</v>
      </c>
      <c r="F395" s="4">
        <f t="shared" si="63"/>
        <v>-22198</v>
      </c>
      <c r="G395" s="4">
        <f t="shared" si="64"/>
        <v>-1.4157000005070586E-2</v>
      </c>
      <c r="I395" s="4">
        <f t="shared" si="73"/>
        <v>-1.4157000005070586E-2</v>
      </c>
      <c r="N395" s="4"/>
      <c r="O395" s="4"/>
      <c r="P395" s="92">
        <f t="shared" si="65"/>
        <v>-4.6577923121196324E-2</v>
      </c>
      <c r="Q395" s="19">
        <f t="shared" si="66"/>
        <v>25510.182999999997</v>
      </c>
      <c r="R395" s="90">
        <f t="shared" si="67"/>
        <v>1.0511162557017362E-3</v>
      </c>
      <c r="S395" s="1">
        <f t="shared" si="74"/>
        <v>0.1</v>
      </c>
      <c r="T395" s="90">
        <f t="shared" si="68"/>
        <v>1.0511162557017363E-4</v>
      </c>
    </row>
    <row r="396" spans="1:20" ht="12.95" customHeight="1" x14ac:dyDescent="0.2">
      <c r="A396" s="46" t="s">
        <v>2237</v>
      </c>
      <c r="B396" s="45" t="s">
        <v>2232</v>
      </c>
      <c r="C396" s="46">
        <v>40547.553999999996</v>
      </c>
      <c r="D396" s="46"/>
      <c r="E396" s="4">
        <f t="shared" si="62"/>
        <v>-22168.017509144531</v>
      </c>
      <c r="F396" s="4">
        <f t="shared" si="63"/>
        <v>-22168</v>
      </c>
      <c r="G396" s="4">
        <f t="shared" si="64"/>
        <v>-1.1012000002665445E-2</v>
      </c>
      <c r="I396" s="4">
        <f t="shared" si="73"/>
        <v>-1.1012000002665445E-2</v>
      </c>
      <c r="N396" s="4"/>
      <c r="O396" s="4"/>
      <c r="P396" s="92">
        <f t="shared" si="65"/>
        <v>-4.6491564748323264E-2</v>
      </c>
      <c r="Q396" s="19">
        <f t="shared" si="66"/>
        <v>25529.053999999996</v>
      </c>
      <c r="R396" s="90">
        <f t="shared" si="67"/>
        <v>1.258799514541325E-3</v>
      </c>
      <c r="S396" s="1">
        <f t="shared" si="74"/>
        <v>0.1</v>
      </c>
      <c r="T396" s="90">
        <f t="shared" si="68"/>
        <v>1.2587995145413251E-4</v>
      </c>
    </row>
    <row r="397" spans="1:20" ht="12.95" customHeight="1" x14ac:dyDescent="0.2">
      <c r="A397" s="46" t="s">
        <v>2237</v>
      </c>
      <c r="B397" s="45" t="s">
        <v>2232</v>
      </c>
      <c r="C397" s="46">
        <v>40547.557000000001</v>
      </c>
      <c r="D397" s="46"/>
      <c r="E397" s="4">
        <f t="shared" si="62"/>
        <v>-22168.012739126945</v>
      </c>
      <c r="F397" s="4">
        <f t="shared" si="63"/>
        <v>-22168</v>
      </c>
      <c r="G397" s="4">
        <f t="shared" si="64"/>
        <v>-8.011999998416286E-3</v>
      </c>
      <c r="I397" s="4">
        <f t="shared" si="73"/>
        <v>-8.011999998416286E-3</v>
      </c>
      <c r="N397" s="4"/>
      <c r="O397" s="4"/>
      <c r="P397" s="92">
        <f t="shared" si="65"/>
        <v>-4.6491564748323264E-2</v>
      </c>
      <c r="Q397" s="19">
        <f t="shared" si="66"/>
        <v>25529.057000000001</v>
      </c>
      <c r="R397" s="90">
        <f t="shared" si="67"/>
        <v>1.4806769033422836E-3</v>
      </c>
      <c r="S397" s="1">
        <f t="shared" si="74"/>
        <v>0.1</v>
      </c>
      <c r="T397" s="90">
        <f t="shared" si="68"/>
        <v>1.4806769033422836E-4</v>
      </c>
    </row>
    <row r="398" spans="1:20" ht="12.95" customHeight="1" x14ac:dyDescent="0.2">
      <c r="A398" s="36" t="s">
        <v>3837</v>
      </c>
      <c r="B398" s="156" t="s">
        <v>2232</v>
      </c>
      <c r="C398" s="157">
        <v>40557.607000000004</v>
      </c>
      <c r="D398" s="157" t="s">
        <v>2272</v>
      </c>
      <c r="E398" s="4">
        <f t="shared" si="62"/>
        <v>-22152.033180242266</v>
      </c>
      <c r="F398" s="4">
        <f t="shared" si="63"/>
        <v>-22152</v>
      </c>
      <c r="G398" s="4">
        <f t="shared" si="64"/>
        <v>-2.086799999960931E-2</v>
      </c>
      <c r="I398" s="4">
        <f t="shared" si="73"/>
        <v>-2.086799999960931E-2</v>
      </c>
      <c r="N398" s="4"/>
      <c r="O398" s="4"/>
      <c r="P398" s="92">
        <f t="shared" si="65"/>
        <v>-4.6445535820063631E-2</v>
      </c>
      <c r="Q398" s="19">
        <f t="shared" si="66"/>
        <v>25539.107000000004</v>
      </c>
      <c r="R398" s="90">
        <f t="shared" si="67"/>
        <v>6.5421033864662389E-4</v>
      </c>
      <c r="S398" s="1">
        <f t="shared" si="74"/>
        <v>0.1</v>
      </c>
      <c r="T398" s="90">
        <f t="shared" si="68"/>
        <v>6.5421033864662386E-5</v>
      </c>
    </row>
    <row r="399" spans="1:20" ht="12.95" customHeight="1" x14ac:dyDescent="0.2">
      <c r="A399" s="46" t="s">
        <v>2237</v>
      </c>
      <c r="B399" s="45" t="s">
        <v>2232</v>
      </c>
      <c r="C399" s="46">
        <v>40557.608999999997</v>
      </c>
      <c r="D399" s="46"/>
      <c r="E399" s="4">
        <f t="shared" si="62"/>
        <v>-22152.030000230559</v>
      </c>
      <c r="F399" s="4">
        <f t="shared" si="63"/>
        <v>-22152</v>
      </c>
      <c r="G399" s="4">
        <f t="shared" si="64"/>
        <v>-1.8868000006477814E-2</v>
      </c>
      <c r="I399" s="4">
        <f t="shared" si="73"/>
        <v>-1.8868000006477814E-2</v>
      </c>
      <c r="N399" s="4"/>
      <c r="O399" s="4"/>
      <c r="P399" s="92">
        <f t="shared" si="65"/>
        <v>-4.6445535820063631E-2</v>
      </c>
      <c r="Q399" s="19">
        <f t="shared" si="66"/>
        <v>25539.108999999997</v>
      </c>
      <c r="R399" s="90">
        <f t="shared" si="67"/>
        <v>7.6052048154960834E-4</v>
      </c>
      <c r="S399" s="1">
        <f t="shared" si="74"/>
        <v>0.1</v>
      </c>
      <c r="T399" s="90">
        <f t="shared" si="68"/>
        <v>7.6052048154960837E-5</v>
      </c>
    </row>
    <row r="400" spans="1:20" ht="12.95" customHeight="1" x14ac:dyDescent="0.2">
      <c r="A400" s="46" t="s">
        <v>2237</v>
      </c>
      <c r="B400" s="45" t="s">
        <v>2232</v>
      </c>
      <c r="C400" s="46">
        <v>40557.618000000002</v>
      </c>
      <c r="D400" s="46"/>
      <c r="E400" s="4">
        <f t="shared" si="62"/>
        <v>-22152.015690177817</v>
      </c>
      <c r="F400" s="4">
        <f t="shared" si="63"/>
        <v>-22152</v>
      </c>
      <c r="G400" s="4">
        <f t="shared" si="64"/>
        <v>-9.868000001006294E-3</v>
      </c>
      <c r="I400" s="4">
        <f t="shared" si="73"/>
        <v>-9.868000001006294E-3</v>
      </c>
      <c r="N400" s="4"/>
      <c r="O400" s="4"/>
      <c r="P400" s="92">
        <f t="shared" si="65"/>
        <v>-4.6445535820063631E-2</v>
      </c>
      <c r="Q400" s="19">
        <f t="shared" si="66"/>
        <v>25539.118000000002</v>
      </c>
      <c r="R400" s="90">
        <f t="shared" si="67"/>
        <v>1.3379161265944224E-3</v>
      </c>
      <c r="S400" s="1">
        <f t="shared" si="74"/>
        <v>0.1</v>
      </c>
      <c r="T400" s="90">
        <f t="shared" si="68"/>
        <v>1.3379161265944224E-4</v>
      </c>
    </row>
    <row r="401" spans="1:35" ht="12.95" customHeight="1" x14ac:dyDescent="0.2">
      <c r="A401" s="46" t="s">
        <v>2237</v>
      </c>
      <c r="B401" s="45" t="s">
        <v>2232</v>
      </c>
      <c r="C401" s="46">
        <v>40562.642999999996</v>
      </c>
      <c r="D401" s="46"/>
      <c r="E401" s="4">
        <f t="shared" si="62"/>
        <v>-22144.02591073549</v>
      </c>
      <c r="F401" s="4">
        <f t="shared" si="63"/>
        <v>-22144</v>
      </c>
      <c r="G401" s="4">
        <f t="shared" si="64"/>
        <v>-1.6296000001602806E-2</v>
      </c>
      <c r="I401" s="4">
        <f t="shared" si="73"/>
        <v>-1.6296000001602806E-2</v>
      </c>
      <c r="N401" s="4"/>
      <c r="O401" s="4"/>
      <c r="P401" s="92">
        <f t="shared" si="65"/>
        <v>-4.6422528887396244E-2</v>
      </c>
      <c r="Q401" s="19">
        <f t="shared" si="66"/>
        <v>25544.142999999996</v>
      </c>
      <c r="R401" s="90">
        <f t="shared" si="67"/>
        <v>9.0760774270654638E-4</v>
      </c>
      <c r="S401" s="1">
        <f t="shared" si="74"/>
        <v>0.1</v>
      </c>
      <c r="T401" s="90">
        <f t="shared" si="68"/>
        <v>9.0760774270654649E-5</v>
      </c>
    </row>
    <row r="402" spans="1:35" ht="12.95" customHeight="1" x14ac:dyDescent="0.2">
      <c r="A402" s="47" t="s">
        <v>2178</v>
      </c>
      <c r="B402" s="53"/>
      <c r="C402" s="49">
        <v>40585.919900000001</v>
      </c>
      <c r="D402" s="49"/>
      <c r="E402" s="4">
        <f t="shared" si="62"/>
        <v>-22107.015503352133</v>
      </c>
      <c r="F402" s="4">
        <f t="shared" si="63"/>
        <v>-22107</v>
      </c>
      <c r="G402" s="4">
        <f t="shared" si="64"/>
        <v>-9.7505000012461096E-3</v>
      </c>
      <c r="I402" s="4"/>
      <c r="J402" s="1">
        <f>G402</f>
        <v>-9.7505000012461096E-3</v>
      </c>
      <c r="N402" s="4"/>
      <c r="O402" s="4"/>
      <c r="P402" s="92">
        <f t="shared" si="65"/>
        <v>-4.6316187135710382E-2</v>
      </c>
      <c r="Q402" s="19">
        <f t="shared" si="66"/>
        <v>25567.419900000001</v>
      </c>
      <c r="R402" s="90">
        <f t="shared" si="67"/>
        <v>1.337049475615526E-3</v>
      </c>
      <c r="S402" s="1">
        <f>S$17</f>
        <v>1</v>
      </c>
      <c r="T402" s="90">
        <f t="shared" si="68"/>
        <v>1.337049475615526E-3</v>
      </c>
      <c r="X402" s="1">
        <v>-17299</v>
      </c>
    </row>
    <row r="403" spans="1:35" ht="12.95" customHeight="1" x14ac:dyDescent="0.2">
      <c r="A403" s="36" t="s">
        <v>618</v>
      </c>
      <c r="B403" s="156" t="s">
        <v>2232</v>
      </c>
      <c r="C403" s="157">
        <v>40625.536</v>
      </c>
      <c r="D403" s="157" t="s">
        <v>2272</v>
      </c>
      <c r="E403" s="4">
        <f t="shared" si="62"/>
        <v>-22044.025672234606</v>
      </c>
      <c r="F403" s="4">
        <f t="shared" si="63"/>
        <v>-22044</v>
      </c>
      <c r="G403" s="4">
        <f t="shared" si="64"/>
        <v>-1.6146000001754146E-2</v>
      </c>
      <c r="I403" s="4">
        <f t="shared" ref="I403:I424" si="75">G403</f>
        <v>-1.6146000001754146E-2</v>
      </c>
      <c r="N403" s="4"/>
      <c r="O403" s="4"/>
      <c r="P403" s="92">
        <f t="shared" si="65"/>
        <v>-4.6135365873815823E-2</v>
      </c>
      <c r="Q403" s="19">
        <f t="shared" si="66"/>
        <v>25607.036</v>
      </c>
      <c r="R403" s="90">
        <f t="shared" si="67"/>
        <v>8.9936206540837762E-4</v>
      </c>
      <c r="S403" s="1">
        <f t="shared" ref="S403:S424" si="76">S$16</f>
        <v>0.1</v>
      </c>
      <c r="T403" s="90">
        <f t="shared" si="68"/>
        <v>8.9936206540837765E-5</v>
      </c>
    </row>
    <row r="404" spans="1:35" ht="12.95" customHeight="1" x14ac:dyDescent="0.2">
      <c r="A404" s="36" t="s">
        <v>618</v>
      </c>
      <c r="B404" s="156" t="s">
        <v>2232</v>
      </c>
      <c r="C404" s="157">
        <v>40794.728999999999</v>
      </c>
      <c r="D404" s="157" t="s">
        <v>2272</v>
      </c>
      <c r="E404" s="4">
        <f t="shared" si="62"/>
        <v>-21775.007810903786</v>
      </c>
      <c r="F404" s="4">
        <f t="shared" si="63"/>
        <v>-21775</v>
      </c>
      <c r="G404" s="4">
        <f t="shared" si="64"/>
        <v>-4.9125000005005859E-3</v>
      </c>
      <c r="I404" s="4">
        <f t="shared" si="75"/>
        <v>-4.9125000005005859E-3</v>
      </c>
      <c r="N404" s="4"/>
      <c r="O404" s="4"/>
      <c r="P404" s="92">
        <f t="shared" si="65"/>
        <v>-4.5366791015683569E-2</v>
      </c>
      <c r="Q404" s="19">
        <f t="shared" si="66"/>
        <v>25776.228999999999</v>
      </c>
      <c r="R404" s="90">
        <f t="shared" si="67"/>
        <v>1.6365496615411146E-3</v>
      </c>
      <c r="S404" s="1">
        <f t="shared" si="76"/>
        <v>0.1</v>
      </c>
      <c r="T404" s="90">
        <f t="shared" si="68"/>
        <v>1.6365496615411147E-4</v>
      </c>
    </row>
    <row r="405" spans="1:35" ht="12.95" customHeight="1" x14ac:dyDescent="0.2">
      <c r="A405" s="47" t="s">
        <v>1998</v>
      </c>
      <c r="B405" s="48"/>
      <c r="C405" s="49">
        <v>40805.415000000001</v>
      </c>
      <c r="D405" s="49"/>
      <c r="E405" s="4">
        <f t="shared" ref="E405:E468" si="77">(C405-C$7)/C$8</f>
        <v>-21758.017008292678</v>
      </c>
      <c r="F405" s="4">
        <f t="shared" ref="F405:F468" si="78">ROUND(2*E405,0)/2</f>
        <v>-21758</v>
      </c>
      <c r="G405" s="4">
        <f t="shared" ref="G405:G468" si="79">C405-(C$7+F405*C$8)</f>
        <v>-1.0696999997890089E-2</v>
      </c>
      <c r="I405" s="4">
        <f t="shared" si="75"/>
        <v>-1.0696999997890089E-2</v>
      </c>
      <c r="N405" s="4"/>
      <c r="O405" s="4"/>
      <c r="P405" s="92">
        <f t="shared" ref="P405:P468" si="80">+D$11+D$12*F405+D$13*F405^2</f>
        <v>-4.5318410088969682E-2</v>
      </c>
      <c r="Q405" s="19">
        <f t="shared" ref="Q405:Q468" si="81">+C405-15018.5</f>
        <v>25786.915000000001</v>
      </c>
      <c r="R405" s="90">
        <f t="shared" ref="R405:R468" si="82">+(P405-G405)^2</f>
        <v>1.198642036694708E-3</v>
      </c>
      <c r="S405" s="1">
        <f t="shared" si="76"/>
        <v>0.1</v>
      </c>
      <c r="T405" s="90">
        <f t="shared" ref="T405:T468" si="83">+S405*R405</f>
        <v>1.198642036694708E-4</v>
      </c>
      <c r="AE405" s="1">
        <v>10</v>
      </c>
      <c r="AG405" s="1" t="s">
        <v>1997</v>
      </c>
      <c r="AI405" s="1" t="s">
        <v>1993</v>
      </c>
    </row>
    <row r="406" spans="1:35" ht="12.95" customHeight="1" x14ac:dyDescent="0.2">
      <c r="A406" s="47" t="s">
        <v>1996</v>
      </c>
      <c r="B406" s="48"/>
      <c r="C406" s="49">
        <v>40805.415000000001</v>
      </c>
      <c r="D406" s="49"/>
      <c r="E406" s="4">
        <f t="shared" si="77"/>
        <v>-21758.017008292678</v>
      </c>
      <c r="F406" s="4">
        <f t="shared" si="78"/>
        <v>-21758</v>
      </c>
      <c r="G406" s="4">
        <f t="shared" si="79"/>
        <v>-1.0696999997890089E-2</v>
      </c>
      <c r="I406" s="4">
        <f t="shared" si="75"/>
        <v>-1.0696999997890089E-2</v>
      </c>
      <c r="N406" s="4"/>
      <c r="O406" s="4"/>
      <c r="P406" s="92">
        <f t="shared" si="80"/>
        <v>-4.5318410088969682E-2</v>
      </c>
      <c r="Q406" s="19">
        <f t="shared" si="81"/>
        <v>25786.915000000001</v>
      </c>
      <c r="R406" s="90">
        <f t="shared" si="82"/>
        <v>1.198642036694708E-3</v>
      </c>
      <c r="S406" s="1">
        <f t="shared" si="76"/>
        <v>0.1</v>
      </c>
      <c r="T406" s="90">
        <f t="shared" si="83"/>
        <v>1.198642036694708E-4</v>
      </c>
      <c r="AD406" s="1" t="s">
        <v>1989</v>
      </c>
      <c r="AI406" s="1" t="s">
        <v>1988</v>
      </c>
    </row>
    <row r="407" spans="1:35" ht="12.95" customHeight="1" x14ac:dyDescent="0.2">
      <c r="A407" s="47" t="s">
        <v>1999</v>
      </c>
      <c r="B407" s="48"/>
      <c r="C407" s="49">
        <v>40812.339</v>
      </c>
      <c r="D407" s="49"/>
      <c r="E407" s="4">
        <f t="shared" si="77"/>
        <v>-21747.007807723774</v>
      </c>
      <c r="F407" s="4">
        <f t="shared" si="78"/>
        <v>-21747</v>
      </c>
      <c r="G407" s="4">
        <f t="shared" si="79"/>
        <v>-4.9104999998235144E-3</v>
      </c>
      <c r="I407" s="4">
        <f t="shared" si="75"/>
        <v>-4.9104999998235144E-3</v>
      </c>
      <c r="N407" s="4"/>
      <c r="O407" s="4"/>
      <c r="P407" s="92">
        <f t="shared" si="80"/>
        <v>-4.528711686516991E-2</v>
      </c>
      <c r="Q407" s="19">
        <f t="shared" si="81"/>
        <v>25793.839</v>
      </c>
      <c r="R407" s="90">
        <f t="shared" si="82"/>
        <v>1.630271189490975E-3</v>
      </c>
      <c r="S407" s="1">
        <f t="shared" si="76"/>
        <v>0.1</v>
      </c>
      <c r="T407" s="90">
        <f t="shared" si="83"/>
        <v>1.630271189490975E-4</v>
      </c>
      <c r="AD407" s="1" t="s">
        <v>1989</v>
      </c>
      <c r="AI407" s="1" t="s">
        <v>1988</v>
      </c>
    </row>
    <row r="408" spans="1:35" ht="12.95" customHeight="1" x14ac:dyDescent="0.2">
      <c r="A408" s="36" t="s">
        <v>618</v>
      </c>
      <c r="B408" s="156" t="s">
        <v>2232</v>
      </c>
      <c r="C408" s="157">
        <v>40830.561999999998</v>
      </c>
      <c r="D408" s="157" t="s">
        <v>2272</v>
      </c>
      <c r="E408" s="4">
        <f t="shared" si="77"/>
        <v>-21718.033130952095</v>
      </c>
      <c r="F408" s="4">
        <f t="shared" si="78"/>
        <v>-21718</v>
      </c>
      <c r="G408" s="4">
        <f t="shared" si="79"/>
        <v>-2.0837000003666617E-2</v>
      </c>
      <c r="I408" s="4">
        <f t="shared" si="75"/>
        <v>-2.0837000003666617E-2</v>
      </c>
      <c r="N408" s="4"/>
      <c r="O408" s="4"/>
      <c r="P408" s="92">
        <f t="shared" si="80"/>
        <v>-4.5204662050465166E-2</v>
      </c>
      <c r="Q408" s="19">
        <f t="shared" si="81"/>
        <v>25812.061999999998</v>
      </c>
      <c r="R408" s="90">
        <f t="shared" si="82"/>
        <v>5.9378295362698646E-4</v>
      </c>
      <c r="S408" s="1">
        <f t="shared" si="76"/>
        <v>0.1</v>
      </c>
      <c r="T408" s="90">
        <f t="shared" si="83"/>
        <v>5.9378295362698647E-5</v>
      </c>
    </row>
    <row r="409" spans="1:35" ht="12.95" customHeight="1" x14ac:dyDescent="0.2">
      <c r="A409" s="47" t="s">
        <v>2000</v>
      </c>
      <c r="B409" s="48"/>
      <c r="C409" s="49">
        <v>40832.457000000002</v>
      </c>
      <c r="D409" s="49"/>
      <c r="E409" s="4">
        <f t="shared" si="77"/>
        <v>-21715.020069848957</v>
      </c>
      <c r="F409" s="4">
        <f t="shared" si="78"/>
        <v>-21715</v>
      </c>
      <c r="G409" s="4">
        <f t="shared" si="79"/>
        <v>-1.262249999854248E-2</v>
      </c>
      <c r="I409" s="4">
        <f t="shared" si="75"/>
        <v>-1.262249999854248E-2</v>
      </c>
      <c r="N409" s="4"/>
      <c r="O409" s="4"/>
      <c r="P409" s="92">
        <f t="shared" si="80"/>
        <v>-4.5196136007778651E-2</v>
      </c>
      <c r="Q409" s="19">
        <f t="shared" si="81"/>
        <v>25813.957000000002</v>
      </c>
      <c r="R409" s="90">
        <f t="shared" si="82"/>
        <v>1.0610417628622074E-3</v>
      </c>
      <c r="S409" s="1">
        <f t="shared" si="76"/>
        <v>0.1</v>
      </c>
      <c r="T409" s="90">
        <f t="shared" si="83"/>
        <v>1.0610417628622074E-4</v>
      </c>
      <c r="AE409" s="1">
        <v>7</v>
      </c>
      <c r="AG409" s="1" t="s">
        <v>1991</v>
      </c>
      <c r="AI409" s="1" t="s">
        <v>1993</v>
      </c>
    </row>
    <row r="410" spans="1:35" ht="12.95" customHeight="1" x14ac:dyDescent="0.2">
      <c r="A410" s="47" t="s">
        <v>2000</v>
      </c>
      <c r="B410" s="48"/>
      <c r="C410" s="49">
        <v>40839.377999999997</v>
      </c>
      <c r="D410" s="49"/>
      <c r="E410" s="4">
        <f t="shared" si="77"/>
        <v>-21704.015639297639</v>
      </c>
      <c r="F410" s="4">
        <f t="shared" si="78"/>
        <v>-21704</v>
      </c>
      <c r="G410" s="4">
        <f t="shared" si="79"/>
        <v>-9.8360000047250651E-3</v>
      </c>
      <c r="I410" s="4">
        <f t="shared" si="75"/>
        <v>-9.8360000047250651E-3</v>
      </c>
      <c r="N410" s="4"/>
      <c r="O410" s="4"/>
      <c r="P410" s="92">
        <f t="shared" si="80"/>
        <v>-4.5164879892121916E-2</v>
      </c>
      <c r="Q410" s="19">
        <f t="shared" si="81"/>
        <v>25820.877999999997</v>
      </c>
      <c r="R410" s="90">
        <f t="shared" si="82"/>
        <v>1.2481297540981138E-3</v>
      </c>
      <c r="S410" s="1">
        <f t="shared" si="76"/>
        <v>0.1</v>
      </c>
      <c r="T410" s="90">
        <f t="shared" si="83"/>
        <v>1.2481297540981138E-4</v>
      </c>
      <c r="AE410" s="1">
        <v>14</v>
      </c>
      <c r="AG410" s="1" t="s">
        <v>2001</v>
      </c>
      <c r="AI410" s="1" t="s">
        <v>1993</v>
      </c>
    </row>
    <row r="411" spans="1:35" ht="12.95" customHeight="1" x14ac:dyDescent="0.2">
      <c r="A411" s="47" t="s">
        <v>2000</v>
      </c>
      <c r="B411" s="48"/>
      <c r="C411" s="49">
        <v>40851.319000000003</v>
      </c>
      <c r="D411" s="49"/>
      <c r="E411" s="4">
        <f t="shared" si="77"/>
        <v>-21685.02937933326</v>
      </c>
      <c r="F411" s="4">
        <f t="shared" si="78"/>
        <v>-21685</v>
      </c>
      <c r="G411" s="4">
        <f t="shared" si="79"/>
        <v>-1.8477499994332902E-2</v>
      </c>
      <c r="I411" s="4">
        <f t="shared" si="75"/>
        <v>-1.8477499994332902E-2</v>
      </c>
      <c r="N411" s="4"/>
      <c r="O411" s="4"/>
      <c r="P411" s="92">
        <f t="shared" si="80"/>
        <v>-4.5110914415016662E-2</v>
      </c>
      <c r="Q411" s="19">
        <f t="shared" si="81"/>
        <v>25832.819000000003</v>
      </c>
      <c r="R411" s="90">
        <f t="shared" si="82"/>
        <v>7.0933876370388562E-4</v>
      </c>
      <c r="S411" s="1">
        <f t="shared" si="76"/>
        <v>0.1</v>
      </c>
      <c r="T411" s="90">
        <f t="shared" si="83"/>
        <v>7.0933876370388564E-5</v>
      </c>
      <c r="AE411" s="1">
        <v>9</v>
      </c>
      <c r="AG411" s="1" t="s">
        <v>1991</v>
      </c>
      <c r="AI411" s="1" t="s">
        <v>1993</v>
      </c>
    </row>
    <row r="412" spans="1:35" ht="12.95" customHeight="1" x14ac:dyDescent="0.2">
      <c r="A412" s="47" t="s">
        <v>2000</v>
      </c>
      <c r="B412" s="48"/>
      <c r="C412" s="49">
        <v>40851.33</v>
      </c>
      <c r="D412" s="49"/>
      <c r="E412" s="4">
        <f t="shared" si="77"/>
        <v>-21685.011889268812</v>
      </c>
      <c r="F412" s="4">
        <f t="shared" si="78"/>
        <v>-21685</v>
      </c>
      <c r="G412" s="4">
        <f t="shared" si="79"/>
        <v>-7.477499995729886E-3</v>
      </c>
      <c r="I412" s="4">
        <f t="shared" si="75"/>
        <v>-7.477499995729886E-3</v>
      </c>
      <c r="N412" s="4"/>
      <c r="O412" s="4"/>
      <c r="P412" s="92">
        <f t="shared" si="80"/>
        <v>-4.5110914415016662E-2</v>
      </c>
      <c r="Q412" s="19">
        <f t="shared" si="81"/>
        <v>25832.83</v>
      </c>
      <c r="R412" s="90">
        <f t="shared" si="82"/>
        <v>1.4162738808537819E-3</v>
      </c>
      <c r="S412" s="1">
        <f t="shared" si="76"/>
        <v>0.1</v>
      </c>
      <c r="T412" s="90">
        <f t="shared" si="83"/>
        <v>1.416273880853782E-4</v>
      </c>
      <c r="AE412" s="1">
        <v>9</v>
      </c>
      <c r="AG412" s="1" t="s">
        <v>2001</v>
      </c>
      <c r="AI412" s="1" t="s">
        <v>1993</v>
      </c>
    </row>
    <row r="413" spans="1:35" ht="12.95" customHeight="1" x14ac:dyDescent="0.2">
      <c r="A413" s="36" t="s">
        <v>618</v>
      </c>
      <c r="B413" s="156" t="s">
        <v>2232</v>
      </c>
      <c r="C413" s="157">
        <v>40856.358</v>
      </c>
      <c r="D413" s="157" t="s">
        <v>2272</v>
      </c>
      <c r="E413" s="4">
        <f t="shared" si="77"/>
        <v>-21677.017339808899</v>
      </c>
      <c r="F413" s="4">
        <f t="shared" si="78"/>
        <v>-21677</v>
      </c>
      <c r="G413" s="4">
        <f t="shared" si="79"/>
        <v>-1.0905499999353196E-2</v>
      </c>
      <c r="I413" s="4">
        <f t="shared" si="75"/>
        <v>-1.0905499999353196E-2</v>
      </c>
      <c r="N413" s="4"/>
      <c r="O413" s="4"/>
      <c r="P413" s="92">
        <f t="shared" si="80"/>
        <v>-4.5088200581762314E-2</v>
      </c>
      <c r="Q413" s="19">
        <f t="shared" si="81"/>
        <v>25837.858</v>
      </c>
      <c r="R413" s="90">
        <f t="shared" si="82"/>
        <v>1.1684570191066326E-3</v>
      </c>
      <c r="S413" s="1">
        <f t="shared" si="76"/>
        <v>0.1</v>
      </c>
      <c r="T413" s="90">
        <f t="shared" si="83"/>
        <v>1.1684570191066327E-4</v>
      </c>
    </row>
    <row r="414" spans="1:35" ht="12.95" customHeight="1" x14ac:dyDescent="0.2">
      <c r="A414" s="47" t="s">
        <v>1999</v>
      </c>
      <c r="B414" s="48"/>
      <c r="C414" s="49">
        <v>40868.315000000002</v>
      </c>
      <c r="D414" s="49"/>
      <c r="E414" s="4">
        <f t="shared" si="77"/>
        <v>-21658.005639750783</v>
      </c>
      <c r="F414" s="4">
        <f t="shared" si="78"/>
        <v>-21658</v>
      </c>
      <c r="G414" s="4">
        <f t="shared" si="79"/>
        <v>-3.5470000002533197E-3</v>
      </c>
      <c r="I414" s="4">
        <f t="shared" si="75"/>
        <v>-3.5470000002533197E-3</v>
      </c>
      <c r="N414" s="4"/>
      <c r="O414" s="4"/>
      <c r="P414" s="92">
        <f t="shared" si="80"/>
        <v>-4.5034275350909439E-2</v>
      </c>
      <c r="Q414" s="19">
        <f t="shared" si="81"/>
        <v>25849.815000000002</v>
      </c>
      <c r="R414" s="90">
        <f t="shared" si="82"/>
        <v>1.7211940160211589E-3</v>
      </c>
      <c r="S414" s="1">
        <f t="shared" si="76"/>
        <v>0.1</v>
      </c>
      <c r="T414" s="90">
        <f t="shared" si="83"/>
        <v>1.7211940160211591E-4</v>
      </c>
      <c r="AD414" s="1" t="s">
        <v>1989</v>
      </c>
      <c r="AI414" s="1" t="s">
        <v>1988</v>
      </c>
    </row>
    <row r="415" spans="1:35" ht="12.95" customHeight="1" x14ac:dyDescent="0.2">
      <c r="A415" s="36" t="s">
        <v>618</v>
      </c>
      <c r="B415" s="156" t="s">
        <v>2232</v>
      </c>
      <c r="C415" s="157">
        <v>40879.635000000002</v>
      </c>
      <c r="D415" s="157" t="s">
        <v>2272</v>
      </c>
      <c r="E415" s="4">
        <f t="shared" si="77"/>
        <v>-21640.006773424961</v>
      </c>
      <c r="F415" s="4">
        <f t="shared" si="78"/>
        <v>-21640</v>
      </c>
      <c r="G415" s="4">
        <f t="shared" si="79"/>
        <v>-4.2600000015227124E-3</v>
      </c>
      <c r="I415" s="4">
        <f t="shared" si="75"/>
        <v>-4.2600000015227124E-3</v>
      </c>
      <c r="N415" s="4"/>
      <c r="O415" s="4"/>
      <c r="P415" s="92">
        <f t="shared" si="80"/>
        <v>-4.498321441486177E-2</v>
      </c>
      <c r="Q415" s="19">
        <f t="shared" si="81"/>
        <v>25861.135000000002</v>
      </c>
      <c r="R415" s="90">
        <f t="shared" si="82"/>
        <v>1.6583801921547861E-3</v>
      </c>
      <c r="S415" s="1">
        <f t="shared" si="76"/>
        <v>0.1</v>
      </c>
      <c r="T415" s="90">
        <f t="shared" si="83"/>
        <v>1.6583801921547862E-4</v>
      </c>
    </row>
    <row r="416" spans="1:35" ht="12.95" customHeight="1" x14ac:dyDescent="0.2">
      <c r="A416" s="36" t="s">
        <v>546</v>
      </c>
      <c r="B416" s="156" t="s">
        <v>2232</v>
      </c>
      <c r="C416" s="157">
        <v>40880.256000000001</v>
      </c>
      <c r="D416" s="157" t="s">
        <v>2272</v>
      </c>
      <c r="E416" s="4">
        <f t="shared" si="77"/>
        <v>-21639.019379786416</v>
      </c>
      <c r="F416" s="4">
        <f t="shared" si="78"/>
        <v>-21639</v>
      </c>
      <c r="G416" s="4">
        <f t="shared" si="79"/>
        <v>-1.2188500004413072E-2</v>
      </c>
      <c r="I416" s="4">
        <f t="shared" si="75"/>
        <v>-1.2188500004413072E-2</v>
      </c>
      <c r="N416" s="4"/>
      <c r="O416" s="4"/>
      <c r="P416" s="92">
        <f t="shared" si="80"/>
        <v>-4.4980378441493427E-2</v>
      </c>
      <c r="Q416" s="19">
        <f t="shared" si="81"/>
        <v>25861.756000000001</v>
      </c>
      <c r="R416" s="90">
        <f t="shared" si="82"/>
        <v>1.0753072914322555E-3</v>
      </c>
      <c r="S416" s="1">
        <f t="shared" si="76"/>
        <v>0.1</v>
      </c>
      <c r="T416" s="90">
        <f t="shared" si="83"/>
        <v>1.0753072914322556E-4</v>
      </c>
    </row>
    <row r="417" spans="1:35" ht="12.95" customHeight="1" x14ac:dyDescent="0.2">
      <c r="A417" s="47" t="s">
        <v>2002</v>
      </c>
      <c r="B417" s="48"/>
      <c r="C417" s="49">
        <v>40888.434000000001</v>
      </c>
      <c r="D417" s="49"/>
      <c r="E417" s="4">
        <f t="shared" si="77"/>
        <v>-21626.016311870109</v>
      </c>
      <c r="F417" s="4">
        <f t="shared" si="78"/>
        <v>-21626</v>
      </c>
      <c r="G417" s="4">
        <f t="shared" si="79"/>
        <v>-1.0259000002406538E-2</v>
      </c>
      <c r="I417" s="4">
        <f t="shared" si="75"/>
        <v>-1.0259000002406538E-2</v>
      </c>
      <c r="N417" s="4"/>
      <c r="O417" s="4"/>
      <c r="P417" s="92">
        <f t="shared" si="80"/>
        <v>-4.4943517926903702E-2</v>
      </c>
      <c r="Q417" s="19">
        <f t="shared" si="81"/>
        <v>25869.934000000001</v>
      </c>
      <c r="R417" s="90">
        <f t="shared" si="82"/>
        <v>1.203015783654765E-3</v>
      </c>
      <c r="S417" s="1">
        <f t="shared" si="76"/>
        <v>0.1</v>
      </c>
      <c r="T417" s="90">
        <f t="shared" si="83"/>
        <v>1.2030157836547651E-4</v>
      </c>
      <c r="AE417" s="1">
        <v>9</v>
      </c>
      <c r="AG417" s="1" t="s">
        <v>1991</v>
      </c>
      <c r="AI417" s="1" t="s">
        <v>1993</v>
      </c>
    </row>
    <row r="418" spans="1:35" ht="12.95" customHeight="1" x14ac:dyDescent="0.2">
      <c r="A418" s="47" t="s">
        <v>2002</v>
      </c>
      <c r="B418" s="48"/>
      <c r="C418" s="49">
        <v>40890.322</v>
      </c>
      <c r="D418" s="49"/>
      <c r="E418" s="4">
        <f t="shared" si="77"/>
        <v>-21623.014380807996</v>
      </c>
      <c r="F418" s="4">
        <f t="shared" si="78"/>
        <v>-21623</v>
      </c>
      <c r="G418" s="4">
        <f t="shared" si="79"/>
        <v>-9.0445000023464672E-3</v>
      </c>
      <c r="I418" s="4">
        <f t="shared" si="75"/>
        <v>-9.0445000023464672E-3</v>
      </c>
      <c r="N418" s="4"/>
      <c r="O418" s="4"/>
      <c r="P418" s="92">
        <f t="shared" si="80"/>
        <v>-4.4935013537171685E-2</v>
      </c>
      <c r="Q418" s="19">
        <f t="shared" si="81"/>
        <v>25871.822</v>
      </c>
      <c r="R418" s="90">
        <f t="shared" si="82"/>
        <v>1.2881289617934721E-3</v>
      </c>
      <c r="S418" s="1">
        <f t="shared" si="76"/>
        <v>0.1</v>
      </c>
      <c r="T418" s="90">
        <f t="shared" si="83"/>
        <v>1.2881289617934722E-4</v>
      </c>
      <c r="AE418" s="1">
        <v>13</v>
      </c>
      <c r="AG418" s="1" t="s">
        <v>1991</v>
      </c>
      <c r="AI418" s="1" t="s">
        <v>1993</v>
      </c>
    </row>
    <row r="419" spans="1:35" ht="12.95" customHeight="1" x14ac:dyDescent="0.2">
      <c r="A419" s="36" t="s">
        <v>618</v>
      </c>
      <c r="B419" s="156" t="s">
        <v>2232</v>
      </c>
      <c r="C419" s="157">
        <v>40917.360999999997</v>
      </c>
      <c r="D419" s="157" t="s">
        <v>2272</v>
      </c>
      <c r="E419" s="4">
        <f t="shared" si="77"/>
        <v>-21580.02221238186</v>
      </c>
      <c r="F419" s="4">
        <f t="shared" si="78"/>
        <v>-21580</v>
      </c>
      <c r="G419" s="4">
        <f t="shared" si="79"/>
        <v>-1.3970000007248018E-2</v>
      </c>
      <c r="I419" s="4">
        <f t="shared" si="75"/>
        <v>-1.3970000007248018E-2</v>
      </c>
      <c r="N419" s="4"/>
      <c r="O419" s="4"/>
      <c r="P419" s="92">
        <f t="shared" si="80"/>
        <v>-4.4813194874099682E-2</v>
      </c>
      <c r="Q419" s="19">
        <f t="shared" si="81"/>
        <v>25898.860999999997</v>
      </c>
      <c r="R419" s="90">
        <f t="shared" si="82"/>
        <v>9.5130266959458486E-4</v>
      </c>
      <c r="S419" s="1">
        <f t="shared" si="76"/>
        <v>0.1</v>
      </c>
      <c r="T419" s="90">
        <f t="shared" si="83"/>
        <v>9.5130266959458492E-5</v>
      </c>
    </row>
    <row r="420" spans="1:35" ht="12.95" customHeight="1" x14ac:dyDescent="0.2">
      <c r="A420" s="36" t="s">
        <v>618</v>
      </c>
      <c r="B420" s="156" t="s">
        <v>2232</v>
      </c>
      <c r="C420" s="157">
        <v>40925.550999999999</v>
      </c>
      <c r="D420" s="157" t="s">
        <v>2272</v>
      </c>
      <c r="E420" s="4">
        <f t="shared" si="77"/>
        <v>-21567.000064395241</v>
      </c>
      <c r="F420" s="4">
        <f t="shared" si="78"/>
        <v>-21567</v>
      </c>
      <c r="G420" s="4">
        <f t="shared" si="79"/>
        <v>-4.0500002796761692E-5</v>
      </c>
      <c r="I420" s="4">
        <f t="shared" si="75"/>
        <v>-4.0500002796761692E-5</v>
      </c>
      <c r="N420" s="4"/>
      <c r="O420" s="4"/>
      <c r="P420" s="92">
        <f t="shared" si="80"/>
        <v>-4.4776394532756697E-2</v>
      </c>
      <c r="Q420" s="19">
        <f t="shared" si="81"/>
        <v>25907.050999999999</v>
      </c>
      <c r="R420" s="90">
        <f t="shared" si="82"/>
        <v>2.0013002593956991E-3</v>
      </c>
      <c r="S420" s="1">
        <f t="shared" si="76"/>
        <v>0.1</v>
      </c>
      <c r="T420" s="90">
        <f t="shared" si="83"/>
        <v>2.0013002593956991E-4</v>
      </c>
    </row>
    <row r="421" spans="1:35" ht="12.95" customHeight="1" x14ac:dyDescent="0.2">
      <c r="A421" s="36" t="s">
        <v>546</v>
      </c>
      <c r="B421" s="156" t="s">
        <v>2232</v>
      </c>
      <c r="C421" s="157">
        <v>40932.457000000002</v>
      </c>
      <c r="D421" s="157" t="s">
        <v>2272</v>
      </c>
      <c r="E421" s="4">
        <f t="shared" si="77"/>
        <v>-21556.019483931799</v>
      </c>
      <c r="F421" s="4">
        <f t="shared" si="78"/>
        <v>-21556</v>
      </c>
      <c r="G421" s="4">
        <f t="shared" si="79"/>
        <v>-1.2254000001121312E-2</v>
      </c>
      <c r="I421" s="4">
        <f t="shared" si="75"/>
        <v>-1.2254000001121312E-2</v>
      </c>
      <c r="N421" s="4"/>
      <c r="O421" s="4"/>
      <c r="P421" s="92">
        <f t="shared" si="80"/>
        <v>-4.47452661381504E-2</v>
      </c>
      <c r="Q421" s="19">
        <f t="shared" si="81"/>
        <v>25913.957000000002</v>
      </c>
      <c r="R421" s="90">
        <f t="shared" si="82"/>
        <v>1.0556823751872531E-3</v>
      </c>
      <c r="S421" s="1">
        <f t="shared" si="76"/>
        <v>0.1</v>
      </c>
      <c r="T421" s="90">
        <f t="shared" si="83"/>
        <v>1.0556823751872531E-4</v>
      </c>
    </row>
    <row r="422" spans="1:35" ht="12.95" customHeight="1" x14ac:dyDescent="0.2">
      <c r="A422" s="36" t="s">
        <v>546</v>
      </c>
      <c r="B422" s="156" t="s">
        <v>2232</v>
      </c>
      <c r="C422" s="157">
        <v>40932.459000000003</v>
      </c>
      <c r="D422" s="157" t="s">
        <v>2272</v>
      </c>
      <c r="E422" s="4">
        <f t="shared" si="77"/>
        <v>-21556.016303920078</v>
      </c>
      <c r="F422" s="4">
        <f t="shared" si="78"/>
        <v>-21556</v>
      </c>
      <c r="G422" s="4">
        <f t="shared" si="79"/>
        <v>-1.0254000000713859E-2</v>
      </c>
      <c r="I422" s="4">
        <f t="shared" si="75"/>
        <v>-1.0254000000713859E-2</v>
      </c>
      <c r="N422" s="4"/>
      <c r="O422" s="4"/>
      <c r="P422" s="92">
        <f t="shared" si="80"/>
        <v>-4.47452661381504E-2</v>
      </c>
      <c r="Q422" s="19">
        <f t="shared" si="81"/>
        <v>25913.959000000003</v>
      </c>
      <c r="R422" s="90">
        <f t="shared" si="82"/>
        <v>1.1896474397634766E-3</v>
      </c>
      <c r="S422" s="1">
        <f t="shared" si="76"/>
        <v>0.1</v>
      </c>
      <c r="T422" s="90">
        <f t="shared" si="83"/>
        <v>1.1896474397634766E-4</v>
      </c>
    </row>
    <row r="423" spans="1:35" ht="12.95" customHeight="1" x14ac:dyDescent="0.2">
      <c r="A423" s="47" t="s">
        <v>2004</v>
      </c>
      <c r="B423" s="48"/>
      <c r="C423" s="49">
        <v>40939.381000000001</v>
      </c>
      <c r="D423" s="49"/>
      <c r="E423" s="4">
        <f t="shared" si="77"/>
        <v>-21545.010283362895</v>
      </c>
      <c r="F423" s="4">
        <f t="shared" si="78"/>
        <v>-21545</v>
      </c>
      <c r="G423" s="4">
        <f t="shared" si="79"/>
        <v>-6.467500003054738E-3</v>
      </c>
      <c r="I423" s="4">
        <f t="shared" si="75"/>
        <v>-6.467500003054738E-3</v>
      </c>
      <c r="N423" s="4"/>
      <c r="O423" s="4"/>
      <c r="P423" s="92">
        <f t="shared" si="80"/>
        <v>-4.4714147236324879E-2</v>
      </c>
      <c r="Q423" s="19">
        <f t="shared" si="81"/>
        <v>25920.881000000001</v>
      </c>
      <c r="R423" s="90">
        <f t="shared" si="82"/>
        <v>1.4628060245862105E-3</v>
      </c>
      <c r="S423" s="1">
        <f t="shared" si="76"/>
        <v>0.1</v>
      </c>
      <c r="T423" s="90">
        <f t="shared" si="83"/>
        <v>1.4628060245862107E-4</v>
      </c>
      <c r="AE423" s="1">
        <v>12</v>
      </c>
      <c r="AG423" s="1" t="s">
        <v>2001</v>
      </c>
      <c r="AI423" s="1" t="s">
        <v>1993</v>
      </c>
    </row>
    <row r="424" spans="1:35" ht="12.95" customHeight="1" x14ac:dyDescent="0.2">
      <c r="A424" s="47" t="s">
        <v>2003</v>
      </c>
      <c r="B424" s="48"/>
      <c r="C424" s="49">
        <v>40939.381000000001</v>
      </c>
      <c r="D424" s="49"/>
      <c r="E424" s="4">
        <f t="shared" si="77"/>
        <v>-21545.010283362895</v>
      </c>
      <c r="F424" s="4">
        <f t="shared" si="78"/>
        <v>-21545</v>
      </c>
      <c r="G424" s="4">
        <f t="shared" si="79"/>
        <v>-6.467500003054738E-3</v>
      </c>
      <c r="I424" s="4">
        <f t="shared" si="75"/>
        <v>-6.467500003054738E-3</v>
      </c>
      <c r="N424" s="4"/>
      <c r="O424" s="4"/>
      <c r="P424" s="92">
        <f t="shared" si="80"/>
        <v>-4.4714147236324879E-2</v>
      </c>
      <c r="Q424" s="19">
        <f t="shared" si="81"/>
        <v>25920.881000000001</v>
      </c>
      <c r="R424" s="90">
        <f t="shared" si="82"/>
        <v>1.4628060245862105E-3</v>
      </c>
      <c r="S424" s="1">
        <f t="shared" si="76"/>
        <v>0.1</v>
      </c>
      <c r="T424" s="90">
        <f t="shared" si="83"/>
        <v>1.4628060245862107E-4</v>
      </c>
      <c r="AD424" s="1" t="s">
        <v>1989</v>
      </c>
      <c r="AI424" s="1" t="s">
        <v>1988</v>
      </c>
    </row>
    <row r="425" spans="1:35" ht="12.95" customHeight="1" x14ac:dyDescent="0.2">
      <c r="A425" s="47" t="s">
        <v>2178</v>
      </c>
      <c r="B425" s="53"/>
      <c r="C425" s="49">
        <v>40950.6993</v>
      </c>
      <c r="D425" s="49"/>
      <c r="E425" s="4">
        <f t="shared" si="77"/>
        <v>-21527.014120047035</v>
      </c>
      <c r="F425" s="4">
        <f t="shared" si="78"/>
        <v>-21527</v>
      </c>
      <c r="G425" s="4">
        <f t="shared" si="79"/>
        <v>-8.8805000050342642E-3</v>
      </c>
      <c r="I425" s="4"/>
      <c r="J425" s="1">
        <f>G425</f>
        <v>-8.8805000050342642E-3</v>
      </c>
      <c r="N425" s="4"/>
      <c r="O425" s="4"/>
      <c r="P425" s="92">
        <f t="shared" si="80"/>
        <v>-4.4663245873137525E-2</v>
      </c>
      <c r="Q425" s="19">
        <f t="shared" si="81"/>
        <v>25932.1993</v>
      </c>
      <c r="R425" s="90">
        <f t="shared" si="82"/>
        <v>1.280404901861261E-3</v>
      </c>
      <c r="S425" s="1">
        <f>S$17</f>
        <v>1</v>
      </c>
      <c r="T425" s="90">
        <f t="shared" si="83"/>
        <v>1.280404901861261E-3</v>
      </c>
      <c r="X425" s="1">
        <v>-16719</v>
      </c>
    </row>
    <row r="426" spans="1:35" ht="12.95" customHeight="1" x14ac:dyDescent="0.2">
      <c r="A426" s="36" t="s">
        <v>674</v>
      </c>
      <c r="B426" s="156" t="s">
        <v>2232</v>
      </c>
      <c r="C426" s="157">
        <v>41141.888500000001</v>
      </c>
      <c r="D426" s="157" t="s">
        <v>2272</v>
      </c>
      <c r="E426" s="4">
        <f t="shared" si="77"/>
        <v>-21223.022171836703</v>
      </c>
      <c r="F426" s="4">
        <f t="shared" si="78"/>
        <v>-21223</v>
      </c>
      <c r="G426" s="4">
        <f t="shared" si="79"/>
        <v>-1.3944500002253335E-2</v>
      </c>
      <c r="I426" s="4"/>
      <c r="J426" s="1">
        <f>G426</f>
        <v>-1.3944500002253335E-2</v>
      </c>
      <c r="N426" s="4"/>
      <c r="O426" s="4"/>
      <c r="P426" s="92">
        <f t="shared" si="80"/>
        <v>-4.3807418196570629E-2</v>
      </c>
      <c r="Q426" s="19">
        <f t="shared" si="81"/>
        <v>26123.388500000001</v>
      </c>
      <c r="R426" s="90">
        <f t="shared" si="82"/>
        <v>8.9179388308048687E-4</v>
      </c>
      <c r="S426" s="1">
        <f>S$17</f>
        <v>1</v>
      </c>
      <c r="T426">
        <f t="shared" si="83"/>
        <v>8.9179388308048687E-4</v>
      </c>
    </row>
    <row r="427" spans="1:35" ht="12.95" customHeight="1" x14ac:dyDescent="0.2">
      <c r="A427" s="36" t="s">
        <v>674</v>
      </c>
      <c r="B427" s="156" t="s">
        <v>2232</v>
      </c>
      <c r="C427" s="157">
        <v>41143.775300000001</v>
      </c>
      <c r="D427" s="157" t="s">
        <v>2272</v>
      </c>
      <c r="E427" s="4">
        <f t="shared" si="77"/>
        <v>-21220.02214878162</v>
      </c>
      <c r="F427" s="4">
        <f t="shared" si="78"/>
        <v>-21220</v>
      </c>
      <c r="G427" s="4">
        <f t="shared" si="79"/>
        <v>-1.3930000000982545E-2</v>
      </c>
      <c r="I427" s="4"/>
      <c r="J427" s="1">
        <f>G427</f>
        <v>-1.3930000000982545E-2</v>
      </c>
      <c r="N427" s="4"/>
      <c r="O427" s="4"/>
      <c r="P427" s="92">
        <f t="shared" si="80"/>
        <v>-4.3799008656193635E-2</v>
      </c>
      <c r="Q427" s="19">
        <f t="shared" si="81"/>
        <v>26125.275300000001</v>
      </c>
      <c r="R427" s="90">
        <f t="shared" si="82"/>
        <v>8.9215767804507492E-4</v>
      </c>
      <c r="S427" s="1">
        <f>S$17</f>
        <v>1</v>
      </c>
      <c r="T427">
        <f t="shared" si="83"/>
        <v>8.9215767804507492E-4</v>
      </c>
    </row>
    <row r="428" spans="1:35" ht="12.95" customHeight="1" x14ac:dyDescent="0.2">
      <c r="A428" s="36" t="s">
        <v>680</v>
      </c>
      <c r="B428" s="156" t="s">
        <v>2232</v>
      </c>
      <c r="C428" s="157">
        <v>41154.464</v>
      </c>
      <c r="D428" s="157" t="s">
        <v>2272</v>
      </c>
      <c r="E428" s="4">
        <f t="shared" si="77"/>
        <v>-21203.027053154692</v>
      </c>
      <c r="F428" s="4">
        <f t="shared" si="78"/>
        <v>-21203</v>
      </c>
      <c r="G428" s="4">
        <f t="shared" si="79"/>
        <v>-1.7014500001096167E-2</v>
      </c>
      <c r="I428" s="4">
        <f>G428</f>
        <v>-1.7014500001096167E-2</v>
      </c>
      <c r="N428" s="4"/>
      <c r="O428" s="4"/>
      <c r="P428" s="92">
        <f t="shared" si="80"/>
        <v>-4.375136793102205E-2</v>
      </c>
      <c r="Q428" s="19">
        <f t="shared" si="81"/>
        <v>26135.964</v>
      </c>
      <c r="R428" s="90">
        <f t="shared" si="82"/>
        <v>7.1486010670229923E-4</v>
      </c>
      <c r="S428" s="1">
        <f>S$16</f>
        <v>0.1</v>
      </c>
      <c r="T428" s="90">
        <f t="shared" si="83"/>
        <v>7.1486010670229931E-5</v>
      </c>
    </row>
    <row r="429" spans="1:35" ht="12.95" customHeight="1" x14ac:dyDescent="0.2">
      <c r="A429" s="36" t="s">
        <v>680</v>
      </c>
      <c r="B429" s="156" t="s">
        <v>2232</v>
      </c>
      <c r="C429" s="157">
        <v>41154.470999999998</v>
      </c>
      <c r="D429" s="157" t="s">
        <v>2272</v>
      </c>
      <c r="E429" s="4">
        <f t="shared" si="77"/>
        <v>-21203.015923113682</v>
      </c>
      <c r="F429" s="4">
        <f t="shared" si="78"/>
        <v>-21203</v>
      </c>
      <c r="G429" s="4">
        <f t="shared" si="79"/>
        <v>-1.0014500003308058E-2</v>
      </c>
      <c r="I429" s="4">
        <f>G429</f>
        <v>-1.0014500003308058E-2</v>
      </c>
      <c r="N429" s="4"/>
      <c r="O429" s="4"/>
      <c r="P429" s="92">
        <f t="shared" si="80"/>
        <v>-4.375136793102205E-2</v>
      </c>
      <c r="Q429" s="19">
        <f t="shared" si="81"/>
        <v>26135.970999999998</v>
      </c>
      <c r="R429" s="90">
        <f t="shared" si="82"/>
        <v>1.138176257572017E-3</v>
      </c>
      <c r="S429" s="1">
        <f>S$16</f>
        <v>0.1</v>
      </c>
      <c r="T429" s="90">
        <f t="shared" si="83"/>
        <v>1.138176257572017E-4</v>
      </c>
    </row>
    <row r="430" spans="1:35" ht="12.95" customHeight="1" x14ac:dyDescent="0.2">
      <c r="A430" s="36" t="s">
        <v>680</v>
      </c>
      <c r="B430" s="156" t="s">
        <v>2232</v>
      </c>
      <c r="C430" s="157">
        <v>41154.470999999998</v>
      </c>
      <c r="D430" s="157" t="s">
        <v>2272</v>
      </c>
      <c r="E430" s="4">
        <f t="shared" si="77"/>
        <v>-21203.015923113682</v>
      </c>
      <c r="F430" s="4">
        <f t="shared" si="78"/>
        <v>-21203</v>
      </c>
      <c r="G430" s="4">
        <f t="shared" si="79"/>
        <v>-1.0014500003308058E-2</v>
      </c>
      <c r="I430" s="4">
        <f>G430</f>
        <v>-1.0014500003308058E-2</v>
      </c>
      <c r="N430" s="4"/>
      <c r="O430" s="4"/>
      <c r="P430" s="92">
        <f t="shared" si="80"/>
        <v>-4.375136793102205E-2</v>
      </c>
      <c r="Q430" s="19">
        <f t="shared" si="81"/>
        <v>26135.970999999998</v>
      </c>
      <c r="R430" s="90">
        <f t="shared" si="82"/>
        <v>1.138176257572017E-3</v>
      </c>
      <c r="S430" s="1">
        <f>S$16</f>
        <v>0.1</v>
      </c>
      <c r="T430" s="90">
        <f t="shared" si="83"/>
        <v>1.138176257572017E-4</v>
      </c>
    </row>
    <row r="431" spans="1:35" ht="12.95" customHeight="1" x14ac:dyDescent="0.2">
      <c r="A431" s="36" t="s">
        <v>546</v>
      </c>
      <c r="B431" s="156" t="s">
        <v>2232</v>
      </c>
      <c r="C431" s="157">
        <v>41166.419000000002</v>
      </c>
      <c r="D431" s="157" t="s">
        <v>2272</v>
      </c>
      <c r="E431" s="4">
        <f t="shared" si="77"/>
        <v>-21184.018533108294</v>
      </c>
      <c r="F431" s="4">
        <f t="shared" si="78"/>
        <v>-21184</v>
      </c>
      <c r="G431" s="4">
        <f t="shared" si="79"/>
        <v>-1.1656000002403744E-2</v>
      </c>
      <c r="I431" s="4">
        <f>G431</f>
        <v>-1.1656000002403744E-2</v>
      </c>
      <c r="N431" s="4"/>
      <c r="O431" s="4"/>
      <c r="P431" s="92">
        <f t="shared" si="80"/>
        <v>-4.3698149245488718E-2</v>
      </c>
      <c r="Q431" s="19">
        <f t="shared" si="81"/>
        <v>26147.919000000002</v>
      </c>
      <c r="R431" s="90">
        <f t="shared" si="82"/>
        <v>1.0266993281161311E-3</v>
      </c>
      <c r="S431" s="1">
        <f>S$16</f>
        <v>0.1</v>
      </c>
      <c r="T431" s="90">
        <f t="shared" si="83"/>
        <v>1.0266993281161311E-4</v>
      </c>
    </row>
    <row r="432" spans="1:35" ht="12.95" customHeight="1" x14ac:dyDescent="0.2">
      <c r="A432" s="36" t="s">
        <v>674</v>
      </c>
      <c r="B432" s="156" t="s">
        <v>2232</v>
      </c>
      <c r="C432" s="157">
        <v>41167.673000000003</v>
      </c>
      <c r="D432" s="157" t="s">
        <v>2272</v>
      </c>
      <c r="E432" s="4">
        <f t="shared" si="77"/>
        <v>-21182.024665760891</v>
      </c>
      <c r="F432" s="4">
        <f t="shared" si="78"/>
        <v>-21182</v>
      </c>
      <c r="G432" s="4">
        <f t="shared" si="79"/>
        <v>-1.5512999998463783E-2</v>
      </c>
      <c r="I432" s="4"/>
      <c r="J432" s="1">
        <f>G432</f>
        <v>-1.5512999998463783E-2</v>
      </c>
      <c r="N432" s="4"/>
      <c r="O432" s="4"/>
      <c r="P432" s="92">
        <f t="shared" si="80"/>
        <v>-4.3692548926097884E-2</v>
      </c>
      <c r="Q432" s="19">
        <f t="shared" si="81"/>
        <v>26149.173000000003</v>
      </c>
      <c r="R432" s="90">
        <f t="shared" si="82"/>
        <v>7.940869777649242E-4</v>
      </c>
      <c r="S432" s="1">
        <f>S$17</f>
        <v>1</v>
      </c>
      <c r="T432">
        <f t="shared" si="83"/>
        <v>7.940869777649242E-4</v>
      </c>
    </row>
    <row r="433" spans="1:35" ht="12.95" customHeight="1" x14ac:dyDescent="0.2">
      <c r="A433" s="47" t="s">
        <v>2006</v>
      </c>
      <c r="B433" s="48"/>
      <c r="C433" s="49">
        <v>41178.374000000003</v>
      </c>
      <c r="D433" s="49"/>
      <c r="E433" s="4">
        <f t="shared" si="77"/>
        <v>-21165.010013061896</v>
      </c>
      <c r="F433" s="4">
        <f t="shared" si="78"/>
        <v>-21165</v>
      </c>
      <c r="G433" s="4">
        <f t="shared" si="79"/>
        <v>-6.2974999964353628E-3</v>
      </c>
      <c r="I433" s="4">
        <f>G433</f>
        <v>-6.2974999964353628E-3</v>
      </c>
      <c r="N433" s="4"/>
      <c r="O433" s="4"/>
      <c r="P433" s="92">
        <f t="shared" si="80"/>
        <v>-4.3644958881392262E-2</v>
      </c>
      <c r="Q433" s="19">
        <f t="shared" si="81"/>
        <v>26159.874000000003</v>
      </c>
      <c r="R433" s="90">
        <f t="shared" si="82"/>
        <v>1.3948326851635461E-3</v>
      </c>
      <c r="S433" s="1">
        <f>S$16</f>
        <v>0.1</v>
      </c>
      <c r="T433" s="90">
        <f t="shared" si="83"/>
        <v>1.3948326851635461E-4</v>
      </c>
      <c r="AE433" s="1">
        <v>6</v>
      </c>
      <c r="AG433" s="1" t="s">
        <v>1991</v>
      </c>
      <c r="AI433" s="1" t="s">
        <v>1993</v>
      </c>
    </row>
    <row r="434" spans="1:35" ht="12.95" customHeight="1" x14ac:dyDescent="0.2">
      <c r="A434" s="47" t="s">
        <v>2005</v>
      </c>
      <c r="B434" s="48"/>
      <c r="C434" s="49">
        <v>41178.374000000003</v>
      </c>
      <c r="D434" s="49"/>
      <c r="E434" s="4">
        <f t="shared" si="77"/>
        <v>-21165.010013061896</v>
      </c>
      <c r="F434" s="4">
        <f t="shared" si="78"/>
        <v>-21165</v>
      </c>
      <c r="G434" s="4">
        <f t="shared" si="79"/>
        <v>-6.2974999964353628E-3</v>
      </c>
      <c r="I434" s="4">
        <f>G434</f>
        <v>-6.2974999964353628E-3</v>
      </c>
      <c r="N434" s="4"/>
      <c r="O434" s="4"/>
      <c r="P434" s="92">
        <f t="shared" si="80"/>
        <v>-4.3644958881392262E-2</v>
      </c>
      <c r="Q434" s="19">
        <f t="shared" si="81"/>
        <v>26159.874000000003</v>
      </c>
      <c r="R434" s="90">
        <f t="shared" si="82"/>
        <v>1.3948326851635461E-3</v>
      </c>
      <c r="S434" s="1">
        <f>S$16</f>
        <v>0.1</v>
      </c>
      <c r="T434" s="90">
        <f t="shared" si="83"/>
        <v>1.3948326851635461E-4</v>
      </c>
      <c r="AD434" s="1" t="s">
        <v>1989</v>
      </c>
      <c r="AI434" s="1" t="s">
        <v>1988</v>
      </c>
    </row>
    <row r="435" spans="1:35" ht="12.95" customHeight="1" x14ac:dyDescent="0.2">
      <c r="A435" s="36" t="s">
        <v>680</v>
      </c>
      <c r="B435" s="156" t="s">
        <v>2232</v>
      </c>
      <c r="C435" s="157">
        <v>41183.398000000001</v>
      </c>
      <c r="D435" s="157" t="s">
        <v>2272</v>
      </c>
      <c r="E435" s="4">
        <f t="shared" si="77"/>
        <v>-21157.021823625422</v>
      </c>
      <c r="F435" s="4">
        <f t="shared" si="78"/>
        <v>-21157</v>
      </c>
      <c r="G435" s="4">
        <f t="shared" si="79"/>
        <v>-1.3725500000873581E-2</v>
      </c>
      <c r="I435" s="4">
        <f>G435</f>
        <v>-1.3725500000873581E-2</v>
      </c>
      <c r="N435" s="4"/>
      <c r="O435" s="4"/>
      <c r="P435" s="92">
        <f t="shared" si="80"/>
        <v>-4.3622571411510033E-2</v>
      </c>
      <c r="Q435" s="19">
        <f t="shared" si="81"/>
        <v>26164.898000000001</v>
      </c>
      <c r="R435" s="90">
        <f t="shared" si="82"/>
        <v>8.9383487893269554E-4</v>
      </c>
      <c r="S435" s="1">
        <f>S$16</f>
        <v>0.1</v>
      </c>
      <c r="T435" s="90">
        <f t="shared" si="83"/>
        <v>8.9383487893269562E-5</v>
      </c>
    </row>
    <row r="436" spans="1:35" ht="12.95" customHeight="1" x14ac:dyDescent="0.2">
      <c r="A436" s="36" t="s">
        <v>674</v>
      </c>
      <c r="B436" s="156" t="s">
        <v>2232</v>
      </c>
      <c r="C436" s="157">
        <v>41194.719700000001</v>
      </c>
      <c r="D436" s="157" t="s">
        <v>2272</v>
      </c>
      <c r="E436" s="4">
        <f t="shared" si="77"/>
        <v>-21139.020254289637</v>
      </c>
      <c r="F436" s="4">
        <f t="shared" si="78"/>
        <v>-21139</v>
      </c>
      <c r="G436" s="4">
        <f t="shared" si="79"/>
        <v>-1.273850000143284E-2</v>
      </c>
      <c r="J436" s="1">
        <f>G436</f>
        <v>-1.273850000143284E-2</v>
      </c>
      <c r="N436" s="4"/>
      <c r="O436" s="4"/>
      <c r="P436" s="92">
        <f t="shared" si="80"/>
        <v>-4.3572217962214721E-2</v>
      </c>
      <c r="Q436" s="19">
        <f t="shared" si="81"/>
        <v>26176.219700000001</v>
      </c>
      <c r="R436" s="90">
        <f t="shared" si="82"/>
        <v>9.5071816328504317E-4</v>
      </c>
      <c r="S436" s="1">
        <f>S$17</f>
        <v>1</v>
      </c>
      <c r="T436">
        <f t="shared" si="83"/>
        <v>9.5071816328504317E-4</v>
      </c>
    </row>
    <row r="437" spans="1:35" ht="12.95" customHeight="1" x14ac:dyDescent="0.2">
      <c r="A437" s="36" t="s">
        <v>674</v>
      </c>
      <c r="B437" s="156" t="s">
        <v>2232</v>
      </c>
      <c r="C437" s="157">
        <v>41197.864999999998</v>
      </c>
      <c r="D437" s="157" t="s">
        <v>2272</v>
      </c>
      <c r="E437" s="4">
        <f t="shared" si="77"/>
        <v>-21134.019208860791</v>
      </c>
      <c r="F437" s="4">
        <f t="shared" si="78"/>
        <v>-21134</v>
      </c>
      <c r="G437" s="4">
        <f t="shared" si="79"/>
        <v>-1.2081000000762288E-2</v>
      </c>
      <c r="J437" s="1">
        <f>G437</f>
        <v>-1.2081000000762288E-2</v>
      </c>
      <c r="N437" s="4"/>
      <c r="O437" s="4"/>
      <c r="P437" s="92">
        <f t="shared" si="80"/>
        <v>-4.3558235403998211E-2</v>
      </c>
      <c r="Q437" s="19">
        <f t="shared" si="81"/>
        <v>26179.364999999998</v>
      </c>
      <c r="R437" s="90">
        <f t="shared" si="82"/>
        <v>9.9081634863072894E-4</v>
      </c>
      <c r="S437" s="1">
        <f>S$17</f>
        <v>1</v>
      </c>
      <c r="T437">
        <f t="shared" si="83"/>
        <v>9.9081634863072894E-4</v>
      </c>
    </row>
    <row r="438" spans="1:35" ht="12.95" customHeight="1" x14ac:dyDescent="0.2">
      <c r="A438" s="36" t="s">
        <v>702</v>
      </c>
      <c r="B438" s="156" t="s">
        <v>2232</v>
      </c>
      <c r="C438" s="157">
        <v>41212.332999999999</v>
      </c>
      <c r="D438" s="157" t="s">
        <v>2272</v>
      </c>
      <c r="E438" s="4">
        <f t="shared" si="77"/>
        <v>-21111.015004090295</v>
      </c>
      <c r="F438" s="4">
        <f t="shared" si="78"/>
        <v>-21111</v>
      </c>
      <c r="G438" s="4">
        <f t="shared" si="79"/>
        <v>-9.4365000040852465E-3</v>
      </c>
      <c r="I438" s="1">
        <f>G438</f>
        <v>-9.4365000040852465E-3</v>
      </c>
      <c r="N438" s="4"/>
      <c r="O438" s="4"/>
      <c r="P438" s="92">
        <f t="shared" si="80"/>
        <v>-4.3493940897982503E-2</v>
      </c>
      <c r="Q438" s="19">
        <f t="shared" si="81"/>
        <v>26193.832999999999</v>
      </c>
      <c r="R438" s="90">
        <f t="shared" si="82"/>
        <v>1.1599092802413052E-3</v>
      </c>
      <c r="S438" s="1">
        <f>S$16</f>
        <v>0.1</v>
      </c>
      <c r="T438" s="90">
        <f t="shared" si="83"/>
        <v>1.1599092802413053E-4</v>
      </c>
    </row>
    <row r="439" spans="1:35" ht="12.95" customHeight="1" x14ac:dyDescent="0.2">
      <c r="A439" s="36" t="s">
        <v>702</v>
      </c>
      <c r="B439" s="156" t="s">
        <v>2232</v>
      </c>
      <c r="C439" s="157">
        <v>41213.587</v>
      </c>
      <c r="D439" s="157" t="s">
        <v>2272</v>
      </c>
      <c r="E439" s="4">
        <f t="shared" si="77"/>
        <v>-21109.021136742893</v>
      </c>
      <c r="F439" s="4">
        <f t="shared" si="78"/>
        <v>-21109</v>
      </c>
      <c r="G439" s="4">
        <f t="shared" si="79"/>
        <v>-1.3293500000145286E-2</v>
      </c>
      <c r="I439" s="1">
        <f>G439</f>
        <v>-1.3293500000145286E-2</v>
      </c>
      <c r="N439" s="4"/>
      <c r="O439" s="4"/>
      <c r="P439" s="92">
        <f t="shared" si="80"/>
        <v>-4.3488352032690789E-2</v>
      </c>
      <c r="Q439" s="19">
        <f t="shared" si="81"/>
        <v>26195.087</v>
      </c>
      <c r="R439" s="90">
        <f t="shared" si="82"/>
        <v>9.1172908926731729E-4</v>
      </c>
      <c r="S439" s="1">
        <f>S$16</f>
        <v>0.1</v>
      </c>
      <c r="T439" s="90">
        <f t="shared" si="83"/>
        <v>9.1172908926731732E-5</v>
      </c>
    </row>
    <row r="440" spans="1:35" ht="12.95" customHeight="1" x14ac:dyDescent="0.2">
      <c r="A440" s="36" t="s">
        <v>702</v>
      </c>
      <c r="B440" s="156" t="s">
        <v>2232</v>
      </c>
      <c r="C440" s="157">
        <v>41213.605000000003</v>
      </c>
      <c r="D440" s="157" t="s">
        <v>2272</v>
      </c>
      <c r="E440" s="4">
        <f t="shared" si="77"/>
        <v>-21108.992516637423</v>
      </c>
      <c r="F440" s="4">
        <f t="shared" si="78"/>
        <v>-21109</v>
      </c>
      <c r="G440" s="4">
        <f t="shared" si="79"/>
        <v>4.7065000035217963E-3</v>
      </c>
      <c r="I440" s="1">
        <f>G440</f>
        <v>4.7065000035217963E-3</v>
      </c>
      <c r="N440" s="4"/>
      <c r="O440" s="4"/>
      <c r="P440" s="92">
        <f t="shared" si="80"/>
        <v>-4.3488352032690789E-2</v>
      </c>
      <c r="Q440" s="19">
        <f t="shared" si="81"/>
        <v>26195.105000000003</v>
      </c>
      <c r="R440" s="90">
        <f t="shared" si="82"/>
        <v>2.3227437627924242E-3</v>
      </c>
      <c r="S440" s="1">
        <f>S$16</f>
        <v>0.1</v>
      </c>
      <c r="T440" s="90">
        <f t="shared" si="83"/>
        <v>2.3227437627924244E-4</v>
      </c>
    </row>
    <row r="441" spans="1:35" ht="12.95" customHeight="1" x14ac:dyDescent="0.2">
      <c r="A441" s="36" t="s">
        <v>674</v>
      </c>
      <c r="B441" s="156" t="s">
        <v>2232</v>
      </c>
      <c r="C441" s="157">
        <v>41218.6181</v>
      </c>
      <c r="D441" s="157" t="s">
        <v>2272</v>
      </c>
      <c r="E441" s="4">
        <f t="shared" si="77"/>
        <v>-21101.021658264814</v>
      </c>
      <c r="F441" s="4">
        <f t="shared" si="78"/>
        <v>-21101</v>
      </c>
      <c r="G441" s="4">
        <f t="shared" si="79"/>
        <v>-1.362150000204565E-2</v>
      </c>
      <c r="J441" s="1">
        <f>G441</f>
        <v>-1.362150000204565E-2</v>
      </c>
      <c r="N441" s="4"/>
      <c r="O441" s="4"/>
      <c r="P441" s="92">
        <f t="shared" si="80"/>
        <v>-4.3465999709633253E-2</v>
      </c>
      <c r="Q441" s="19">
        <f t="shared" si="81"/>
        <v>26200.1181</v>
      </c>
      <c r="R441" s="90">
        <f t="shared" si="82"/>
        <v>8.9069416279619648E-4</v>
      </c>
      <c r="S441" s="1">
        <f>S$17</f>
        <v>1</v>
      </c>
      <c r="T441">
        <f t="shared" si="83"/>
        <v>8.9069416279619648E-4</v>
      </c>
    </row>
    <row r="442" spans="1:35" ht="12.95" customHeight="1" x14ac:dyDescent="0.2">
      <c r="A442" s="36" t="s">
        <v>714</v>
      </c>
      <c r="B442" s="156" t="s">
        <v>2232</v>
      </c>
      <c r="C442" s="157">
        <v>41227.421900000001</v>
      </c>
      <c r="D442" s="157" t="s">
        <v>2272</v>
      </c>
      <c r="E442" s="4">
        <f t="shared" si="77"/>
        <v>-21087.023564681836</v>
      </c>
      <c r="F442" s="4">
        <f t="shared" si="78"/>
        <v>-21087</v>
      </c>
      <c r="G442" s="4">
        <f t="shared" si="79"/>
        <v>-1.4820500000496395E-2</v>
      </c>
      <c r="J442" s="1">
        <f>G442</f>
        <v>-1.4820500000496395E-2</v>
      </c>
      <c r="N442" s="4"/>
      <c r="O442" s="4"/>
      <c r="P442" s="92">
        <f t="shared" si="80"/>
        <v>-4.3426895226003563E-2</v>
      </c>
      <c r="Q442" s="19">
        <f t="shared" si="81"/>
        <v>26208.921900000001</v>
      </c>
      <c r="R442" s="90">
        <f t="shared" si="82"/>
        <v>8.1832584779791928E-4</v>
      </c>
      <c r="S442" s="1">
        <f>S$17</f>
        <v>1</v>
      </c>
      <c r="T442">
        <f t="shared" si="83"/>
        <v>8.1832584779791928E-4</v>
      </c>
    </row>
    <row r="443" spans="1:35" ht="12.95" customHeight="1" x14ac:dyDescent="0.2">
      <c r="A443" s="36" t="s">
        <v>714</v>
      </c>
      <c r="B443" s="156" t="s">
        <v>2232</v>
      </c>
      <c r="C443" s="157">
        <v>41230.567499999997</v>
      </c>
      <c r="D443" s="157" t="s">
        <v>2272</v>
      </c>
      <c r="E443" s="4">
        <f t="shared" si="77"/>
        <v>-21082.022042251232</v>
      </c>
      <c r="F443" s="4">
        <f t="shared" si="78"/>
        <v>-21082</v>
      </c>
      <c r="G443" s="4">
        <f t="shared" si="79"/>
        <v>-1.386300000740448E-2</v>
      </c>
      <c r="J443" s="1">
        <f>G443</f>
        <v>-1.386300000740448E-2</v>
      </c>
      <c r="N443" s="4"/>
      <c r="O443" s="4"/>
      <c r="P443" s="92">
        <f t="shared" si="80"/>
        <v>-4.3412933065497809E-2</v>
      </c>
      <c r="Q443" s="19">
        <f t="shared" si="81"/>
        <v>26212.067499999997</v>
      </c>
      <c r="R443" s="90">
        <f t="shared" si="82"/>
        <v>8.7319854373779703E-4</v>
      </c>
      <c r="S443" s="1">
        <f>S$17</f>
        <v>1</v>
      </c>
      <c r="T443">
        <f t="shared" si="83"/>
        <v>8.7319854373779703E-4</v>
      </c>
    </row>
    <row r="444" spans="1:35" ht="12.95" customHeight="1" x14ac:dyDescent="0.2">
      <c r="A444" s="36" t="s">
        <v>702</v>
      </c>
      <c r="B444" s="156" t="s">
        <v>2232</v>
      </c>
      <c r="C444" s="157">
        <v>41230.574999999997</v>
      </c>
      <c r="D444" s="157" t="s">
        <v>2272</v>
      </c>
      <c r="E444" s="4">
        <f t="shared" si="77"/>
        <v>-21082.01011720729</v>
      </c>
      <c r="F444" s="4">
        <f t="shared" si="78"/>
        <v>-21082</v>
      </c>
      <c r="G444" s="4">
        <f t="shared" si="79"/>
        <v>-6.3630000076955184E-3</v>
      </c>
      <c r="I444" s="1">
        <f>G444</f>
        <v>-6.3630000076955184E-3</v>
      </c>
      <c r="N444" s="4"/>
      <c r="O444" s="4"/>
      <c r="P444" s="92">
        <f t="shared" si="80"/>
        <v>-4.3412933065497809E-2</v>
      </c>
      <c r="Q444" s="19">
        <f t="shared" si="81"/>
        <v>26212.074999999997</v>
      </c>
      <c r="R444" s="90">
        <f t="shared" si="82"/>
        <v>1.3726975395876311E-3</v>
      </c>
      <c r="S444" s="1">
        <f>S$16</f>
        <v>0.1</v>
      </c>
      <c r="T444" s="90">
        <f t="shared" si="83"/>
        <v>1.372697539587631E-4</v>
      </c>
    </row>
    <row r="445" spans="1:35" ht="12.95" customHeight="1" x14ac:dyDescent="0.2">
      <c r="A445" s="36" t="s">
        <v>714</v>
      </c>
      <c r="B445" s="156" t="s">
        <v>2232</v>
      </c>
      <c r="C445" s="157">
        <v>41232.453600000001</v>
      </c>
      <c r="D445" s="157" t="s">
        <v>2272</v>
      </c>
      <c r="E445" s="4">
        <f t="shared" si="77"/>
        <v>-21079.023132200244</v>
      </c>
      <c r="F445" s="4">
        <f t="shared" si="78"/>
        <v>-21079</v>
      </c>
      <c r="G445" s="4">
        <f t="shared" si="79"/>
        <v>-1.4548500003002118E-2</v>
      </c>
      <c r="J445" s="1">
        <f>G445</f>
        <v>-1.4548500003002118E-2</v>
      </c>
      <c r="N445" s="4"/>
      <c r="O445" s="4"/>
      <c r="P445" s="92">
        <f t="shared" si="80"/>
        <v>-4.3404556710627165E-2</v>
      </c>
      <c r="Q445" s="19">
        <f t="shared" si="81"/>
        <v>26213.953600000001</v>
      </c>
      <c r="R445" s="90">
        <f t="shared" si="82"/>
        <v>8.3267200871367248E-4</v>
      </c>
      <c r="S445" s="1">
        <f>S$17</f>
        <v>1</v>
      </c>
      <c r="T445">
        <f t="shared" si="83"/>
        <v>8.3267200871367248E-4</v>
      </c>
    </row>
    <row r="446" spans="1:35" ht="12.95" customHeight="1" x14ac:dyDescent="0.2">
      <c r="A446" s="36" t="s">
        <v>702</v>
      </c>
      <c r="B446" s="156" t="s">
        <v>2232</v>
      </c>
      <c r="C446" s="157">
        <v>41244.396000000001</v>
      </c>
      <c r="D446" s="157" t="s">
        <v>2272</v>
      </c>
      <c r="E446" s="4">
        <f t="shared" si="77"/>
        <v>-21060.034646227672</v>
      </c>
      <c r="F446" s="4">
        <f t="shared" si="78"/>
        <v>-21060</v>
      </c>
      <c r="G446" s="4">
        <f t="shared" si="79"/>
        <v>-2.17899999988731E-2</v>
      </c>
      <c r="I446" s="1">
        <f>G446</f>
        <v>-2.17899999988731E-2</v>
      </c>
      <c r="N446" s="4"/>
      <c r="O446" s="4"/>
      <c r="P446" s="92">
        <f t="shared" si="80"/>
        <v>-4.3351522859734398E-2</v>
      </c>
      <c r="Q446" s="19">
        <f t="shared" si="81"/>
        <v>26225.896000000001</v>
      </c>
      <c r="R446" s="90">
        <f t="shared" si="82"/>
        <v>4.6489926807944439E-4</v>
      </c>
      <c r="S446" s="1">
        <f>S$16</f>
        <v>0.1</v>
      </c>
      <c r="T446" s="90">
        <f t="shared" si="83"/>
        <v>4.6489926807944445E-5</v>
      </c>
    </row>
    <row r="447" spans="1:35" ht="12.95" customHeight="1" x14ac:dyDescent="0.2">
      <c r="A447" s="47" t="s">
        <v>2008</v>
      </c>
      <c r="B447" s="48"/>
      <c r="C447" s="49">
        <v>41246.283000000003</v>
      </c>
      <c r="D447" s="49"/>
      <c r="E447" s="4">
        <f t="shared" si="77"/>
        <v>-21057.034305171412</v>
      </c>
      <c r="F447" s="4">
        <f t="shared" si="78"/>
        <v>-21057</v>
      </c>
      <c r="G447" s="4">
        <f t="shared" si="79"/>
        <v>-2.1575500002654735E-2</v>
      </c>
      <c r="I447" s="1">
        <f>G447</f>
        <v>-2.1575500002654735E-2</v>
      </c>
      <c r="N447" s="4"/>
      <c r="O447" s="4"/>
      <c r="P447" s="92">
        <f t="shared" si="80"/>
        <v>-4.334315168274417E-2</v>
      </c>
      <c r="Q447" s="19">
        <f t="shared" si="81"/>
        <v>26227.783000000003</v>
      </c>
      <c r="R447" s="90">
        <f t="shared" si="82"/>
        <v>4.7383065966570038E-4</v>
      </c>
      <c r="S447" s="1">
        <f>S$16</f>
        <v>0.1</v>
      </c>
      <c r="T447" s="90">
        <f t="shared" si="83"/>
        <v>4.738306596657004E-5</v>
      </c>
      <c r="AE447" s="1">
        <v>9</v>
      </c>
      <c r="AG447" s="1" t="s">
        <v>1991</v>
      </c>
      <c r="AI447" s="1" t="s">
        <v>1993</v>
      </c>
    </row>
    <row r="448" spans="1:35" ht="12.95" customHeight="1" x14ac:dyDescent="0.2">
      <c r="A448" s="47" t="s">
        <v>2007</v>
      </c>
      <c r="B448" s="48"/>
      <c r="C448" s="49">
        <v>41246.283000000003</v>
      </c>
      <c r="D448" s="49"/>
      <c r="E448" s="4">
        <f t="shared" si="77"/>
        <v>-21057.034305171412</v>
      </c>
      <c r="F448" s="4">
        <f t="shared" si="78"/>
        <v>-21057</v>
      </c>
      <c r="G448" s="4">
        <f t="shared" si="79"/>
        <v>-2.1575500002654735E-2</v>
      </c>
      <c r="I448" s="1">
        <f>G448</f>
        <v>-2.1575500002654735E-2</v>
      </c>
      <c r="N448" s="4"/>
      <c r="O448" s="4"/>
      <c r="P448" s="92">
        <f t="shared" si="80"/>
        <v>-4.334315168274417E-2</v>
      </c>
      <c r="Q448" s="19">
        <f t="shared" si="81"/>
        <v>26227.783000000003</v>
      </c>
      <c r="R448" s="90">
        <f t="shared" si="82"/>
        <v>4.7383065966570038E-4</v>
      </c>
      <c r="S448" s="1">
        <f>S$16</f>
        <v>0.1</v>
      </c>
      <c r="T448" s="90">
        <f t="shared" si="83"/>
        <v>4.738306596657004E-5</v>
      </c>
      <c r="AD448" s="1" t="s">
        <v>1989</v>
      </c>
      <c r="AI448" s="1" t="s">
        <v>1988</v>
      </c>
    </row>
    <row r="449" spans="1:35" ht="12.95" customHeight="1" x14ac:dyDescent="0.2">
      <c r="A449" s="36" t="s">
        <v>702</v>
      </c>
      <c r="B449" s="156" t="s">
        <v>2232</v>
      </c>
      <c r="C449" s="157">
        <v>41249.436999999998</v>
      </c>
      <c r="D449" s="157" t="s">
        <v>2272</v>
      </c>
      <c r="E449" s="4">
        <f t="shared" si="77"/>
        <v>-21052.019426691593</v>
      </c>
      <c r="F449" s="4">
        <f t="shared" si="78"/>
        <v>-21052</v>
      </c>
      <c r="G449" s="4">
        <f t="shared" si="79"/>
        <v>-1.221800000348594E-2</v>
      </c>
      <c r="I449" s="1">
        <f>G449</f>
        <v>-1.221800000348594E-2</v>
      </c>
      <c r="N449" s="4"/>
      <c r="O449" s="4"/>
      <c r="P449" s="92">
        <f t="shared" si="80"/>
        <v>-4.3329201290148472E-2</v>
      </c>
      <c r="Q449" s="19">
        <f t="shared" si="81"/>
        <v>26230.936999999998</v>
      </c>
      <c r="R449" s="90">
        <f t="shared" si="82"/>
        <v>9.6790684549923241E-4</v>
      </c>
      <c r="S449" s="1">
        <f>S$16</f>
        <v>0.1</v>
      </c>
      <c r="T449" s="90">
        <f t="shared" si="83"/>
        <v>9.6790684549923243E-5</v>
      </c>
    </row>
    <row r="450" spans="1:35" ht="12.95" customHeight="1" x14ac:dyDescent="0.2">
      <c r="A450" s="36" t="s">
        <v>546</v>
      </c>
      <c r="B450" s="156" t="s">
        <v>2232</v>
      </c>
      <c r="C450" s="157">
        <v>41261.385000000002</v>
      </c>
      <c r="D450" s="157" t="s">
        <v>2272</v>
      </c>
      <c r="E450" s="4">
        <f t="shared" si="77"/>
        <v>-21033.022036686205</v>
      </c>
      <c r="F450" s="4">
        <f t="shared" si="78"/>
        <v>-21033</v>
      </c>
      <c r="G450" s="4">
        <f t="shared" si="79"/>
        <v>-1.3859499995305669E-2</v>
      </c>
      <c r="I450" s="1">
        <f>G450</f>
        <v>-1.3859499995305669E-2</v>
      </c>
      <c r="N450" s="4"/>
      <c r="O450" s="4"/>
      <c r="P450" s="92">
        <f t="shared" si="80"/>
        <v>-4.3276207685508078E-2</v>
      </c>
      <c r="Q450" s="19">
        <f t="shared" si="81"/>
        <v>26242.885000000002</v>
      </c>
      <c r="R450" s="90">
        <f t="shared" si="82"/>
        <v>8.6534269133081362E-4</v>
      </c>
      <c r="S450" s="1">
        <f>S$16</f>
        <v>0.1</v>
      </c>
      <c r="T450" s="90">
        <f t="shared" si="83"/>
        <v>8.6534269133081362E-5</v>
      </c>
    </row>
    <row r="451" spans="1:35" ht="12.95" customHeight="1" x14ac:dyDescent="0.2">
      <c r="A451" s="36" t="s">
        <v>714</v>
      </c>
      <c r="B451" s="156" t="s">
        <v>2232</v>
      </c>
      <c r="C451" s="157">
        <v>41261.387499999997</v>
      </c>
      <c r="D451" s="157" t="s">
        <v>2272</v>
      </c>
      <c r="E451" s="4">
        <f t="shared" si="77"/>
        <v>-21033.018061671566</v>
      </c>
      <c r="F451" s="4">
        <f t="shared" si="78"/>
        <v>-21033</v>
      </c>
      <c r="G451" s="4">
        <f t="shared" si="79"/>
        <v>-1.135950000025332E-2</v>
      </c>
      <c r="J451" s="1">
        <f>G451</f>
        <v>-1.135950000025332E-2</v>
      </c>
      <c r="N451" s="4"/>
      <c r="O451" s="4"/>
      <c r="P451" s="92">
        <f t="shared" si="80"/>
        <v>-4.3276207685508078E-2</v>
      </c>
      <c r="Q451" s="19">
        <f t="shared" si="81"/>
        <v>26242.887499999997</v>
      </c>
      <c r="R451" s="90">
        <f t="shared" si="82"/>
        <v>1.0186762294660001E-3</v>
      </c>
      <c r="S451" s="1">
        <f>S$17</f>
        <v>1</v>
      </c>
      <c r="T451">
        <f t="shared" si="83"/>
        <v>1.0186762294660001E-3</v>
      </c>
    </row>
    <row r="452" spans="1:35" ht="12.95" customHeight="1" x14ac:dyDescent="0.2">
      <c r="A452" s="47" t="s">
        <v>2309</v>
      </c>
      <c r="B452" s="48"/>
      <c r="C452" s="49">
        <v>41300.380299999997</v>
      </c>
      <c r="D452" s="49"/>
      <c r="E452" s="4">
        <f t="shared" si="77"/>
        <v>-20971.01928120606</v>
      </c>
      <c r="F452" s="4">
        <f t="shared" si="78"/>
        <v>-20971</v>
      </c>
      <c r="G452" s="4">
        <f t="shared" si="79"/>
        <v>-1.2126500005251728E-2</v>
      </c>
      <c r="J452" s="1">
        <f>G452</f>
        <v>-1.2126500005251728E-2</v>
      </c>
      <c r="N452" s="4"/>
      <c r="O452" s="4"/>
      <c r="P452" s="92">
        <f t="shared" si="80"/>
        <v>-4.3103478180969525E-2</v>
      </c>
      <c r="Q452" s="19">
        <f t="shared" si="81"/>
        <v>26281.880299999997</v>
      </c>
      <c r="R452" s="90">
        <f t="shared" si="82"/>
        <v>9.595731768988967E-4</v>
      </c>
      <c r="S452" s="1">
        <f>S$17</f>
        <v>1</v>
      </c>
      <c r="T452" s="90">
        <f t="shared" si="83"/>
        <v>9.595731768988967E-4</v>
      </c>
      <c r="AD452" s="1" t="s">
        <v>2009</v>
      </c>
      <c r="AI452" s="1" t="s">
        <v>1988</v>
      </c>
    </row>
    <row r="453" spans="1:35" ht="12.95" customHeight="1" x14ac:dyDescent="0.2">
      <c r="A453" s="36" t="s">
        <v>743</v>
      </c>
      <c r="B453" s="156" t="s">
        <v>2232</v>
      </c>
      <c r="C453" s="157">
        <v>41300.385000000002</v>
      </c>
      <c r="D453" s="157" t="s">
        <v>2272</v>
      </c>
      <c r="E453" s="4">
        <f t="shared" si="77"/>
        <v>-20971.011808178511</v>
      </c>
      <c r="F453" s="4">
        <f t="shared" si="78"/>
        <v>-20971</v>
      </c>
      <c r="G453" s="4">
        <f t="shared" si="79"/>
        <v>-7.4265000002924353E-3</v>
      </c>
      <c r="I453" s="1">
        <f>G453</f>
        <v>-7.4265000002924353E-3</v>
      </c>
      <c r="N453" s="4"/>
      <c r="O453" s="4"/>
      <c r="P453" s="92">
        <f t="shared" si="80"/>
        <v>-4.3103478180969525E-2</v>
      </c>
      <c r="Q453" s="19">
        <f t="shared" si="81"/>
        <v>26281.885000000002</v>
      </c>
      <c r="R453" s="90">
        <f t="shared" si="82"/>
        <v>1.272846772104509E-3</v>
      </c>
      <c r="S453" s="1">
        <f>S$16</f>
        <v>0.1</v>
      </c>
      <c r="T453" s="90">
        <f t="shared" si="83"/>
        <v>1.2728467721045091E-4</v>
      </c>
    </row>
    <row r="454" spans="1:35" ht="12.95" customHeight="1" x14ac:dyDescent="0.2">
      <c r="A454" s="36" t="s">
        <v>702</v>
      </c>
      <c r="B454" s="156" t="s">
        <v>2232</v>
      </c>
      <c r="C454" s="157">
        <v>41308.572</v>
      </c>
      <c r="D454" s="157" t="s">
        <v>2272</v>
      </c>
      <c r="E454" s="4">
        <f t="shared" si="77"/>
        <v>-20957.994430209477</v>
      </c>
      <c r="F454" s="4">
        <f t="shared" si="78"/>
        <v>-20958</v>
      </c>
      <c r="G454" s="4">
        <f t="shared" si="79"/>
        <v>3.5029999999096617E-3</v>
      </c>
      <c r="I454" s="1">
        <f>G454</f>
        <v>3.5029999999096617E-3</v>
      </c>
      <c r="N454" s="4"/>
      <c r="O454" s="4"/>
      <c r="P454" s="92">
        <f t="shared" si="80"/>
        <v>-4.3067298949919113E-2</v>
      </c>
      <c r="Q454" s="19">
        <f t="shared" si="81"/>
        <v>26290.072</v>
      </c>
      <c r="R454" s="90">
        <f t="shared" si="82"/>
        <v>2.1687927442764232E-3</v>
      </c>
      <c r="S454" s="1">
        <f>S$16</f>
        <v>0.1</v>
      </c>
      <c r="T454" s="90">
        <f t="shared" si="83"/>
        <v>2.1687927442764232E-4</v>
      </c>
    </row>
    <row r="455" spans="1:35" ht="12.95" customHeight="1" x14ac:dyDescent="0.2">
      <c r="A455" s="47" t="s">
        <v>2178</v>
      </c>
      <c r="B455" s="53"/>
      <c r="C455" s="49">
        <v>41316.107600000003</v>
      </c>
      <c r="D455" s="49"/>
      <c r="E455" s="4">
        <f t="shared" si="77"/>
        <v>-20946.0127820571</v>
      </c>
      <c r="F455" s="4">
        <f t="shared" si="78"/>
        <v>-20946</v>
      </c>
      <c r="G455" s="4">
        <f t="shared" si="79"/>
        <v>-8.0390000002807938E-3</v>
      </c>
      <c r="J455" s="1">
        <f>G455</f>
        <v>-8.0390000002807938E-3</v>
      </c>
      <c r="N455" s="4"/>
      <c r="O455" s="4"/>
      <c r="P455" s="92">
        <f t="shared" si="80"/>
        <v>-4.3033914504551851E-2</v>
      </c>
      <c r="Q455" s="19">
        <f t="shared" si="81"/>
        <v>26297.607600000003</v>
      </c>
      <c r="R455" s="90">
        <f t="shared" si="82"/>
        <v>1.2246440411612409E-3</v>
      </c>
      <c r="S455" s="1">
        <f>S$17</f>
        <v>1</v>
      </c>
      <c r="T455" s="90">
        <f t="shared" si="83"/>
        <v>1.2246440411612409E-3</v>
      </c>
      <c r="X455" s="1">
        <v>-16138</v>
      </c>
    </row>
    <row r="456" spans="1:35" ht="12.95" customHeight="1" x14ac:dyDescent="0.2">
      <c r="A456" s="36" t="s">
        <v>702</v>
      </c>
      <c r="B456" s="156" t="s">
        <v>2232</v>
      </c>
      <c r="C456" s="157">
        <v>41318.622000000003</v>
      </c>
      <c r="D456" s="157" t="s">
        <v>2272</v>
      </c>
      <c r="E456" s="4">
        <f t="shared" si="77"/>
        <v>-20942.014871324798</v>
      </c>
      <c r="F456" s="4">
        <f t="shared" si="78"/>
        <v>-20942</v>
      </c>
      <c r="G456" s="4">
        <f t="shared" si="79"/>
        <v>-9.3530000012833625E-3</v>
      </c>
      <c r="I456" s="1">
        <f>G456</f>
        <v>-9.3530000012833625E-3</v>
      </c>
      <c r="N456" s="4"/>
      <c r="O456" s="4"/>
      <c r="P456" s="92">
        <f t="shared" si="80"/>
        <v>-4.3022788866583582E-2</v>
      </c>
      <c r="Q456" s="19">
        <f t="shared" si="81"/>
        <v>26300.122000000003</v>
      </c>
      <c r="R456" s="90">
        <f t="shared" si="82"/>
        <v>1.1336546822338946E-3</v>
      </c>
      <c r="S456" s="1">
        <f>S$16</f>
        <v>0.1</v>
      </c>
      <c r="T456" s="90">
        <f t="shared" si="83"/>
        <v>1.1336546822338946E-4</v>
      </c>
    </row>
    <row r="457" spans="1:35" ht="12.95" customHeight="1" x14ac:dyDescent="0.2">
      <c r="A457" s="46" t="s">
        <v>2278</v>
      </c>
      <c r="B457" s="45" t="s">
        <v>2232</v>
      </c>
      <c r="C457" s="46">
        <v>41508.556299999997</v>
      </c>
      <c r="D457" s="46">
        <v>2.9999999999999997E-4</v>
      </c>
      <c r="E457" s="4">
        <f t="shared" si="77"/>
        <v>-20640.018221467155</v>
      </c>
      <c r="F457" s="4">
        <f t="shared" si="78"/>
        <v>-20640</v>
      </c>
      <c r="G457" s="4">
        <f t="shared" si="79"/>
        <v>-1.1460000008810312E-2</v>
      </c>
      <c r="J457" s="1">
        <f>G457</f>
        <v>-1.1460000008810312E-2</v>
      </c>
      <c r="N457" s="4"/>
      <c r="O457" s="4"/>
      <c r="P457" s="92">
        <f t="shared" si="80"/>
        <v>-4.2186428186991531E-2</v>
      </c>
      <c r="Q457" s="19">
        <f t="shared" si="81"/>
        <v>26490.056299999997</v>
      </c>
      <c r="R457" s="90">
        <f t="shared" si="82"/>
        <v>9.4411338858892883E-4</v>
      </c>
      <c r="S457" s="1">
        <f>S$17</f>
        <v>1</v>
      </c>
      <c r="T457" s="90">
        <f t="shared" si="83"/>
        <v>9.4411338858892883E-4</v>
      </c>
    </row>
    <row r="458" spans="1:35" ht="12.95" customHeight="1" x14ac:dyDescent="0.2">
      <c r="A458" s="47" t="s">
        <v>2012</v>
      </c>
      <c r="B458" s="48"/>
      <c r="C458" s="49">
        <v>41515.478000000003</v>
      </c>
      <c r="D458" s="49"/>
      <c r="E458" s="4">
        <f t="shared" si="77"/>
        <v>-20629.012677911716</v>
      </c>
      <c r="F458" s="4">
        <f t="shared" si="78"/>
        <v>-20629</v>
      </c>
      <c r="G458" s="4">
        <f t="shared" si="79"/>
        <v>-7.9735000035725534E-3</v>
      </c>
      <c r="I458" s="1">
        <f t="shared" ref="I458:I472" si="84">G458</f>
        <v>-7.9735000035725534E-3</v>
      </c>
      <c r="N458" s="4"/>
      <c r="O458" s="4"/>
      <c r="P458" s="92">
        <f t="shared" si="80"/>
        <v>-4.215609977491061E-2</v>
      </c>
      <c r="Q458" s="19">
        <f t="shared" si="81"/>
        <v>26496.978000000003</v>
      </c>
      <c r="R458" s="90">
        <f t="shared" si="82"/>
        <v>1.1684501271274805E-3</v>
      </c>
      <c r="S458" s="1">
        <f t="shared" ref="S458:S472" si="85">S$16</f>
        <v>0.1</v>
      </c>
      <c r="T458" s="90">
        <f t="shared" si="83"/>
        <v>1.1684501271274806E-4</v>
      </c>
      <c r="AE458" s="1">
        <v>11</v>
      </c>
      <c r="AG458" s="1" t="s">
        <v>2011</v>
      </c>
      <c r="AI458" s="1" t="s">
        <v>1993</v>
      </c>
    </row>
    <row r="459" spans="1:35" ht="12.95" customHeight="1" x14ac:dyDescent="0.2">
      <c r="A459" s="47" t="s">
        <v>2013</v>
      </c>
      <c r="B459" s="48"/>
      <c r="C459" s="49">
        <v>41522.400000000001</v>
      </c>
      <c r="D459" s="49"/>
      <c r="E459" s="4">
        <f t="shared" si="77"/>
        <v>-20618.006657354534</v>
      </c>
      <c r="F459" s="4">
        <f t="shared" si="78"/>
        <v>-20618</v>
      </c>
      <c r="G459" s="4">
        <f t="shared" si="79"/>
        <v>-4.1869999986374751E-3</v>
      </c>
      <c r="I459" s="1">
        <f t="shared" si="84"/>
        <v>-4.1869999986374751E-3</v>
      </c>
      <c r="N459" s="4"/>
      <c r="O459" s="4"/>
      <c r="P459" s="92">
        <f t="shared" si="80"/>
        <v>-4.2125780855610459E-2</v>
      </c>
      <c r="Q459" s="19">
        <f t="shared" si="81"/>
        <v>26503.9</v>
      </c>
      <c r="R459" s="90">
        <f t="shared" si="82"/>
        <v>1.4393510929134198E-3</v>
      </c>
      <c r="S459" s="1">
        <f t="shared" si="85"/>
        <v>0.1</v>
      </c>
      <c r="T459" s="90">
        <f t="shared" si="83"/>
        <v>1.4393510929134199E-4</v>
      </c>
      <c r="AD459" s="1" t="s">
        <v>1989</v>
      </c>
      <c r="AE459" s="1">
        <v>10</v>
      </c>
      <c r="AG459" s="1" t="s">
        <v>1997</v>
      </c>
      <c r="AI459" s="1" t="s">
        <v>1993</v>
      </c>
    </row>
    <row r="460" spans="1:35" ht="12.95" customHeight="1" x14ac:dyDescent="0.2">
      <c r="A460" s="47" t="s">
        <v>2012</v>
      </c>
      <c r="B460" s="48"/>
      <c r="C460" s="49">
        <v>41542.523999999998</v>
      </c>
      <c r="D460" s="49"/>
      <c r="E460" s="4">
        <f t="shared" si="77"/>
        <v>-20586.009379444571</v>
      </c>
      <c r="F460" s="4">
        <f t="shared" si="78"/>
        <v>-20586</v>
      </c>
      <c r="G460" s="4">
        <f t="shared" si="79"/>
        <v>-5.8990000034100376E-3</v>
      </c>
      <c r="I460" s="1">
        <f t="shared" si="84"/>
        <v>-5.8990000034100376E-3</v>
      </c>
      <c r="N460" s="4"/>
      <c r="O460" s="4"/>
      <c r="P460" s="92">
        <f t="shared" si="80"/>
        <v>-4.2037634338581709E-2</v>
      </c>
      <c r="Q460" s="19">
        <f t="shared" si="81"/>
        <v>26524.023999999998</v>
      </c>
      <c r="R460" s="90">
        <f t="shared" si="82"/>
        <v>1.3060008916112489E-3</v>
      </c>
      <c r="S460" s="1">
        <f t="shared" si="85"/>
        <v>0.1</v>
      </c>
      <c r="T460" s="90">
        <f t="shared" si="83"/>
        <v>1.3060008916112488E-4</v>
      </c>
      <c r="AE460" s="1">
        <v>12</v>
      </c>
      <c r="AG460" s="1" t="s">
        <v>2001</v>
      </c>
      <c r="AI460" s="1" t="s">
        <v>1993</v>
      </c>
    </row>
    <row r="461" spans="1:35" ht="12.95" customHeight="1" x14ac:dyDescent="0.2">
      <c r="A461" s="47" t="s">
        <v>2012</v>
      </c>
      <c r="B461" s="48"/>
      <c r="C461" s="49">
        <v>41561.385999999999</v>
      </c>
      <c r="D461" s="49"/>
      <c r="E461" s="4">
        <f t="shared" si="77"/>
        <v>-20556.018688928874</v>
      </c>
      <c r="F461" s="4">
        <f t="shared" si="78"/>
        <v>-20556</v>
      </c>
      <c r="G461" s="4">
        <f t="shared" si="79"/>
        <v>-1.1754000006476417E-2</v>
      </c>
      <c r="I461" s="1">
        <f t="shared" si="84"/>
        <v>-1.1754000006476417E-2</v>
      </c>
      <c r="N461" s="4"/>
      <c r="O461" s="4"/>
      <c r="P461" s="92">
        <f t="shared" si="80"/>
        <v>-4.1955069939909578E-2</v>
      </c>
      <c r="Q461" s="19">
        <f t="shared" si="81"/>
        <v>26542.885999999999</v>
      </c>
      <c r="R461" s="90">
        <f t="shared" si="82"/>
        <v>9.121046251241205E-4</v>
      </c>
      <c r="S461" s="1">
        <f t="shared" si="85"/>
        <v>0.1</v>
      </c>
      <c r="T461" s="90">
        <f t="shared" si="83"/>
        <v>9.1210462512412053E-5</v>
      </c>
      <c r="AE461" s="1">
        <v>8</v>
      </c>
      <c r="AG461" s="1" t="s">
        <v>1997</v>
      </c>
      <c r="AI461" s="1" t="s">
        <v>1993</v>
      </c>
    </row>
    <row r="462" spans="1:35" ht="12.95" customHeight="1" x14ac:dyDescent="0.2">
      <c r="A462" s="36" t="s">
        <v>702</v>
      </c>
      <c r="B462" s="156" t="s">
        <v>2232</v>
      </c>
      <c r="C462" s="157">
        <v>41564.53</v>
      </c>
      <c r="D462" s="157" t="s">
        <v>2272</v>
      </c>
      <c r="E462" s="4">
        <f t="shared" si="77"/>
        <v>-20551.019710507637</v>
      </c>
      <c r="F462" s="4">
        <f t="shared" si="78"/>
        <v>-20551</v>
      </c>
      <c r="G462" s="4">
        <f t="shared" si="79"/>
        <v>-1.2396500002068933E-2</v>
      </c>
      <c r="I462" s="1">
        <f t="shared" si="84"/>
        <v>-1.2396500002068933E-2</v>
      </c>
      <c r="N462" s="4"/>
      <c r="O462" s="4"/>
      <c r="P462" s="92">
        <f t="shared" si="80"/>
        <v>-4.1941316071411751E-2</v>
      </c>
      <c r="Q462" s="19">
        <f t="shared" si="81"/>
        <v>26546.03</v>
      </c>
      <c r="R462" s="90">
        <f t="shared" si="82"/>
        <v>8.7289615657129755E-4</v>
      </c>
      <c r="S462" s="1">
        <f t="shared" si="85"/>
        <v>0.1</v>
      </c>
      <c r="T462" s="90">
        <f t="shared" si="83"/>
        <v>8.7289615657129766E-5</v>
      </c>
    </row>
    <row r="463" spans="1:35" ht="12.95" customHeight="1" x14ac:dyDescent="0.2">
      <c r="A463" s="36" t="s">
        <v>587</v>
      </c>
      <c r="B463" s="156" t="s">
        <v>2232</v>
      </c>
      <c r="C463" s="157">
        <v>41566.413999999997</v>
      </c>
      <c r="D463" s="157" t="s">
        <v>2272</v>
      </c>
      <c r="E463" s="4">
        <f t="shared" si="77"/>
        <v>-20548.024139468962</v>
      </c>
      <c r="F463" s="4">
        <f t="shared" si="78"/>
        <v>-20548</v>
      </c>
      <c r="G463" s="4">
        <f t="shared" si="79"/>
        <v>-1.518200000282377E-2</v>
      </c>
      <c r="I463" s="1">
        <f t="shared" si="84"/>
        <v>-1.518200000282377E-2</v>
      </c>
      <c r="N463" s="4"/>
      <c r="O463" s="4"/>
      <c r="P463" s="92">
        <f t="shared" si="80"/>
        <v>-4.1933064691745861E-2</v>
      </c>
      <c r="Q463" s="19">
        <f t="shared" si="81"/>
        <v>26547.913999999997</v>
      </c>
      <c r="R463" s="90">
        <f t="shared" si="82"/>
        <v>7.1561946199089435E-4</v>
      </c>
      <c r="S463" s="1">
        <f t="shared" si="85"/>
        <v>0.1</v>
      </c>
      <c r="T463" s="90">
        <f t="shared" si="83"/>
        <v>7.1561946199089432E-5</v>
      </c>
    </row>
    <row r="464" spans="1:35" ht="12.95" customHeight="1" x14ac:dyDescent="0.2">
      <c r="A464" s="47" t="s">
        <v>2012</v>
      </c>
      <c r="B464" s="48"/>
      <c r="C464" s="49">
        <v>41566.417999999998</v>
      </c>
      <c r="D464" s="49"/>
      <c r="E464" s="4">
        <f t="shared" si="77"/>
        <v>-20548.017779445523</v>
      </c>
      <c r="F464" s="4">
        <f t="shared" si="78"/>
        <v>-20548</v>
      </c>
      <c r="G464" s="4">
        <f t="shared" si="79"/>
        <v>-1.1182000002008863E-2</v>
      </c>
      <c r="I464" s="1">
        <f t="shared" si="84"/>
        <v>-1.1182000002008863E-2</v>
      </c>
      <c r="N464" s="4"/>
      <c r="O464" s="4"/>
      <c r="P464" s="92">
        <f t="shared" si="80"/>
        <v>-4.1933064691745861E-2</v>
      </c>
      <c r="Q464" s="19">
        <f t="shared" si="81"/>
        <v>26547.917999999998</v>
      </c>
      <c r="R464" s="90">
        <f t="shared" si="82"/>
        <v>9.456279795523896E-4</v>
      </c>
      <c r="S464" s="1">
        <f t="shared" si="85"/>
        <v>0.1</v>
      </c>
      <c r="T464" s="90">
        <f t="shared" si="83"/>
        <v>9.456279795523896E-5</v>
      </c>
      <c r="AE464" s="1">
        <v>10</v>
      </c>
      <c r="AG464" s="1" t="s">
        <v>2001</v>
      </c>
      <c r="AI464" s="1" t="s">
        <v>1993</v>
      </c>
    </row>
    <row r="465" spans="1:35" ht="12.95" customHeight="1" x14ac:dyDescent="0.2">
      <c r="A465" s="36" t="s">
        <v>778</v>
      </c>
      <c r="B465" s="156" t="s">
        <v>2232</v>
      </c>
      <c r="C465" s="157">
        <v>41569.57</v>
      </c>
      <c r="D465" s="157" t="s">
        <v>2272</v>
      </c>
      <c r="E465" s="4">
        <f t="shared" si="77"/>
        <v>-20543.006080977411</v>
      </c>
      <c r="F465" s="4">
        <f t="shared" si="78"/>
        <v>-20543</v>
      </c>
      <c r="G465" s="4">
        <f t="shared" si="79"/>
        <v>-3.8245000032475218E-3</v>
      </c>
      <c r="I465" s="1">
        <f t="shared" si="84"/>
        <v>-3.8245000032475218E-3</v>
      </c>
      <c r="N465" s="4"/>
      <c r="O465" s="4"/>
      <c r="P465" s="92">
        <f t="shared" si="80"/>
        <v>-4.1919313961357382E-2</v>
      </c>
      <c r="Q465" s="19">
        <f t="shared" si="81"/>
        <v>26551.07</v>
      </c>
      <c r="R465" s="90">
        <f t="shared" si="82"/>
        <v>1.4512148505030019E-3</v>
      </c>
      <c r="S465" s="1">
        <f t="shared" si="85"/>
        <v>0.1</v>
      </c>
      <c r="T465" s="90">
        <f t="shared" si="83"/>
        <v>1.451214850503002E-4</v>
      </c>
    </row>
    <row r="466" spans="1:35" ht="12.95" customHeight="1" x14ac:dyDescent="0.2">
      <c r="A466" s="47" t="s">
        <v>1987</v>
      </c>
      <c r="B466" s="48"/>
      <c r="C466" s="49">
        <v>41573.336000000003</v>
      </c>
      <c r="D466" s="49"/>
      <c r="E466" s="4">
        <f t="shared" si="77"/>
        <v>-20537.018118911765</v>
      </c>
      <c r="F466" s="4">
        <f t="shared" si="78"/>
        <v>-20537</v>
      </c>
      <c r="G466" s="4">
        <f t="shared" si="79"/>
        <v>-1.1395499997888692E-2</v>
      </c>
      <c r="I466" s="1">
        <f t="shared" si="84"/>
        <v>-1.1395499997888692E-2</v>
      </c>
      <c r="N466" s="4"/>
      <c r="O466" s="4"/>
      <c r="P466" s="92">
        <f t="shared" si="80"/>
        <v>-4.1902815673831417E-2</v>
      </c>
      <c r="Q466" s="19">
        <f t="shared" si="81"/>
        <v>26554.836000000003</v>
      </c>
      <c r="R466" s="90">
        <f t="shared" si="82"/>
        <v>9.3069630975162079E-4</v>
      </c>
      <c r="S466" s="1">
        <f t="shared" si="85"/>
        <v>0.1</v>
      </c>
      <c r="T466" s="90">
        <f t="shared" si="83"/>
        <v>9.3069630975162079E-5</v>
      </c>
      <c r="AD466" s="1" t="s">
        <v>1986</v>
      </c>
      <c r="AI466" s="1" t="s">
        <v>1988</v>
      </c>
    </row>
    <row r="467" spans="1:35" ht="12.95" customHeight="1" x14ac:dyDescent="0.2">
      <c r="A467" s="36" t="s">
        <v>587</v>
      </c>
      <c r="B467" s="156" t="s">
        <v>2232</v>
      </c>
      <c r="C467" s="157">
        <v>41576.476000000002</v>
      </c>
      <c r="D467" s="157" t="s">
        <v>2272</v>
      </c>
      <c r="E467" s="4">
        <f t="shared" si="77"/>
        <v>-20532.02550051397</v>
      </c>
      <c r="F467" s="4">
        <f t="shared" si="78"/>
        <v>-20532</v>
      </c>
      <c r="G467" s="4">
        <f t="shared" si="79"/>
        <v>-1.6038000001572073E-2</v>
      </c>
      <c r="I467" s="1">
        <f t="shared" si="84"/>
        <v>-1.6038000001572073E-2</v>
      </c>
      <c r="N467" s="4"/>
      <c r="O467" s="4"/>
      <c r="P467" s="92">
        <f t="shared" si="80"/>
        <v>-4.1889069258343292E-2</v>
      </c>
      <c r="Q467" s="19">
        <f t="shared" si="81"/>
        <v>26557.976000000002</v>
      </c>
      <c r="R467" s="90">
        <f t="shared" si="82"/>
        <v>6.6827778171838208E-4</v>
      </c>
      <c r="S467" s="1">
        <f t="shared" si="85"/>
        <v>0.1</v>
      </c>
      <c r="T467" s="90">
        <f t="shared" si="83"/>
        <v>6.6827778171838208E-5</v>
      </c>
    </row>
    <row r="468" spans="1:35" ht="12.95" customHeight="1" x14ac:dyDescent="0.2">
      <c r="A468" s="47" t="s">
        <v>2012</v>
      </c>
      <c r="B468" s="48"/>
      <c r="C468" s="49">
        <v>41583.392999999996</v>
      </c>
      <c r="D468" s="49"/>
      <c r="E468" s="4">
        <f t="shared" si="77"/>
        <v>-20521.027429986087</v>
      </c>
      <c r="F468" s="4">
        <f t="shared" si="78"/>
        <v>-20521</v>
      </c>
      <c r="G468" s="4">
        <f t="shared" si="79"/>
        <v>-1.7251500001293607E-2</v>
      </c>
      <c r="I468" s="1">
        <f t="shared" si="84"/>
        <v>-1.7251500001293607E-2</v>
      </c>
      <c r="N468" s="4"/>
      <c r="O468" s="4"/>
      <c r="P468" s="92">
        <f t="shared" si="80"/>
        <v>-4.1858834048109986E-2</v>
      </c>
      <c r="Q468" s="19">
        <f t="shared" si="81"/>
        <v>26564.892999999996</v>
      </c>
      <c r="R468" s="90">
        <f t="shared" si="82"/>
        <v>6.0552088889160856E-4</v>
      </c>
      <c r="S468" s="1">
        <f t="shared" si="85"/>
        <v>0.1</v>
      </c>
      <c r="T468" s="90">
        <f t="shared" si="83"/>
        <v>6.0552088889160856E-5</v>
      </c>
      <c r="AE468" s="1">
        <v>13</v>
      </c>
      <c r="AG468" s="1" t="s">
        <v>2014</v>
      </c>
      <c r="AI468" s="1" t="s">
        <v>1993</v>
      </c>
    </row>
    <row r="469" spans="1:35" ht="12.95" customHeight="1" x14ac:dyDescent="0.2">
      <c r="A469" s="47" t="s">
        <v>2012</v>
      </c>
      <c r="B469" s="48"/>
      <c r="C469" s="49">
        <v>41583.402999999998</v>
      </c>
      <c r="D469" s="49"/>
      <c r="E469" s="4">
        <f t="shared" ref="E469:E532" si="86">(C469-C$7)/C$8</f>
        <v>-20521.011529927495</v>
      </c>
      <c r="F469" s="4">
        <f t="shared" ref="F469:F532" si="87">ROUND(2*E469,0)/2</f>
        <v>-20521</v>
      </c>
      <c r="G469" s="4">
        <f t="shared" ref="G469:G532" si="88">C469-(C$7+F469*C$8)</f>
        <v>-7.2514999992563389E-3</v>
      </c>
      <c r="I469" s="1">
        <f t="shared" si="84"/>
        <v>-7.2514999992563389E-3</v>
      </c>
      <c r="N469" s="4"/>
      <c r="O469" s="4"/>
      <c r="P469" s="92">
        <f t="shared" ref="P469:P532" si="89">+D$11+D$12*F469+D$13*F469^2</f>
        <v>-4.1858834048109986E-2</v>
      </c>
      <c r="Q469" s="19">
        <f t="shared" ref="Q469:Q532" si="90">+C469-15018.5</f>
        <v>26564.902999999998</v>
      </c>
      <c r="R469" s="90">
        <f t="shared" ref="R469:R532" si="91">+(P469-G469)^2</f>
        <v>1.197667569968945E-3</v>
      </c>
      <c r="S469" s="1">
        <f t="shared" si="85"/>
        <v>0.1</v>
      </c>
      <c r="T469" s="90">
        <f t="shared" ref="T469:T532" si="92">+S469*R469</f>
        <v>1.1976675699689451E-4</v>
      </c>
      <c r="AE469" s="1">
        <v>10</v>
      </c>
      <c r="AG469" s="1" t="s">
        <v>2001</v>
      </c>
      <c r="AI469" s="1" t="s">
        <v>1993</v>
      </c>
    </row>
    <row r="470" spans="1:35" ht="12.95" customHeight="1" x14ac:dyDescent="0.2">
      <c r="A470" s="47" t="s">
        <v>2015</v>
      </c>
      <c r="B470" s="48"/>
      <c r="C470" s="49">
        <v>41595.334999999999</v>
      </c>
      <c r="D470" s="49"/>
      <c r="E470" s="4">
        <f t="shared" si="86"/>
        <v>-20502.039580015855</v>
      </c>
      <c r="F470" s="4">
        <f t="shared" si="87"/>
        <v>-20502</v>
      </c>
      <c r="G470" s="4">
        <f t="shared" si="88"/>
        <v>-2.4893000001611654E-2</v>
      </c>
      <c r="I470" s="1">
        <f t="shared" si="84"/>
        <v>-2.4893000001611654E-2</v>
      </c>
      <c r="N470" s="4"/>
      <c r="O470" s="4"/>
      <c r="P470" s="92">
        <f t="shared" si="89"/>
        <v>-4.1806631953099735E-2</v>
      </c>
      <c r="Q470" s="19">
        <f t="shared" si="90"/>
        <v>26576.834999999999</v>
      </c>
      <c r="R470" s="90">
        <f t="shared" si="91"/>
        <v>2.860709457903985E-4</v>
      </c>
      <c r="S470" s="1">
        <f t="shared" si="85"/>
        <v>0.1</v>
      </c>
      <c r="T470" s="90">
        <f t="shared" si="92"/>
        <v>2.860709457903985E-5</v>
      </c>
      <c r="AD470" s="1" t="s">
        <v>1989</v>
      </c>
      <c r="AE470" s="1">
        <v>11</v>
      </c>
      <c r="AG470" s="1" t="s">
        <v>2014</v>
      </c>
      <c r="AI470" s="1" t="s">
        <v>1993</v>
      </c>
    </row>
    <row r="471" spans="1:35" ht="12.95" customHeight="1" x14ac:dyDescent="0.2">
      <c r="A471" s="47" t="s">
        <v>1987</v>
      </c>
      <c r="B471" s="48"/>
      <c r="C471" s="49">
        <v>41595.347999999998</v>
      </c>
      <c r="D471" s="49"/>
      <c r="E471" s="4">
        <f t="shared" si="86"/>
        <v>-20502.018909939688</v>
      </c>
      <c r="F471" s="4">
        <f t="shared" si="87"/>
        <v>-20502</v>
      </c>
      <c r="G471" s="4">
        <f t="shared" si="88"/>
        <v>-1.1893000002601184E-2</v>
      </c>
      <c r="I471" s="1">
        <f t="shared" si="84"/>
        <v>-1.1893000002601184E-2</v>
      </c>
      <c r="N471" s="4"/>
      <c r="O471" s="4"/>
      <c r="P471" s="92">
        <f t="shared" si="89"/>
        <v>-4.1806631953099735E-2</v>
      </c>
      <c r="Q471" s="19">
        <f t="shared" si="90"/>
        <v>26576.847999999998</v>
      </c>
      <c r="R471" s="90">
        <f t="shared" si="91"/>
        <v>8.9482537646988773E-4</v>
      </c>
      <c r="S471" s="1">
        <f t="shared" si="85"/>
        <v>0.1</v>
      </c>
      <c r="T471" s="90">
        <f t="shared" si="92"/>
        <v>8.9482537646988773E-5</v>
      </c>
      <c r="AD471" s="1" t="s">
        <v>1986</v>
      </c>
      <c r="AI471" s="1" t="s">
        <v>1988</v>
      </c>
    </row>
    <row r="472" spans="1:35" ht="12.95" customHeight="1" x14ac:dyDescent="0.2">
      <c r="A472" s="47" t="s">
        <v>2015</v>
      </c>
      <c r="B472" s="48"/>
      <c r="C472" s="49">
        <v>41595.349000000002</v>
      </c>
      <c r="D472" s="49"/>
      <c r="E472" s="4">
        <f t="shared" si="86"/>
        <v>-20502.017319933824</v>
      </c>
      <c r="F472" s="4">
        <f t="shared" si="87"/>
        <v>-20502</v>
      </c>
      <c r="G472" s="4">
        <f t="shared" si="88"/>
        <v>-1.0892999998759478E-2</v>
      </c>
      <c r="I472" s="1">
        <f t="shared" si="84"/>
        <v>-1.0892999998759478E-2</v>
      </c>
      <c r="N472" s="4"/>
      <c r="O472" s="4"/>
      <c r="P472" s="92">
        <f t="shared" si="89"/>
        <v>-4.1806631953099735E-2</v>
      </c>
      <c r="Q472" s="19">
        <f t="shared" si="90"/>
        <v>26576.849000000002</v>
      </c>
      <c r="R472" s="90">
        <f t="shared" si="91"/>
        <v>9.5565264060840701E-4</v>
      </c>
      <c r="S472" s="1">
        <f t="shared" si="85"/>
        <v>0.1</v>
      </c>
      <c r="T472" s="90">
        <f t="shared" si="92"/>
        <v>9.5565264060840709E-5</v>
      </c>
      <c r="AD472" s="1" t="s">
        <v>1989</v>
      </c>
      <c r="AE472" s="1">
        <v>9</v>
      </c>
      <c r="AG472" s="1" t="s">
        <v>1991</v>
      </c>
      <c r="AI472" s="1" t="s">
        <v>1993</v>
      </c>
    </row>
    <row r="473" spans="1:35" ht="12.95" customHeight="1" x14ac:dyDescent="0.2">
      <c r="A473" s="46" t="s">
        <v>2278</v>
      </c>
      <c r="B473" s="45" t="s">
        <v>2232</v>
      </c>
      <c r="C473" s="46">
        <v>41598.491099999999</v>
      </c>
      <c r="D473" s="46">
        <v>5.9999999999999995E-4</v>
      </c>
      <c r="E473" s="4">
        <f t="shared" si="86"/>
        <v>-20497.021362523727</v>
      </c>
      <c r="F473" s="4">
        <f t="shared" si="87"/>
        <v>-20497</v>
      </c>
      <c r="G473" s="4">
        <f t="shared" si="88"/>
        <v>-1.3435500004561618E-2</v>
      </c>
      <c r="J473" s="1">
        <f>G473</f>
        <v>-1.3435500004561618E-2</v>
      </c>
      <c r="N473" s="4"/>
      <c r="O473" s="4"/>
      <c r="P473" s="92">
        <f t="shared" si="89"/>
        <v>-4.1792899266840003E-2</v>
      </c>
      <c r="Q473" s="19">
        <f t="shared" si="90"/>
        <v>26579.991099999999</v>
      </c>
      <c r="R473" s="90">
        <f t="shared" si="91"/>
        <v>8.0414209292026674E-4</v>
      </c>
      <c r="S473" s="1">
        <f>S$17</f>
        <v>1</v>
      </c>
      <c r="T473" s="90">
        <f t="shared" si="92"/>
        <v>8.0414209292026674E-4</v>
      </c>
    </row>
    <row r="474" spans="1:35" ht="12.95" customHeight="1" x14ac:dyDescent="0.2">
      <c r="A474" s="46" t="s">
        <v>2243</v>
      </c>
      <c r="B474" s="45" t="s">
        <v>2232</v>
      </c>
      <c r="C474" s="46">
        <v>41598.491199999997</v>
      </c>
      <c r="D474" s="46">
        <v>1E-3</v>
      </c>
      <c r="E474" s="4">
        <f t="shared" si="86"/>
        <v>-20497.021203523142</v>
      </c>
      <c r="F474" s="4">
        <f t="shared" si="87"/>
        <v>-20497</v>
      </c>
      <c r="G474" s="4">
        <f t="shared" si="88"/>
        <v>-1.333550000708783E-2</v>
      </c>
      <c r="J474" s="1">
        <f>G474</f>
        <v>-1.333550000708783E-2</v>
      </c>
      <c r="N474" s="4"/>
      <c r="O474" s="4"/>
      <c r="P474" s="92">
        <f t="shared" si="89"/>
        <v>-4.1792899266840003E-2</v>
      </c>
      <c r="Q474" s="19">
        <f t="shared" si="90"/>
        <v>26579.991199999997</v>
      </c>
      <c r="R474" s="90">
        <f t="shared" si="91"/>
        <v>8.0982357262894349E-4</v>
      </c>
      <c r="S474" s="1">
        <f>S$17</f>
        <v>1</v>
      </c>
      <c r="T474" s="90">
        <f t="shared" si="92"/>
        <v>8.0982357262894349E-4</v>
      </c>
    </row>
    <row r="475" spans="1:35" ht="12.95" customHeight="1" x14ac:dyDescent="0.2">
      <c r="A475" s="47" t="s">
        <v>1987</v>
      </c>
      <c r="B475" s="48"/>
      <c r="C475" s="49">
        <v>41598.495000000003</v>
      </c>
      <c r="D475" s="49"/>
      <c r="E475" s="4">
        <f t="shared" si="86"/>
        <v>-20497.015161500869</v>
      </c>
      <c r="F475" s="4">
        <f t="shared" si="87"/>
        <v>-20497</v>
      </c>
      <c r="G475" s="4">
        <f t="shared" si="88"/>
        <v>-9.5355000012204982E-3</v>
      </c>
      <c r="I475" s="1">
        <f>G475</f>
        <v>-9.5355000012204982E-3</v>
      </c>
      <c r="N475" s="4"/>
      <c r="O475" s="4"/>
      <c r="P475" s="92">
        <f t="shared" si="89"/>
        <v>-4.1792899266840003E-2</v>
      </c>
      <c r="Q475" s="19">
        <f t="shared" si="90"/>
        <v>26579.995000000003</v>
      </c>
      <c r="R475" s="90">
        <f t="shared" si="91"/>
        <v>1.0405398073815898E-3</v>
      </c>
      <c r="S475" s="1">
        <f>S$16</f>
        <v>0.1</v>
      </c>
      <c r="T475" s="90">
        <f t="shared" si="92"/>
        <v>1.0405398073815898E-4</v>
      </c>
      <c r="AD475" s="1" t="s">
        <v>1986</v>
      </c>
      <c r="AI475" s="1" t="s">
        <v>1988</v>
      </c>
    </row>
    <row r="476" spans="1:35" ht="12.95" customHeight="1" x14ac:dyDescent="0.2">
      <c r="A476" s="47" t="s">
        <v>1987</v>
      </c>
      <c r="B476" s="48"/>
      <c r="C476" s="49">
        <v>41602.264999999999</v>
      </c>
      <c r="D476" s="49"/>
      <c r="E476" s="4">
        <f t="shared" si="86"/>
        <v>-20491.020839411798</v>
      </c>
      <c r="F476" s="4">
        <f t="shared" si="87"/>
        <v>-20491</v>
      </c>
      <c r="G476" s="4">
        <f t="shared" si="88"/>
        <v>-1.3106500002322719E-2</v>
      </c>
      <c r="I476" s="1">
        <f>G476</f>
        <v>-1.3106500002322719E-2</v>
      </c>
      <c r="N476" s="4"/>
      <c r="O476" s="4"/>
      <c r="P476" s="92">
        <f t="shared" si="89"/>
        <v>-4.1776422632268537E-2</v>
      </c>
      <c r="Q476" s="19">
        <f t="shared" si="90"/>
        <v>26583.764999999999</v>
      </c>
      <c r="R476" s="90">
        <f t="shared" si="91"/>
        <v>8.2196446360707938E-4</v>
      </c>
      <c r="S476" s="1">
        <f>S$16</f>
        <v>0.1</v>
      </c>
      <c r="T476" s="90">
        <f t="shared" si="92"/>
        <v>8.2196446360707941E-5</v>
      </c>
      <c r="AD476" s="1" t="s">
        <v>1986</v>
      </c>
      <c r="AI476" s="1" t="s">
        <v>1988</v>
      </c>
    </row>
    <row r="477" spans="1:35" ht="12.95" customHeight="1" x14ac:dyDescent="0.2">
      <c r="A477" s="36" t="s">
        <v>743</v>
      </c>
      <c r="B477" s="156" t="s">
        <v>2232</v>
      </c>
      <c r="C477" s="157">
        <v>41605.411999999997</v>
      </c>
      <c r="D477" s="157" t="s">
        <v>2272</v>
      </c>
      <c r="E477" s="4">
        <f t="shared" si="86"/>
        <v>-20486.01709097299</v>
      </c>
      <c r="F477" s="4">
        <f t="shared" si="87"/>
        <v>-20486</v>
      </c>
      <c r="G477" s="4">
        <f t="shared" si="88"/>
        <v>-1.074900000821799E-2</v>
      </c>
      <c r="I477" s="1">
        <f>G477</f>
        <v>-1.074900000821799E-2</v>
      </c>
      <c r="N477" s="4"/>
      <c r="O477" s="4"/>
      <c r="P477" s="92">
        <f t="shared" si="89"/>
        <v>-4.1762694260909158E-2</v>
      </c>
      <c r="Q477" s="19">
        <f t="shared" si="90"/>
        <v>26586.911999999997</v>
      </c>
      <c r="R477" s="90">
        <f t="shared" si="91"/>
        <v>9.618492311994092E-4</v>
      </c>
      <c r="S477" s="1">
        <f>S$16</f>
        <v>0.1</v>
      </c>
      <c r="T477" s="90">
        <f t="shared" si="92"/>
        <v>9.618492311994092E-5</v>
      </c>
    </row>
    <row r="478" spans="1:35" ht="12.95" customHeight="1" x14ac:dyDescent="0.2">
      <c r="A478" s="46" t="s">
        <v>2240</v>
      </c>
      <c r="B478" s="45"/>
      <c r="C478" s="46">
        <v>41619.245799999997</v>
      </c>
      <c r="D478" s="46"/>
      <c r="E478" s="4">
        <f t="shared" si="86"/>
        <v>-20464.021267918379</v>
      </c>
      <c r="F478" s="4">
        <f t="shared" si="87"/>
        <v>-20464</v>
      </c>
      <c r="G478" s="4">
        <f t="shared" si="88"/>
        <v>-1.3376000002608635E-2</v>
      </c>
      <c r="J478" s="1">
        <f>G478</f>
        <v>-1.3376000002608635E-2</v>
      </c>
      <c r="N478" s="4"/>
      <c r="O478" s="4"/>
      <c r="P478" s="92">
        <f t="shared" si="89"/>
        <v>-4.1702312727389806E-2</v>
      </c>
      <c r="Q478" s="19">
        <f t="shared" si="90"/>
        <v>26600.745799999997</v>
      </c>
      <c r="R478" s="90">
        <f t="shared" si="91"/>
        <v>8.0237999258209972E-4</v>
      </c>
      <c r="S478" s="1">
        <f>S$17</f>
        <v>1</v>
      </c>
      <c r="T478" s="90">
        <f t="shared" si="92"/>
        <v>8.0237999258209972E-4</v>
      </c>
    </row>
    <row r="479" spans="1:35" ht="12.95" customHeight="1" x14ac:dyDescent="0.2">
      <c r="A479" s="36" t="s">
        <v>702</v>
      </c>
      <c r="B479" s="156" t="s">
        <v>2232</v>
      </c>
      <c r="C479" s="157">
        <v>41624.279000000002</v>
      </c>
      <c r="D479" s="157" t="s">
        <v>2272</v>
      </c>
      <c r="E479" s="4">
        <f t="shared" si="86"/>
        <v>-20456.01845042799</v>
      </c>
      <c r="F479" s="4">
        <f t="shared" si="87"/>
        <v>-20456</v>
      </c>
      <c r="G479" s="4">
        <f t="shared" si="88"/>
        <v>-1.1603999999351799E-2</v>
      </c>
      <c r="I479" s="1">
        <f>G479</f>
        <v>-1.1603999999351799E-2</v>
      </c>
      <c r="N479" s="4"/>
      <c r="O479" s="4"/>
      <c r="P479" s="92">
        <f t="shared" si="89"/>
        <v>-4.1680365220438081E-2</v>
      </c>
      <c r="Q479" s="19">
        <f t="shared" si="90"/>
        <v>26605.779000000002</v>
      </c>
      <c r="R479" s="90">
        <f t="shared" si="91"/>
        <v>9.0458774491216851E-4</v>
      </c>
      <c r="S479" s="1">
        <f>S$16</f>
        <v>0.1</v>
      </c>
      <c r="T479" s="90">
        <f t="shared" si="92"/>
        <v>9.0458774491216853E-5</v>
      </c>
    </row>
    <row r="480" spans="1:35" ht="12.95" customHeight="1" x14ac:dyDescent="0.2">
      <c r="A480" s="47" t="s">
        <v>2015</v>
      </c>
      <c r="B480" s="48"/>
      <c r="C480" s="49">
        <v>41624.29</v>
      </c>
      <c r="D480" s="49"/>
      <c r="E480" s="4">
        <f t="shared" si="86"/>
        <v>-20456.000960363541</v>
      </c>
      <c r="F480" s="4">
        <f t="shared" si="87"/>
        <v>-20456</v>
      </c>
      <c r="G480" s="4">
        <f t="shared" si="88"/>
        <v>-6.0400000074878335E-4</v>
      </c>
      <c r="I480" s="1">
        <f>G480</f>
        <v>-6.0400000074878335E-4</v>
      </c>
      <c r="N480" s="4"/>
      <c r="O480" s="4"/>
      <c r="P480" s="92">
        <f t="shared" si="89"/>
        <v>-4.1680365220438081E-2</v>
      </c>
      <c r="Q480" s="19">
        <f t="shared" si="90"/>
        <v>26605.79</v>
      </c>
      <c r="R480" s="90">
        <f t="shared" si="91"/>
        <v>1.6872677796613007E-3</v>
      </c>
      <c r="S480" s="1">
        <f>S$16</f>
        <v>0.1</v>
      </c>
      <c r="T480" s="90">
        <f t="shared" si="92"/>
        <v>1.6872677796613009E-4</v>
      </c>
      <c r="AD480" s="1" t="s">
        <v>1989</v>
      </c>
      <c r="AE480" s="1">
        <v>11</v>
      </c>
      <c r="AG480" s="1" t="s">
        <v>2014</v>
      </c>
      <c r="AI480" s="1" t="s">
        <v>1993</v>
      </c>
    </row>
    <row r="481" spans="1:35" ht="12.95" customHeight="1" x14ac:dyDescent="0.2">
      <c r="A481" s="46" t="s">
        <v>2243</v>
      </c>
      <c r="B481" s="45" t="s">
        <v>2232</v>
      </c>
      <c r="C481" s="46">
        <v>41627.422700000003</v>
      </c>
      <c r="D481" s="46">
        <v>1.1999999999999999E-3</v>
      </c>
      <c r="E481" s="4">
        <f t="shared" si="86"/>
        <v>-20451.019949008511</v>
      </c>
      <c r="F481" s="4">
        <f t="shared" si="87"/>
        <v>-20451</v>
      </c>
      <c r="G481" s="4">
        <f t="shared" si="88"/>
        <v>-1.2546499994641636E-2</v>
      </c>
      <c r="J481" s="1">
        <f>G481</f>
        <v>-1.2546499994641636E-2</v>
      </c>
      <c r="N481" s="4"/>
      <c r="O481" s="4"/>
      <c r="P481" s="92">
        <f t="shared" si="89"/>
        <v>-4.1666650578307096E-2</v>
      </c>
      <c r="Q481" s="19">
        <f t="shared" si="90"/>
        <v>26608.922700000003</v>
      </c>
      <c r="R481" s="90">
        <f t="shared" si="91"/>
        <v>8.4798317001535191E-4</v>
      </c>
      <c r="S481" s="1">
        <f>S$17</f>
        <v>1</v>
      </c>
      <c r="T481" s="90">
        <f t="shared" si="92"/>
        <v>8.4798317001535191E-4</v>
      </c>
    </row>
    <row r="482" spans="1:35" ht="12.95" customHeight="1" x14ac:dyDescent="0.2">
      <c r="A482" s="46" t="s">
        <v>2278</v>
      </c>
      <c r="B482" s="45" t="s">
        <v>2232</v>
      </c>
      <c r="C482" s="46">
        <v>41627.4228</v>
      </c>
      <c r="D482" s="46">
        <v>1E-4</v>
      </c>
      <c r="E482" s="4">
        <f t="shared" si="86"/>
        <v>-20451.019790007929</v>
      </c>
      <c r="F482" s="4">
        <f t="shared" si="87"/>
        <v>-20451</v>
      </c>
      <c r="G482" s="4">
        <f t="shared" si="88"/>
        <v>-1.2446499997167848E-2</v>
      </c>
      <c r="J482" s="1">
        <f>G482</f>
        <v>-1.2446499997167848E-2</v>
      </c>
      <c r="N482" s="4"/>
      <c r="O482" s="4"/>
      <c r="P482" s="92">
        <f t="shared" si="89"/>
        <v>-4.1666650578307096E-2</v>
      </c>
      <c r="Q482" s="19">
        <f t="shared" si="90"/>
        <v>26608.9228</v>
      </c>
      <c r="R482" s="90">
        <f t="shared" si="91"/>
        <v>8.5381719998445238E-4</v>
      </c>
      <c r="S482" s="1">
        <f>S$17</f>
        <v>1</v>
      </c>
      <c r="T482" s="90">
        <f t="shared" si="92"/>
        <v>8.5381719998445238E-4</v>
      </c>
    </row>
    <row r="483" spans="1:35" ht="12.95" customHeight="1" x14ac:dyDescent="0.2">
      <c r="A483" s="47" t="s">
        <v>2015</v>
      </c>
      <c r="B483" s="48"/>
      <c r="C483" s="49">
        <v>41629.311999999998</v>
      </c>
      <c r="D483" s="49"/>
      <c r="E483" s="4">
        <f t="shared" si="86"/>
        <v>-20448.015950938785</v>
      </c>
      <c r="F483" s="4">
        <f t="shared" si="87"/>
        <v>-20448</v>
      </c>
      <c r="G483" s="4">
        <f t="shared" si="88"/>
        <v>-1.0032000005594455E-2</v>
      </c>
      <c r="I483" s="1">
        <f>G483</f>
        <v>-1.0032000005594455E-2</v>
      </c>
      <c r="N483" s="4"/>
      <c r="O483" s="4"/>
      <c r="P483" s="92">
        <f t="shared" si="89"/>
        <v>-4.1658422734461312E-2</v>
      </c>
      <c r="Q483" s="19">
        <f t="shared" si="90"/>
        <v>26610.811999999998</v>
      </c>
      <c r="R483" s="90">
        <f t="shared" si="91"/>
        <v>1.0002306146249861E-3</v>
      </c>
      <c r="S483" s="1">
        <f>S$16</f>
        <v>0.1</v>
      </c>
      <c r="T483" s="90">
        <f t="shared" si="92"/>
        <v>1.0002306146249861E-4</v>
      </c>
      <c r="AD483" s="1" t="s">
        <v>1989</v>
      </c>
      <c r="AE483" s="1">
        <v>10</v>
      </c>
      <c r="AG483" s="1" t="s">
        <v>2014</v>
      </c>
      <c r="AI483" s="1" t="s">
        <v>1993</v>
      </c>
    </row>
    <row r="484" spans="1:35" ht="12.95" customHeight="1" x14ac:dyDescent="0.2">
      <c r="A484" s="47" t="s">
        <v>2016</v>
      </c>
      <c r="B484" s="48"/>
      <c r="C484" s="49">
        <v>41668.302000000003</v>
      </c>
      <c r="D484" s="49"/>
      <c r="E484" s="4">
        <f t="shared" si="86"/>
        <v>-20386.021622489676</v>
      </c>
      <c r="F484" s="4">
        <f t="shared" si="87"/>
        <v>-20386</v>
      </c>
      <c r="G484" s="4">
        <f t="shared" si="88"/>
        <v>-1.3598999998066574E-2</v>
      </c>
      <c r="I484" s="1">
        <f>G484</f>
        <v>-1.3598999998066574E-2</v>
      </c>
      <c r="N484" s="4"/>
      <c r="O484" s="4"/>
      <c r="P484" s="92">
        <f t="shared" si="89"/>
        <v>-4.1488538710573453E-2</v>
      </c>
      <c r="Q484" s="19">
        <f t="shared" si="90"/>
        <v>26649.802000000003</v>
      </c>
      <c r="R484" s="90">
        <f t="shared" si="91"/>
        <v>7.7782636959641978E-4</v>
      </c>
      <c r="S484" s="1">
        <f>S$16</f>
        <v>0.1</v>
      </c>
      <c r="T484" s="90">
        <f t="shared" si="92"/>
        <v>7.7782636959641981E-5</v>
      </c>
      <c r="AE484" s="1">
        <v>17</v>
      </c>
      <c r="AG484" s="1" t="s">
        <v>2014</v>
      </c>
      <c r="AI484" s="1" t="s">
        <v>1993</v>
      </c>
    </row>
    <row r="485" spans="1:35" ht="12.95" customHeight="1" x14ac:dyDescent="0.2">
      <c r="A485" s="47" t="s">
        <v>2016</v>
      </c>
      <c r="B485" s="48"/>
      <c r="C485" s="49">
        <v>41673.339999999997</v>
      </c>
      <c r="D485" s="49"/>
      <c r="E485" s="4">
        <f t="shared" si="86"/>
        <v>-20378.011172971183</v>
      </c>
      <c r="F485" s="4">
        <f t="shared" si="87"/>
        <v>-20378</v>
      </c>
      <c r="G485" s="4">
        <f t="shared" si="88"/>
        <v>-7.0270000069285743E-3</v>
      </c>
      <c r="I485" s="1">
        <f>G485</f>
        <v>-7.0270000069285743E-3</v>
      </c>
      <c r="N485" s="4"/>
      <c r="O485" s="4"/>
      <c r="P485" s="92">
        <f t="shared" si="89"/>
        <v>-4.1466640158127538E-2</v>
      </c>
      <c r="Q485" s="19">
        <f t="shared" si="90"/>
        <v>26654.839999999997</v>
      </c>
      <c r="R485" s="90">
        <f t="shared" si="91"/>
        <v>1.1860888137440757E-3</v>
      </c>
      <c r="S485" s="1">
        <f>S$16</f>
        <v>0.1</v>
      </c>
      <c r="T485" s="90">
        <f t="shared" si="92"/>
        <v>1.1860888137440757E-4</v>
      </c>
      <c r="AE485" s="1">
        <v>10</v>
      </c>
      <c r="AG485" s="1" t="s">
        <v>2014</v>
      </c>
      <c r="AI485" s="1" t="s">
        <v>1993</v>
      </c>
    </row>
    <row r="486" spans="1:35" ht="12.95" customHeight="1" x14ac:dyDescent="0.2">
      <c r="A486" s="47" t="s">
        <v>2178</v>
      </c>
      <c r="B486" s="53"/>
      <c r="C486" s="49">
        <v>41681.513599999998</v>
      </c>
      <c r="D486" s="49"/>
      <c r="E486" s="4">
        <f t="shared" si="86"/>
        <v>-20365.015101080651</v>
      </c>
      <c r="F486" s="4">
        <f t="shared" si="87"/>
        <v>-20365</v>
      </c>
      <c r="G486" s="4">
        <f t="shared" si="88"/>
        <v>-9.4975000029080547E-3</v>
      </c>
      <c r="J486" s="1">
        <f>G486</f>
        <v>-9.4975000029080547E-3</v>
      </c>
      <c r="N486" s="4"/>
      <c r="O486" s="4"/>
      <c r="P486" s="92">
        <f t="shared" si="89"/>
        <v>-4.1431065719201091E-2</v>
      </c>
      <c r="Q486" s="19">
        <f t="shared" si="90"/>
        <v>26663.013599999998</v>
      </c>
      <c r="R486" s="90">
        <f t="shared" si="91"/>
        <v>1.0197526193568059E-3</v>
      </c>
      <c r="S486" s="1">
        <f>S$17</f>
        <v>1</v>
      </c>
      <c r="T486" s="90">
        <f t="shared" si="92"/>
        <v>1.0197526193568059E-3</v>
      </c>
      <c r="X486" s="1">
        <v>-15557</v>
      </c>
    </row>
    <row r="487" spans="1:35" ht="12.95" customHeight="1" x14ac:dyDescent="0.2">
      <c r="A487" s="47" t="s">
        <v>2016</v>
      </c>
      <c r="B487" s="48"/>
      <c r="C487" s="49">
        <v>41688.43</v>
      </c>
      <c r="D487" s="49"/>
      <c r="E487" s="4">
        <f t="shared" si="86"/>
        <v>-20354.017984556274</v>
      </c>
      <c r="F487" s="4">
        <f t="shared" si="87"/>
        <v>-20354</v>
      </c>
      <c r="G487" s="4">
        <f t="shared" si="88"/>
        <v>-1.131100000202423E-2</v>
      </c>
      <c r="I487" s="1">
        <f>G487</f>
        <v>-1.131100000202423E-2</v>
      </c>
      <c r="N487" s="4"/>
      <c r="O487" s="4"/>
      <c r="P487" s="92">
        <f t="shared" si="89"/>
        <v>-4.140097462663956E-2</v>
      </c>
      <c r="Q487" s="19">
        <f t="shared" si="90"/>
        <v>26669.93</v>
      </c>
      <c r="R487" s="90">
        <f t="shared" si="91"/>
        <v>9.0540657290999449E-4</v>
      </c>
      <c r="S487" s="1">
        <f>S$16</f>
        <v>0.1</v>
      </c>
      <c r="T487" s="90">
        <f t="shared" si="92"/>
        <v>9.0540657290999458E-5</v>
      </c>
      <c r="AE487" s="1">
        <v>8</v>
      </c>
      <c r="AG487" s="1" t="s">
        <v>1997</v>
      </c>
      <c r="AI487" s="1" t="s">
        <v>1993</v>
      </c>
    </row>
    <row r="488" spans="1:35" ht="12.95" customHeight="1" x14ac:dyDescent="0.2">
      <c r="A488" s="47" t="s">
        <v>2016</v>
      </c>
      <c r="B488" s="48"/>
      <c r="C488" s="49">
        <v>41707.302000000003</v>
      </c>
      <c r="D488" s="49"/>
      <c r="E488" s="4">
        <f t="shared" si="86"/>
        <v>-20324.011393981986</v>
      </c>
      <c r="F488" s="4">
        <f t="shared" si="87"/>
        <v>-20324</v>
      </c>
      <c r="G488" s="4">
        <f t="shared" si="88"/>
        <v>-7.1660000030533411E-3</v>
      </c>
      <c r="I488" s="1">
        <f>G488</f>
        <v>-7.1660000030533411E-3</v>
      </c>
      <c r="N488" s="4"/>
      <c r="O488" s="4"/>
      <c r="P488" s="92">
        <f t="shared" si="89"/>
        <v>-4.1318956258993872E-2</v>
      </c>
      <c r="Q488" s="19">
        <f t="shared" si="90"/>
        <v>26688.802000000003</v>
      </c>
      <c r="R488" s="90">
        <f t="shared" si="91"/>
        <v>1.1664244210201874E-3</v>
      </c>
      <c r="S488" s="1">
        <f>S$16</f>
        <v>0.1</v>
      </c>
      <c r="T488" s="90">
        <f t="shared" si="92"/>
        <v>1.1664244210201874E-4</v>
      </c>
      <c r="AE488" s="1">
        <v>12</v>
      </c>
      <c r="AG488" s="1" t="s">
        <v>2014</v>
      </c>
      <c r="AI488" s="1" t="s">
        <v>1993</v>
      </c>
    </row>
    <row r="489" spans="1:35" ht="12.95" customHeight="1" x14ac:dyDescent="0.2">
      <c r="A489" s="36" t="s">
        <v>743</v>
      </c>
      <c r="B489" s="156" t="s">
        <v>2232</v>
      </c>
      <c r="C489" s="157">
        <v>41717.372000000003</v>
      </c>
      <c r="D489" s="157" t="s">
        <v>2272</v>
      </c>
      <c r="E489" s="4">
        <f t="shared" si="86"/>
        <v>-20308.000034980127</v>
      </c>
      <c r="F489" s="4">
        <f t="shared" si="87"/>
        <v>-20308</v>
      </c>
      <c r="G489" s="4">
        <f t="shared" si="88"/>
        <v>-2.2000000171829015E-5</v>
      </c>
      <c r="I489" s="1">
        <f>G489</f>
        <v>-2.2000000171829015E-5</v>
      </c>
      <c r="N489" s="4"/>
      <c r="O489" s="4"/>
      <c r="P489" s="92">
        <f t="shared" si="89"/>
        <v>-4.1275242000188825E-2</v>
      </c>
      <c r="Q489" s="19">
        <f t="shared" si="90"/>
        <v>26698.872000000003</v>
      </c>
      <c r="R489" s="90">
        <f t="shared" si="91"/>
        <v>1.7018299755119663E-3</v>
      </c>
      <c r="S489" s="1">
        <f>S$16</f>
        <v>0.1</v>
      </c>
      <c r="T489" s="90">
        <f t="shared" si="92"/>
        <v>1.7018299755119665E-4</v>
      </c>
    </row>
    <row r="490" spans="1:35" ht="12.95" customHeight="1" x14ac:dyDescent="0.2">
      <c r="A490" s="46" t="s">
        <v>2278</v>
      </c>
      <c r="B490" s="45" t="s">
        <v>2232</v>
      </c>
      <c r="C490" s="46">
        <v>41886.541799999999</v>
      </c>
      <c r="D490" s="46">
        <v>1E-4</v>
      </c>
      <c r="E490" s="4">
        <f t="shared" si="86"/>
        <v>-20039.019061785246</v>
      </c>
      <c r="F490" s="4">
        <f t="shared" si="87"/>
        <v>-20039</v>
      </c>
      <c r="G490" s="4">
        <f t="shared" si="88"/>
        <v>-1.1988500002189539E-2</v>
      </c>
      <c r="J490" s="1">
        <f>G490</f>
        <v>-1.1988500002189539E-2</v>
      </c>
      <c r="N490" s="4"/>
      <c r="O490" s="4"/>
      <c r="P490" s="92">
        <f t="shared" si="89"/>
        <v>-4.0543303313442983E-2</v>
      </c>
      <c r="Q490" s="19">
        <f t="shared" si="90"/>
        <v>26868.041799999999</v>
      </c>
      <c r="R490" s="90">
        <f t="shared" si="91"/>
        <v>8.1537679214437064E-4</v>
      </c>
      <c r="S490" s="1">
        <f>S$17</f>
        <v>1</v>
      </c>
      <c r="T490" s="90">
        <f t="shared" si="92"/>
        <v>8.1537679214437064E-4</v>
      </c>
    </row>
    <row r="491" spans="1:35" ht="12.95" customHeight="1" x14ac:dyDescent="0.2">
      <c r="A491" s="47" t="s">
        <v>2017</v>
      </c>
      <c r="B491" s="48"/>
      <c r="C491" s="49">
        <v>41900.39</v>
      </c>
      <c r="D491" s="49"/>
      <c r="E491" s="4">
        <f t="shared" si="86"/>
        <v>-20017.000342646268</v>
      </c>
      <c r="F491" s="4">
        <f t="shared" si="87"/>
        <v>-20017</v>
      </c>
      <c r="G491" s="4">
        <f t="shared" si="88"/>
        <v>-2.1550000383285806E-4</v>
      </c>
      <c r="I491" s="1">
        <f>G491</f>
        <v>-2.1550000383285806E-4</v>
      </c>
      <c r="N491" s="4"/>
      <c r="O491" s="4"/>
      <c r="P491" s="92">
        <f t="shared" si="89"/>
        <v>-4.048369328410667E-2</v>
      </c>
      <c r="Q491" s="19">
        <f t="shared" si="90"/>
        <v>26881.89</v>
      </c>
      <c r="R491" s="90">
        <f t="shared" si="91"/>
        <v>1.6215273900574889E-3</v>
      </c>
      <c r="S491" s="1">
        <f>S$16</f>
        <v>0.1</v>
      </c>
      <c r="T491" s="90">
        <f t="shared" si="92"/>
        <v>1.6215273900574889E-4</v>
      </c>
      <c r="AE491" s="1">
        <v>10</v>
      </c>
      <c r="AG491" s="1" t="s">
        <v>2014</v>
      </c>
      <c r="AI491" s="1" t="s">
        <v>1993</v>
      </c>
    </row>
    <row r="492" spans="1:35" ht="12.95" customHeight="1" x14ac:dyDescent="0.2">
      <c r="A492" s="47" t="s">
        <v>2017</v>
      </c>
      <c r="B492" s="48"/>
      <c r="C492" s="49">
        <v>41905.4</v>
      </c>
      <c r="D492" s="49"/>
      <c r="E492" s="4">
        <f t="shared" si="86"/>
        <v>-20009.034413291814</v>
      </c>
      <c r="F492" s="4">
        <f t="shared" si="87"/>
        <v>-20009</v>
      </c>
      <c r="G492" s="4">
        <f t="shared" si="88"/>
        <v>-2.1643499996571336E-2</v>
      </c>
      <c r="I492" s="1">
        <f>G492</f>
        <v>-2.1643499996571336E-2</v>
      </c>
      <c r="N492" s="4"/>
      <c r="O492" s="4"/>
      <c r="P492" s="92">
        <f t="shared" si="89"/>
        <v>-4.0462026324130596E-2</v>
      </c>
      <c r="Q492" s="19">
        <f t="shared" si="90"/>
        <v>26886.9</v>
      </c>
      <c r="R492" s="90">
        <f t="shared" si="91"/>
        <v>3.5413693314104101E-4</v>
      </c>
      <c r="S492" s="1">
        <f>S$16</f>
        <v>0.1</v>
      </c>
      <c r="T492" s="90">
        <f t="shared" si="92"/>
        <v>3.54136933141041E-5</v>
      </c>
      <c r="AE492" s="1">
        <v>6</v>
      </c>
      <c r="AG492" s="1" t="s">
        <v>2014</v>
      </c>
      <c r="AI492" s="1" t="s">
        <v>1993</v>
      </c>
    </row>
    <row r="493" spans="1:35" ht="12.95" customHeight="1" x14ac:dyDescent="0.2">
      <c r="A493" s="46" t="s">
        <v>2241</v>
      </c>
      <c r="B493" s="45"/>
      <c r="C493" s="46">
        <v>41905.409200000002</v>
      </c>
      <c r="D493" s="46"/>
      <c r="E493" s="4">
        <f t="shared" si="86"/>
        <v>-20009.01978523791</v>
      </c>
      <c r="F493" s="4">
        <f t="shared" si="87"/>
        <v>-20009</v>
      </c>
      <c r="G493" s="4">
        <f t="shared" si="88"/>
        <v>-1.2443499996152241E-2</v>
      </c>
      <c r="J493" s="1">
        <f>G493</f>
        <v>-1.2443499996152241E-2</v>
      </c>
      <c r="N493" s="4"/>
      <c r="O493" s="4"/>
      <c r="P493" s="92">
        <f t="shared" si="89"/>
        <v>-4.0462026324130596E-2</v>
      </c>
      <c r="Q493" s="19">
        <f t="shared" si="90"/>
        <v>26886.909200000002</v>
      </c>
      <c r="R493" s="90">
        <f t="shared" si="91"/>
        <v>7.8503781759161619E-4</v>
      </c>
      <c r="S493" s="1">
        <f>S$17</f>
        <v>1</v>
      </c>
      <c r="T493" s="90">
        <f t="shared" si="92"/>
        <v>7.8503781759161619E-4</v>
      </c>
    </row>
    <row r="494" spans="1:35" ht="12.95" customHeight="1" x14ac:dyDescent="0.2">
      <c r="A494" s="36" t="s">
        <v>855</v>
      </c>
      <c r="B494" s="156" t="s">
        <v>2232</v>
      </c>
      <c r="C494" s="157">
        <v>41917.372000000003</v>
      </c>
      <c r="D494" s="157" t="s">
        <v>2272</v>
      </c>
      <c r="E494" s="4">
        <f t="shared" si="86"/>
        <v>-19989.998863145807</v>
      </c>
      <c r="F494" s="4">
        <f t="shared" si="87"/>
        <v>-19990</v>
      </c>
      <c r="G494" s="4">
        <f t="shared" si="88"/>
        <v>7.1500000194646418E-4</v>
      </c>
      <c r="I494" s="1">
        <f>G494</f>
        <v>7.1500000194646418E-4</v>
      </c>
      <c r="N494" s="4"/>
      <c r="O494" s="4"/>
      <c r="P494" s="92">
        <f t="shared" si="89"/>
        <v>-4.0410587417313612E-2</v>
      </c>
      <c r="Q494" s="19">
        <f t="shared" si="90"/>
        <v>26898.872000000003</v>
      </c>
      <c r="R494" s="90">
        <f t="shared" si="91"/>
        <v>1.6913139405792027E-3</v>
      </c>
      <c r="S494" s="1">
        <f>S$16</f>
        <v>0.1</v>
      </c>
      <c r="T494" s="90">
        <f t="shared" si="92"/>
        <v>1.6913139405792029E-4</v>
      </c>
    </row>
    <row r="495" spans="1:35" ht="12.95" customHeight="1" x14ac:dyDescent="0.2">
      <c r="A495" s="36" t="s">
        <v>855</v>
      </c>
      <c r="B495" s="156" t="s">
        <v>2232</v>
      </c>
      <c r="C495" s="157">
        <v>41922.39</v>
      </c>
      <c r="D495" s="157" t="s">
        <v>2272</v>
      </c>
      <c r="E495" s="4">
        <f t="shared" si="86"/>
        <v>-19982.02021374449</v>
      </c>
      <c r="F495" s="4">
        <f t="shared" si="87"/>
        <v>-19982</v>
      </c>
      <c r="G495" s="4">
        <f t="shared" si="88"/>
        <v>-1.2713000003714114E-2</v>
      </c>
      <c r="I495" s="1">
        <f>G495</f>
        <v>-1.2713000003714114E-2</v>
      </c>
      <c r="O495" s="4"/>
      <c r="P495" s="92">
        <f t="shared" si="89"/>
        <v>-4.0388937403128017E-2</v>
      </c>
      <c r="Q495" s="19">
        <f t="shared" si="90"/>
        <v>26903.89</v>
      </c>
      <c r="R495" s="90">
        <f t="shared" si="91"/>
        <v>7.6595751093627717E-4</v>
      </c>
      <c r="S495" s="1">
        <f>S$16</f>
        <v>0.1</v>
      </c>
      <c r="T495" s="90">
        <f t="shared" si="92"/>
        <v>7.6595751093627717E-5</v>
      </c>
    </row>
    <row r="496" spans="1:35" ht="12.95" customHeight="1" x14ac:dyDescent="0.2">
      <c r="A496" s="36" t="s">
        <v>855</v>
      </c>
      <c r="B496" s="156" t="s">
        <v>2232</v>
      </c>
      <c r="C496" s="157">
        <v>41922.406000000003</v>
      </c>
      <c r="D496" s="157" t="s">
        <v>2272</v>
      </c>
      <c r="E496" s="4">
        <f t="shared" si="86"/>
        <v>-19981.994773650738</v>
      </c>
      <c r="F496" s="4">
        <f t="shared" si="87"/>
        <v>-19982</v>
      </c>
      <c r="G496" s="4">
        <f t="shared" si="88"/>
        <v>3.2869999995455146E-3</v>
      </c>
      <c r="I496" s="1">
        <f>G496</f>
        <v>3.2869999995455146E-3</v>
      </c>
      <c r="M496" s="4"/>
      <c r="O496" s="4"/>
      <c r="P496" s="92">
        <f t="shared" si="89"/>
        <v>-4.0388937403128017E-2</v>
      </c>
      <c r="Q496" s="19">
        <f t="shared" si="90"/>
        <v>26903.906000000003</v>
      </c>
      <c r="R496" s="90">
        <f t="shared" si="91"/>
        <v>1.9075875080022567E-3</v>
      </c>
      <c r="S496" s="1">
        <f>S$16</f>
        <v>0.1</v>
      </c>
      <c r="T496" s="90">
        <f t="shared" si="92"/>
        <v>1.9075875080022567E-4</v>
      </c>
    </row>
    <row r="497" spans="1:35" ht="12.95" customHeight="1" x14ac:dyDescent="0.2">
      <c r="A497" s="47" t="s">
        <v>2240</v>
      </c>
      <c r="B497" s="53"/>
      <c r="C497" s="49">
        <v>41924.279499999997</v>
      </c>
      <c r="D497" s="49"/>
      <c r="E497" s="4">
        <f t="shared" si="86"/>
        <v>-19979.015897673591</v>
      </c>
      <c r="F497" s="4">
        <f t="shared" si="87"/>
        <v>-19979</v>
      </c>
      <c r="G497" s="4">
        <f t="shared" si="88"/>
        <v>-9.9985000051674433E-3</v>
      </c>
      <c r="J497" s="1">
        <f>G497</f>
        <v>-9.9985000051674433E-3</v>
      </c>
      <c r="M497" s="4"/>
      <c r="O497" s="4"/>
      <c r="P497" s="92">
        <f t="shared" si="89"/>
        <v>-4.0380819942278517E-2</v>
      </c>
      <c r="Q497" s="19">
        <f t="shared" si="90"/>
        <v>26905.779499999997</v>
      </c>
      <c r="R497" s="90">
        <f t="shared" si="91"/>
        <v>9.2308536476097709E-4</v>
      </c>
      <c r="S497" s="1">
        <f>S$17</f>
        <v>1</v>
      </c>
      <c r="T497" s="90">
        <f t="shared" si="92"/>
        <v>9.2308536476097709E-4</v>
      </c>
    </row>
    <row r="498" spans="1:35" ht="12.95" customHeight="1" x14ac:dyDescent="0.2">
      <c r="A498" s="47" t="s">
        <v>2240</v>
      </c>
      <c r="B498" s="48"/>
      <c r="C498" s="49">
        <v>41924.279499999997</v>
      </c>
      <c r="D498" s="49"/>
      <c r="E498" s="4">
        <f t="shared" si="86"/>
        <v>-19979.015897673591</v>
      </c>
      <c r="F498" s="4">
        <f t="shared" si="87"/>
        <v>-19979</v>
      </c>
      <c r="G498" s="4">
        <f t="shared" si="88"/>
        <v>-9.9985000051674433E-3</v>
      </c>
      <c r="J498" s="1">
        <f>G498</f>
        <v>-9.9985000051674433E-3</v>
      </c>
      <c r="M498" s="4"/>
      <c r="O498" s="4"/>
      <c r="P498" s="92">
        <f t="shared" si="89"/>
        <v>-4.0380819942278517E-2</v>
      </c>
      <c r="Q498" s="19">
        <f t="shared" si="90"/>
        <v>26905.779499999997</v>
      </c>
      <c r="R498" s="90">
        <f t="shared" si="91"/>
        <v>9.2308536476097709E-4</v>
      </c>
      <c r="S498" s="1">
        <f>S$17</f>
        <v>1</v>
      </c>
      <c r="T498" s="90">
        <f t="shared" si="92"/>
        <v>9.2308536476097709E-4</v>
      </c>
    </row>
    <row r="499" spans="1:35" ht="12.95" customHeight="1" x14ac:dyDescent="0.2">
      <c r="A499" s="36" t="s">
        <v>869</v>
      </c>
      <c r="B499" s="156" t="s">
        <v>2232</v>
      </c>
      <c r="C499" s="157">
        <v>41932.4545</v>
      </c>
      <c r="D499" s="157" t="s">
        <v>2272</v>
      </c>
      <c r="E499" s="4">
        <f t="shared" si="86"/>
        <v>-19966.017599774859</v>
      </c>
      <c r="F499" s="4">
        <f t="shared" si="87"/>
        <v>-19966</v>
      </c>
      <c r="G499" s="4">
        <f t="shared" si="88"/>
        <v>-1.106900000013411E-2</v>
      </c>
      <c r="J499" s="1">
        <f>G499</f>
        <v>-1.106900000013411E-2</v>
      </c>
      <c r="M499" s="4"/>
      <c r="O499" s="4"/>
      <c r="P499" s="92">
        <f t="shared" si="89"/>
        <v>-4.0345652437681692E-2</v>
      </c>
      <c r="Q499" s="19">
        <f t="shared" si="90"/>
        <v>26913.9545</v>
      </c>
      <c r="R499" s="90">
        <f t="shared" si="91"/>
        <v>8.5712237794896074E-4</v>
      </c>
      <c r="S499" s="1">
        <f>S$17</f>
        <v>1</v>
      </c>
      <c r="T499">
        <f t="shared" si="92"/>
        <v>8.5712237794896074E-4</v>
      </c>
    </row>
    <row r="500" spans="1:35" ht="12.95" customHeight="1" x14ac:dyDescent="0.2">
      <c r="A500" s="47" t="s">
        <v>2017</v>
      </c>
      <c r="B500" s="48"/>
      <c r="C500" s="49">
        <v>41934.343000000001</v>
      </c>
      <c r="D500" s="49"/>
      <c r="E500" s="4">
        <f t="shared" si="86"/>
        <v>-19963.01487370981</v>
      </c>
      <c r="F500" s="4">
        <f t="shared" si="87"/>
        <v>-19963</v>
      </c>
      <c r="G500" s="4">
        <f t="shared" si="88"/>
        <v>-9.3545000054291449E-3</v>
      </c>
      <c r="I500" s="1">
        <f>G500</f>
        <v>-9.3545000054291449E-3</v>
      </c>
      <c r="M500" s="4"/>
      <c r="O500" s="4"/>
      <c r="P500" s="92">
        <f t="shared" si="89"/>
        <v>-4.0337538742563406E-2</v>
      </c>
      <c r="Q500" s="19">
        <f t="shared" si="90"/>
        <v>26915.843000000001</v>
      </c>
      <c r="R500" s="90">
        <f t="shared" si="91"/>
        <v>9.5994868938676216E-4</v>
      </c>
      <c r="S500" s="1">
        <f>S$16</f>
        <v>0.1</v>
      </c>
      <c r="T500" s="90">
        <f t="shared" si="92"/>
        <v>9.5994868938676224E-5</v>
      </c>
      <c r="AE500" s="1">
        <v>10</v>
      </c>
      <c r="AG500" s="1" t="s">
        <v>2014</v>
      </c>
      <c r="AI500" s="1" t="s">
        <v>1993</v>
      </c>
    </row>
    <row r="501" spans="1:35" ht="12.95" customHeight="1" x14ac:dyDescent="0.2">
      <c r="A501" s="47" t="s">
        <v>2017</v>
      </c>
      <c r="B501" s="48"/>
      <c r="C501" s="49">
        <v>41934.351000000002</v>
      </c>
      <c r="D501" s="49"/>
      <c r="E501" s="4">
        <f t="shared" si="86"/>
        <v>-19963.002153662936</v>
      </c>
      <c r="F501" s="4">
        <f t="shared" si="87"/>
        <v>-19963</v>
      </c>
      <c r="G501" s="4">
        <f t="shared" si="88"/>
        <v>-1.3545000037993304E-3</v>
      </c>
      <c r="I501" s="1">
        <f>G501</f>
        <v>-1.3545000037993304E-3</v>
      </c>
      <c r="M501" s="4"/>
      <c r="O501" s="4"/>
      <c r="P501" s="92">
        <f t="shared" si="89"/>
        <v>-4.0337538742563406E-2</v>
      </c>
      <c r="Q501" s="19">
        <f t="shared" si="90"/>
        <v>26915.851000000002</v>
      </c>
      <c r="R501" s="90">
        <f t="shared" si="91"/>
        <v>1.5196773093079806E-3</v>
      </c>
      <c r="S501" s="1">
        <f>S$16</f>
        <v>0.1</v>
      </c>
      <c r="T501" s="90">
        <f t="shared" si="92"/>
        <v>1.5196773093079807E-4</v>
      </c>
      <c r="AE501" s="1">
        <v>11</v>
      </c>
      <c r="AG501" s="1" t="s">
        <v>2001</v>
      </c>
      <c r="AI501" s="1" t="s">
        <v>1993</v>
      </c>
    </row>
    <row r="502" spans="1:35" ht="12.95" customHeight="1" x14ac:dyDescent="0.2">
      <c r="A502" s="36" t="s">
        <v>869</v>
      </c>
      <c r="B502" s="156" t="s">
        <v>2232</v>
      </c>
      <c r="C502" s="157">
        <v>41947.549400000004</v>
      </c>
      <c r="D502" s="157" t="s">
        <v>2272</v>
      </c>
      <c r="E502" s="4">
        <f t="shared" si="86"/>
        <v>-19942.016620331244</v>
      </c>
      <c r="F502" s="4">
        <f t="shared" si="87"/>
        <v>-19942</v>
      </c>
      <c r="G502" s="4">
        <f t="shared" si="88"/>
        <v>-1.0452999995322898E-2</v>
      </c>
      <c r="J502" s="1">
        <f>G502</f>
        <v>-1.0452999995322898E-2</v>
      </c>
      <c r="M502" s="4"/>
      <c r="O502" s="4"/>
      <c r="P502" s="92">
        <f t="shared" si="89"/>
        <v>-4.028076264682437E-2</v>
      </c>
      <c r="Q502" s="19">
        <f t="shared" si="90"/>
        <v>26929.049400000004</v>
      </c>
      <c r="R502" s="90">
        <f t="shared" si="91"/>
        <v>8.8969542479430609E-4</v>
      </c>
      <c r="S502" s="1">
        <f>S$17</f>
        <v>1</v>
      </c>
      <c r="T502">
        <f t="shared" si="92"/>
        <v>8.8969542479430609E-4</v>
      </c>
    </row>
    <row r="503" spans="1:35" ht="12.95" customHeight="1" x14ac:dyDescent="0.2">
      <c r="A503" s="36" t="s">
        <v>869</v>
      </c>
      <c r="B503" s="156" t="s">
        <v>2232</v>
      </c>
      <c r="C503" s="157">
        <v>41952.579700000002</v>
      </c>
      <c r="D503" s="157" t="s">
        <v>2272</v>
      </c>
      <c r="E503" s="4">
        <f t="shared" si="86"/>
        <v>-19934.018413857855</v>
      </c>
      <c r="F503" s="4">
        <f t="shared" si="87"/>
        <v>-19934</v>
      </c>
      <c r="G503" s="4">
        <f t="shared" si="88"/>
        <v>-1.1580999998841435E-2</v>
      </c>
      <c r="J503" s="1">
        <f>G503</f>
        <v>-1.1580999998841435E-2</v>
      </c>
      <c r="M503" s="4"/>
      <c r="O503" s="4"/>
      <c r="P503" s="92">
        <f t="shared" si="89"/>
        <v>-4.0259142758488506E-2</v>
      </c>
      <c r="Q503" s="19">
        <f t="shared" si="90"/>
        <v>26934.079700000002</v>
      </c>
      <c r="R503" s="90">
        <f t="shared" si="91"/>
        <v>8.2243587214269774E-4</v>
      </c>
      <c r="S503" s="1">
        <f>S$17</f>
        <v>1</v>
      </c>
      <c r="T503">
        <f t="shared" si="92"/>
        <v>8.2243587214269774E-4</v>
      </c>
    </row>
    <row r="504" spans="1:35" ht="12.95" customHeight="1" x14ac:dyDescent="0.2">
      <c r="A504" s="36" t="s">
        <v>869</v>
      </c>
      <c r="B504" s="156" t="s">
        <v>2232</v>
      </c>
      <c r="C504" s="157">
        <v>41956.354099999997</v>
      </c>
      <c r="D504" s="157" t="s">
        <v>2272</v>
      </c>
      <c r="E504" s="4">
        <f t="shared" si="86"/>
        <v>-19928.017095743005</v>
      </c>
      <c r="F504" s="4">
        <f t="shared" si="87"/>
        <v>-19928</v>
      </c>
      <c r="G504" s="4">
        <f t="shared" si="88"/>
        <v>-1.075200000195764E-2</v>
      </c>
      <c r="J504" s="1">
        <f>G504</f>
        <v>-1.075200000195764E-2</v>
      </c>
      <c r="M504" s="4"/>
      <c r="O504" s="4"/>
      <c r="P504" s="92">
        <f t="shared" si="89"/>
        <v>-4.0242931137251421E-2</v>
      </c>
      <c r="Q504" s="19">
        <f t="shared" si="90"/>
        <v>26937.854099999997</v>
      </c>
      <c r="R504" s="90">
        <f t="shared" si="91"/>
        <v>8.697150192266401E-4</v>
      </c>
      <c r="S504" s="1">
        <f>S$17</f>
        <v>1</v>
      </c>
      <c r="T504">
        <f t="shared" si="92"/>
        <v>8.697150192266401E-4</v>
      </c>
    </row>
    <row r="505" spans="1:35" ht="12.95" customHeight="1" x14ac:dyDescent="0.2">
      <c r="A505" s="47" t="s">
        <v>1987</v>
      </c>
      <c r="B505" s="48"/>
      <c r="C505" s="49">
        <v>41973.330999999998</v>
      </c>
      <c r="D505" s="49"/>
      <c r="E505" s="4">
        <f t="shared" si="86"/>
        <v>-19901.023725272433</v>
      </c>
      <c r="F505" s="4">
        <f t="shared" si="87"/>
        <v>-19901</v>
      </c>
      <c r="G505" s="4">
        <f t="shared" si="88"/>
        <v>-1.4921500005584676E-2</v>
      </c>
      <c r="I505" s="1">
        <f t="shared" ref="I505:I514" si="93">G505</f>
        <v>-1.4921500005584676E-2</v>
      </c>
      <c r="M505" s="4"/>
      <c r="O505" s="4"/>
      <c r="P505" s="92">
        <f t="shared" si="89"/>
        <v>-4.0170013792377404E-2</v>
      </c>
      <c r="Q505" s="19">
        <f t="shared" si="90"/>
        <v>26954.830999999998</v>
      </c>
      <c r="R505" s="90">
        <f t="shared" si="91"/>
        <v>6.3748744844186248E-4</v>
      </c>
      <c r="S505" s="1">
        <f t="shared" ref="S505:S514" si="94">S$16</f>
        <v>0.1</v>
      </c>
      <c r="T505" s="90">
        <f t="shared" si="92"/>
        <v>6.3748744844186248E-5</v>
      </c>
      <c r="AD505" s="1" t="s">
        <v>1986</v>
      </c>
      <c r="AI505" s="1" t="s">
        <v>1988</v>
      </c>
    </row>
    <row r="506" spans="1:35" ht="12.95" customHeight="1" x14ac:dyDescent="0.2">
      <c r="A506" s="36" t="s">
        <v>855</v>
      </c>
      <c r="B506" s="156" t="s">
        <v>2232</v>
      </c>
      <c r="C506" s="157">
        <v>41983.389000000003</v>
      </c>
      <c r="D506" s="157" t="s">
        <v>2272</v>
      </c>
      <c r="E506" s="4">
        <f t="shared" si="86"/>
        <v>-19885.031446340879</v>
      </c>
      <c r="F506" s="4">
        <f t="shared" si="87"/>
        <v>-19885</v>
      </c>
      <c r="G506" s="4">
        <f t="shared" si="88"/>
        <v>-1.9777499997871928E-2</v>
      </c>
      <c r="I506" s="1">
        <f t="shared" si="93"/>
        <v>-1.9777499997871928E-2</v>
      </c>
      <c r="M506" s="4"/>
      <c r="O506" s="4"/>
      <c r="P506" s="92">
        <f t="shared" si="89"/>
        <v>-4.0126830501673934E-2</v>
      </c>
      <c r="Q506" s="19">
        <f t="shared" si="90"/>
        <v>26964.889000000003</v>
      </c>
      <c r="R506" s="90">
        <f t="shared" si="91"/>
        <v>4.140952519529668E-4</v>
      </c>
      <c r="S506" s="1">
        <f t="shared" si="94"/>
        <v>0.1</v>
      </c>
      <c r="T506" s="90">
        <f t="shared" si="92"/>
        <v>4.1409525195296686E-5</v>
      </c>
    </row>
    <row r="507" spans="1:35" ht="12.95" customHeight="1" x14ac:dyDescent="0.2">
      <c r="A507" s="36" t="s">
        <v>892</v>
      </c>
      <c r="B507" s="156" t="s">
        <v>2232</v>
      </c>
      <c r="C507" s="157">
        <v>41986.538999999997</v>
      </c>
      <c r="D507" s="157" t="s">
        <v>2272</v>
      </c>
      <c r="E507" s="4">
        <f t="shared" si="86"/>
        <v>-19880.022927884496</v>
      </c>
      <c r="F507" s="4">
        <f t="shared" si="87"/>
        <v>-19880</v>
      </c>
      <c r="G507" s="4">
        <f t="shared" si="88"/>
        <v>-1.4420000006793998E-2</v>
      </c>
      <c r="I507" s="1">
        <f t="shared" si="93"/>
        <v>-1.4420000006793998E-2</v>
      </c>
      <c r="M507" s="4"/>
      <c r="O507" s="4"/>
      <c r="P507" s="92">
        <f t="shared" si="89"/>
        <v>-4.0113339842097619E-2</v>
      </c>
      <c r="Q507" s="19">
        <f t="shared" si="90"/>
        <v>26968.038999999997</v>
      </c>
      <c r="R507" s="90">
        <f t="shared" si="91"/>
        <v>6.6014771189239988E-4</v>
      </c>
      <c r="S507" s="1">
        <f t="shared" si="94"/>
        <v>0.1</v>
      </c>
      <c r="T507" s="90">
        <f t="shared" si="92"/>
        <v>6.6014771189239985E-5</v>
      </c>
    </row>
    <row r="508" spans="1:35" ht="12.95" customHeight="1" x14ac:dyDescent="0.2">
      <c r="A508" s="36" t="s">
        <v>892</v>
      </c>
      <c r="B508" s="156" t="s">
        <v>2232</v>
      </c>
      <c r="C508" s="157">
        <v>41986.544999999998</v>
      </c>
      <c r="D508" s="157" t="s">
        <v>2272</v>
      </c>
      <c r="E508" s="4">
        <f t="shared" si="86"/>
        <v>-19880.01338784934</v>
      </c>
      <c r="F508" s="4">
        <f t="shared" si="87"/>
        <v>-19880</v>
      </c>
      <c r="G508" s="4">
        <f t="shared" si="88"/>
        <v>-8.4200000055716373E-3</v>
      </c>
      <c r="I508" s="1">
        <f t="shared" si="93"/>
        <v>-8.4200000055716373E-3</v>
      </c>
      <c r="M508" s="4"/>
      <c r="O508" s="4"/>
      <c r="P508" s="92">
        <f t="shared" si="89"/>
        <v>-4.0113339842097619E-2</v>
      </c>
      <c r="Q508" s="19">
        <f t="shared" si="90"/>
        <v>26968.044999999998</v>
      </c>
      <c r="R508" s="90">
        <f t="shared" si="91"/>
        <v>1.0044677899935248E-3</v>
      </c>
      <c r="S508" s="1">
        <f t="shared" si="94"/>
        <v>0.1</v>
      </c>
      <c r="T508" s="90">
        <f t="shared" si="92"/>
        <v>1.0044677899935249E-4</v>
      </c>
    </row>
    <row r="509" spans="1:35" ht="12.95" customHeight="1" x14ac:dyDescent="0.2">
      <c r="A509" s="36" t="s">
        <v>892</v>
      </c>
      <c r="B509" s="156" t="s">
        <v>2232</v>
      </c>
      <c r="C509" s="157">
        <v>41989.688000000002</v>
      </c>
      <c r="D509" s="157" t="s">
        <v>2272</v>
      </c>
      <c r="E509" s="4">
        <f t="shared" si="86"/>
        <v>-19875.015999433959</v>
      </c>
      <c r="F509" s="4">
        <f t="shared" si="87"/>
        <v>-19875</v>
      </c>
      <c r="G509" s="4">
        <f t="shared" si="88"/>
        <v>-1.0062499997729901E-2</v>
      </c>
      <c r="I509" s="1">
        <f t="shared" si="93"/>
        <v>-1.0062499997729901E-2</v>
      </c>
      <c r="M509" s="4"/>
      <c r="O509" s="4"/>
      <c r="P509" s="92">
        <f t="shared" si="89"/>
        <v>-4.009985114383964E-2</v>
      </c>
      <c r="Q509" s="19">
        <f t="shared" si="90"/>
        <v>26971.188000000002</v>
      </c>
      <c r="R509" s="90">
        <f t="shared" si="91"/>
        <v>9.0224246387470008E-4</v>
      </c>
      <c r="S509" s="1">
        <f t="shared" si="94"/>
        <v>0.1</v>
      </c>
      <c r="T509" s="90">
        <f t="shared" si="92"/>
        <v>9.0224246387470019E-5</v>
      </c>
    </row>
    <row r="510" spans="1:35" ht="12.95" customHeight="1" x14ac:dyDescent="0.2">
      <c r="A510" s="36" t="s">
        <v>892</v>
      </c>
      <c r="B510" s="156" t="s">
        <v>2232</v>
      </c>
      <c r="C510" s="157">
        <v>41991.567999999999</v>
      </c>
      <c r="D510" s="157" t="s">
        <v>2272</v>
      </c>
      <c r="E510" s="4">
        <f t="shared" si="86"/>
        <v>-19872.02678841872</v>
      </c>
      <c r="F510" s="4">
        <f t="shared" si="87"/>
        <v>-19872</v>
      </c>
      <c r="G510" s="4">
        <f t="shared" si="88"/>
        <v>-1.6847999999299645E-2</v>
      </c>
      <c r="I510" s="1">
        <f t="shared" si="93"/>
        <v>-1.6847999999299645E-2</v>
      </c>
      <c r="M510" s="4"/>
      <c r="O510" s="4"/>
      <c r="P510" s="92">
        <f t="shared" si="89"/>
        <v>-4.0091758866317662E-2</v>
      </c>
      <c r="Q510" s="19">
        <f t="shared" si="90"/>
        <v>26973.067999999999</v>
      </c>
      <c r="R510" s="90">
        <f t="shared" si="91"/>
        <v>5.402723262680787E-4</v>
      </c>
      <c r="S510" s="1">
        <f t="shared" si="94"/>
        <v>0.1</v>
      </c>
      <c r="T510" s="90">
        <f t="shared" si="92"/>
        <v>5.4027232626807875E-5</v>
      </c>
    </row>
    <row r="511" spans="1:35" ht="12.95" customHeight="1" x14ac:dyDescent="0.2">
      <c r="A511" s="36" t="s">
        <v>892</v>
      </c>
      <c r="B511" s="156" t="s">
        <v>2232</v>
      </c>
      <c r="C511" s="157">
        <v>41991.572999999997</v>
      </c>
      <c r="D511" s="157" t="s">
        <v>2272</v>
      </c>
      <c r="E511" s="4">
        <f t="shared" si="86"/>
        <v>-19872.018838389427</v>
      </c>
      <c r="F511" s="4">
        <f t="shared" si="87"/>
        <v>-19872</v>
      </c>
      <c r="G511" s="4">
        <f t="shared" si="88"/>
        <v>-1.184800000191899E-2</v>
      </c>
      <c r="I511" s="1">
        <f t="shared" si="93"/>
        <v>-1.184800000191899E-2</v>
      </c>
      <c r="M511" s="4"/>
      <c r="O511" s="4"/>
      <c r="P511" s="92">
        <f t="shared" si="89"/>
        <v>-4.0091758866317662E-2</v>
      </c>
      <c r="Q511" s="19">
        <f t="shared" si="90"/>
        <v>26973.072999999997</v>
      </c>
      <c r="R511" s="90">
        <f t="shared" si="91"/>
        <v>7.9770991479029849E-4</v>
      </c>
      <c r="S511" s="1">
        <f t="shared" si="94"/>
        <v>0.1</v>
      </c>
      <c r="T511" s="90">
        <f t="shared" si="92"/>
        <v>7.9770991479029849E-5</v>
      </c>
    </row>
    <row r="512" spans="1:35" ht="12.95" customHeight="1" x14ac:dyDescent="0.2">
      <c r="A512" s="47" t="s">
        <v>2019</v>
      </c>
      <c r="B512" s="48"/>
      <c r="C512" s="49">
        <v>41997.228999999999</v>
      </c>
      <c r="D512" s="49"/>
      <c r="E512" s="4">
        <f t="shared" si="86"/>
        <v>-19863.025765249949</v>
      </c>
      <c r="F512" s="4">
        <f t="shared" si="87"/>
        <v>-19863</v>
      </c>
      <c r="G512" s="4">
        <f t="shared" si="88"/>
        <v>-1.6204500003368594E-2</v>
      </c>
      <c r="I512" s="1">
        <f t="shared" si="93"/>
        <v>-1.6204500003368594E-2</v>
      </c>
      <c r="M512" s="4"/>
      <c r="O512" s="4"/>
      <c r="P512" s="92">
        <f t="shared" si="89"/>
        <v>-4.0067486270199341E-2</v>
      </c>
      <c r="Q512" s="19">
        <f t="shared" si="90"/>
        <v>26978.728999999999</v>
      </c>
      <c r="R512" s="90">
        <f t="shared" si="91"/>
        <v>5.6944211357095285E-4</v>
      </c>
      <c r="S512" s="1">
        <f t="shared" si="94"/>
        <v>0.1</v>
      </c>
      <c r="T512" s="90">
        <f t="shared" si="92"/>
        <v>5.6944211357095287E-5</v>
      </c>
      <c r="AE512" s="1">
        <v>14</v>
      </c>
      <c r="AG512" s="1" t="s">
        <v>2018</v>
      </c>
      <c r="AI512" s="1" t="s">
        <v>1993</v>
      </c>
    </row>
    <row r="513" spans="1:35" ht="12.95" customHeight="1" x14ac:dyDescent="0.2">
      <c r="A513" s="47" t="s">
        <v>2019</v>
      </c>
      <c r="B513" s="48"/>
      <c r="C513" s="49">
        <v>41997.231</v>
      </c>
      <c r="D513" s="49"/>
      <c r="E513" s="4">
        <f t="shared" si="86"/>
        <v>-19863.022585238228</v>
      </c>
      <c r="F513" s="4">
        <f t="shared" si="87"/>
        <v>-19863</v>
      </c>
      <c r="G513" s="4">
        <f t="shared" si="88"/>
        <v>-1.420450000296114E-2</v>
      </c>
      <c r="I513" s="1">
        <f t="shared" si="93"/>
        <v>-1.420450000296114E-2</v>
      </c>
      <c r="M513" s="4"/>
      <c r="O513" s="4"/>
      <c r="P513" s="92">
        <f t="shared" si="89"/>
        <v>-4.0067486270199341E-2</v>
      </c>
      <c r="Q513" s="19">
        <f t="shared" si="90"/>
        <v>26978.731</v>
      </c>
      <c r="R513" s="90">
        <f t="shared" si="91"/>
        <v>6.6889405865935175E-4</v>
      </c>
      <c r="S513" s="1">
        <f t="shared" si="94"/>
        <v>0.1</v>
      </c>
      <c r="T513" s="90">
        <f t="shared" si="92"/>
        <v>6.6889405865935183E-5</v>
      </c>
      <c r="AE513" s="1">
        <v>14</v>
      </c>
      <c r="AG513" s="1" t="s">
        <v>2020</v>
      </c>
      <c r="AI513" s="1" t="s">
        <v>1993</v>
      </c>
    </row>
    <row r="514" spans="1:35" ht="12.95" customHeight="1" x14ac:dyDescent="0.2">
      <c r="A514" s="36" t="s">
        <v>892</v>
      </c>
      <c r="B514" s="156" t="s">
        <v>2232</v>
      </c>
      <c r="C514" s="157">
        <v>42008.548999999999</v>
      </c>
      <c r="D514" s="157" t="s">
        <v>2272</v>
      </c>
      <c r="E514" s="4">
        <f t="shared" si="86"/>
        <v>-19845.026898924127</v>
      </c>
      <c r="F514" s="4">
        <f t="shared" si="87"/>
        <v>-19845</v>
      </c>
      <c r="G514" s="4">
        <f t="shared" si="88"/>
        <v>-1.6917500004637986E-2</v>
      </c>
      <c r="I514" s="1">
        <f t="shared" si="93"/>
        <v>-1.6917500004637986E-2</v>
      </c>
      <c r="M514" s="4"/>
      <c r="O514" s="4"/>
      <c r="P514" s="92">
        <f t="shared" si="89"/>
        <v>-4.0018960141976978E-2</v>
      </c>
      <c r="Q514" s="19">
        <f t="shared" si="90"/>
        <v>26990.048999999999</v>
      </c>
      <c r="R514" s="90">
        <f t="shared" si="91"/>
        <v>5.3367746047706249E-4</v>
      </c>
      <c r="S514" s="1">
        <f t="shared" si="94"/>
        <v>0.1</v>
      </c>
      <c r="T514" s="90">
        <f t="shared" si="92"/>
        <v>5.3367746047706251E-5</v>
      </c>
    </row>
    <row r="515" spans="1:35" ht="12.95" customHeight="1" x14ac:dyDescent="0.2">
      <c r="A515" s="46" t="s">
        <v>2278</v>
      </c>
      <c r="B515" s="45" t="s">
        <v>2226</v>
      </c>
      <c r="C515" s="46">
        <v>42011.385199999997</v>
      </c>
      <c r="D515" s="46">
        <v>8.9999999999999998E-4</v>
      </c>
      <c r="E515" s="4">
        <f t="shared" si="86"/>
        <v>-19840.517324306347</v>
      </c>
      <c r="F515" s="4">
        <f t="shared" si="87"/>
        <v>-19840.5</v>
      </c>
      <c r="G515" s="4">
        <f t="shared" si="88"/>
        <v>-1.089575000514742E-2</v>
      </c>
      <c r="J515" s="1">
        <f>G515</f>
        <v>-1.089575000514742E-2</v>
      </c>
      <c r="M515" s="4"/>
      <c r="O515" s="4"/>
      <c r="P515" s="92">
        <f t="shared" si="89"/>
        <v>-4.0006832581591031E-2</v>
      </c>
      <c r="Q515" s="19">
        <f t="shared" si="90"/>
        <v>26992.885199999997</v>
      </c>
      <c r="R515" s="90">
        <f t="shared" si="91"/>
        <v>8.4745512877251879E-4</v>
      </c>
      <c r="S515" s="1">
        <f>S$17</f>
        <v>1</v>
      </c>
      <c r="T515" s="90">
        <f t="shared" si="92"/>
        <v>8.4745512877251879E-4</v>
      </c>
    </row>
    <row r="516" spans="1:35" ht="12.95" customHeight="1" x14ac:dyDescent="0.2">
      <c r="A516" s="36" t="s">
        <v>892</v>
      </c>
      <c r="B516" s="156" t="s">
        <v>2232</v>
      </c>
      <c r="C516" s="157">
        <v>42030.563000000002</v>
      </c>
      <c r="D516" s="157" t="s">
        <v>2272</v>
      </c>
      <c r="E516" s="4">
        <f t="shared" si="86"/>
        <v>-19810.024509940318</v>
      </c>
      <c r="F516" s="4">
        <f t="shared" si="87"/>
        <v>-19810</v>
      </c>
      <c r="G516" s="4">
        <f t="shared" si="88"/>
        <v>-1.5415000001667067E-2</v>
      </c>
      <c r="I516" s="1">
        <f>G516</f>
        <v>-1.5415000001667067E-2</v>
      </c>
      <c r="M516" s="4"/>
      <c r="O516" s="4"/>
      <c r="P516" s="92">
        <f t="shared" si="89"/>
        <v>-3.9924676546455103E-2</v>
      </c>
      <c r="Q516" s="19">
        <f t="shared" si="90"/>
        <v>27012.063000000002</v>
      </c>
      <c r="R516" s="90">
        <f t="shared" si="91"/>
        <v>6.007242443301328E-4</v>
      </c>
      <c r="S516" s="1">
        <f>S$16</f>
        <v>0.1</v>
      </c>
      <c r="T516" s="90">
        <f t="shared" si="92"/>
        <v>6.0072424433013282E-5</v>
      </c>
    </row>
    <row r="517" spans="1:35" ht="12.95" customHeight="1" x14ac:dyDescent="0.2">
      <c r="A517" s="47" t="s">
        <v>2021</v>
      </c>
      <c r="B517" s="48"/>
      <c r="C517" s="49">
        <v>42036.245999999999</v>
      </c>
      <c r="D517" s="49"/>
      <c r="E517" s="4">
        <f t="shared" si="86"/>
        <v>-19800.98850664265</v>
      </c>
      <c r="F517" s="4">
        <f t="shared" si="87"/>
        <v>-19801</v>
      </c>
      <c r="G517" s="4">
        <f t="shared" si="88"/>
        <v>7.2284999987459742E-3</v>
      </c>
      <c r="I517" s="1">
        <f>G517</f>
        <v>7.2284999987459742E-3</v>
      </c>
      <c r="M517" s="4"/>
      <c r="O517" s="4"/>
      <c r="P517" s="92">
        <f t="shared" si="89"/>
        <v>-3.9900447726962177E-2</v>
      </c>
      <c r="Q517" s="19">
        <f t="shared" si="90"/>
        <v>27017.745999999999</v>
      </c>
      <c r="R517" s="90">
        <f t="shared" si="91"/>
        <v>2.2211377137325316E-3</v>
      </c>
      <c r="S517" s="1">
        <f>S$16</f>
        <v>0.1</v>
      </c>
      <c r="T517" s="90">
        <f t="shared" si="92"/>
        <v>2.2211377137325316E-4</v>
      </c>
      <c r="AE517" s="1">
        <v>10</v>
      </c>
      <c r="AG517" s="1" t="s">
        <v>2014</v>
      </c>
      <c r="AI517" s="1" t="s">
        <v>1993</v>
      </c>
    </row>
    <row r="518" spans="1:35" ht="12.95" customHeight="1" x14ac:dyDescent="0.2">
      <c r="A518" s="47" t="s">
        <v>2178</v>
      </c>
      <c r="B518" s="53"/>
      <c r="C518" s="49">
        <v>42046.294699999999</v>
      </c>
      <c r="D518" s="49"/>
      <c r="E518" s="4">
        <f t="shared" si="86"/>
        <v>-19785.011014765594</v>
      </c>
      <c r="F518" s="4">
        <f t="shared" si="87"/>
        <v>-19785</v>
      </c>
      <c r="G518" s="4">
        <f t="shared" si="88"/>
        <v>-6.9275000059860758E-3</v>
      </c>
      <c r="J518" s="1">
        <f>G518</f>
        <v>-6.9275000059860758E-3</v>
      </c>
      <c r="M518" s="4"/>
      <c r="O518" s="4"/>
      <c r="P518" s="92">
        <f t="shared" si="89"/>
        <v>-3.9857389960632594E-2</v>
      </c>
      <c r="Q518" s="19">
        <f t="shared" si="90"/>
        <v>27027.794699999999</v>
      </c>
      <c r="R518" s="90">
        <f t="shared" si="91"/>
        <v>1.0843776524251296E-3</v>
      </c>
      <c r="S518" s="1">
        <f>S$17</f>
        <v>1</v>
      </c>
      <c r="T518" s="90">
        <f t="shared" si="92"/>
        <v>1.0843776524251296E-3</v>
      </c>
      <c r="X518" s="1">
        <v>-14977</v>
      </c>
    </row>
    <row r="519" spans="1:35" ht="12.95" customHeight="1" x14ac:dyDescent="0.2">
      <c r="A519" s="36" t="s">
        <v>892</v>
      </c>
      <c r="B519" s="156" t="s">
        <v>2232</v>
      </c>
      <c r="C519" s="157">
        <v>42047.550999999999</v>
      </c>
      <c r="D519" s="157" t="s">
        <v>2272</v>
      </c>
      <c r="E519" s="4">
        <f t="shared" si="86"/>
        <v>-19783.013490404715</v>
      </c>
      <c r="F519" s="4">
        <f t="shared" si="87"/>
        <v>-19783</v>
      </c>
      <c r="G519" s="4">
        <f t="shared" si="88"/>
        <v>-8.4845000019413419E-3</v>
      </c>
      <c r="I519" s="1">
        <f t="shared" ref="I519:I531" si="95">G519</f>
        <v>-8.4845000019413419E-3</v>
      </c>
      <c r="M519" s="4"/>
      <c r="O519" s="4"/>
      <c r="P519" s="92">
        <f t="shared" si="89"/>
        <v>-3.9852009151990608E-2</v>
      </c>
      <c r="Q519" s="19">
        <f t="shared" si="90"/>
        <v>27029.050999999999</v>
      </c>
      <c r="R519" s="90">
        <f t="shared" si="91"/>
        <v>9.8392063027842439E-4</v>
      </c>
      <c r="S519" s="1">
        <f t="shared" ref="S519:S531" si="96">S$16</f>
        <v>0.1</v>
      </c>
      <c r="T519" s="90">
        <f t="shared" si="92"/>
        <v>9.8392063027842442E-5</v>
      </c>
    </row>
    <row r="520" spans="1:35" ht="12.95" customHeight="1" x14ac:dyDescent="0.2">
      <c r="A520" s="36" t="s">
        <v>3745</v>
      </c>
      <c r="B520" s="156" t="s">
        <v>2232</v>
      </c>
      <c r="C520" s="157">
        <v>42052.574000000001</v>
      </c>
      <c r="D520" s="157" t="s">
        <v>2272</v>
      </c>
      <c r="E520" s="4">
        <f t="shared" si="86"/>
        <v>-19775.026890974095</v>
      </c>
      <c r="F520" s="4">
        <f t="shared" si="87"/>
        <v>-19775</v>
      </c>
      <c r="G520" s="4">
        <f t="shared" si="88"/>
        <v>-1.6912500002945308E-2</v>
      </c>
      <c r="I520" s="1">
        <f t="shared" si="95"/>
        <v>-1.6912500002945308E-2</v>
      </c>
      <c r="M520" s="4"/>
      <c r="O520" s="4"/>
      <c r="P520" s="92">
        <f t="shared" si="89"/>
        <v>-3.9830489055531992E-2</v>
      </c>
      <c r="Q520" s="19">
        <f t="shared" si="90"/>
        <v>27034.074000000001</v>
      </c>
      <c r="R520" s="90">
        <f t="shared" si="91"/>
        <v>5.2523422221448311E-4</v>
      </c>
      <c r="S520" s="1">
        <f t="shared" si="96"/>
        <v>0.1</v>
      </c>
      <c r="T520" s="90">
        <f t="shared" si="92"/>
        <v>5.2523422221448314E-5</v>
      </c>
    </row>
    <row r="521" spans="1:35" ht="12.95" customHeight="1" x14ac:dyDescent="0.2">
      <c r="A521" s="47" t="s">
        <v>2023</v>
      </c>
      <c r="B521" s="48"/>
      <c r="C521" s="49">
        <v>42090.315000000002</v>
      </c>
      <c r="D521" s="49"/>
      <c r="E521" s="4">
        <f t="shared" si="86"/>
        <v>-19715.018479843096</v>
      </c>
      <c r="F521" s="4">
        <f t="shared" si="87"/>
        <v>-19715</v>
      </c>
      <c r="G521" s="4">
        <f t="shared" si="88"/>
        <v>-1.1622500001976732E-2</v>
      </c>
      <c r="I521" s="1">
        <f t="shared" si="95"/>
        <v>-1.1622500001976732E-2</v>
      </c>
      <c r="M521" s="4"/>
      <c r="O521" s="4"/>
      <c r="P521" s="92">
        <f t="shared" si="89"/>
        <v>-3.9669248375669076E-2</v>
      </c>
      <c r="Q521" s="19">
        <f t="shared" si="90"/>
        <v>27071.815000000002</v>
      </c>
      <c r="R521" s="90">
        <f t="shared" si="91"/>
        <v>7.8662009433721417E-4</v>
      </c>
      <c r="S521" s="1">
        <f t="shared" si="96"/>
        <v>0.1</v>
      </c>
      <c r="T521" s="90">
        <f t="shared" si="92"/>
        <v>7.8662009433721423E-5</v>
      </c>
      <c r="AE521" s="1">
        <v>10</v>
      </c>
      <c r="AG521" s="1" t="s">
        <v>2022</v>
      </c>
      <c r="AI521" s="1" t="s">
        <v>1993</v>
      </c>
    </row>
    <row r="522" spans="1:35" ht="12.95" customHeight="1" x14ac:dyDescent="0.2">
      <c r="A522" s="47" t="s">
        <v>2023</v>
      </c>
      <c r="B522" s="48"/>
      <c r="C522" s="49">
        <v>42090.317999999999</v>
      </c>
      <c r="D522" s="49"/>
      <c r="E522" s="4">
        <f t="shared" si="86"/>
        <v>-19715.013709825525</v>
      </c>
      <c r="F522" s="4">
        <f t="shared" si="87"/>
        <v>-19715</v>
      </c>
      <c r="G522" s="4">
        <f t="shared" si="88"/>
        <v>-8.6225000050035305E-3</v>
      </c>
      <c r="I522" s="1">
        <f t="shared" si="95"/>
        <v>-8.6225000050035305E-3</v>
      </c>
      <c r="M522" s="4"/>
      <c r="O522" s="4"/>
      <c r="P522" s="92">
        <f t="shared" si="89"/>
        <v>-3.9669248375669076E-2</v>
      </c>
      <c r="Q522" s="19">
        <f t="shared" si="90"/>
        <v>27071.817999999999</v>
      </c>
      <c r="R522" s="90">
        <f t="shared" si="91"/>
        <v>9.6390058439142377E-4</v>
      </c>
      <c r="S522" s="1">
        <f t="shared" si="96"/>
        <v>0.1</v>
      </c>
      <c r="T522" s="90">
        <f t="shared" si="92"/>
        <v>9.6390058439142377E-5</v>
      </c>
      <c r="AE522" s="1">
        <v>7</v>
      </c>
      <c r="AG522" s="1" t="s">
        <v>1991</v>
      </c>
      <c r="AI522" s="1" t="s">
        <v>1993</v>
      </c>
    </row>
    <row r="523" spans="1:35" ht="12.95" customHeight="1" x14ac:dyDescent="0.2">
      <c r="A523" s="47" t="s">
        <v>2024</v>
      </c>
      <c r="B523" s="48"/>
      <c r="C523" s="49">
        <v>42254.472000000002</v>
      </c>
      <c r="D523" s="49"/>
      <c r="E523" s="4">
        <f t="shared" si="86"/>
        <v>-19454.007888019067</v>
      </c>
      <c r="F523" s="4">
        <f t="shared" si="87"/>
        <v>-19454</v>
      </c>
      <c r="G523" s="4">
        <f t="shared" si="88"/>
        <v>-4.960999998729676E-3</v>
      </c>
      <c r="I523" s="1">
        <f t="shared" si="95"/>
        <v>-4.960999998729676E-3</v>
      </c>
      <c r="M523" s="4"/>
      <c r="O523" s="4"/>
      <c r="P523" s="92">
        <f t="shared" si="89"/>
        <v>-3.8971137842505769E-2</v>
      </c>
      <c r="Q523" s="19">
        <f t="shared" si="90"/>
        <v>27235.972000000002</v>
      </c>
      <c r="R523" s="90">
        <f t="shared" si="91"/>
        <v>1.1566894761526508E-3</v>
      </c>
      <c r="S523" s="1">
        <f t="shared" si="96"/>
        <v>0.1</v>
      </c>
      <c r="T523" s="90">
        <f t="shared" si="92"/>
        <v>1.1566894761526508E-4</v>
      </c>
      <c r="AE523" s="1">
        <v>9</v>
      </c>
      <c r="AG523" s="1" t="s">
        <v>2001</v>
      </c>
      <c r="AI523" s="1" t="s">
        <v>1993</v>
      </c>
    </row>
    <row r="524" spans="1:35" ht="12.95" customHeight="1" x14ac:dyDescent="0.2">
      <c r="A524" s="47" t="s">
        <v>2025</v>
      </c>
      <c r="B524" s="48"/>
      <c r="C524" s="49">
        <v>42266.411</v>
      </c>
      <c r="D524" s="49"/>
      <c r="E524" s="4">
        <f t="shared" si="86"/>
        <v>-19435.024808066421</v>
      </c>
      <c r="F524" s="4">
        <f t="shared" si="87"/>
        <v>-19435</v>
      </c>
      <c r="G524" s="4">
        <f t="shared" si="88"/>
        <v>-1.5602500003296882E-2</v>
      </c>
      <c r="I524" s="1">
        <f t="shared" si="95"/>
        <v>-1.5602500003296882E-2</v>
      </c>
      <c r="M524" s="4"/>
      <c r="O524" s="4"/>
      <c r="P524" s="92">
        <f t="shared" si="89"/>
        <v>-3.8920526219765481E-2</v>
      </c>
      <c r="Q524" s="19">
        <f t="shared" si="90"/>
        <v>27247.911</v>
      </c>
      <c r="R524" s="90">
        <f t="shared" si="91"/>
        <v>5.4373034663191683E-4</v>
      </c>
      <c r="S524" s="1">
        <f t="shared" si="96"/>
        <v>0.1</v>
      </c>
      <c r="T524" s="90">
        <f t="shared" si="92"/>
        <v>5.4373034663191685E-5</v>
      </c>
      <c r="AE524" s="1">
        <v>16</v>
      </c>
      <c r="AG524" s="1" t="s">
        <v>2014</v>
      </c>
      <c r="AI524" s="1" t="s">
        <v>1993</v>
      </c>
    </row>
    <row r="525" spans="1:35" ht="12.95" customHeight="1" x14ac:dyDescent="0.2">
      <c r="A525" s="36" t="s">
        <v>778</v>
      </c>
      <c r="B525" s="156" t="s">
        <v>2232</v>
      </c>
      <c r="C525" s="157">
        <v>42276.476000000002</v>
      </c>
      <c r="D525" s="157" t="s">
        <v>2272</v>
      </c>
      <c r="E525" s="4">
        <f t="shared" si="86"/>
        <v>-19419.021399093854</v>
      </c>
      <c r="F525" s="4">
        <f t="shared" si="87"/>
        <v>-19419</v>
      </c>
      <c r="G525" s="4">
        <f t="shared" si="88"/>
        <v>-1.3458499997796025E-2</v>
      </c>
      <c r="I525" s="1">
        <f t="shared" si="95"/>
        <v>-1.3458499997796025E-2</v>
      </c>
      <c r="M525" s="4"/>
      <c r="O525" s="4"/>
      <c r="P525" s="92">
        <f t="shared" si="89"/>
        <v>-3.8877927872644352E-2</v>
      </c>
      <c r="Q525" s="19">
        <f t="shared" si="90"/>
        <v>27257.976000000002</v>
      </c>
      <c r="R525" s="90">
        <f t="shared" si="91"/>
        <v>6.4614731348461611E-4</v>
      </c>
      <c r="S525" s="1">
        <f t="shared" si="96"/>
        <v>0.1</v>
      </c>
      <c r="T525" s="90">
        <f t="shared" si="92"/>
        <v>6.4614731348461611E-5</v>
      </c>
    </row>
    <row r="526" spans="1:35" ht="12.95" customHeight="1" x14ac:dyDescent="0.2">
      <c r="A526" s="47" t="s">
        <v>2025</v>
      </c>
      <c r="B526" s="48"/>
      <c r="C526" s="49">
        <v>42288.430999999997</v>
      </c>
      <c r="D526" s="49"/>
      <c r="E526" s="4">
        <f t="shared" si="86"/>
        <v>-19400.012879047466</v>
      </c>
      <c r="F526" s="4">
        <f t="shared" si="87"/>
        <v>-19400</v>
      </c>
      <c r="G526" s="4">
        <f t="shared" si="88"/>
        <v>-8.1000000063795596E-3</v>
      </c>
      <c r="I526" s="1">
        <f t="shared" si="95"/>
        <v>-8.1000000063795596E-3</v>
      </c>
      <c r="M526" s="4"/>
      <c r="O526" s="4"/>
      <c r="P526" s="92">
        <f t="shared" si="89"/>
        <v>-3.882736842097196E-2</v>
      </c>
      <c r="Q526" s="19">
        <f t="shared" si="90"/>
        <v>27269.930999999997</v>
      </c>
      <c r="R526" s="90">
        <f t="shared" si="91"/>
        <v>9.4417116968609064E-4</v>
      </c>
      <c r="S526" s="1">
        <f t="shared" si="96"/>
        <v>0.1</v>
      </c>
      <c r="T526" s="90">
        <f t="shared" si="92"/>
        <v>9.4417116968609075E-5</v>
      </c>
      <c r="AE526" s="1">
        <v>5</v>
      </c>
      <c r="AG526" s="1" t="s">
        <v>1997</v>
      </c>
      <c r="AI526" s="1" t="s">
        <v>1993</v>
      </c>
    </row>
    <row r="527" spans="1:35" ht="12.95" customHeight="1" x14ac:dyDescent="0.2">
      <c r="A527" s="47" t="s">
        <v>2025</v>
      </c>
      <c r="B527" s="48"/>
      <c r="C527" s="49">
        <v>42290.315000000002</v>
      </c>
      <c r="D527" s="49"/>
      <c r="E527" s="4">
        <f t="shared" si="86"/>
        <v>-19397.017308008781</v>
      </c>
      <c r="F527" s="4">
        <f t="shared" si="87"/>
        <v>-19397</v>
      </c>
      <c r="G527" s="4">
        <f t="shared" si="88"/>
        <v>-1.0885499999858439E-2</v>
      </c>
      <c r="I527" s="1">
        <f t="shared" si="95"/>
        <v>-1.0885499999858439E-2</v>
      </c>
      <c r="M527" s="4"/>
      <c r="O527" s="4"/>
      <c r="P527" s="92">
        <f t="shared" si="89"/>
        <v>-3.8819387938595476E-2</v>
      </c>
      <c r="Q527" s="19">
        <f t="shared" si="90"/>
        <v>27271.815000000002</v>
      </c>
      <c r="R527" s="90">
        <f t="shared" si="91"/>
        <v>7.8030209537391848E-4</v>
      </c>
      <c r="S527" s="1">
        <f t="shared" si="96"/>
        <v>0.1</v>
      </c>
      <c r="T527" s="90">
        <f t="shared" si="92"/>
        <v>7.8030209537391856E-5</v>
      </c>
      <c r="AE527" s="1">
        <v>14</v>
      </c>
      <c r="AG527" s="1" t="s">
        <v>2014</v>
      </c>
      <c r="AI527" s="1" t="s">
        <v>1993</v>
      </c>
    </row>
    <row r="528" spans="1:35" ht="12.95" customHeight="1" x14ac:dyDescent="0.2">
      <c r="A528" s="36" t="s">
        <v>778</v>
      </c>
      <c r="B528" s="156" t="s">
        <v>2232</v>
      </c>
      <c r="C528" s="157">
        <v>42300.383000000002</v>
      </c>
      <c r="D528" s="157" t="s">
        <v>2272</v>
      </c>
      <c r="E528" s="4">
        <f t="shared" si="86"/>
        <v>-19381.009129018639</v>
      </c>
      <c r="F528" s="4">
        <f t="shared" si="87"/>
        <v>-19381</v>
      </c>
      <c r="G528" s="4">
        <f t="shared" si="88"/>
        <v>-5.7415000046603382E-3</v>
      </c>
      <c r="I528" s="1">
        <f t="shared" si="95"/>
        <v>-5.7415000046603382E-3</v>
      </c>
      <c r="M528" s="4"/>
      <c r="O528" s="4"/>
      <c r="P528" s="92">
        <f t="shared" si="89"/>
        <v>-3.8776837290736429E-2</v>
      </c>
      <c r="Q528" s="19">
        <f t="shared" si="90"/>
        <v>27281.883000000002</v>
      </c>
      <c r="R528" s="90">
        <f t="shared" si="91"/>
        <v>1.0913335096048092E-3</v>
      </c>
      <c r="S528" s="1">
        <f t="shared" si="96"/>
        <v>0.1</v>
      </c>
      <c r="T528" s="90">
        <f t="shared" si="92"/>
        <v>1.0913335096048092E-4</v>
      </c>
    </row>
    <row r="529" spans="1:35" ht="12.95" customHeight="1" x14ac:dyDescent="0.2">
      <c r="A529" s="36" t="s">
        <v>778</v>
      </c>
      <c r="B529" s="156" t="s">
        <v>2232</v>
      </c>
      <c r="C529" s="157">
        <v>42300.385999999999</v>
      </c>
      <c r="D529" s="157" t="s">
        <v>2272</v>
      </c>
      <c r="E529" s="4">
        <f t="shared" si="86"/>
        <v>-19381.004359001068</v>
      </c>
      <c r="F529" s="4">
        <f t="shared" si="87"/>
        <v>-19381</v>
      </c>
      <c r="G529" s="4">
        <f t="shared" si="88"/>
        <v>-2.7415000076871365E-3</v>
      </c>
      <c r="I529" s="1">
        <f t="shared" si="95"/>
        <v>-2.7415000076871365E-3</v>
      </c>
      <c r="M529" s="4"/>
      <c r="O529" s="4"/>
      <c r="P529" s="92">
        <f t="shared" si="89"/>
        <v>-3.8776837290736429E-2</v>
      </c>
      <c r="Q529" s="19">
        <f t="shared" si="90"/>
        <v>27281.885999999999</v>
      </c>
      <c r="R529" s="90">
        <f t="shared" si="91"/>
        <v>1.2985455331031223E-3</v>
      </c>
      <c r="S529" s="1">
        <f t="shared" si="96"/>
        <v>0.1</v>
      </c>
      <c r="T529" s="90">
        <f t="shared" si="92"/>
        <v>1.2985455331031225E-4</v>
      </c>
    </row>
    <row r="530" spans="1:35" ht="12.95" customHeight="1" x14ac:dyDescent="0.2">
      <c r="A530" s="36" t="s">
        <v>778</v>
      </c>
      <c r="B530" s="156" t="s">
        <v>2232</v>
      </c>
      <c r="C530" s="157">
        <v>42307.307999999997</v>
      </c>
      <c r="D530" s="157" t="s">
        <v>2272</v>
      </c>
      <c r="E530" s="4">
        <f t="shared" si="86"/>
        <v>-19369.998338443886</v>
      </c>
      <c r="F530" s="4">
        <f t="shared" si="87"/>
        <v>-19370</v>
      </c>
      <c r="G530" s="4">
        <f t="shared" si="88"/>
        <v>1.0449999972479418E-3</v>
      </c>
      <c r="I530" s="1">
        <f t="shared" si="95"/>
        <v>1.0449999972479418E-3</v>
      </c>
      <c r="M530" s="4"/>
      <c r="O530" s="4"/>
      <c r="P530" s="92">
        <f t="shared" si="89"/>
        <v>-3.8747595370564283E-2</v>
      </c>
      <c r="Q530" s="19">
        <f t="shared" si="90"/>
        <v>27288.807999999997</v>
      </c>
      <c r="R530" s="90">
        <f t="shared" si="91"/>
        <v>1.5834506461064309E-3</v>
      </c>
      <c r="S530" s="1">
        <f t="shared" si="96"/>
        <v>0.1</v>
      </c>
      <c r="T530" s="90">
        <f t="shared" si="92"/>
        <v>1.5834506461064309E-4</v>
      </c>
    </row>
    <row r="531" spans="1:35" ht="12.95" customHeight="1" x14ac:dyDescent="0.2">
      <c r="A531" s="36" t="s">
        <v>969</v>
      </c>
      <c r="B531" s="156" t="s">
        <v>2232</v>
      </c>
      <c r="C531" s="157">
        <v>42308.555999999997</v>
      </c>
      <c r="D531" s="157" t="s">
        <v>2272</v>
      </c>
      <c r="E531" s="4">
        <f t="shared" si="86"/>
        <v>-19368.01401113164</v>
      </c>
      <c r="F531" s="4">
        <f t="shared" si="87"/>
        <v>-19368</v>
      </c>
      <c r="G531" s="4">
        <f t="shared" si="88"/>
        <v>-8.8120000073104165E-3</v>
      </c>
      <c r="I531" s="1">
        <f t="shared" si="95"/>
        <v>-8.8120000073104165E-3</v>
      </c>
      <c r="M531" s="4"/>
      <c r="O531" s="4"/>
      <c r="P531" s="92">
        <f t="shared" si="89"/>
        <v>-3.8742279677691248E-2</v>
      </c>
      <c r="Q531" s="19">
        <f t="shared" si="90"/>
        <v>27290.055999999997</v>
      </c>
      <c r="R531" s="90">
        <f t="shared" si="91"/>
        <v>8.9582164114721213E-4</v>
      </c>
      <c r="S531" s="1">
        <f t="shared" si="96"/>
        <v>0.1</v>
      </c>
      <c r="T531" s="90">
        <f t="shared" si="92"/>
        <v>8.9582164114721213E-5</v>
      </c>
    </row>
    <row r="532" spans="1:35" ht="12.95" customHeight="1" x14ac:dyDescent="0.2">
      <c r="A532" s="46" t="s">
        <v>2218</v>
      </c>
      <c r="B532" s="45"/>
      <c r="C532" s="46">
        <v>42317.361100000002</v>
      </c>
      <c r="D532" s="46">
        <v>2.9999999999999997E-4</v>
      </c>
      <c r="E532" s="4">
        <f t="shared" si="86"/>
        <v>-19354.01385054104</v>
      </c>
      <c r="F532" s="4">
        <f t="shared" si="87"/>
        <v>-19354</v>
      </c>
      <c r="G532" s="4">
        <f t="shared" si="88"/>
        <v>-8.7110000022221357E-3</v>
      </c>
      <c r="J532" s="1">
        <f>G532</f>
        <v>-8.7110000022221357E-3</v>
      </c>
      <c r="M532" s="4"/>
      <c r="O532" s="4"/>
      <c r="P532" s="92">
        <f t="shared" si="89"/>
        <v>-3.8705078614286181E-2</v>
      </c>
      <c r="Q532" s="19">
        <f t="shared" si="90"/>
        <v>27298.861100000002</v>
      </c>
      <c r="R532" s="90">
        <f t="shared" si="91"/>
        <v>8.9964475178667784E-4</v>
      </c>
      <c r="S532" s="1">
        <f>S$17</f>
        <v>1</v>
      </c>
      <c r="T532" s="90">
        <f t="shared" si="92"/>
        <v>8.9964475178667784E-4</v>
      </c>
    </row>
    <row r="533" spans="1:35" ht="12.95" customHeight="1" x14ac:dyDescent="0.2">
      <c r="A533" s="36" t="s">
        <v>969</v>
      </c>
      <c r="B533" s="156" t="s">
        <v>2232</v>
      </c>
      <c r="C533" s="157">
        <v>42328.682999999997</v>
      </c>
      <c r="D533" s="157" t="s">
        <v>2272</v>
      </c>
      <c r="E533" s="4">
        <f t="shared" ref="E533:E596" si="97">(C533-C$7)/C$8</f>
        <v>-19336.011963204091</v>
      </c>
      <c r="F533" s="4">
        <f t="shared" ref="F533:F596" si="98">ROUND(2*E533,0)/2</f>
        <v>-19336</v>
      </c>
      <c r="G533" s="4">
        <f t="shared" ref="G533:G596" si="99">C533-(C$7+F533*C$8)</f>
        <v>-7.5240000078338198E-3</v>
      </c>
      <c r="I533" s="1">
        <f>G533</f>
        <v>-7.5240000078338198E-3</v>
      </c>
      <c r="M533" s="4"/>
      <c r="O533" s="4"/>
      <c r="P533" s="92">
        <f t="shared" ref="P533:P596" si="100">+D$11+D$12*F533+D$13*F533^2</f>
        <v>-3.8657271270009834E-2</v>
      </c>
      <c r="Q533" s="19">
        <f t="shared" ref="Q533:Q596" si="101">+C533-15018.5</f>
        <v>27310.182999999997</v>
      </c>
      <c r="R533" s="90">
        <f t="shared" ref="R533:R596" si="102">+(P533-G533)^2</f>
        <v>9.6928057948423489E-4</v>
      </c>
      <c r="S533" s="1">
        <f>S$16</f>
        <v>0.1</v>
      </c>
      <c r="T533" s="90">
        <f t="shared" ref="T533:T596" si="103">+S533*R533</f>
        <v>9.6928057948423489E-5</v>
      </c>
    </row>
    <row r="534" spans="1:35" ht="12.95" customHeight="1" x14ac:dyDescent="0.2">
      <c r="A534" s="46" t="s">
        <v>2278</v>
      </c>
      <c r="B534" s="45" t="s">
        <v>2232</v>
      </c>
      <c r="C534" s="46">
        <v>42329.309200000003</v>
      </c>
      <c r="D534" s="46">
        <v>2.9999999999999997E-4</v>
      </c>
      <c r="E534" s="4">
        <f t="shared" si="97"/>
        <v>-19335.01630153507</v>
      </c>
      <c r="F534" s="4">
        <f t="shared" si="98"/>
        <v>-19335</v>
      </c>
      <c r="G534" s="4">
        <f t="shared" si="99"/>
        <v>-1.0252499996568076E-2</v>
      </c>
      <c r="J534" s="1">
        <f>G534</f>
        <v>-1.0252499996568076E-2</v>
      </c>
      <c r="M534" s="4"/>
      <c r="O534" s="4"/>
      <c r="P534" s="92">
        <f t="shared" si="100"/>
        <v>-3.8654616051739893E-2</v>
      </c>
      <c r="Q534" s="19">
        <f t="shared" si="101"/>
        <v>27310.809200000003</v>
      </c>
      <c r="R534" s="90">
        <f t="shared" si="102"/>
        <v>8.0668019641144868E-4</v>
      </c>
      <c r="S534" s="1">
        <f>S$17</f>
        <v>1</v>
      </c>
      <c r="T534" s="90">
        <f t="shared" si="103"/>
        <v>8.0668019641144868E-4</v>
      </c>
    </row>
    <row r="535" spans="1:35" ht="12.95" customHeight="1" x14ac:dyDescent="0.2">
      <c r="A535" s="46" t="s">
        <v>2278</v>
      </c>
      <c r="B535" s="45" t="s">
        <v>2232</v>
      </c>
      <c r="C535" s="46">
        <v>42330.567499999997</v>
      </c>
      <c r="D535" s="46">
        <v>2.9999999999999997E-4</v>
      </c>
      <c r="E535" s="4">
        <f t="shared" si="97"/>
        <v>-19333.015597162481</v>
      </c>
      <c r="F535" s="4">
        <f t="shared" si="98"/>
        <v>-19333</v>
      </c>
      <c r="G535" s="4">
        <f t="shared" si="99"/>
        <v>-9.809500006667804E-3</v>
      </c>
      <c r="J535" s="1">
        <f>G535</f>
        <v>-9.809500006667804E-3</v>
      </c>
      <c r="M535" s="4"/>
      <c r="O535" s="4"/>
      <c r="P535" s="92">
        <f t="shared" si="100"/>
        <v>-3.8649305850558216E-2</v>
      </c>
      <c r="Q535" s="19">
        <f t="shared" si="101"/>
        <v>27312.067499999997</v>
      </c>
      <c r="R535" s="90">
        <f t="shared" si="102"/>
        <v>8.3173440111329556E-4</v>
      </c>
      <c r="S535" s="1">
        <f>S$17</f>
        <v>1</v>
      </c>
      <c r="T535" s="90">
        <f t="shared" si="103"/>
        <v>8.3173440111329556E-4</v>
      </c>
    </row>
    <row r="536" spans="1:35" ht="12.95" customHeight="1" x14ac:dyDescent="0.2">
      <c r="A536" s="36" t="s">
        <v>969</v>
      </c>
      <c r="B536" s="156" t="s">
        <v>2232</v>
      </c>
      <c r="C536" s="157">
        <v>42330.578999999998</v>
      </c>
      <c r="D536" s="157" t="s">
        <v>2272</v>
      </c>
      <c r="E536" s="4">
        <f t="shared" si="97"/>
        <v>-19332.9973120951</v>
      </c>
      <c r="F536" s="4">
        <f t="shared" si="98"/>
        <v>-19333</v>
      </c>
      <c r="G536" s="4">
        <f t="shared" si="99"/>
        <v>1.690499993856065E-3</v>
      </c>
      <c r="I536" s="1">
        <f>G536</f>
        <v>1.690499993856065E-3</v>
      </c>
      <c r="M536" s="4"/>
      <c r="O536" s="4"/>
      <c r="P536" s="92">
        <f t="shared" si="100"/>
        <v>-3.8649305850558216E-2</v>
      </c>
      <c r="Q536" s="19">
        <f t="shared" si="101"/>
        <v>27312.078999999998</v>
      </c>
      <c r="R536" s="90">
        <f t="shared" si="102"/>
        <v>1.6272999355650406E-3</v>
      </c>
      <c r="S536" s="1">
        <f>S$16</f>
        <v>0.1</v>
      </c>
      <c r="T536" s="90">
        <f t="shared" si="103"/>
        <v>1.6272999355650407E-4</v>
      </c>
    </row>
    <row r="537" spans="1:35" ht="12.95" customHeight="1" x14ac:dyDescent="0.2">
      <c r="A537" s="46" t="s">
        <v>2278</v>
      </c>
      <c r="B537" s="45" t="s">
        <v>2226</v>
      </c>
      <c r="C537" s="46">
        <v>42338.423999999999</v>
      </c>
      <c r="D537" s="46">
        <v>4.0000000000000002E-4</v>
      </c>
      <c r="E537" s="4">
        <f t="shared" si="97"/>
        <v>-19320.523716129897</v>
      </c>
      <c r="F537" s="4">
        <f t="shared" si="98"/>
        <v>-19320.5</v>
      </c>
      <c r="G537" s="4">
        <f t="shared" si="99"/>
        <v>-1.4915750005457085E-2</v>
      </c>
      <c r="J537" s="1">
        <f>G537</f>
        <v>-1.4915750005457085E-2</v>
      </c>
      <c r="M537" s="4"/>
      <c r="O537" s="4"/>
      <c r="P537" s="92">
        <f t="shared" si="100"/>
        <v>-3.8616124202951727E-2</v>
      </c>
      <c r="Q537" s="19">
        <f t="shared" si="101"/>
        <v>27319.923999999999</v>
      </c>
      <c r="R537" s="90">
        <f t="shared" si="102"/>
        <v>5.6170773710126983E-4</v>
      </c>
      <c r="S537" s="1">
        <f>S$17</f>
        <v>1</v>
      </c>
      <c r="T537" s="90">
        <f t="shared" si="103"/>
        <v>5.6170773710126983E-4</v>
      </c>
    </row>
    <row r="538" spans="1:35" ht="12.95" customHeight="1" x14ac:dyDescent="0.2">
      <c r="A538" s="47" t="s">
        <v>2026</v>
      </c>
      <c r="B538" s="48"/>
      <c r="C538" s="49">
        <v>42339.366999999998</v>
      </c>
      <c r="D538" s="49"/>
      <c r="E538" s="4">
        <f t="shared" si="97"/>
        <v>-19319.024340604701</v>
      </c>
      <c r="F538" s="4">
        <f t="shared" si="98"/>
        <v>-19319</v>
      </c>
      <c r="G538" s="4">
        <f t="shared" si="99"/>
        <v>-1.5308500005630776E-2</v>
      </c>
      <c r="I538" s="1">
        <f>G538</f>
        <v>-1.5308500005630776E-2</v>
      </c>
      <c r="M538" s="4"/>
      <c r="O538" s="4"/>
      <c r="P538" s="92">
        <f t="shared" si="100"/>
        <v>-3.861214322899266E-2</v>
      </c>
      <c r="Q538" s="19">
        <f t="shared" si="101"/>
        <v>27320.866999999998</v>
      </c>
      <c r="R538" s="90">
        <f t="shared" si="102"/>
        <v>5.4305978748174022E-4</v>
      </c>
      <c r="S538" s="1">
        <f>S$16</f>
        <v>0.1</v>
      </c>
      <c r="T538" s="90">
        <f t="shared" si="103"/>
        <v>5.4305978748174022E-5</v>
      </c>
      <c r="AE538" s="1">
        <v>8</v>
      </c>
      <c r="AG538" s="1" t="s">
        <v>2014</v>
      </c>
      <c r="AI538" s="1" t="s">
        <v>1993</v>
      </c>
    </row>
    <row r="539" spans="1:35" ht="12.95" customHeight="1" x14ac:dyDescent="0.2">
      <c r="A539" s="46" t="s">
        <v>2278</v>
      </c>
      <c r="B539" s="45" t="s">
        <v>2232</v>
      </c>
      <c r="C539" s="46">
        <v>42339.370999999999</v>
      </c>
      <c r="D539" s="46">
        <v>2.0000000000000001E-4</v>
      </c>
      <c r="E539" s="4">
        <f t="shared" si="97"/>
        <v>-19319.017980581262</v>
      </c>
      <c r="F539" s="4">
        <f t="shared" si="98"/>
        <v>-19319</v>
      </c>
      <c r="G539" s="4">
        <f t="shared" si="99"/>
        <v>-1.1308500004815869E-2</v>
      </c>
      <c r="J539" s="1">
        <f>G539</f>
        <v>-1.1308500004815869E-2</v>
      </c>
      <c r="M539" s="4"/>
      <c r="O539" s="4"/>
      <c r="P539" s="92">
        <f t="shared" si="100"/>
        <v>-3.861214322899266E-2</v>
      </c>
      <c r="Q539" s="19">
        <f t="shared" si="101"/>
        <v>27320.870999999999</v>
      </c>
      <c r="R539" s="90">
        <f t="shared" si="102"/>
        <v>7.4548893331313521E-4</v>
      </c>
      <c r="S539" s="1">
        <f>S$17</f>
        <v>1</v>
      </c>
      <c r="T539" s="90">
        <f t="shared" si="103"/>
        <v>7.4548893331313521E-4</v>
      </c>
    </row>
    <row r="540" spans="1:35" ht="12.95" customHeight="1" x14ac:dyDescent="0.2">
      <c r="A540" s="36" t="s">
        <v>969</v>
      </c>
      <c r="B540" s="156" t="s">
        <v>2232</v>
      </c>
      <c r="C540" s="157">
        <v>42360.750999999997</v>
      </c>
      <c r="D540" s="157" t="s">
        <v>2272</v>
      </c>
      <c r="E540" s="4">
        <f t="shared" si="97"/>
        <v>-19285.023655312179</v>
      </c>
      <c r="F540" s="4">
        <f t="shared" si="98"/>
        <v>-19285</v>
      </c>
      <c r="G540" s="4">
        <f t="shared" si="99"/>
        <v>-1.4877500005241018E-2</v>
      </c>
      <c r="I540" s="1">
        <f>G540</f>
        <v>-1.4877500005241018E-2</v>
      </c>
      <c r="M540" s="4"/>
      <c r="O540" s="4"/>
      <c r="P540" s="92">
        <f t="shared" si="100"/>
        <v>-3.8521955165478412E-2</v>
      </c>
      <c r="Q540" s="19">
        <f t="shared" si="101"/>
        <v>27342.250999999997</v>
      </c>
      <c r="R540" s="90">
        <f t="shared" si="102"/>
        <v>5.5906025982447672E-4</v>
      </c>
      <c r="S540" s="1">
        <f>S$16</f>
        <v>0.1</v>
      </c>
      <c r="T540" s="90">
        <f t="shared" si="103"/>
        <v>5.5906025982447676E-5</v>
      </c>
    </row>
    <row r="541" spans="1:35" ht="12.95" customHeight="1" x14ac:dyDescent="0.2">
      <c r="A541" s="47" t="s">
        <v>2026</v>
      </c>
      <c r="B541" s="48"/>
      <c r="C541" s="49">
        <v>42363.264999999999</v>
      </c>
      <c r="D541" s="49"/>
      <c r="E541" s="4">
        <f t="shared" si="97"/>
        <v>-19281.026380582218</v>
      </c>
      <c r="F541" s="4">
        <f t="shared" si="98"/>
        <v>-19281</v>
      </c>
      <c r="G541" s="4">
        <f t="shared" si="99"/>
        <v>-1.6591500003414694E-2</v>
      </c>
      <c r="I541" s="1">
        <f>G541</f>
        <v>-1.6591500003414694E-2</v>
      </c>
      <c r="M541" s="4"/>
      <c r="O541" s="4"/>
      <c r="P541" s="92">
        <f t="shared" si="100"/>
        <v>-3.8511350767472731E-2</v>
      </c>
      <c r="Q541" s="19">
        <f t="shared" si="101"/>
        <v>27344.764999999999</v>
      </c>
      <c r="R541" s="90">
        <f t="shared" si="102"/>
        <v>4.804798575185757E-4</v>
      </c>
      <c r="S541" s="1">
        <f>S$16</f>
        <v>0.1</v>
      </c>
      <c r="T541" s="90">
        <f t="shared" si="103"/>
        <v>4.8047985751857571E-5</v>
      </c>
      <c r="AE541" s="1">
        <v>10</v>
      </c>
      <c r="AG541" s="1" t="s">
        <v>2014</v>
      </c>
      <c r="AI541" s="1" t="s">
        <v>1993</v>
      </c>
    </row>
    <row r="542" spans="1:35" ht="12.95" customHeight="1" x14ac:dyDescent="0.2">
      <c r="A542" s="47" t="s">
        <v>2026</v>
      </c>
      <c r="B542" s="48"/>
      <c r="C542" s="49">
        <v>42363.277000000002</v>
      </c>
      <c r="D542" s="49"/>
      <c r="E542" s="4">
        <f t="shared" si="97"/>
        <v>-19281.007300511901</v>
      </c>
      <c r="F542" s="4">
        <f t="shared" si="98"/>
        <v>-19281</v>
      </c>
      <c r="G542" s="4">
        <f t="shared" si="99"/>
        <v>-4.5915000009699725E-3</v>
      </c>
      <c r="I542" s="1">
        <f>G542</f>
        <v>-4.5915000009699725E-3</v>
      </c>
      <c r="M542" s="4"/>
      <c r="O542" s="4"/>
      <c r="P542" s="92">
        <f t="shared" si="100"/>
        <v>-3.8511350767472731E-2</v>
      </c>
      <c r="Q542" s="19">
        <f t="shared" si="101"/>
        <v>27344.777000000002</v>
      </c>
      <c r="R542" s="90">
        <f t="shared" si="102"/>
        <v>1.1505562760218179E-3</v>
      </c>
      <c r="S542" s="1">
        <f>S$16</f>
        <v>0.1</v>
      </c>
      <c r="T542" s="90">
        <f t="shared" si="103"/>
        <v>1.1505562760218179E-4</v>
      </c>
      <c r="AE542" s="1">
        <v>10</v>
      </c>
      <c r="AG542" s="1" t="s">
        <v>2001</v>
      </c>
      <c r="AI542" s="1" t="s">
        <v>1993</v>
      </c>
    </row>
    <row r="543" spans="1:35" ht="12.95" customHeight="1" x14ac:dyDescent="0.2">
      <c r="A543" s="46" t="s">
        <v>2278</v>
      </c>
      <c r="B543" s="45" t="s">
        <v>2226</v>
      </c>
      <c r="C543" s="46">
        <v>42367.3586</v>
      </c>
      <c r="D543" s="46">
        <v>4.0000000000000002E-4</v>
      </c>
      <c r="E543" s="4">
        <f t="shared" si="97"/>
        <v>-19274.51753259711</v>
      </c>
      <c r="F543" s="4">
        <f t="shared" si="98"/>
        <v>-19274.5</v>
      </c>
      <c r="G543" s="4">
        <f t="shared" si="99"/>
        <v>-1.1026750005839858E-2</v>
      </c>
      <c r="J543" s="1">
        <f>G543</f>
        <v>-1.1026750005839858E-2</v>
      </c>
      <c r="M543" s="4"/>
      <c r="O543" s="4"/>
      <c r="P543" s="92">
        <f t="shared" si="100"/>
        <v>-3.8494121297913034E-2</v>
      </c>
      <c r="Q543" s="19">
        <f t="shared" si="101"/>
        <v>27348.8586</v>
      </c>
      <c r="R543" s="90">
        <f t="shared" si="102"/>
        <v>7.5445648569660558E-4</v>
      </c>
      <c r="S543" s="1">
        <f>S$17</f>
        <v>1</v>
      </c>
      <c r="T543" s="90">
        <f t="shared" si="103"/>
        <v>7.5445648569660558E-4</v>
      </c>
    </row>
    <row r="544" spans="1:35" ht="12.95" customHeight="1" x14ac:dyDescent="0.2">
      <c r="A544" s="36" t="s">
        <v>969</v>
      </c>
      <c r="B544" s="156" t="s">
        <v>2232</v>
      </c>
      <c r="C544" s="157">
        <v>42367.67</v>
      </c>
      <c r="D544" s="157" t="s">
        <v>2272</v>
      </c>
      <c r="E544" s="4">
        <f t="shared" si="97"/>
        <v>-19274.022404772568</v>
      </c>
      <c r="F544" s="4">
        <f t="shared" si="98"/>
        <v>-19274</v>
      </c>
      <c r="G544" s="4">
        <f t="shared" si="99"/>
        <v>-1.4091000004555099E-2</v>
      </c>
      <c r="I544" s="1">
        <f>G544</f>
        <v>-1.4091000004555099E-2</v>
      </c>
      <c r="M544" s="4"/>
      <c r="O544" s="4"/>
      <c r="P544" s="92">
        <f t="shared" si="100"/>
        <v>-3.8492796091393035E-2</v>
      </c>
      <c r="Q544" s="19">
        <f t="shared" si="101"/>
        <v>27349.17</v>
      </c>
      <c r="R544" s="90">
        <f t="shared" si="102"/>
        <v>5.9544765226361923E-4</v>
      </c>
      <c r="S544" s="1">
        <f>S$16</f>
        <v>0.1</v>
      </c>
      <c r="T544" s="90">
        <f t="shared" si="103"/>
        <v>5.9544765226361929E-5</v>
      </c>
    </row>
    <row r="545" spans="1:35" ht="12.95" customHeight="1" x14ac:dyDescent="0.2">
      <c r="A545" s="36" t="s">
        <v>1009</v>
      </c>
      <c r="B545" s="156" t="s">
        <v>2232</v>
      </c>
      <c r="C545" s="157">
        <v>42368.300999999999</v>
      </c>
      <c r="D545" s="157" t="s">
        <v>2272</v>
      </c>
      <c r="E545" s="4">
        <f t="shared" si="97"/>
        <v>-19273.019111075428</v>
      </c>
      <c r="F545" s="4">
        <f t="shared" si="98"/>
        <v>-19273</v>
      </c>
      <c r="G545" s="4">
        <f t="shared" si="99"/>
        <v>-1.2019499998132233E-2</v>
      </c>
      <c r="I545" s="1">
        <f>G545</f>
        <v>-1.2019499998132233E-2</v>
      </c>
      <c r="M545" s="4"/>
      <c r="O545" s="4"/>
      <c r="P545" s="92">
        <f t="shared" si="100"/>
        <v>-3.8490145737192588E-2</v>
      </c>
      <c r="Q545" s="19">
        <f t="shared" si="101"/>
        <v>27349.800999999999</v>
      </c>
      <c r="R545" s="90">
        <f t="shared" si="102"/>
        <v>7.0069508584283413E-4</v>
      </c>
      <c r="S545" s="1">
        <f>S$16</f>
        <v>0.1</v>
      </c>
      <c r="T545" s="90">
        <f t="shared" si="103"/>
        <v>7.0069508584283421E-5</v>
      </c>
    </row>
    <row r="546" spans="1:35" ht="12.95" customHeight="1" x14ac:dyDescent="0.2">
      <c r="A546" s="36" t="s">
        <v>1009</v>
      </c>
      <c r="B546" s="156" t="s">
        <v>2232</v>
      </c>
      <c r="C546" s="157">
        <v>42368.303999999996</v>
      </c>
      <c r="D546" s="157" t="s">
        <v>2272</v>
      </c>
      <c r="E546" s="4">
        <f t="shared" si="97"/>
        <v>-19273.014341057857</v>
      </c>
      <c r="F546" s="4">
        <f t="shared" si="98"/>
        <v>-19273</v>
      </c>
      <c r="G546" s="4">
        <f t="shared" si="99"/>
        <v>-9.0195000011590309E-3</v>
      </c>
      <c r="I546" s="1">
        <f>G546</f>
        <v>-9.0195000011590309E-3</v>
      </c>
      <c r="M546" s="4"/>
      <c r="O546" s="4"/>
      <c r="P546" s="92">
        <f t="shared" si="100"/>
        <v>-3.8490145737192588E-2</v>
      </c>
      <c r="Q546" s="19">
        <f t="shared" si="101"/>
        <v>27349.803999999996</v>
      </c>
      <c r="R546" s="90">
        <f t="shared" si="102"/>
        <v>8.6851896009879288E-4</v>
      </c>
      <c r="S546" s="1">
        <f>S$16</f>
        <v>0.1</v>
      </c>
      <c r="T546" s="90">
        <f t="shared" si="103"/>
        <v>8.6851896009879288E-5</v>
      </c>
    </row>
    <row r="547" spans="1:35" ht="12.95" customHeight="1" x14ac:dyDescent="0.2">
      <c r="A547" s="36" t="s">
        <v>969</v>
      </c>
      <c r="B547" s="156" t="s">
        <v>2232</v>
      </c>
      <c r="C547" s="157">
        <v>42374.588000000003</v>
      </c>
      <c r="D547" s="157" t="s">
        <v>2272</v>
      </c>
      <c r="E547" s="4">
        <f t="shared" si="97"/>
        <v>-19263.02274423881</v>
      </c>
      <c r="F547" s="4">
        <f t="shared" si="98"/>
        <v>-19263</v>
      </c>
      <c r="G547" s="4">
        <f t="shared" si="99"/>
        <v>-1.4304500000434928E-2</v>
      </c>
      <c r="I547" s="1">
        <f>G547</f>
        <v>-1.4304500000434928E-2</v>
      </c>
      <c r="M547" s="4"/>
      <c r="O547" s="4"/>
      <c r="P547" s="92">
        <f t="shared" si="100"/>
        <v>-3.8463646510088434E-2</v>
      </c>
      <c r="Q547" s="19">
        <f t="shared" si="101"/>
        <v>27356.088000000003</v>
      </c>
      <c r="R547" s="90">
        <f t="shared" si="102"/>
        <v>5.8366436007490318E-4</v>
      </c>
      <c r="S547" s="1">
        <f>S$16</f>
        <v>0.1</v>
      </c>
      <c r="T547" s="90">
        <f t="shared" si="103"/>
        <v>5.8366436007490322E-5</v>
      </c>
    </row>
    <row r="548" spans="1:35" ht="12.95" customHeight="1" x14ac:dyDescent="0.2">
      <c r="A548" s="47" t="s">
        <v>2027</v>
      </c>
      <c r="B548" s="48"/>
      <c r="C548" s="49">
        <v>42385.281000000003</v>
      </c>
      <c r="D548" s="49"/>
      <c r="E548" s="4">
        <f t="shared" si="97"/>
        <v>-19246.020811586688</v>
      </c>
      <c r="F548" s="4">
        <f t="shared" si="98"/>
        <v>-19246</v>
      </c>
      <c r="G548" s="4">
        <f t="shared" si="99"/>
        <v>-1.3089000000036322E-2</v>
      </c>
      <c r="I548" s="1">
        <f>G548</f>
        <v>-1.3089000000036322E-2</v>
      </c>
      <c r="M548" s="4"/>
      <c r="O548" s="4"/>
      <c r="P548" s="92">
        <f t="shared" si="100"/>
        <v>-3.841861582891376E-2</v>
      </c>
      <c r="Q548" s="19">
        <f t="shared" si="101"/>
        <v>27366.781000000003</v>
      </c>
      <c r="R548" s="90">
        <f t="shared" si="102"/>
        <v>6.4158943803851846E-4</v>
      </c>
      <c r="S548" s="1">
        <f>S$16</f>
        <v>0.1</v>
      </c>
      <c r="T548" s="90">
        <f t="shared" si="103"/>
        <v>6.4158943803851849E-5</v>
      </c>
      <c r="AE548" s="1">
        <v>7</v>
      </c>
      <c r="AG548" s="1" t="s">
        <v>1991</v>
      </c>
      <c r="AI548" s="1" t="s">
        <v>1993</v>
      </c>
    </row>
    <row r="549" spans="1:35" ht="12.95" customHeight="1" x14ac:dyDescent="0.2">
      <c r="A549" s="46" t="s">
        <v>2278</v>
      </c>
      <c r="B549" s="45" t="s">
        <v>2232</v>
      </c>
      <c r="C549" s="46">
        <v>42385.283199999998</v>
      </c>
      <c r="D549" s="46">
        <v>2.0000000000000001E-4</v>
      </c>
      <c r="E549" s="4">
        <f t="shared" si="97"/>
        <v>-19246.017313573808</v>
      </c>
      <c r="F549" s="4">
        <f t="shared" si="98"/>
        <v>-19246</v>
      </c>
      <c r="G549" s="4">
        <f t="shared" si="99"/>
        <v>-1.0889000004681293E-2</v>
      </c>
      <c r="J549" s="1">
        <f>G549</f>
        <v>-1.0889000004681293E-2</v>
      </c>
      <c r="M549" s="4"/>
      <c r="O549" s="4"/>
      <c r="P549" s="92">
        <f t="shared" si="100"/>
        <v>-3.841861582891376E-2</v>
      </c>
      <c r="Q549" s="19">
        <f t="shared" si="101"/>
        <v>27366.783199999998</v>
      </c>
      <c r="R549" s="90">
        <f t="shared" si="102"/>
        <v>7.5787974742983063E-4</v>
      </c>
      <c r="S549" s="1">
        <f>S$17</f>
        <v>1</v>
      </c>
      <c r="T549" s="90">
        <f t="shared" si="103"/>
        <v>7.5787974742983063E-4</v>
      </c>
    </row>
    <row r="550" spans="1:35" ht="12.95" customHeight="1" x14ac:dyDescent="0.2">
      <c r="A550" s="47" t="s">
        <v>2027</v>
      </c>
      <c r="B550" s="48"/>
      <c r="C550" s="49">
        <v>42385.292000000001</v>
      </c>
      <c r="D550" s="49"/>
      <c r="E550" s="4">
        <f t="shared" si="97"/>
        <v>-19246.003321522239</v>
      </c>
      <c r="F550" s="4">
        <f t="shared" si="98"/>
        <v>-19246</v>
      </c>
      <c r="G550" s="4">
        <f t="shared" si="99"/>
        <v>-2.0890000014333054E-3</v>
      </c>
      <c r="I550" s="1">
        <f t="shared" ref="I550:I556" si="104">G550</f>
        <v>-2.0890000014333054E-3</v>
      </c>
      <c r="M550" s="4"/>
      <c r="O550" s="4"/>
      <c r="P550" s="92">
        <f t="shared" si="100"/>
        <v>-3.841861582891376E-2</v>
      </c>
      <c r="Q550" s="19">
        <f t="shared" si="101"/>
        <v>27366.792000000001</v>
      </c>
      <c r="R550" s="90">
        <f t="shared" si="102"/>
        <v>1.3198409861723184E-3</v>
      </c>
      <c r="S550" s="1">
        <f>S$16</f>
        <v>0.1</v>
      </c>
      <c r="T550" s="90">
        <f t="shared" si="103"/>
        <v>1.3198409861723184E-4</v>
      </c>
      <c r="AE550" s="1">
        <v>8</v>
      </c>
      <c r="AG550" s="1" t="s">
        <v>2014</v>
      </c>
      <c r="AI550" s="1" t="s">
        <v>1993</v>
      </c>
    </row>
    <row r="551" spans="1:35" ht="12.95" customHeight="1" x14ac:dyDescent="0.2">
      <c r="A551" s="36" t="s">
        <v>969</v>
      </c>
      <c r="B551" s="156" t="s">
        <v>2232</v>
      </c>
      <c r="C551" s="157">
        <v>42386.534</v>
      </c>
      <c r="D551" s="157" t="s">
        <v>2272</v>
      </c>
      <c r="E551" s="4">
        <f t="shared" si="97"/>
        <v>-19244.028534245153</v>
      </c>
      <c r="F551" s="4">
        <f t="shared" si="98"/>
        <v>-19244</v>
      </c>
      <c r="G551" s="4">
        <f t="shared" si="99"/>
        <v>-1.7945999999938067E-2</v>
      </c>
      <c r="I551" s="1">
        <f t="shared" si="104"/>
        <v>-1.7945999999938067E-2</v>
      </c>
      <c r="M551" s="4"/>
      <c r="O551" s="4"/>
      <c r="P551" s="92">
        <f t="shared" si="100"/>
        <v>-3.8413319592318682E-2</v>
      </c>
      <c r="Q551" s="19">
        <f t="shared" si="101"/>
        <v>27368.034</v>
      </c>
      <c r="R551" s="90">
        <f t="shared" si="102"/>
        <v>4.1891117129664739E-4</v>
      </c>
      <c r="S551" s="1">
        <f>S$16</f>
        <v>0.1</v>
      </c>
      <c r="T551" s="90">
        <f t="shared" si="103"/>
        <v>4.1891117129664741E-5</v>
      </c>
    </row>
    <row r="552" spans="1:35" ht="12.95" customHeight="1" x14ac:dyDescent="0.2">
      <c r="A552" s="36" t="s">
        <v>969</v>
      </c>
      <c r="B552" s="156" t="s">
        <v>2232</v>
      </c>
      <c r="C552" s="157">
        <v>42391.57</v>
      </c>
      <c r="D552" s="157" t="s">
        <v>2272</v>
      </c>
      <c r="E552" s="4">
        <f t="shared" si="97"/>
        <v>-19236.021264738363</v>
      </c>
      <c r="F552" s="4">
        <f t="shared" si="98"/>
        <v>-19236</v>
      </c>
      <c r="G552" s="4">
        <f t="shared" si="99"/>
        <v>-1.3374000001931563E-2</v>
      </c>
      <c r="I552" s="1">
        <f t="shared" si="104"/>
        <v>-1.3374000001931563E-2</v>
      </c>
      <c r="M552" s="4"/>
      <c r="O552" s="4"/>
      <c r="P552" s="92">
        <f t="shared" si="100"/>
        <v>-3.8392137784047708E-2</v>
      </c>
      <c r="Q552" s="19">
        <f t="shared" si="101"/>
        <v>27373.07</v>
      </c>
      <c r="R552" s="90">
        <f t="shared" si="102"/>
        <v>6.2590721808494733E-4</v>
      </c>
      <c r="S552" s="1">
        <f>S$16</f>
        <v>0.1</v>
      </c>
      <c r="T552" s="90">
        <f t="shared" si="103"/>
        <v>6.2590721808494738E-5</v>
      </c>
    </row>
    <row r="553" spans="1:35" ht="12.95" customHeight="1" x14ac:dyDescent="0.2">
      <c r="A553" s="47" t="s">
        <v>2027</v>
      </c>
      <c r="B553" s="48"/>
      <c r="C553" s="49">
        <v>42402.258000000002</v>
      </c>
      <c r="D553" s="49"/>
      <c r="E553" s="4">
        <f t="shared" si="97"/>
        <v>-19219.027282115534</v>
      </c>
      <c r="F553" s="4">
        <f t="shared" si="98"/>
        <v>-19219</v>
      </c>
      <c r="G553" s="4">
        <f t="shared" si="99"/>
        <v>-1.7158499998913612E-2</v>
      </c>
      <c r="I553" s="1">
        <f t="shared" si="104"/>
        <v>-1.7158499998913612E-2</v>
      </c>
      <c r="M553" s="4"/>
      <c r="O553" s="4"/>
      <c r="P553" s="92">
        <f t="shared" si="100"/>
        <v>-3.8347143112677798E-2</v>
      </c>
      <c r="Q553" s="19">
        <f t="shared" si="101"/>
        <v>27383.758000000002</v>
      </c>
      <c r="R553" s="90">
        <f t="shared" si="102"/>
        <v>4.4895859700246646E-4</v>
      </c>
      <c r="S553" s="1">
        <f>S$16</f>
        <v>0.1</v>
      </c>
      <c r="T553" s="90">
        <f t="shared" si="103"/>
        <v>4.489585970024665E-5</v>
      </c>
      <c r="AE553" s="1">
        <v>8</v>
      </c>
      <c r="AG553" s="1" t="s">
        <v>1991</v>
      </c>
      <c r="AI553" s="1" t="s">
        <v>1993</v>
      </c>
    </row>
    <row r="554" spans="1:35" ht="12.95" customHeight="1" x14ac:dyDescent="0.2">
      <c r="A554" s="171" t="s">
        <v>2866</v>
      </c>
      <c r="B554" s="171"/>
      <c r="C554" s="172">
        <v>42402.260999999999</v>
      </c>
      <c r="D554" s="172" t="s">
        <v>2272</v>
      </c>
      <c r="E554" s="4">
        <f t="shared" si="97"/>
        <v>-19219.022512097963</v>
      </c>
      <c r="F554" s="4">
        <f t="shared" si="98"/>
        <v>-19219</v>
      </c>
      <c r="G554" s="4">
        <f t="shared" si="99"/>
        <v>-1.4158500001940411E-2</v>
      </c>
      <c r="I554" s="1">
        <f t="shared" si="104"/>
        <v>-1.4158500001940411E-2</v>
      </c>
      <c r="M554" s="4"/>
      <c r="O554" s="4">
        <f ca="1">+C$11+C$12*F554</f>
        <v>-5.0951345087110883E-3</v>
      </c>
      <c r="P554" s="92">
        <f t="shared" si="100"/>
        <v>-3.8347143112677798E-2</v>
      </c>
      <c r="Q554" s="19">
        <f t="shared" si="101"/>
        <v>27383.760999999999</v>
      </c>
      <c r="R554" s="90">
        <f t="shared" si="102"/>
        <v>5.8509045553862323E-4</v>
      </c>
      <c r="S554" s="1">
        <f>S$17</f>
        <v>1</v>
      </c>
      <c r="T554" s="90">
        <f t="shared" si="103"/>
        <v>5.8509045553862323E-4</v>
      </c>
    </row>
    <row r="555" spans="1:35" ht="12.95" customHeight="1" x14ac:dyDescent="0.2">
      <c r="A555" s="47" t="s">
        <v>2027</v>
      </c>
      <c r="B555" s="48"/>
      <c r="C555" s="49">
        <v>42402.264999999999</v>
      </c>
      <c r="D555" s="49"/>
      <c r="E555" s="4">
        <f t="shared" si="97"/>
        <v>-19219.016152074524</v>
      </c>
      <c r="F555" s="4">
        <f t="shared" si="98"/>
        <v>-19219</v>
      </c>
      <c r="G555" s="4">
        <f t="shared" si="99"/>
        <v>-1.0158500001125503E-2</v>
      </c>
      <c r="I555" s="1">
        <f t="shared" si="104"/>
        <v>-1.0158500001125503E-2</v>
      </c>
      <c r="M555" s="4"/>
      <c r="O555" s="4"/>
      <c r="P555" s="92">
        <f t="shared" si="100"/>
        <v>-3.8347143112677798E-2</v>
      </c>
      <c r="Q555" s="19">
        <f t="shared" si="101"/>
        <v>27383.764999999999</v>
      </c>
      <c r="R555" s="90">
        <f t="shared" si="102"/>
        <v>7.9459960047046458E-4</v>
      </c>
      <c r="S555" s="1">
        <f>S$16</f>
        <v>0.1</v>
      </c>
      <c r="T555" s="90">
        <f t="shared" si="103"/>
        <v>7.9459960047046458E-5</v>
      </c>
      <c r="AE555" s="1">
        <v>6</v>
      </c>
      <c r="AG555" s="1" t="s">
        <v>1997</v>
      </c>
      <c r="AI555" s="1" t="s">
        <v>1993</v>
      </c>
    </row>
    <row r="556" spans="1:35" ht="12.95" customHeight="1" x14ac:dyDescent="0.2">
      <c r="A556" s="47" t="s">
        <v>2027</v>
      </c>
      <c r="B556" s="48"/>
      <c r="C556" s="49">
        <v>42402.267</v>
      </c>
      <c r="D556" s="49"/>
      <c r="E556" s="4">
        <f t="shared" si="97"/>
        <v>-19219.012972062807</v>
      </c>
      <c r="F556" s="4">
        <f t="shared" si="98"/>
        <v>-19219</v>
      </c>
      <c r="G556" s="4">
        <f t="shared" si="99"/>
        <v>-8.1585000007180497E-3</v>
      </c>
      <c r="I556" s="1">
        <f t="shared" si="104"/>
        <v>-8.1585000007180497E-3</v>
      </c>
      <c r="M556" s="4"/>
      <c r="O556" s="4"/>
      <c r="P556" s="92">
        <f t="shared" si="100"/>
        <v>-3.8347143112677798E-2</v>
      </c>
      <c r="Q556" s="19">
        <f t="shared" si="101"/>
        <v>27383.767</v>
      </c>
      <c r="R556" s="90">
        <f t="shared" si="102"/>
        <v>9.1135417294127476E-4</v>
      </c>
      <c r="S556" s="1">
        <f>S$16</f>
        <v>0.1</v>
      </c>
      <c r="T556" s="90">
        <f t="shared" si="103"/>
        <v>9.1135417294127476E-5</v>
      </c>
      <c r="AE556" s="1">
        <v>11</v>
      </c>
      <c r="AG556" s="1" t="s">
        <v>2014</v>
      </c>
      <c r="AI556" s="1" t="s">
        <v>1993</v>
      </c>
    </row>
    <row r="557" spans="1:35" ht="12.95" customHeight="1" x14ac:dyDescent="0.2">
      <c r="A557" s="47" t="s">
        <v>2178</v>
      </c>
      <c r="B557" s="53"/>
      <c r="C557" s="49">
        <v>42411.7</v>
      </c>
      <c r="D557" s="49"/>
      <c r="E557" s="4">
        <f t="shared" si="97"/>
        <v>-19204.014446793244</v>
      </c>
      <c r="F557" s="4">
        <f t="shared" si="98"/>
        <v>-19204</v>
      </c>
      <c r="G557" s="4">
        <f t="shared" si="99"/>
        <v>-9.0860000054817647E-3</v>
      </c>
      <c r="J557" s="1">
        <f>G557</f>
        <v>-9.0860000054817647E-3</v>
      </c>
      <c r="M557" s="4"/>
      <c r="O557" s="4"/>
      <c r="P557" s="92">
        <f t="shared" si="100"/>
        <v>-3.8307460760713369E-2</v>
      </c>
      <c r="Q557" s="19">
        <f t="shared" si="101"/>
        <v>27393.199999999997</v>
      </c>
      <c r="R557" s="90">
        <f t="shared" si="102"/>
        <v>8.5389376866954077E-4</v>
      </c>
      <c r="S557" s="1">
        <f>S$17</f>
        <v>1</v>
      </c>
      <c r="T557" s="90">
        <f t="shared" si="103"/>
        <v>8.5389376866954077E-4</v>
      </c>
      <c r="X557" s="1">
        <v>-14396</v>
      </c>
    </row>
    <row r="558" spans="1:35" ht="12.95" customHeight="1" x14ac:dyDescent="0.2">
      <c r="A558" s="36" t="s">
        <v>3849</v>
      </c>
      <c r="B558" s="156" t="s">
        <v>2232</v>
      </c>
      <c r="C558" s="157">
        <v>42414.209000000003</v>
      </c>
      <c r="D558" s="157" t="s">
        <v>2272</v>
      </c>
      <c r="E558" s="4">
        <f t="shared" si="97"/>
        <v>-19200.025122092575</v>
      </c>
      <c r="F558" s="4">
        <f t="shared" si="98"/>
        <v>-19200</v>
      </c>
      <c r="G558" s="4">
        <f t="shared" si="99"/>
        <v>-1.5800000001036096E-2</v>
      </c>
      <c r="I558" s="1">
        <f t="shared" ref="I558:I580" si="105">G558</f>
        <v>-1.5800000001036096E-2</v>
      </c>
      <c r="M558" s="4"/>
      <c r="O558" s="4"/>
      <c r="P558" s="92">
        <f t="shared" si="100"/>
        <v>-3.8296881781393406E-2</v>
      </c>
      <c r="Q558" s="19">
        <f t="shared" si="101"/>
        <v>27395.709000000003</v>
      </c>
      <c r="R558" s="90">
        <f t="shared" si="102"/>
        <v>5.0610968983937272E-4</v>
      </c>
      <c r="S558" s="1">
        <f t="shared" ref="S558:S580" si="106">S$16</f>
        <v>0.1</v>
      </c>
      <c r="T558" s="90">
        <f t="shared" si="103"/>
        <v>5.0610968983937276E-5</v>
      </c>
    </row>
    <row r="559" spans="1:35" ht="12.95" customHeight="1" x14ac:dyDescent="0.2">
      <c r="A559" s="47" t="s">
        <v>2028</v>
      </c>
      <c r="B559" s="48"/>
      <c r="C559" s="49">
        <v>42424.281000000003</v>
      </c>
      <c r="D559" s="49"/>
      <c r="E559" s="4">
        <f t="shared" si="97"/>
        <v>-19184.010583078998</v>
      </c>
      <c r="F559" s="4">
        <f t="shared" si="98"/>
        <v>-19184</v>
      </c>
      <c r="G559" s="4">
        <f t="shared" si="99"/>
        <v>-6.6559999977471307E-3</v>
      </c>
      <c r="I559" s="1">
        <f t="shared" si="105"/>
        <v>-6.6559999977471307E-3</v>
      </c>
      <c r="M559" s="4"/>
      <c r="O559" s="4"/>
      <c r="P559" s="92">
        <f t="shared" si="100"/>
        <v>-3.8254578416550923E-2</v>
      </c>
      <c r="Q559" s="19">
        <f t="shared" si="101"/>
        <v>27405.781000000003</v>
      </c>
      <c r="R559" s="90">
        <f t="shared" si="102"/>
        <v>9.9847015808929274E-4</v>
      </c>
      <c r="S559" s="1">
        <f t="shared" si="106"/>
        <v>0.1</v>
      </c>
      <c r="T559" s="90">
        <f t="shared" si="103"/>
        <v>9.9847015808929274E-5</v>
      </c>
      <c r="AE559" s="1">
        <v>11</v>
      </c>
      <c r="AG559" s="1" t="s">
        <v>2001</v>
      </c>
      <c r="AI559" s="1" t="s">
        <v>1993</v>
      </c>
    </row>
    <row r="560" spans="1:35" ht="12.95" customHeight="1" x14ac:dyDescent="0.2">
      <c r="A560" s="47" t="s">
        <v>2028</v>
      </c>
      <c r="B560" s="48"/>
      <c r="C560" s="49">
        <v>42424.294000000002</v>
      </c>
      <c r="D560" s="49"/>
      <c r="E560" s="4">
        <f t="shared" si="97"/>
        <v>-19183.989913002828</v>
      </c>
      <c r="F560" s="4">
        <f t="shared" si="98"/>
        <v>-19184</v>
      </c>
      <c r="G560" s="4">
        <f t="shared" si="99"/>
        <v>6.3440000012633391E-3</v>
      </c>
      <c r="I560" s="1">
        <f t="shared" si="105"/>
        <v>6.3440000012633391E-3</v>
      </c>
      <c r="M560" s="4"/>
      <c r="O560" s="4"/>
      <c r="P560" s="92">
        <f t="shared" si="100"/>
        <v>-3.8254578416550923E-2</v>
      </c>
      <c r="Q560" s="19">
        <f t="shared" si="101"/>
        <v>27405.794000000002</v>
      </c>
      <c r="R560" s="90">
        <f t="shared" si="102"/>
        <v>1.9890331968899283E-3</v>
      </c>
      <c r="S560" s="1">
        <f t="shared" si="106"/>
        <v>0.1</v>
      </c>
      <c r="T560" s="90">
        <f t="shared" si="103"/>
        <v>1.9890331968899284E-4</v>
      </c>
      <c r="AE560" s="1">
        <v>8</v>
      </c>
      <c r="AG560" s="1" t="s">
        <v>2014</v>
      </c>
      <c r="AI560" s="1" t="s">
        <v>1993</v>
      </c>
    </row>
    <row r="561" spans="1:35" ht="12.95" customHeight="1" x14ac:dyDescent="0.2">
      <c r="A561" s="47" t="s">
        <v>2028</v>
      </c>
      <c r="B561" s="48"/>
      <c r="C561" s="49">
        <v>42439.370999999999</v>
      </c>
      <c r="D561" s="49"/>
      <c r="E561" s="4">
        <f t="shared" si="97"/>
        <v>-19160.017394664104</v>
      </c>
      <c r="F561" s="4">
        <f t="shared" si="98"/>
        <v>-19160</v>
      </c>
      <c r="G561" s="4">
        <f t="shared" si="99"/>
        <v>-1.0940000000118744E-2</v>
      </c>
      <c r="I561" s="1">
        <f t="shared" si="105"/>
        <v>-1.0940000000118744E-2</v>
      </c>
      <c r="M561" s="4"/>
      <c r="O561" s="4"/>
      <c r="P561" s="92">
        <f t="shared" si="100"/>
        <v>-3.8191161026599377E-2</v>
      </c>
      <c r="Q561" s="19">
        <f t="shared" si="101"/>
        <v>27420.870999999999</v>
      </c>
      <c r="R561" s="90">
        <f t="shared" si="102"/>
        <v>7.4262577729117697E-4</v>
      </c>
      <c r="S561" s="1">
        <f t="shared" si="106"/>
        <v>0.1</v>
      </c>
      <c r="T561" s="90">
        <f t="shared" si="103"/>
        <v>7.4262577729117707E-5</v>
      </c>
      <c r="AE561" s="1">
        <v>7</v>
      </c>
      <c r="AG561" s="1" t="s">
        <v>1991</v>
      </c>
      <c r="AI561" s="1" t="s">
        <v>1993</v>
      </c>
    </row>
    <row r="562" spans="1:35" ht="12.95" customHeight="1" x14ac:dyDescent="0.2">
      <c r="A562" s="47" t="s">
        <v>2028</v>
      </c>
      <c r="B562" s="48"/>
      <c r="C562" s="49">
        <v>42439.377999999997</v>
      </c>
      <c r="D562" s="49"/>
      <c r="E562" s="4">
        <f t="shared" si="97"/>
        <v>-19160.006264623094</v>
      </c>
      <c r="F562" s="4">
        <f t="shared" si="98"/>
        <v>-19160</v>
      </c>
      <c r="G562" s="4">
        <f t="shared" si="99"/>
        <v>-3.9400000023306347E-3</v>
      </c>
      <c r="I562" s="1">
        <f t="shared" si="105"/>
        <v>-3.9400000023306347E-3</v>
      </c>
      <c r="M562" s="4"/>
      <c r="O562" s="4"/>
      <c r="P562" s="92">
        <f t="shared" si="100"/>
        <v>-3.8191161026599377E-2</v>
      </c>
      <c r="Q562" s="19">
        <f t="shared" si="101"/>
        <v>27420.877999999997</v>
      </c>
      <c r="R562" s="90">
        <f t="shared" si="102"/>
        <v>1.1731420315103862E-3</v>
      </c>
      <c r="S562" s="1">
        <f t="shared" si="106"/>
        <v>0.1</v>
      </c>
      <c r="T562" s="90">
        <f t="shared" si="103"/>
        <v>1.1731420315103862E-4</v>
      </c>
      <c r="AE562" s="1">
        <v>6</v>
      </c>
      <c r="AG562" s="1" t="s">
        <v>1997</v>
      </c>
      <c r="AI562" s="1" t="s">
        <v>1993</v>
      </c>
    </row>
    <row r="563" spans="1:35" ht="12.95" customHeight="1" x14ac:dyDescent="0.2">
      <c r="A563" s="36" t="s">
        <v>3869</v>
      </c>
      <c r="B563" s="156" t="s">
        <v>2232</v>
      </c>
      <c r="C563" s="157">
        <v>42570.82</v>
      </c>
      <c r="D563" s="157" t="s">
        <v>2272</v>
      </c>
      <c r="E563" s="4">
        <f t="shared" si="97"/>
        <v>-18951.012714481858</v>
      </c>
      <c r="F563" s="4">
        <f t="shared" si="98"/>
        <v>-18951</v>
      </c>
      <c r="G563" s="4">
        <f t="shared" si="99"/>
        <v>-7.9965000040829182E-3</v>
      </c>
      <c r="I563" s="1">
        <f t="shared" si="105"/>
        <v>-7.9965000040829182E-3</v>
      </c>
      <c r="M563" s="4"/>
      <c r="O563" s="4"/>
      <c r="P563" s="92">
        <f t="shared" si="100"/>
        <v>-3.7640811462157371E-2</v>
      </c>
      <c r="Q563" s="19">
        <f t="shared" si="101"/>
        <v>27552.32</v>
      </c>
      <c r="R563" s="90">
        <f t="shared" si="102"/>
        <v>8.7878520182332431E-4</v>
      </c>
      <c r="S563" s="1">
        <f t="shared" si="106"/>
        <v>0.1</v>
      </c>
      <c r="T563" s="90">
        <f t="shared" si="103"/>
        <v>8.7878520182332431E-5</v>
      </c>
    </row>
    <row r="564" spans="1:35" ht="12.95" customHeight="1" x14ac:dyDescent="0.2">
      <c r="A564" s="36" t="s">
        <v>3869</v>
      </c>
      <c r="B564" s="156" t="s">
        <v>2232</v>
      </c>
      <c r="C564" s="157">
        <v>42572.703999999998</v>
      </c>
      <c r="D564" s="157" t="s">
        <v>2272</v>
      </c>
      <c r="E564" s="4">
        <f t="shared" si="97"/>
        <v>-18948.01714344318</v>
      </c>
      <c r="F564" s="4">
        <f t="shared" si="98"/>
        <v>-18948</v>
      </c>
      <c r="G564" s="4">
        <f t="shared" si="99"/>
        <v>-1.0782000004837755E-2</v>
      </c>
      <c r="I564" s="1">
        <f t="shared" si="105"/>
        <v>-1.0782000004837755E-2</v>
      </c>
      <c r="M564" s="4"/>
      <c r="O564" s="4"/>
      <c r="P564" s="92">
        <f t="shared" si="100"/>
        <v>-3.763293665561316E-2</v>
      </c>
      <c r="Q564" s="19">
        <f t="shared" si="101"/>
        <v>27554.203999999998</v>
      </c>
      <c r="R564" s="90">
        <f t="shared" si="102"/>
        <v>7.2097279902395394E-4</v>
      </c>
      <c r="S564" s="1">
        <f t="shared" si="106"/>
        <v>0.1</v>
      </c>
      <c r="T564" s="90">
        <f t="shared" si="103"/>
        <v>7.2097279902395394E-5</v>
      </c>
    </row>
    <row r="565" spans="1:35" ht="12.95" customHeight="1" x14ac:dyDescent="0.2">
      <c r="A565" s="36" t="s">
        <v>3869</v>
      </c>
      <c r="B565" s="156" t="s">
        <v>2232</v>
      </c>
      <c r="C565" s="157">
        <v>42577.739000000001</v>
      </c>
      <c r="D565" s="157" t="s">
        <v>2272</v>
      </c>
      <c r="E565" s="4">
        <f t="shared" si="97"/>
        <v>-18940.011463942246</v>
      </c>
      <c r="F565" s="4">
        <f t="shared" si="98"/>
        <v>-18940</v>
      </c>
      <c r="G565" s="4">
        <f t="shared" si="99"/>
        <v>-7.2099999961210415E-3</v>
      </c>
      <c r="I565" s="1">
        <f t="shared" si="105"/>
        <v>-7.2099999961210415E-3</v>
      </c>
      <c r="M565" s="4"/>
      <c r="O565" s="4"/>
      <c r="P565" s="92">
        <f t="shared" si="100"/>
        <v>-3.7611940623415552E-2</v>
      </c>
      <c r="Q565" s="19">
        <f t="shared" si="101"/>
        <v>27559.239000000001</v>
      </c>
      <c r="R565" s="90">
        <f t="shared" si="102"/>
        <v>9.2427799390554048E-4</v>
      </c>
      <c r="S565" s="1">
        <f t="shared" si="106"/>
        <v>0.1</v>
      </c>
      <c r="T565" s="90">
        <f t="shared" si="103"/>
        <v>9.2427799390554051E-5</v>
      </c>
    </row>
    <row r="566" spans="1:35" ht="12.95" customHeight="1" x14ac:dyDescent="0.2">
      <c r="A566" s="36" t="s">
        <v>3869</v>
      </c>
      <c r="B566" s="156" t="s">
        <v>2232</v>
      </c>
      <c r="C566" s="157">
        <v>42594.720999999998</v>
      </c>
      <c r="D566" s="157" t="s">
        <v>2272</v>
      </c>
      <c r="E566" s="4">
        <f t="shared" si="97"/>
        <v>-18913.0099844418</v>
      </c>
      <c r="F566" s="4">
        <f t="shared" si="98"/>
        <v>-18913</v>
      </c>
      <c r="G566" s="4">
        <f t="shared" si="99"/>
        <v>-6.2795000048936345E-3</v>
      </c>
      <c r="I566" s="1">
        <f t="shared" si="105"/>
        <v>-6.2795000048936345E-3</v>
      </c>
      <c r="M566" s="4"/>
      <c r="O566" s="4"/>
      <c r="P566" s="92">
        <f t="shared" si="100"/>
        <v>-3.7541116083665275E-2</v>
      </c>
      <c r="Q566" s="19">
        <f t="shared" si="101"/>
        <v>27576.220999999998</v>
      </c>
      <c r="R566" s="90">
        <f t="shared" si="102"/>
        <v>9.7728863985651368E-4</v>
      </c>
      <c r="S566" s="1">
        <f t="shared" si="106"/>
        <v>0.1</v>
      </c>
      <c r="T566" s="90">
        <f t="shared" si="103"/>
        <v>9.7728863985651371E-5</v>
      </c>
    </row>
    <row r="567" spans="1:35" ht="12.95" customHeight="1" x14ac:dyDescent="0.2">
      <c r="A567" s="47" t="s">
        <v>2029</v>
      </c>
      <c r="B567" s="48"/>
      <c r="C567" s="49">
        <v>42596.595000000001</v>
      </c>
      <c r="D567" s="49"/>
      <c r="E567" s="4">
        <f t="shared" si="97"/>
        <v>-18910.030313461706</v>
      </c>
      <c r="F567" s="4">
        <f t="shared" si="98"/>
        <v>-18910</v>
      </c>
      <c r="G567" s="4">
        <f t="shared" si="99"/>
        <v>-1.9065000000409782E-2</v>
      </c>
      <c r="I567" s="1">
        <f t="shared" si="105"/>
        <v>-1.9065000000409782E-2</v>
      </c>
      <c r="M567" s="4"/>
      <c r="O567" s="4"/>
      <c r="P567" s="92">
        <f t="shared" si="100"/>
        <v>-3.7533250220732707E-2</v>
      </c>
      <c r="Q567" s="19">
        <f t="shared" si="101"/>
        <v>27578.095000000001</v>
      </c>
      <c r="R567" s="90">
        <f t="shared" si="102"/>
        <v>3.4107626620045778E-4</v>
      </c>
      <c r="S567" s="1">
        <f t="shared" si="106"/>
        <v>0.1</v>
      </c>
      <c r="T567" s="90">
        <f t="shared" si="103"/>
        <v>3.4107626620045779E-5</v>
      </c>
      <c r="AE567" s="1">
        <v>9</v>
      </c>
      <c r="AG567" s="1" t="s">
        <v>2014</v>
      </c>
      <c r="AI567" s="1" t="s">
        <v>1993</v>
      </c>
    </row>
    <row r="568" spans="1:35" ht="12.95" customHeight="1" x14ac:dyDescent="0.2">
      <c r="A568" s="36" t="s">
        <v>778</v>
      </c>
      <c r="B568" s="156" t="s">
        <v>2232</v>
      </c>
      <c r="C568" s="157">
        <v>42598.493000000002</v>
      </c>
      <c r="D568" s="157" t="s">
        <v>2272</v>
      </c>
      <c r="E568" s="4">
        <f t="shared" si="97"/>
        <v>-18907.012482340997</v>
      </c>
      <c r="F568" s="4">
        <f t="shared" si="98"/>
        <v>-18907</v>
      </c>
      <c r="G568" s="4">
        <f t="shared" si="99"/>
        <v>-7.8504999983124435E-3</v>
      </c>
      <c r="I568" s="1">
        <f t="shared" si="105"/>
        <v>-7.8504999983124435E-3</v>
      </c>
      <c r="M568" s="4"/>
      <c r="O568" s="4"/>
      <c r="P568" s="92">
        <f t="shared" si="100"/>
        <v>-3.752538506387474E-2</v>
      </c>
      <c r="Q568" s="19">
        <f t="shared" si="101"/>
        <v>27579.993000000002</v>
      </c>
      <c r="R568" s="90">
        <f t="shared" si="102"/>
        <v>8.8059880365433222E-4</v>
      </c>
      <c r="S568" s="1">
        <f t="shared" si="106"/>
        <v>0.1</v>
      </c>
      <c r="T568" s="90">
        <f t="shared" si="103"/>
        <v>8.8059880365433228E-5</v>
      </c>
    </row>
    <row r="569" spans="1:35" ht="12.95" customHeight="1" x14ac:dyDescent="0.2">
      <c r="A569" s="47" t="s">
        <v>2029</v>
      </c>
      <c r="B569" s="48"/>
      <c r="C569" s="49">
        <v>42622.383000000002</v>
      </c>
      <c r="D569" s="49"/>
      <c r="E569" s="4">
        <f t="shared" si="97"/>
        <v>-18869.027242365388</v>
      </c>
      <c r="F569" s="4">
        <f t="shared" si="98"/>
        <v>-18869</v>
      </c>
      <c r="G569" s="4">
        <f t="shared" si="99"/>
        <v>-1.7133499997726176E-2</v>
      </c>
      <c r="I569" s="1">
        <f t="shared" si="105"/>
        <v>-1.7133499997726176E-2</v>
      </c>
      <c r="M569" s="4"/>
      <c r="O569" s="4"/>
      <c r="P569" s="92">
        <f t="shared" si="100"/>
        <v>-3.7425820858353359E-2</v>
      </c>
      <c r="Q569" s="19">
        <f t="shared" si="101"/>
        <v>27603.883000000002</v>
      </c>
      <c r="R569" s="90">
        <f t="shared" si="102"/>
        <v>4.1177828591064516E-4</v>
      </c>
      <c r="S569" s="1">
        <f t="shared" si="106"/>
        <v>0.1</v>
      </c>
      <c r="T569" s="90">
        <f t="shared" si="103"/>
        <v>4.1177828591064518E-5</v>
      </c>
      <c r="AE569" s="1">
        <v>12</v>
      </c>
      <c r="AG569" s="1" t="s">
        <v>2014</v>
      </c>
      <c r="AI569" s="1" t="s">
        <v>1993</v>
      </c>
    </row>
    <row r="570" spans="1:35" ht="12.95" customHeight="1" x14ac:dyDescent="0.2">
      <c r="A570" s="47" t="s">
        <v>2029</v>
      </c>
      <c r="B570" s="48"/>
      <c r="C570" s="49">
        <v>42627.421999999999</v>
      </c>
      <c r="D570" s="49"/>
      <c r="E570" s="4">
        <f t="shared" si="97"/>
        <v>-18861.015202841027</v>
      </c>
      <c r="F570" s="4">
        <f t="shared" si="98"/>
        <v>-18861</v>
      </c>
      <c r="G570" s="4">
        <f t="shared" si="99"/>
        <v>-9.5615000027464703E-3</v>
      </c>
      <c r="I570" s="1">
        <f t="shared" si="105"/>
        <v>-9.5615000027464703E-3</v>
      </c>
      <c r="M570" s="4"/>
      <c r="O570" s="4"/>
      <c r="P570" s="92">
        <f t="shared" si="100"/>
        <v>-3.7404874408283433E-2</v>
      </c>
      <c r="Q570" s="19">
        <f t="shared" si="101"/>
        <v>27608.921999999999</v>
      </c>
      <c r="R570" s="90">
        <f t="shared" si="102"/>
        <v>7.7525349828691081E-4</v>
      </c>
      <c r="S570" s="1">
        <f t="shared" si="106"/>
        <v>0.1</v>
      </c>
      <c r="T570" s="90">
        <f t="shared" si="103"/>
        <v>7.7525349828691081E-5</v>
      </c>
      <c r="AE570" s="1">
        <v>12</v>
      </c>
      <c r="AG570" s="1" t="s">
        <v>2014</v>
      </c>
      <c r="AI570" s="1" t="s">
        <v>1993</v>
      </c>
    </row>
    <row r="571" spans="1:35" ht="12.95" customHeight="1" x14ac:dyDescent="0.2">
      <c r="A571" s="36" t="s">
        <v>3869</v>
      </c>
      <c r="B571" s="156" t="s">
        <v>2232</v>
      </c>
      <c r="C571" s="157">
        <v>42631.822999999997</v>
      </c>
      <c r="D571" s="157" t="s">
        <v>2272</v>
      </c>
      <c r="E571" s="4">
        <f t="shared" si="97"/>
        <v>-18854.017587054816</v>
      </c>
      <c r="F571" s="4">
        <f t="shared" si="98"/>
        <v>-18854</v>
      </c>
      <c r="G571" s="4">
        <f t="shared" si="99"/>
        <v>-1.1061000004701782E-2</v>
      </c>
      <c r="I571" s="1">
        <f t="shared" si="105"/>
        <v>-1.1061000004701782E-2</v>
      </c>
      <c r="M571" s="4"/>
      <c r="O571" s="4"/>
      <c r="P571" s="92">
        <f t="shared" si="100"/>
        <v>-3.738655038324077E-2</v>
      </c>
      <c r="Q571" s="19">
        <f t="shared" si="101"/>
        <v>27613.322999999997</v>
      </c>
      <c r="R571" s="90">
        <f t="shared" si="102"/>
        <v>6.930346027329943E-4</v>
      </c>
      <c r="S571" s="1">
        <f t="shared" si="106"/>
        <v>0.1</v>
      </c>
      <c r="T571" s="90">
        <f t="shared" si="103"/>
        <v>6.9303460273299438E-5</v>
      </c>
    </row>
    <row r="572" spans="1:35" ht="12.95" customHeight="1" x14ac:dyDescent="0.2">
      <c r="A572" s="36" t="s">
        <v>3869</v>
      </c>
      <c r="B572" s="156" t="s">
        <v>2232</v>
      </c>
      <c r="C572" s="157">
        <v>42633.705999999998</v>
      </c>
      <c r="D572" s="157" t="s">
        <v>2272</v>
      </c>
      <c r="E572" s="4">
        <f t="shared" si="97"/>
        <v>-18851.023606021994</v>
      </c>
      <c r="F572" s="4">
        <f t="shared" si="98"/>
        <v>-18851</v>
      </c>
      <c r="G572" s="4">
        <f t="shared" si="99"/>
        <v>-1.4846500002022367E-2</v>
      </c>
      <c r="I572" s="1">
        <f t="shared" si="105"/>
        <v>-1.4846500002022367E-2</v>
      </c>
      <c r="M572" s="4"/>
      <c r="O572" s="4"/>
      <c r="P572" s="92">
        <f t="shared" si="100"/>
        <v>-3.7378698406442062E-2</v>
      </c>
      <c r="Q572" s="19">
        <f t="shared" si="101"/>
        <v>27615.205999999998</v>
      </c>
      <c r="R572" s="90">
        <f t="shared" si="102"/>
        <v>5.0769996493613351E-4</v>
      </c>
      <c r="S572" s="1">
        <f t="shared" si="106"/>
        <v>0.1</v>
      </c>
      <c r="T572" s="90">
        <f t="shared" si="103"/>
        <v>5.0769996493613355E-5</v>
      </c>
    </row>
    <row r="573" spans="1:35" ht="12.95" customHeight="1" x14ac:dyDescent="0.2">
      <c r="A573" s="36" t="s">
        <v>3869</v>
      </c>
      <c r="B573" s="156" t="s">
        <v>2232</v>
      </c>
      <c r="C573" s="157">
        <v>42638.754999999997</v>
      </c>
      <c r="D573" s="157" t="s">
        <v>2272</v>
      </c>
      <c r="E573" s="4">
        <f t="shared" si="97"/>
        <v>-18842.995666439037</v>
      </c>
      <c r="F573" s="4">
        <f t="shared" si="98"/>
        <v>-18843</v>
      </c>
      <c r="G573" s="4">
        <f t="shared" si="99"/>
        <v>2.7254999949946068E-3</v>
      </c>
      <c r="I573" s="1">
        <f t="shared" si="105"/>
        <v>2.7254999949946068E-3</v>
      </c>
      <c r="M573" s="4"/>
      <c r="O573" s="4"/>
      <c r="P573" s="92">
        <f t="shared" si="100"/>
        <v>-3.7357763253565789E-2</v>
      </c>
      <c r="Q573" s="19">
        <f t="shared" si="101"/>
        <v>27620.254999999997</v>
      </c>
      <c r="R573" s="90">
        <f t="shared" si="102"/>
        <v>1.6066679926533924E-3</v>
      </c>
      <c r="S573" s="1">
        <f t="shared" si="106"/>
        <v>0.1</v>
      </c>
      <c r="T573" s="90">
        <f t="shared" si="103"/>
        <v>1.6066679926533925E-4</v>
      </c>
    </row>
    <row r="574" spans="1:35" ht="12.95" customHeight="1" x14ac:dyDescent="0.2">
      <c r="A574" s="36" t="s">
        <v>3869</v>
      </c>
      <c r="B574" s="156" t="s">
        <v>2232</v>
      </c>
      <c r="C574" s="157">
        <v>42650.69</v>
      </c>
      <c r="D574" s="157" t="s">
        <v>2272</v>
      </c>
      <c r="E574" s="4">
        <f t="shared" si="97"/>
        <v>-18824.018946509816</v>
      </c>
      <c r="F574" s="4">
        <f t="shared" si="98"/>
        <v>-18824</v>
      </c>
      <c r="G574" s="4">
        <f t="shared" si="99"/>
        <v>-1.1916000003111549E-2</v>
      </c>
      <c r="I574" s="1">
        <f t="shared" si="105"/>
        <v>-1.1916000003111549E-2</v>
      </c>
      <c r="M574" s="4"/>
      <c r="O574" s="4"/>
      <c r="P574" s="92">
        <f t="shared" si="100"/>
        <v>-3.7308062388610827E-2</v>
      </c>
      <c r="Q574" s="19">
        <f t="shared" si="101"/>
        <v>27632.190000000002</v>
      </c>
      <c r="R574" s="90">
        <f t="shared" si="102"/>
        <v>6.447568321890873E-4</v>
      </c>
      <c r="S574" s="1">
        <f t="shared" si="106"/>
        <v>0.1</v>
      </c>
      <c r="T574" s="90">
        <f t="shared" si="103"/>
        <v>6.447568321890873E-5</v>
      </c>
    </row>
    <row r="575" spans="1:35" ht="12.95" customHeight="1" x14ac:dyDescent="0.2">
      <c r="A575" s="36" t="s">
        <v>3869</v>
      </c>
      <c r="B575" s="156" t="s">
        <v>2232</v>
      </c>
      <c r="C575" s="157">
        <v>42662.641000000003</v>
      </c>
      <c r="D575" s="157" t="s">
        <v>2272</v>
      </c>
      <c r="E575" s="4">
        <f t="shared" si="97"/>
        <v>-18805.016786486856</v>
      </c>
      <c r="F575" s="4">
        <f t="shared" si="98"/>
        <v>-18805</v>
      </c>
      <c r="G575" s="4">
        <f t="shared" si="99"/>
        <v>-1.0557499997958075E-2</v>
      </c>
      <c r="I575" s="1">
        <f t="shared" si="105"/>
        <v>-1.0557499997958075E-2</v>
      </c>
      <c r="M575" s="4"/>
      <c r="O575" s="4"/>
      <c r="P575" s="92">
        <f t="shared" si="100"/>
        <v>-3.7258389845092728E-2</v>
      </c>
      <c r="Q575" s="19">
        <f t="shared" si="101"/>
        <v>27644.141000000003</v>
      </c>
      <c r="R575" s="90">
        <f t="shared" si="102"/>
        <v>7.1293751862881835E-4</v>
      </c>
      <c r="S575" s="1">
        <f t="shared" si="106"/>
        <v>0.1</v>
      </c>
      <c r="T575" s="90">
        <f t="shared" si="103"/>
        <v>7.1293751862881833E-5</v>
      </c>
    </row>
    <row r="576" spans="1:35" ht="12.95" customHeight="1" x14ac:dyDescent="0.2">
      <c r="A576" s="36" t="s">
        <v>3869</v>
      </c>
      <c r="B576" s="156" t="s">
        <v>2232</v>
      </c>
      <c r="C576" s="157">
        <v>42682.769</v>
      </c>
      <c r="D576" s="157" t="s">
        <v>2272</v>
      </c>
      <c r="E576" s="4">
        <f t="shared" si="97"/>
        <v>-18773.013148553455</v>
      </c>
      <c r="F576" s="4">
        <f t="shared" si="98"/>
        <v>-18773</v>
      </c>
      <c r="G576" s="4">
        <f t="shared" si="99"/>
        <v>-8.2695000019157305E-3</v>
      </c>
      <c r="I576" s="1">
        <f t="shared" si="105"/>
        <v>-8.2695000019157305E-3</v>
      </c>
      <c r="M576" s="4"/>
      <c r="O576" s="4"/>
      <c r="P576" s="92">
        <f t="shared" si="100"/>
        <v>-3.7174794841861349E-2</v>
      </c>
      <c r="Q576" s="19">
        <f t="shared" si="101"/>
        <v>27664.269</v>
      </c>
      <c r="R576" s="90">
        <f t="shared" si="102"/>
        <v>8.355160697841868E-4</v>
      </c>
      <c r="S576" s="1">
        <f t="shared" si="106"/>
        <v>0.1</v>
      </c>
      <c r="T576" s="90">
        <f t="shared" si="103"/>
        <v>8.3551606978418685E-5</v>
      </c>
    </row>
    <row r="577" spans="1:35" ht="12.95" customHeight="1" x14ac:dyDescent="0.2">
      <c r="A577" s="36" t="s">
        <v>3869</v>
      </c>
      <c r="B577" s="156" t="s">
        <v>2232</v>
      </c>
      <c r="C577" s="157">
        <v>42689.686999999998</v>
      </c>
      <c r="D577" s="157" t="s">
        <v>2272</v>
      </c>
      <c r="E577" s="4">
        <f t="shared" si="97"/>
        <v>-18762.013488019711</v>
      </c>
      <c r="F577" s="4">
        <f t="shared" si="98"/>
        <v>-18762</v>
      </c>
      <c r="G577" s="4">
        <f t="shared" si="99"/>
        <v>-8.4830000050715171E-3</v>
      </c>
      <c r="I577" s="1">
        <f t="shared" si="105"/>
        <v>-8.4830000050715171E-3</v>
      </c>
      <c r="M577" s="4"/>
      <c r="O577" s="4"/>
      <c r="P577" s="92">
        <f t="shared" si="100"/>
        <v>-3.7146077613572082E-2</v>
      </c>
      <c r="Q577" s="19">
        <f t="shared" si="101"/>
        <v>27671.186999999998</v>
      </c>
      <c r="R577" s="90">
        <f t="shared" si="102"/>
        <v>8.2157201799092647E-4</v>
      </c>
      <c r="S577" s="1">
        <f t="shared" si="106"/>
        <v>0.1</v>
      </c>
      <c r="T577" s="90">
        <f t="shared" si="103"/>
        <v>8.2157201799092647E-5</v>
      </c>
    </row>
    <row r="578" spans="1:35" ht="12.95" customHeight="1" x14ac:dyDescent="0.2">
      <c r="A578" s="47" t="s">
        <v>1987</v>
      </c>
      <c r="B578" s="48"/>
      <c r="C578" s="49">
        <v>42712.322999999997</v>
      </c>
      <c r="D578" s="49"/>
      <c r="E578" s="4">
        <f t="shared" si="97"/>
        <v>-18726.022115391504</v>
      </c>
      <c r="F578" s="4">
        <f t="shared" si="98"/>
        <v>-18726</v>
      </c>
      <c r="G578" s="4">
        <f t="shared" si="99"/>
        <v>-1.390900000842521E-2</v>
      </c>
      <c r="I578" s="1">
        <f t="shared" si="105"/>
        <v>-1.390900000842521E-2</v>
      </c>
      <c r="M578" s="4"/>
      <c r="O578" s="4"/>
      <c r="P578" s="92">
        <f t="shared" si="100"/>
        <v>-3.7052160328365349E-2</v>
      </c>
      <c r="Q578" s="19">
        <f t="shared" si="101"/>
        <v>27693.822999999997</v>
      </c>
      <c r="R578" s="90">
        <f t="shared" si="102"/>
        <v>5.3560586959445176E-4</v>
      </c>
      <c r="S578" s="1">
        <f t="shared" si="106"/>
        <v>0.1</v>
      </c>
      <c r="T578" s="90">
        <f t="shared" si="103"/>
        <v>5.3560586959445182E-5</v>
      </c>
      <c r="AD578" s="1" t="s">
        <v>1986</v>
      </c>
      <c r="AI578" s="1" t="s">
        <v>1988</v>
      </c>
    </row>
    <row r="579" spans="1:35" ht="12.95" customHeight="1" x14ac:dyDescent="0.2">
      <c r="A579" s="36" t="s">
        <v>3907</v>
      </c>
      <c r="B579" s="156" t="s">
        <v>2232</v>
      </c>
      <c r="C579" s="157">
        <v>42712.328999999998</v>
      </c>
      <c r="D579" s="157" t="s">
        <v>2272</v>
      </c>
      <c r="E579" s="4">
        <f t="shared" si="97"/>
        <v>-18726.012575356348</v>
      </c>
      <c r="F579" s="4">
        <f t="shared" si="98"/>
        <v>-18726</v>
      </c>
      <c r="G579" s="4">
        <f t="shared" si="99"/>
        <v>-7.9090000072028488E-3</v>
      </c>
      <c r="I579" s="1">
        <f t="shared" si="105"/>
        <v>-7.9090000072028488E-3</v>
      </c>
      <c r="M579" s="4"/>
      <c r="O579" s="4"/>
      <c r="P579" s="92">
        <f t="shared" si="100"/>
        <v>-3.7052160328365349E-2</v>
      </c>
      <c r="Q579" s="19">
        <f t="shared" si="101"/>
        <v>27693.828999999998</v>
      </c>
      <c r="R579" s="90">
        <f t="shared" si="102"/>
        <v>8.4932379350498039E-4</v>
      </c>
      <c r="S579" s="1">
        <f t="shared" si="106"/>
        <v>0.1</v>
      </c>
      <c r="T579" s="90">
        <f t="shared" si="103"/>
        <v>8.4932379350498042E-5</v>
      </c>
    </row>
    <row r="580" spans="1:35" ht="12.95" customHeight="1" x14ac:dyDescent="0.2">
      <c r="A580" s="47" t="s">
        <v>2030</v>
      </c>
      <c r="B580" s="48"/>
      <c r="C580" s="49">
        <v>42713.584999999999</v>
      </c>
      <c r="D580" s="49"/>
      <c r="E580" s="4">
        <f t="shared" si="97"/>
        <v>-18724.015527997224</v>
      </c>
      <c r="F580" s="4">
        <f t="shared" si="98"/>
        <v>-18724</v>
      </c>
      <c r="G580" s="4">
        <f t="shared" si="99"/>
        <v>-9.766000002855435E-3</v>
      </c>
      <c r="I580" s="1">
        <f t="shared" si="105"/>
        <v>-9.766000002855435E-3</v>
      </c>
      <c r="M580" s="4"/>
      <c r="O580" s="4"/>
      <c r="P580" s="92">
        <f t="shared" si="100"/>
        <v>-3.7046945682613297E-2</v>
      </c>
      <c r="Q580" s="19">
        <f t="shared" si="101"/>
        <v>27695.084999999999</v>
      </c>
      <c r="R580" s="90">
        <f t="shared" si="102"/>
        <v>7.4424999718189912E-4</v>
      </c>
      <c r="S580" s="1">
        <f t="shared" si="106"/>
        <v>0.1</v>
      </c>
      <c r="T580" s="90">
        <f t="shared" si="103"/>
        <v>7.4424999718189922E-5</v>
      </c>
      <c r="AD580" s="1" t="s">
        <v>1989</v>
      </c>
      <c r="AI580" s="1" t="s">
        <v>1988</v>
      </c>
    </row>
    <row r="581" spans="1:35" ht="12.95" customHeight="1" x14ac:dyDescent="0.2">
      <c r="A581" s="47" t="s">
        <v>2219</v>
      </c>
      <c r="B581" s="48"/>
      <c r="C581" s="49">
        <v>42717.3586</v>
      </c>
      <c r="D581" s="49"/>
      <c r="E581" s="4">
        <f t="shared" si="97"/>
        <v>-18718.015481887054</v>
      </c>
      <c r="F581" s="4">
        <f t="shared" si="98"/>
        <v>-18718</v>
      </c>
      <c r="G581" s="4">
        <f t="shared" si="99"/>
        <v>-9.7370000003138557E-3</v>
      </c>
      <c r="J581" s="1">
        <f>G581</f>
        <v>-9.7370000003138557E-3</v>
      </c>
      <c r="M581" s="4"/>
      <c r="O581" s="4"/>
      <c r="P581" s="92">
        <f t="shared" si="100"/>
        <v>-3.703130362822276E-2</v>
      </c>
      <c r="Q581" s="19">
        <f t="shared" si="101"/>
        <v>27698.8586</v>
      </c>
      <c r="R581" s="90">
        <f t="shared" si="102"/>
        <v>7.4497901053248113E-4</v>
      </c>
      <c r="S581" s="1">
        <f>S$17</f>
        <v>1</v>
      </c>
      <c r="T581" s="90">
        <f t="shared" si="103"/>
        <v>7.4497901053248113E-4</v>
      </c>
    </row>
    <row r="582" spans="1:35" ht="12.95" customHeight="1" x14ac:dyDescent="0.2">
      <c r="A582" s="47" t="s">
        <v>2031</v>
      </c>
      <c r="B582" s="48"/>
      <c r="C582" s="49">
        <v>42729.294999999998</v>
      </c>
      <c r="D582" s="49"/>
      <c r="E582" s="4">
        <f t="shared" si="97"/>
        <v>-18699.036535949639</v>
      </c>
      <c r="F582" s="4">
        <f t="shared" si="98"/>
        <v>-18699</v>
      </c>
      <c r="G582" s="4">
        <f t="shared" si="99"/>
        <v>-2.2978500004683156E-2</v>
      </c>
      <c r="I582" s="1">
        <f>G582</f>
        <v>-2.2978500004683156E-2</v>
      </c>
      <c r="M582" s="4"/>
      <c r="O582" s="4"/>
      <c r="P582" s="92">
        <f t="shared" si="100"/>
        <v>-3.6981789088510297E-2</v>
      </c>
      <c r="Q582" s="19">
        <f t="shared" si="101"/>
        <v>27710.794999999998</v>
      </c>
      <c r="R582" s="90">
        <f t="shared" si="102"/>
        <v>1.960921051652324E-4</v>
      </c>
      <c r="S582" s="1">
        <f>S$16</f>
        <v>0.1</v>
      </c>
      <c r="T582" s="90">
        <f t="shared" si="103"/>
        <v>1.9609210516523242E-5</v>
      </c>
      <c r="AE582" s="1">
        <v>14</v>
      </c>
      <c r="AG582" s="1" t="s">
        <v>2014</v>
      </c>
      <c r="AI582" s="1" t="s">
        <v>1993</v>
      </c>
    </row>
    <row r="583" spans="1:35" ht="12.95" customHeight="1" x14ac:dyDescent="0.2">
      <c r="A583" s="47" t="s">
        <v>2031</v>
      </c>
      <c r="B583" s="48"/>
      <c r="C583" s="49">
        <v>42746.288</v>
      </c>
      <c r="D583" s="49"/>
      <c r="E583" s="4">
        <f t="shared" si="97"/>
        <v>-18672.017566384733</v>
      </c>
      <c r="F583" s="4">
        <f t="shared" si="98"/>
        <v>-18672</v>
      </c>
      <c r="G583" s="4">
        <f t="shared" si="99"/>
        <v>-1.1048000000300817E-2</v>
      </c>
      <c r="I583" s="1">
        <f>G583</f>
        <v>-1.1048000000300817E-2</v>
      </c>
      <c r="M583" s="4"/>
      <c r="O583" s="4"/>
      <c r="P583" s="92">
        <f t="shared" si="100"/>
        <v>-3.6911475040698104E-2</v>
      </c>
      <c r="Q583" s="19">
        <f t="shared" si="101"/>
        <v>27727.788</v>
      </c>
      <c r="R583" s="90">
        <f t="shared" si="102"/>
        <v>6.6891934116525341E-4</v>
      </c>
      <c r="S583" s="1">
        <f>S$16</f>
        <v>0.1</v>
      </c>
      <c r="T583" s="90">
        <f t="shared" si="103"/>
        <v>6.6891934116525349E-5</v>
      </c>
      <c r="AE583" s="1">
        <v>9</v>
      </c>
      <c r="AG583" s="1" t="s">
        <v>2014</v>
      </c>
      <c r="AI583" s="1" t="s">
        <v>1993</v>
      </c>
    </row>
    <row r="584" spans="1:35" ht="12.95" customHeight="1" x14ac:dyDescent="0.2">
      <c r="A584" s="47" t="s">
        <v>2032</v>
      </c>
      <c r="B584" s="48"/>
      <c r="C584" s="49">
        <v>42758.241999999998</v>
      </c>
      <c r="D584" s="49"/>
      <c r="E584" s="4">
        <f t="shared" si="97"/>
        <v>-18653.010636344199</v>
      </c>
      <c r="F584" s="4">
        <f t="shared" si="98"/>
        <v>-18653</v>
      </c>
      <c r="G584" s="4">
        <f t="shared" si="99"/>
        <v>-6.6895000054500997E-3</v>
      </c>
      <c r="I584" s="1">
        <f>G584</f>
        <v>-6.6895000054500997E-3</v>
      </c>
      <c r="M584" s="4"/>
      <c r="O584" s="4"/>
      <c r="P584" s="92">
        <f t="shared" si="100"/>
        <v>-3.6862029068674876E-2</v>
      </c>
      <c r="Q584" s="19">
        <f t="shared" si="101"/>
        <v>27739.741999999998</v>
      </c>
      <c r="R584" s="90">
        <f t="shared" si="102"/>
        <v>9.1038151007114378E-4</v>
      </c>
      <c r="S584" s="1">
        <f>S$16</f>
        <v>0.1</v>
      </c>
      <c r="T584" s="90">
        <f t="shared" si="103"/>
        <v>9.1038151007114383E-5</v>
      </c>
      <c r="AE584" s="1">
        <v>9</v>
      </c>
      <c r="AG584" s="1" t="s">
        <v>2014</v>
      </c>
      <c r="AI584" s="1" t="s">
        <v>1993</v>
      </c>
    </row>
    <row r="585" spans="1:35" ht="12.95" customHeight="1" x14ac:dyDescent="0.2">
      <c r="A585" s="47" t="s">
        <v>2178</v>
      </c>
      <c r="B585" s="53"/>
      <c r="C585" s="49">
        <v>42777.105600000003</v>
      </c>
      <c r="D585" s="49"/>
      <c r="E585" s="4">
        <f t="shared" si="97"/>
        <v>-18623.017401819125</v>
      </c>
      <c r="F585" s="4">
        <f t="shared" si="98"/>
        <v>-18623</v>
      </c>
      <c r="G585" s="4">
        <f t="shared" si="99"/>
        <v>-1.0944499998004176E-2</v>
      </c>
      <c r="J585" s="1">
        <f>G585</f>
        <v>-1.0944499998004176E-2</v>
      </c>
      <c r="M585" s="4"/>
      <c r="O585" s="4"/>
      <c r="P585" s="92">
        <f t="shared" si="100"/>
        <v>-3.6784014144029049E-2</v>
      </c>
      <c r="Q585" s="19">
        <f t="shared" si="101"/>
        <v>27758.605600000003</v>
      </c>
      <c r="R585" s="90">
        <f t="shared" si="102"/>
        <v>6.676804913026196E-4</v>
      </c>
      <c r="S585" s="1">
        <f>S$17</f>
        <v>1</v>
      </c>
      <c r="T585" s="90">
        <f t="shared" si="103"/>
        <v>6.676804913026196E-4</v>
      </c>
      <c r="X585" s="1">
        <v>-13815</v>
      </c>
    </row>
    <row r="586" spans="1:35" ht="12.95" customHeight="1" x14ac:dyDescent="0.2">
      <c r="A586" s="47" t="s">
        <v>2033</v>
      </c>
      <c r="B586" s="48"/>
      <c r="C586" s="49">
        <v>42785.296000000002</v>
      </c>
      <c r="D586" s="49"/>
      <c r="E586" s="4">
        <f t="shared" si="97"/>
        <v>-18609.994617830165</v>
      </c>
      <c r="F586" s="4">
        <f t="shared" si="98"/>
        <v>-18610</v>
      </c>
      <c r="G586" s="4">
        <f t="shared" si="99"/>
        <v>3.3850000036181882E-3</v>
      </c>
      <c r="I586" s="1">
        <f t="shared" ref="I586:I604" si="107">G586</f>
        <v>3.3850000036181882E-3</v>
      </c>
      <c r="M586" s="4"/>
      <c r="O586" s="4"/>
      <c r="P586" s="92">
        <f t="shared" si="100"/>
        <v>-3.6750229604221585E-2</v>
      </c>
      <c r="Q586" s="19">
        <f t="shared" si="101"/>
        <v>27766.796000000002</v>
      </c>
      <c r="R586" s="90">
        <f t="shared" si="102"/>
        <v>1.6108366556740184E-3</v>
      </c>
      <c r="S586" s="1">
        <f t="shared" ref="S586:S604" si="108">S$16</f>
        <v>0.1</v>
      </c>
      <c r="T586" s="90">
        <f t="shared" si="103"/>
        <v>1.6108366556740185E-4</v>
      </c>
      <c r="AE586" s="1">
        <v>7</v>
      </c>
      <c r="AG586" s="1" t="s">
        <v>2014</v>
      </c>
      <c r="AI586" s="1" t="s">
        <v>1993</v>
      </c>
    </row>
    <row r="587" spans="1:35" ht="12.95" customHeight="1" x14ac:dyDescent="0.2">
      <c r="A587" s="47" t="s">
        <v>2033</v>
      </c>
      <c r="B587" s="48"/>
      <c r="C587" s="49">
        <v>42807.296999999999</v>
      </c>
      <c r="D587" s="49"/>
      <c r="E587" s="4">
        <f t="shared" si="97"/>
        <v>-18575.012898922538</v>
      </c>
      <c r="F587" s="4">
        <f t="shared" si="98"/>
        <v>-18575</v>
      </c>
      <c r="G587" s="4">
        <f t="shared" si="99"/>
        <v>-8.1125000069732778E-3</v>
      </c>
      <c r="I587" s="1">
        <f t="shared" si="107"/>
        <v>-8.1125000069732778E-3</v>
      </c>
      <c r="M587" s="4"/>
      <c r="O587" s="4"/>
      <c r="P587" s="92">
        <f t="shared" si="100"/>
        <v>-3.6659337128113173E-2</v>
      </c>
      <c r="Q587" s="19">
        <f t="shared" si="101"/>
        <v>27788.796999999999</v>
      </c>
      <c r="R587" s="90">
        <f t="shared" si="102"/>
        <v>8.1492190962089068E-4</v>
      </c>
      <c r="S587" s="1">
        <f t="shared" si="108"/>
        <v>0.1</v>
      </c>
      <c r="T587" s="90">
        <f t="shared" si="103"/>
        <v>8.1492190962089076E-5</v>
      </c>
      <c r="AE587" s="1">
        <v>10</v>
      </c>
      <c r="AG587" s="1" t="s">
        <v>1997</v>
      </c>
      <c r="AI587" s="1" t="s">
        <v>1993</v>
      </c>
    </row>
    <row r="588" spans="1:35" ht="12.95" customHeight="1" x14ac:dyDescent="0.2">
      <c r="A588" s="47" t="s">
        <v>2034</v>
      </c>
      <c r="B588" s="48"/>
      <c r="C588" s="49">
        <v>42942.516000000003</v>
      </c>
      <c r="D588" s="49"/>
      <c r="E588" s="4">
        <f t="shared" si="97"/>
        <v>-18360.013896651206</v>
      </c>
      <c r="F588" s="4">
        <f t="shared" si="98"/>
        <v>-18360</v>
      </c>
      <c r="G588" s="4">
        <f t="shared" si="99"/>
        <v>-8.7399999974877574E-3</v>
      </c>
      <c r="I588" s="1">
        <f t="shared" si="107"/>
        <v>-8.7399999974877574E-3</v>
      </c>
      <c r="M588" s="4"/>
      <c r="O588" s="4"/>
      <c r="P588" s="92">
        <f t="shared" si="100"/>
        <v>-3.6103106049236389E-2</v>
      </c>
      <c r="Q588" s="19">
        <f t="shared" si="101"/>
        <v>27924.016000000003</v>
      </c>
      <c r="R588" s="90">
        <f t="shared" si="102"/>
        <v>7.4873957279924261E-4</v>
      </c>
      <c r="S588" s="1">
        <f t="shared" si="108"/>
        <v>0.1</v>
      </c>
      <c r="T588" s="90">
        <f t="shared" si="103"/>
        <v>7.4873957279924261E-5</v>
      </c>
      <c r="AE588" s="1">
        <v>12</v>
      </c>
      <c r="AG588" s="1" t="s">
        <v>1997</v>
      </c>
      <c r="AI588" s="1" t="s">
        <v>1993</v>
      </c>
    </row>
    <row r="589" spans="1:35" ht="12.95" customHeight="1" x14ac:dyDescent="0.2">
      <c r="A589" s="36" t="s">
        <v>3936</v>
      </c>
      <c r="B589" s="156" t="s">
        <v>2232</v>
      </c>
      <c r="C589" s="157">
        <v>42949.430999999997</v>
      </c>
      <c r="D589" s="157" t="s">
        <v>2272</v>
      </c>
      <c r="E589" s="4">
        <f t="shared" si="97"/>
        <v>-18349.019006135044</v>
      </c>
      <c r="F589" s="4">
        <f t="shared" si="98"/>
        <v>-18349</v>
      </c>
      <c r="G589" s="4">
        <f t="shared" si="99"/>
        <v>-1.1953500004892703E-2</v>
      </c>
      <c r="I589" s="1">
        <f t="shared" si="107"/>
        <v>-1.1953500004892703E-2</v>
      </c>
      <c r="M589" s="4"/>
      <c r="O589" s="4"/>
      <c r="P589" s="92">
        <f t="shared" si="100"/>
        <v>-3.6074745231716235E-2</v>
      </c>
      <c r="Q589" s="19">
        <f t="shared" si="101"/>
        <v>27930.930999999997</v>
      </c>
      <c r="R589" s="90">
        <f t="shared" si="102"/>
        <v>5.81834471292557E-4</v>
      </c>
      <c r="S589" s="1">
        <f t="shared" si="108"/>
        <v>0.1</v>
      </c>
      <c r="T589" s="90">
        <f t="shared" si="103"/>
        <v>5.8183447129255701E-5</v>
      </c>
    </row>
    <row r="590" spans="1:35" ht="12.95" customHeight="1" x14ac:dyDescent="0.2">
      <c r="A590" s="36" t="s">
        <v>3936</v>
      </c>
      <c r="B590" s="156" t="s">
        <v>2232</v>
      </c>
      <c r="C590" s="157">
        <v>42959.499000000003</v>
      </c>
      <c r="D590" s="157" t="s">
        <v>2272</v>
      </c>
      <c r="E590" s="4">
        <f t="shared" si="97"/>
        <v>-18333.010827144895</v>
      </c>
      <c r="F590" s="4">
        <f t="shared" si="98"/>
        <v>-18333</v>
      </c>
      <c r="G590" s="4">
        <f t="shared" si="99"/>
        <v>-6.8094999951426871E-3</v>
      </c>
      <c r="I590" s="1">
        <f t="shared" si="107"/>
        <v>-6.8094999951426871E-3</v>
      </c>
      <c r="M590" s="4"/>
      <c r="O590" s="4"/>
      <c r="P590" s="92">
        <f t="shared" si="100"/>
        <v>-3.6033510079295589E-2</v>
      </c>
      <c r="Q590" s="19">
        <f t="shared" si="101"/>
        <v>27940.999000000003</v>
      </c>
      <c r="R590" s="90">
        <f t="shared" si="102"/>
        <v>8.540427653986705E-4</v>
      </c>
      <c r="S590" s="1">
        <f t="shared" si="108"/>
        <v>0.1</v>
      </c>
      <c r="T590" s="90">
        <f t="shared" si="103"/>
        <v>8.5404276539867053E-5</v>
      </c>
    </row>
    <row r="591" spans="1:35" ht="12.95" customHeight="1" x14ac:dyDescent="0.2">
      <c r="A591" s="47" t="s">
        <v>2036</v>
      </c>
      <c r="B591" s="48"/>
      <c r="C591" s="49">
        <v>42960.754999999997</v>
      </c>
      <c r="D591" s="49"/>
      <c r="E591" s="4">
        <f t="shared" si="97"/>
        <v>-18331.013779785786</v>
      </c>
      <c r="F591" s="4">
        <f t="shared" si="98"/>
        <v>-18331</v>
      </c>
      <c r="G591" s="4">
        <f t="shared" si="99"/>
        <v>-8.6665000053471886E-3</v>
      </c>
      <c r="I591" s="1">
        <f t="shared" si="107"/>
        <v>-8.6665000053471886E-3</v>
      </c>
      <c r="M591" s="4"/>
      <c r="O591" s="4"/>
      <c r="P591" s="92">
        <f t="shared" si="100"/>
        <v>-3.6028357097392216E-2</v>
      </c>
      <c r="Q591" s="19">
        <f t="shared" si="101"/>
        <v>27942.254999999997</v>
      </c>
      <c r="R591" s="90">
        <f t="shared" si="102"/>
        <v>7.4867122352549479E-4</v>
      </c>
      <c r="S591" s="1">
        <f t="shared" si="108"/>
        <v>0.1</v>
      </c>
      <c r="T591" s="90">
        <f t="shared" si="103"/>
        <v>7.4867122352549479E-5</v>
      </c>
      <c r="AD591" s="1" t="s">
        <v>1989</v>
      </c>
      <c r="AE591" s="1">
        <v>10</v>
      </c>
      <c r="AG591" s="1" t="s">
        <v>2035</v>
      </c>
      <c r="AI591" s="1" t="s">
        <v>2037</v>
      </c>
    </row>
    <row r="592" spans="1:35" ht="12.95" customHeight="1" x14ac:dyDescent="0.2">
      <c r="A592" s="47" t="s">
        <v>2036</v>
      </c>
      <c r="B592" s="53"/>
      <c r="C592" s="49">
        <v>42960.754999999997</v>
      </c>
      <c r="D592" s="49"/>
      <c r="E592" s="4">
        <f t="shared" si="97"/>
        <v>-18331.013779785786</v>
      </c>
      <c r="F592" s="4">
        <f t="shared" si="98"/>
        <v>-18331</v>
      </c>
      <c r="G592" s="4">
        <f t="shared" si="99"/>
        <v>-8.6665000053471886E-3</v>
      </c>
      <c r="I592" s="1">
        <f t="shared" si="107"/>
        <v>-8.6665000053471886E-3</v>
      </c>
      <c r="M592" s="4"/>
      <c r="O592" s="4"/>
      <c r="P592" s="92">
        <f t="shared" si="100"/>
        <v>-3.6028357097392216E-2</v>
      </c>
      <c r="Q592" s="19">
        <f t="shared" si="101"/>
        <v>27942.254999999997</v>
      </c>
      <c r="R592" s="90">
        <f t="shared" si="102"/>
        <v>7.4867122352549479E-4</v>
      </c>
      <c r="S592" s="1">
        <f t="shared" si="108"/>
        <v>0.1</v>
      </c>
      <c r="T592" s="90">
        <f t="shared" si="103"/>
        <v>7.4867122352549479E-5</v>
      </c>
    </row>
    <row r="593" spans="1:35" ht="12.95" customHeight="1" x14ac:dyDescent="0.2">
      <c r="A593" s="47" t="s">
        <v>2036</v>
      </c>
      <c r="B593" s="48"/>
      <c r="C593" s="49">
        <v>42960.758000000002</v>
      </c>
      <c r="D593" s="49"/>
      <c r="E593" s="4">
        <f t="shared" si="97"/>
        <v>-18331.0090097682</v>
      </c>
      <c r="F593" s="4">
        <f t="shared" si="98"/>
        <v>-18331</v>
      </c>
      <c r="G593" s="4">
        <f t="shared" si="99"/>
        <v>-5.6665000010980293E-3</v>
      </c>
      <c r="I593" s="1">
        <f t="shared" si="107"/>
        <v>-5.6665000010980293E-3</v>
      </c>
      <c r="M593" s="4"/>
      <c r="O593" s="4"/>
      <c r="P593" s="92">
        <f t="shared" si="100"/>
        <v>-3.6028357097392216E-2</v>
      </c>
      <c r="Q593" s="19">
        <f t="shared" si="101"/>
        <v>27942.258000000002</v>
      </c>
      <c r="R593" s="90">
        <f t="shared" si="102"/>
        <v>9.2184236633578969E-4</v>
      </c>
      <c r="S593" s="1">
        <f t="shared" si="108"/>
        <v>0.1</v>
      </c>
      <c r="T593" s="90">
        <f t="shared" si="103"/>
        <v>9.218423663357898E-5</v>
      </c>
      <c r="AD593" s="1" t="s">
        <v>1989</v>
      </c>
      <c r="AE593" s="1">
        <v>8</v>
      </c>
      <c r="AG593" s="1" t="s">
        <v>2039</v>
      </c>
      <c r="AI593" s="1" t="s">
        <v>2037</v>
      </c>
    </row>
    <row r="594" spans="1:35" ht="12.95" customHeight="1" x14ac:dyDescent="0.2">
      <c r="A594" s="47" t="s">
        <v>2036</v>
      </c>
      <c r="B594" s="48"/>
      <c r="C594" s="49">
        <v>42989.688999999998</v>
      </c>
      <c r="D594" s="49"/>
      <c r="E594" s="4">
        <f t="shared" si="97"/>
        <v>-18285.008550256513</v>
      </c>
      <c r="F594" s="4">
        <f t="shared" si="98"/>
        <v>-18285</v>
      </c>
      <c r="G594" s="4">
        <f t="shared" si="99"/>
        <v>-5.3775000051246025E-3</v>
      </c>
      <c r="I594" s="1">
        <f t="shared" si="107"/>
        <v>-5.3775000051246025E-3</v>
      </c>
      <c r="M594" s="4"/>
      <c r="O594" s="4"/>
      <c r="P594" s="92">
        <f t="shared" si="100"/>
        <v>-3.590992512543259E-2</v>
      </c>
      <c r="Q594" s="19">
        <f t="shared" si="101"/>
        <v>27971.188999999998</v>
      </c>
      <c r="R594" s="90">
        <f t="shared" si="102"/>
        <v>9.3222898372721428E-4</v>
      </c>
      <c r="S594" s="1">
        <f t="shared" si="108"/>
        <v>0.1</v>
      </c>
      <c r="T594" s="90">
        <f t="shared" si="103"/>
        <v>9.3222898372721439E-5</v>
      </c>
      <c r="AD594" s="1" t="s">
        <v>1989</v>
      </c>
      <c r="AE594" s="1">
        <v>6</v>
      </c>
      <c r="AG594" s="1" t="s">
        <v>2040</v>
      </c>
      <c r="AI594" s="1" t="s">
        <v>2037</v>
      </c>
    </row>
    <row r="595" spans="1:35" ht="12.95" customHeight="1" x14ac:dyDescent="0.2">
      <c r="A595" s="36" t="s">
        <v>3954</v>
      </c>
      <c r="B595" s="156" t="s">
        <v>2232</v>
      </c>
      <c r="C595" s="157">
        <v>42998.483</v>
      </c>
      <c r="D595" s="157" t="s">
        <v>2272</v>
      </c>
      <c r="E595" s="4">
        <f t="shared" si="97"/>
        <v>-18271.026038730954</v>
      </c>
      <c r="F595" s="4">
        <f t="shared" si="98"/>
        <v>-18271</v>
      </c>
      <c r="G595" s="4">
        <f t="shared" si="99"/>
        <v>-1.6376500003389083E-2</v>
      </c>
      <c r="I595" s="1">
        <f t="shared" si="107"/>
        <v>-1.6376500003389083E-2</v>
      </c>
      <c r="M595" s="4"/>
      <c r="O595" s="4"/>
      <c r="P595" s="92">
        <f t="shared" si="100"/>
        <v>-3.5873913562375633E-2</v>
      </c>
      <c r="Q595" s="19">
        <f t="shared" si="101"/>
        <v>27979.983</v>
      </c>
      <c r="R595" s="90">
        <f t="shared" si="102"/>
        <v>3.8014913549015255E-4</v>
      </c>
      <c r="S595" s="1">
        <f t="shared" si="108"/>
        <v>0.1</v>
      </c>
      <c r="T595" s="90">
        <f t="shared" si="103"/>
        <v>3.8014913549015257E-5</v>
      </c>
    </row>
    <row r="596" spans="1:35" ht="12.95" customHeight="1" x14ac:dyDescent="0.2">
      <c r="A596" s="36" t="s">
        <v>3954</v>
      </c>
      <c r="B596" s="156" t="s">
        <v>2232</v>
      </c>
      <c r="C596" s="157">
        <v>43005.413</v>
      </c>
      <c r="D596" s="157" t="s">
        <v>2272</v>
      </c>
      <c r="E596" s="4">
        <f t="shared" si="97"/>
        <v>-18260.007298126897</v>
      </c>
      <c r="F596" s="4">
        <f t="shared" si="98"/>
        <v>-18260</v>
      </c>
      <c r="G596" s="4">
        <f t="shared" si="99"/>
        <v>-4.58999999682419E-3</v>
      </c>
      <c r="I596" s="1">
        <f t="shared" si="107"/>
        <v>-4.58999999682419E-3</v>
      </c>
      <c r="M596" s="4"/>
      <c r="O596" s="4"/>
      <c r="P596" s="92">
        <f t="shared" si="100"/>
        <v>-3.5845629550081762E-2</v>
      </c>
      <c r="Q596" s="19">
        <f t="shared" si="101"/>
        <v>27986.913</v>
      </c>
      <c r="R596" s="90">
        <f t="shared" si="102"/>
        <v>9.7691437877046807E-4</v>
      </c>
      <c r="S596" s="1">
        <f t="shared" si="108"/>
        <v>0.1</v>
      </c>
      <c r="T596" s="90">
        <f t="shared" si="103"/>
        <v>9.7691437877046807E-5</v>
      </c>
    </row>
    <row r="597" spans="1:35" ht="12.95" customHeight="1" x14ac:dyDescent="0.2">
      <c r="A597" s="47" t="s">
        <v>2036</v>
      </c>
      <c r="B597" s="48"/>
      <c r="C597" s="49">
        <v>43006.66</v>
      </c>
      <c r="D597" s="49"/>
      <c r="E597" s="4">
        <f t="shared" ref="E597:E660" si="109">(C597-C$7)/C$8</f>
        <v>-18258.024560820504</v>
      </c>
      <c r="F597" s="4">
        <f t="shared" ref="F597:F660" si="110">ROUND(2*E597,0)/2</f>
        <v>-18258</v>
      </c>
      <c r="G597" s="4">
        <f t="shared" ref="G597:G660" si="111">C597-(C$7+F597*C$8)</f>
        <v>-1.5446999997948296E-2</v>
      </c>
      <c r="I597" s="1">
        <f t="shared" si="107"/>
        <v>-1.5446999997948296E-2</v>
      </c>
      <c r="M597" s="4"/>
      <c r="O597" s="4"/>
      <c r="P597" s="92">
        <f t="shared" ref="P597:P660" si="112">+D$11+D$12*F597+D$13*F597^2</f>
        <v>-3.5840488022277503E-2</v>
      </c>
      <c r="Q597" s="19">
        <f t="shared" ref="Q597:Q660" si="113">+C597-15018.5</f>
        <v>27988.160000000003</v>
      </c>
      <c r="R597" s="90">
        <f t="shared" ref="R597:R660" si="114">+(P597-G597)^2</f>
        <v>4.1589435379845878E-4</v>
      </c>
      <c r="S597" s="1">
        <f t="shared" si="108"/>
        <v>0.1</v>
      </c>
      <c r="T597" s="90">
        <f t="shared" ref="T597:T660" si="115">+S597*R597</f>
        <v>4.1589435379845882E-5</v>
      </c>
      <c r="AD597" s="1" t="s">
        <v>1989</v>
      </c>
      <c r="AE597" s="1">
        <v>12</v>
      </c>
      <c r="AG597" s="1" t="s">
        <v>2039</v>
      </c>
      <c r="AI597" s="1" t="s">
        <v>2037</v>
      </c>
    </row>
    <row r="598" spans="1:35" ht="12.95" customHeight="1" x14ac:dyDescent="0.2">
      <c r="A598" s="47" t="s">
        <v>2036</v>
      </c>
      <c r="B598" s="48"/>
      <c r="C598" s="49">
        <v>43011.7</v>
      </c>
      <c r="D598" s="49"/>
      <c r="E598" s="4">
        <f t="shared" si="109"/>
        <v>-18250.01093129029</v>
      </c>
      <c r="F598" s="4">
        <f t="shared" si="110"/>
        <v>-18250</v>
      </c>
      <c r="G598" s="4">
        <f t="shared" si="111"/>
        <v>-6.8750000064028427E-3</v>
      </c>
      <c r="I598" s="1">
        <f t="shared" si="107"/>
        <v>-6.8750000064028427E-3</v>
      </c>
      <c r="M598" s="4"/>
      <c r="O598" s="4"/>
      <c r="P598" s="92">
        <f t="shared" si="112"/>
        <v>-3.5819925049169823E-2</v>
      </c>
      <c r="Q598" s="19">
        <f t="shared" si="113"/>
        <v>27993.199999999997</v>
      </c>
      <c r="R598" s="90">
        <f t="shared" si="114"/>
        <v>8.3780868573139907E-4</v>
      </c>
      <c r="S598" s="1">
        <f t="shared" si="108"/>
        <v>0.1</v>
      </c>
      <c r="T598" s="90">
        <f t="shared" si="115"/>
        <v>8.3780868573139913E-5</v>
      </c>
      <c r="AD598" s="1" t="s">
        <v>1989</v>
      </c>
      <c r="AE598" s="1">
        <v>8</v>
      </c>
      <c r="AG598" s="1" t="s">
        <v>2040</v>
      </c>
      <c r="AI598" s="1" t="s">
        <v>2037</v>
      </c>
    </row>
    <row r="599" spans="1:35" ht="12.95" customHeight="1" x14ac:dyDescent="0.2">
      <c r="A599" s="36" t="s">
        <v>3965</v>
      </c>
      <c r="B599" s="156" t="s">
        <v>2232</v>
      </c>
      <c r="C599" s="157">
        <v>43012.328999999998</v>
      </c>
      <c r="D599" s="157" t="s">
        <v>2272</v>
      </c>
      <c r="E599" s="4">
        <f t="shared" si="109"/>
        <v>-18249.010817604871</v>
      </c>
      <c r="F599" s="4">
        <f t="shared" si="110"/>
        <v>-18249</v>
      </c>
      <c r="G599" s="4">
        <f t="shared" si="111"/>
        <v>-6.8035000003874302E-3</v>
      </c>
      <c r="I599" s="1">
        <f t="shared" si="107"/>
        <v>-6.8035000003874302E-3</v>
      </c>
      <c r="M599" s="4"/>
      <c r="O599" s="4"/>
      <c r="P599" s="92">
        <f t="shared" si="112"/>
        <v>-3.5817355030568668E-2</v>
      </c>
      <c r="Q599" s="19">
        <f t="shared" si="113"/>
        <v>27993.828999999998</v>
      </c>
      <c r="R599" s="90">
        <f t="shared" si="114"/>
        <v>8.4180378371237312E-4</v>
      </c>
      <c r="S599" s="1">
        <f t="shared" si="108"/>
        <v>0.1</v>
      </c>
      <c r="T599" s="90">
        <f t="shared" si="115"/>
        <v>8.418037837123732E-5</v>
      </c>
    </row>
    <row r="600" spans="1:35" ht="12.95" customHeight="1" x14ac:dyDescent="0.2">
      <c r="A600" s="36" t="s">
        <v>3965</v>
      </c>
      <c r="B600" s="156" t="s">
        <v>2232</v>
      </c>
      <c r="C600" s="157">
        <v>43015.472000000002</v>
      </c>
      <c r="D600" s="157" t="s">
        <v>2272</v>
      </c>
      <c r="E600" s="4">
        <f t="shared" si="109"/>
        <v>-18244.013429189486</v>
      </c>
      <c r="F600" s="4">
        <f t="shared" si="110"/>
        <v>-18244</v>
      </c>
      <c r="G600" s="4">
        <f t="shared" si="111"/>
        <v>-8.4459999998216517E-3</v>
      </c>
      <c r="I600" s="1">
        <f t="shared" si="107"/>
        <v>-8.4459999998216517E-3</v>
      </c>
      <c r="M600" s="4"/>
      <c r="O600" s="4"/>
      <c r="P600" s="92">
        <f t="shared" si="112"/>
        <v>-3.5804506114353887E-2</v>
      </c>
      <c r="Q600" s="19">
        <f t="shared" si="113"/>
        <v>27996.972000000002</v>
      </c>
      <c r="R600" s="90">
        <f t="shared" si="114"/>
        <v>7.4848785681889767E-4</v>
      </c>
      <c r="S600" s="1">
        <f t="shared" si="108"/>
        <v>0.1</v>
      </c>
      <c r="T600" s="90">
        <f t="shared" si="115"/>
        <v>7.4848785681889772E-5</v>
      </c>
    </row>
    <row r="601" spans="1:35" ht="12.95" customHeight="1" x14ac:dyDescent="0.2">
      <c r="A601" s="47" t="s">
        <v>2041</v>
      </c>
      <c r="B601" s="48"/>
      <c r="C601" s="49">
        <v>43017.357000000004</v>
      </c>
      <c r="D601" s="49"/>
      <c r="E601" s="4">
        <f t="shared" si="109"/>
        <v>-18241.016268144944</v>
      </c>
      <c r="F601" s="4">
        <f t="shared" si="110"/>
        <v>-18241</v>
      </c>
      <c r="G601" s="4">
        <f t="shared" si="111"/>
        <v>-1.0231499996734783E-2</v>
      </c>
      <c r="I601" s="1">
        <f t="shared" si="107"/>
        <v>-1.0231499996734783E-2</v>
      </c>
      <c r="M601" s="4"/>
      <c r="O601" s="4"/>
      <c r="P601" s="92">
        <f t="shared" si="112"/>
        <v>-3.5796797706057815E-2</v>
      </c>
      <c r="Q601" s="19">
        <f t="shared" si="113"/>
        <v>27998.857000000004</v>
      </c>
      <c r="R601" s="90">
        <f t="shared" si="114"/>
        <v>6.535844469663175E-4</v>
      </c>
      <c r="S601" s="1">
        <f t="shared" si="108"/>
        <v>0.1</v>
      </c>
      <c r="T601" s="90">
        <f t="shared" si="115"/>
        <v>6.5358444696631752E-5</v>
      </c>
      <c r="AE601" s="1">
        <v>15</v>
      </c>
      <c r="AG601" s="1" t="s">
        <v>2014</v>
      </c>
      <c r="AI601" s="1" t="s">
        <v>1993</v>
      </c>
    </row>
    <row r="602" spans="1:35" ht="12.95" customHeight="1" x14ac:dyDescent="0.2">
      <c r="A602" s="47" t="s">
        <v>2036</v>
      </c>
      <c r="B602" s="48"/>
      <c r="C602" s="49">
        <v>43028.673000000003</v>
      </c>
      <c r="D602" s="49"/>
      <c r="E602" s="4">
        <f t="shared" si="109"/>
        <v>-18223.02376184256</v>
      </c>
      <c r="F602" s="4">
        <f t="shared" si="110"/>
        <v>-18223</v>
      </c>
      <c r="G602" s="4">
        <f t="shared" si="111"/>
        <v>-1.4944499998819083E-2</v>
      </c>
      <c r="I602" s="1">
        <f t="shared" si="107"/>
        <v>-1.4944499998819083E-2</v>
      </c>
      <c r="M602" s="4"/>
      <c r="O602" s="4"/>
      <c r="P602" s="92">
        <f t="shared" si="112"/>
        <v>-3.5750562083848074E-2</v>
      </c>
      <c r="Q602" s="19">
        <f t="shared" si="113"/>
        <v>28010.173000000003</v>
      </c>
      <c r="R602" s="90">
        <f t="shared" si="114"/>
        <v>4.3289221948608094E-4</v>
      </c>
      <c r="S602" s="1">
        <f t="shared" si="108"/>
        <v>0.1</v>
      </c>
      <c r="T602" s="90">
        <f t="shared" si="115"/>
        <v>4.3289221948608098E-5</v>
      </c>
      <c r="AD602" s="1" t="s">
        <v>1989</v>
      </c>
      <c r="AE602" s="1">
        <v>10</v>
      </c>
      <c r="AG602" s="1" t="s">
        <v>2038</v>
      </c>
      <c r="AI602" s="1" t="s">
        <v>2037</v>
      </c>
    </row>
    <row r="603" spans="1:35" ht="12.95" customHeight="1" x14ac:dyDescent="0.2">
      <c r="A603" s="47" t="s">
        <v>2042</v>
      </c>
      <c r="B603" s="48"/>
      <c r="C603" s="49">
        <v>43029.307000000001</v>
      </c>
      <c r="D603" s="49"/>
      <c r="E603" s="4">
        <f t="shared" si="109"/>
        <v>-18222.015698127849</v>
      </c>
      <c r="F603" s="4">
        <f t="shared" si="110"/>
        <v>-18222</v>
      </c>
      <c r="G603" s="4">
        <f t="shared" si="111"/>
        <v>-9.8730000026989728E-3</v>
      </c>
      <c r="I603" s="1">
        <f t="shared" si="107"/>
        <v>-9.8730000026989728E-3</v>
      </c>
      <c r="M603" s="4"/>
      <c r="O603" s="4"/>
      <c r="P603" s="92">
        <f t="shared" si="112"/>
        <v>-3.574799418347073E-2</v>
      </c>
      <c r="Q603" s="19">
        <f t="shared" si="113"/>
        <v>28010.807000000001</v>
      </c>
      <c r="R603" s="90">
        <f t="shared" si="114"/>
        <v>6.6951532385497233E-4</v>
      </c>
      <c r="S603" s="1">
        <f t="shared" si="108"/>
        <v>0.1</v>
      </c>
      <c r="T603" s="90">
        <f t="shared" si="115"/>
        <v>6.6951532385497236E-5</v>
      </c>
      <c r="AE603" s="1">
        <v>12</v>
      </c>
      <c r="AG603" s="1" t="s">
        <v>2014</v>
      </c>
      <c r="AI603" s="1" t="s">
        <v>1993</v>
      </c>
    </row>
    <row r="604" spans="1:35" ht="12.95" customHeight="1" x14ac:dyDescent="0.2">
      <c r="A604" s="36" t="s">
        <v>1009</v>
      </c>
      <c r="B604" s="156" t="s">
        <v>2232</v>
      </c>
      <c r="C604" s="157">
        <v>43034.341999999997</v>
      </c>
      <c r="D604" s="157" t="s">
        <v>2272</v>
      </c>
      <c r="E604" s="4">
        <f t="shared" si="109"/>
        <v>-18214.010018626926</v>
      </c>
      <c r="F604" s="4">
        <f t="shared" si="110"/>
        <v>-18214</v>
      </c>
      <c r="G604" s="4">
        <f t="shared" si="111"/>
        <v>-6.3010000085341744E-3</v>
      </c>
      <c r="I604" s="1">
        <f t="shared" si="107"/>
        <v>-6.3010000085341744E-3</v>
      </c>
      <c r="M604" s="4"/>
      <c r="O604" s="4"/>
      <c r="P604" s="92">
        <f t="shared" si="112"/>
        <v>-3.5727453804750342E-2</v>
      </c>
      <c r="Q604" s="19">
        <f t="shared" si="113"/>
        <v>28015.841999999997</v>
      </c>
      <c r="R604" s="90">
        <f t="shared" si="114"/>
        <v>8.6591618302084489E-4</v>
      </c>
      <c r="S604" s="1">
        <f t="shared" si="108"/>
        <v>0.1</v>
      </c>
      <c r="T604" s="90">
        <f t="shared" si="115"/>
        <v>8.6591618302084497E-5</v>
      </c>
    </row>
    <row r="605" spans="1:35" ht="12.95" customHeight="1" x14ac:dyDescent="0.2">
      <c r="A605" s="47" t="s">
        <v>2215</v>
      </c>
      <c r="B605" s="48"/>
      <c r="C605" s="49">
        <v>43044.3992</v>
      </c>
      <c r="D605" s="49"/>
      <c r="E605" s="4">
        <f t="shared" si="109"/>
        <v>-18198.01901170006</v>
      </c>
      <c r="F605" s="4">
        <f t="shared" si="110"/>
        <v>-18198</v>
      </c>
      <c r="G605" s="4">
        <f t="shared" si="111"/>
        <v>-1.1957000002439599E-2</v>
      </c>
      <c r="J605" s="1">
        <f>G605</f>
        <v>-1.1957000002439599E-2</v>
      </c>
      <c r="M605" s="4"/>
      <c r="O605" s="4"/>
      <c r="P605" s="92">
        <f t="shared" si="112"/>
        <v>-3.568638811023446E-2</v>
      </c>
      <c r="Q605" s="19">
        <f t="shared" si="113"/>
        <v>28025.8992</v>
      </c>
      <c r="R605" s="90">
        <f t="shared" si="114"/>
        <v>5.6308385997035613E-4</v>
      </c>
      <c r="S605" s="1">
        <f>S$17</f>
        <v>1</v>
      </c>
      <c r="T605" s="90">
        <f t="shared" si="115"/>
        <v>5.6308385997035613E-4</v>
      </c>
    </row>
    <row r="606" spans="1:35" ht="12.95" customHeight="1" x14ac:dyDescent="0.2">
      <c r="A606" s="47" t="s">
        <v>2042</v>
      </c>
      <c r="B606" s="48"/>
      <c r="C606" s="49">
        <v>43061.379000000001</v>
      </c>
      <c r="D606" s="49"/>
      <c r="E606" s="4">
        <f t="shared" si="109"/>
        <v>-18171.021030212498</v>
      </c>
      <c r="F606" s="4">
        <f t="shared" si="110"/>
        <v>-18171</v>
      </c>
      <c r="G606" s="4">
        <f t="shared" si="111"/>
        <v>-1.3226499999291264E-2</v>
      </c>
      <c r="I606" s="1">
        <f t="shared" ref="I606:I619" si="116">G606</f>
        <v>-1.3226499999291264E-2</v>
      </c>
      <c r="M606" s="4"/>
      <c r="O606" s="4"/>
      <c r="P606" s="92">
        <f t="shared" si="112"/>
        <v>-3.5617135292550797E-2</v>
      </c>
      <c r="Q606" s="19">
        <f t="shared" si="113"/>
        <v>28042.879000000001</v>
      </c>
      <c r="R606" s="90">
        <f t="shared" si="114"/>
        <v>5.0134054883575947E-4</v>
      </c>
      <c r="S606" s="1">
        <f t="shared" ref="S606:S619" si="117">S$16</f>
        <v>0.1</v>
      </c>
      <c r="T606" s="90">
        <f t="shared" si="115"/>
        <v>5.0134054883575947E-5</v>
      </c>
      <c r="AE606" s="1">
        <v>11</v>
      </c>
      <c r="AG606" s="1" t="s">
        <v>2014</v>
      </c>
      <c r="AI606" s="1" t="s">
        <v>1993</v>
      </c>
    </row>
    <row r="607" spans="1:35" ht="12.95" customHeight="1" x14ac:dyDescent="0.2">
      <c r="A607" s="47" t="s">
        <v>2042</v>
      </c>
      <c r="B607" s="48"/>
      <c r="C607" s="49">
        <v>43061.383999999998</v>
      </c>
      <c r="D607" s="49"/>
      <c r="E607" s="4">
        <f t="shared" si="109"/>
        <v>-18171.013080183206</v>
      </c>
      <c r="F607" s="4">
        <f t="shared" si="110"/>
        <v>-18171</v>
      </c>
      <c r="G607" s="4">
        <f t="shared" si="111"/>
        <v>-8.2265000019106083E-3</v>
      </c>
      <c r="I607" s="1">
        <f t="shared" si="116"/>
        <v>-8.2265000019106083E-3</v>
      </c>
      <c r="M607" s="4"/>
      <c r="O607" s="4"/>
      <c r="P607" s="92">
        <f t="shared" si="112"/>
        <v>-3.5617135292550797E-2</v>
      </c>
      <c r="Q607" s="19">
        <f t="shared" si="113"/>
        <v>28042.883999999998</v>
      </c>
      <c r="R607" s="90">
        <f t="shared" si="114"/>
        <v>7.5024690162486373E-4</v>
      </c>
      <c r="S607" s="1">
        <f t="shared" si="117"/>
        <v>0.1</v>
      </c>
      <c r="T607" s="90">
        <f t="shared" si="115"/>
        <v>7.5024690162486384E-5</v>
      </c>
      <c r="AE607" s="1">
        <v>24</v>
      </c>
      <c r="AG607" s="1" t="s">
        <v>2043</v>
      </c>
      <c r="AI607" s="1" t="s">
        <v>1993</v>
      </c>
    </row>
    <row r="608" spans="1:35" ht="12.95" customHeight="1" x14ac:dyDescent="0.2">
      <c r="A608" s="47" t="s">
        <v>2042</v>
      </c>
      <c r="B608" s="48"/>
      <c r="C608" s="49">
        <v>43073.324000000001</v>
      </c>
      <c r="D608" s="49"/>
      <c r="E608" s="4">
        <f t="shared" si="109"/>
        <v>-18152.028410224695</v>
      </c>
      <c r="F608" s="4">
        <f t="shared" si="110"/>
        <v>-18152</v>
      </c>
      <c r="G608" s="4">
        <f t="shared" si="111"/>
        <v>-1.7868000002636109E-2</v>
      </c>
      <c r="I608" s="1">
        <f t="shared" si="116"/>
        <v>-1.7868000002636109E-2</v>
      </c>
      <c r="M608" s="4"/>
      <c r="O608" s="4"/>
      <c r="P608" s="92">
        <f t="shared" si="112"/>
        <v>-3.5568436112099505E-2</v>
      </c>
      <c r="Q608" s="19">
        <f t="shared" si="113"/>
        <v>28054.824000000001</v>
      </c>
      <c r="R608" s="90">
        <f t="shared" si="114"/>
        <v>3.1330543846519568E-4</v>
      </c>
      <c r="S608" s="1">
        <f t="shared" si="117"/>
        <v>0.1</v>
      </c>
      <c r="T608" s="90">
        <f t="shared" si="115"/>
        <v>3.1330543846519569E-5</v>
      </c>
      <c r="AE608" s="1">
        <v>9</v>
      </c>
      <c r="AG608" s="1" t="s">
        <v>2014</v>
      </c>
      <c r="AI608" s="1" t="s">
        <v>1993</v>
      </c>
    </row>
    <row r="609" spans="1:35" ht="12.95" customHeight="1" x14ac:dyDescent="0.2">
      <c r="A609" s="47" t="s">
        <v>2036</v>
      </c>
      <c r="B609" s="48"/>
      <c r="C609" s="49">
        <v>43079.614000000001</v>
      </c>
      <c r="D609" s="49"/>
      <c r="E609" s="4">
        <f t="shared" si="109"/>
        <v>-18142.027273370502</v>
      </c>
      <c r="F609" s="4">
        <f t="shared" si="110"/>
        <v>-18142</v>
      </c>
      <c r="G609" s="4">
        <f t="shared" si="111"/>
        <v>-1.7153000000689644E-2</v>
      </c>
      <c r="I609" s="1">
        <f t="shared" si="116"/>
        <v>-1.7153000000689644E-2</v>
      </c>
      <c r="M609" s="4"/>
      <c r="O609" s="4"/>
      <c r="P609" s="92">
        <f t="shared" si="112"/>
        <v>-3.5542816340139949E-2</v>
      </c>
      <c r="Q609" s="19">
        <f t="shared" si="113"/>
        <v>28061.114000000001</v>
      </c>
      <c r="R609" s="90">
        <f t="shared" si="114"/>
        <v>3.3818534499871337E-4</v>
      </c>
      <c r="S609" s="1">
        <f t="shared" si="117"/>
        <v>0.1</v>
      </c>
      <c r="T609" s="90">
        <f t="shared" si="115"/>
        <v>3.3818534499871338E-5</v>
      </c>
      <c r="AD609" s="1" t="s">
        <v>1989</v>
      </c>
      <c r="AE609" s="1">
        <v>13</v>
      </c>
      <c r="AG609" s="1" t="s">
        <v>2039</v>
      </c>
      <c r="AI609" s="1" t="s">
        <v>2037</v>
      </c>
    </row>
    <row r="610" spans="1:35" ht="12.95" customHeight="1" x14ac:dyDescent="0.2">
      <c r="A610" s="47" t="s">
        <v>2036</v>
      </c>
      <c r="B610" s="48"/>
      <c r="C610" s="49">
        <v>43096.591</v>
      </c>
      <c r="D610" s="49"/>
      <c r="E610" s="4">
        <f t="shared" si="109"/>
        <v>-18115.033743899348</v>
      </c>
      <c r="F610" s="4">
        <f t="shared" si="110"/>
        <v>-18115</v>
      </c>
      <c r="G610" s="4">
        <f t="shared" si="111"/>
        <v>-2.1222499999566935E-2</v>
      </c>
      <c r="I610" s="1">
        <f t="shared" si="116"/>
        <v>-2.1222499999566935E-2</v>
      </c>
      <c r="M610" s="4"/>
      <c r="O610" s="4"/>
      <c r="P610" s="92">
        <f t="shared" si="112"/>
        <v>-3.5473682142989613E-2</v>
      </c>
      <c r="Q610" s="19">
        <f t="shared" si="113"/>
        <v>28078.091</v>
      </c>
      <c r="R610" s="90">
        <f t="shared" si="114"/>
        <v>2.0309619248500937E-4</v>
      </c>
      <c r="S610" s="1">
        <f t="shared" si="117"/>
        <v>0.1</v>
      </c>
      <c r="T610" s="90">
        <f t="shared" si="115"/>
        <v>2.0309619248500939E-5</v>
      </c>
      <c r="AD610" s="1" t="s">
        <v>1989</v>
      </c>
      <c r="AE610" s="1">
        <v>13</v>
      </c>
      <c r="AG610" s="1" t="s">
        <v>2039</v>
      </c>
      <c r="AI610" s="1" t="s">
        <v>2037</v>
      </c>
    </row>
    <row r="611" spans="1:35" ht="12.95" customHeight="1" x14ac:dyDescent="0.2">
      <c r="A611" s="47" t="s">
        <v>2044</v>
      </c>
      <c r="B611" s="48"/>
      <c r="C611" s="49">
        <v>43112.324000000001</v>
      </c>
      <c r="D611" s="49"/>
      <c r="E611" s="4">
        <f t="shared" si="109"/>
        <v>-18090.018181717001</v>
      </c>
      <c r="F611" s="4">
        <f t="shared" si="110"/>
        <v>-18090</v>
      </c>
      <c r="G611" s="4">
        <f t="shared" si="111"/>
        <v>-1.1435000000346918E-2</v>
      </c>
      <c r="I611" s="1">
        <f t="shared" si="116"/>
        <v>-1.1435000000346918E-2</v>
      </c>
      <c r="M611" s="4"/>
      <c r="O611" s="4"/>
      <c r="P611" s="92">
        <f t="shared" si="112"/>
        <v>-3.5409719991756947E-2</v>
      </c>
      <c r="Q611" s="19">
        <f t="shared" si="113"/>
        <v>28093.824000000001</v>
      </c>
      <c r="R611" s="90">
        <f t="shared" si="114"/>
        <v>5.7478719866651574E-4</v>
      </c>
      <c r="S611" s="1">
        <f t="shared" si="117"/>
        <v>0.1</v>
      </c>
      <c r="T611" s="90">
        <f t="shared" si="115"/>
        <v>5.747871986665158E-5</v>
      </c>
      <c r="AE611" s="1">
        <v>11</v>
      </c>
      <c r="AG611" s="1" t="s">
        <v>1997</v>
      </c>
      <c r="AI611" s="1" t="s">
        <v>1993</v>
      </c>
    </row>
    <row r="612" spans="1:35" ht="12.95" customHeight="1" x14ac:dyDescent="0.2">
      <c r="A612" s="47" t="s">
        <v>2044</v>
      </c>
      <c r="B612" s="48"/>
      <c r="C612" s="49">
        <v>43112.332999999999</v>
      </c>
      <c r="D612" s="49"/>
      <c r="E612" s="4">
        <f t="shared" si="109"/>
        <v>-18090.00387166427</v>
      </c>
      <c r="F612" s="4">
        <f t="shared" si="110"/>
        <v>-18090</v>
      </c>
      <c r="G612" s="4">
        <f t="shared" si="111"/>
        <v>-2.4350000021513551E-3</v>
      </c>
      <c r="I612" s="1">
        <f t="shared" si="116"/>
        <v>-2.4350000021513551E-3</v>
      </c>
      <c r="M612" s="4"/>
      <c r="O612" s="4"/>
      <c r="P612" s="92">
        <f t="shared" si="112"/>
        <v>-3.5409719991756947E-2</v>
      </c>
      <c r="Q612" s="19">
        <f t="shared" si="113"/>
        <v>28093.832999999999</v>
      </c>
      <c r="R612" s="90">
        <f t="shared" si="114"/>
        <v>1.0873321583928946E-3</v>
      </c>
      <c r="S612" s="1">
        <f t="shared" si="117"/>
        <v>0.1</v>
      </c>
      <c r="T612" s="90">
        <f t="shared" si="115"/>
        <v>1.0873321583928947E-4</v>
      </c>
      <c r="AE612" s="1">
        <v>8</v>
      </c>
      <c r="AG612" s="1" t="s">
        <v>2014</v>
      </c>
      <c r="AI612" s="1" t="s">
        <v>1993</v>
      </c>
    </row>
    <row r="613" spans="1:35" ht="12.95" customHeight="1" x14ac:dyDescent="0.2">
      <c r="A613" s="47" t="s">
        <v>2045</v>
      </c>
      <c r="B613" s="48"/>
      <c r="C613" s="49">
        <v>43117.358999999997</v>
      </c>
      <c r="D613" s="49"/>
      <c r="E613" s="4">
        <f t="shared" si="109"/>
        <v>-18082.012502216079</v>
      </c>
      <c r="F613" s="4">
        <f t="shared" si="110"/>
        <v>-18082</v>
      </c>
      <c r="G613" s="4">
        <f t="shared" si="111"/>
        <v>-7.8630000061821193E-3</v>
      </c>
      <c r="I613" s="1">
        <f t="shared" si="116"/>
        <v>-7.8630000061821193E-3</v>
      </c>
      <c r="M613" s="4"/>
      <c r="O613" s="4"/>
      <c r="P613" s="92">
        <f t="shared" si="112"/>
        <v>-3.5389262459123334E-2</v>
      </c>
      <c r="Q613" s="19">
        <f t="shared" si="113"/>
        <v>28098.858999999997</v>
      </c>
      <c r="R613" s="90">
        <f t="shared" si="114"/>
        <v>7.5769512462820128E-4</v>
      </c>
      <c r="S613" s="1">
        <f t="shared" si="117"/>
        <v>0.1</v>
      </c>
      <c r="T613" s="90">
        <f t="shared" si="115"/>
        <v>7.576951246282013E-5</v>
      </c>
      <c r="AE613" s="1">
        <v>16</v>
      </c>
      <c r="AG613" s="1" t="s">
        <v>2043</v>
      </c>
      <c r="AI613" s="1" t="s">
        <v>1993</v>
      </c>
    </row>
    <row r="614" spans="1:35" ht="12.95" customHeight="1" x14ac:dyDescent="0.2">
      <c r="A614" s="47" t="s">
        <v>2036</v>
      </c>
      <c r="B614" s="48"/>
      <c r="C614" s="49">
        <v>43123.646999999997</v>
      </c>
      <c r="D614" s="49"/>
      <c r="E614" s="4">
        <f t="shared" si="109"/>
        <v>-18072.014545373608</v>
      </c>
      <c r="F614" s="4">
        <f t="shared" si="110"/>
        <v>-18072</v>
      </c>
      <c r="G614" s="4">
        <f t="shared" si="111"/>
        <v>-9.1480000046431087E-3</v>
      </c>
      <c r="I614" s="1">
        <f t="shared" si="116"/>
        <v>-9.1480000046431087E-3</v>
      </c>
      <c r="M614" s="4"/>
      <c r="O614" s="4"/>
      <c r="P614" s="92">
        <f t="shared" si="112"/>
        <v>-3.5363697604077357E-2</v>
      </c>
      <c r="Q614" s="19">
        <f t="shared" si="113"/>
        <v>28105.146999999997</v>
      </c>
      <c r="R614" s="90">
        <f t="shared" si="114"/>
        <v>6.8726280062498266E-4</v>
      </c>
      <c r="S614" s="1">
        <f t="shared" si="117"/>
        <v>0.1</v>
      </c>
      <c r="T614" s="90">
        <f t="shared" si="115"/>
        <v>6.8726280062498263E-5</v>
      </c>
      <c r="AD614" s="1" t="s">
        <v>1989</v>
      </c>
      <c r="AE614" s="1">
        <v>7</v>
      </c>
      <c r="AG614" s="1" t="s">
        <v>2038</v>
      </c>
      <c r="AI614" s="1" t="s">
        <v>2037</v>
      </c>
    </row>
    <row r="615" spans="1:35" ht="12.95" customHeight="1" x14ac:dyDescent="0.2">
      <c r="A615" s="47" t="s">
        <v>2044</v>
      </c>
      <c r="B615" s="48"/>
      <c r="C615" s="49">
        <v>43129.305999999997</v>
      </c>
      <c r="D615" s="49"/>
      <c r="E615" s="4">
        <f t="shared" si="109"/>
        <v>-18063.016702216555</v>
      </c>
      <c r="F615" s="4">
        <f t="shared" si="110"/>
        <v>-18063</v>
      </c>
      <c r="G615" s="4">
        <f t="shared" si="111"/>
        <v>-1.0504500009119511E-2</v>
      </c>
      <c r="I615" s="1">
        <f t="shared" si="116"/>
        <v>-1.0504500009119511E-2</v>
      </c>
      <c r="M615" s="4"/>
      <c r="O615" s="4"/>
      <c r="P615" s="92">
        <f t="shared" si="112"/>
        <v>-3.5340695942244704E-2</v>
      </c>
      <c r="Q615" s="19">
        <f t="shared" si="113"/>
        <v>28110.805999999997</v>
      </c>
      <c r="R615" s="90">
        <f t="shared" si="114"/>
        <v>6.168366284285844E-4</v>
      </c>
      <c r="S615" s="1">
        <f t="shared" si="117"/>
        <v>0.1</v>
      </c>
      <c r="T615" s="90">
        <f t="shared" si="115"/>
        <v>6.168366284285844E-5</v>
      </c>
      <c r="AE615" s="1">
        <v>5</v>
      </c>
      <c r="AG615" s="1" t="s">
        <v>1997</v>
      </c>
      <c r="AI615" s="1" t="s">
        <v>1993</v>
      </c>
    </row>
    <row r="616" spans="1:35" ht="12.95" customHeight="1" x14ac:dyDescent="0.2">
      <c r="A616" s="47" t="s">
        <v>2036</v>
      </c>
      <c r="B616" s="48"/>
      <c r="C616" s="49">
        <v>43130.567999999999</v>
      </c>
      <c r="D616" s="49"/>
      <c r="E616" s="4">
        <f t="shared" si="109"/>
        <v>-18061.010114822278</v>
      </c>
      <c r="F616" s="4">
        <f t="shared" si="110"/>
        <v>-18061</v>
      </c>
      <c r="G616" s="4">
        <f t="shared" si="111"/>
        <v>-6.361500003549736E-3</v>
      </c>
      <c r="I616" s="1">
        <f t="shared" si="116"/>
        <v>-6.361500003549736E-3</v>
      </c>
      <c r="M616" s="4"/>
      <c r="O616" s="4"/>
      <c r="P616" s="92">
        <f t="shared" si="112"/>
        <v>-3.5335585324817516E-2</v>
      </c>
      <c r="Q616" s="19">
        <f t="shared" si="113"/>
        <v>28112.067999999999</v>
      </c>
      <c r="R616" s="90">
        <f t="shared" si="114"/>
        <v>8.3949762020410501E-4</v>
      </c>
      <c r="S616" s="1">
        <f t="shared" si="117"/>
        <v>0.1</v>
      </c>
      <c r="T616" s="90">
        <f t="shared" si="115"/>
        <v>8.3949762020410509E-5</v>
      </c>
      <c r="AD616" s="1" t="s">
        <v>1989</v>
      </c>
      <c r="AE616" s="1">
        <v>14</v>
      </c>
      <c r="AG616" s="1" t="s">
        <v>2039</v>
      </c>
      <c r="AI616" s="1" t="s">
        <v>2037</v>
      </c>
    </row>
    <row r="617" spans="1:35" ht="12.95" customHeight="1" x14ac:dyDescent="0.2">
      <c r="A617" s="47" t="s">
        <v>2044</v>
      </c>
      <c r="B617" s="48"/>
      <c r="C617" s="49">
        <v>43134.339</v>
      </c>
      <c r="D617" s="49"/>
      <c r="E617" s="4">
        <f t="shared" si="109"/>
        <v>-18055.01420272734</v>
      </c>
      <c r="F617" s="4">
        <f t="shared" si="110"/>
        <v>-18055</v>
      </c>
      <c r="G617" s="4">
        <f t="shared" si="111"/>
        <v>-8.9325000008102506E-3</v>
      </c>
      <c r="I617" s="1">
        <f t="shared" si="116"/>
        <v>-8.9325000008102506E-3</v>
      </c>
      <c r="M617" s="4"/>
      <c r="O617" s="4"/>
      <c r="P617" s="92">
        <f t="shared" si="112"/>
        <v>-3.5320255355401571E-2</v>
      </c>
      <c r="Q617" s="19">
        <f t="shared" si="113"/>
        <v>28115.839</v>
      </c>
      <c r="R617" s="90">
        <f t="shared" si="114"/>
        <v>6.9631363265376287E-4</v>
      </c>
      <c r="S617" s="1">
        <f t="shared" si="117"/>
        <v>0.1</v>
      </c>
      <c r="T617" s="90">
        <f t="shared" si="115"/>
        <v>6.9631363265376287E-5</v>
      </c>
      <c r="AE617" s="1">
        <v>9</v>
      </c>
      <c r="AG617" s="1" t="s">
        <v>2014</v>
      </c>
      <c r="AI617" s="1" t="s">
        <v>1993</v>
      </c>
    </row>
    <row r="618" spans="1:35" ht="12.95" customHeight="1" x14ac:dyDescent="0.2">
      <c r="A618" s="47" t="s">
        <v>2045</v>
      </c>
      <c r="B618" s="48"/>
      <c r="C618" s="49">
        <v>43139.368999999999</v>
      </c>
      <c r="D618" s="49"/>
      <c r="E618" s="4">
        <f t="shared" si="109"/>
        <v>-18047.01647325571</v>
      </c>
      <c r="F618" s="4">
        <f t="shared" si="110"/>
        <v>-18047</v>
      </c>
      <c r="G618" s="4">
        <f t="shared" si="111"/>
        <v>-1.0360500004026107E-2</v>
      </c>
      <c r="I618" s="1">
        <f t="shared" si="116"/>
        <v>-1.0360500004026107E-2</v>
      </c>
      <c r="M618" s="4"/>
      <c r="O618" s="4"/>
      <c r="P618" s="92">
        <f t="shared" si="112"/>
        <v>-3.5299819789533393E-2</v>
      </c>
      <c r="Q618" s="19">
        <f t="shared" si="113"/>
        <v>28120.868999999999</v>
      </c>
      <c r="R618" s="90">
        <f t="shared" si="114"/>
        <v>6.2196967136379517E-4</v>
      </c>
      <c r="S618" s="1">
        <f t="shared" si="117"/>
        <v>0.1</v>
      </c>
      <c r="T618" s="90">
        <f t="shared" si="115"/>
        <v>6.2196967136379525E-5</v>
      </c>
      <c r="AE618" s="1">
        <v>10</v>
      </c>
      <c r="AG618" s="1" t="s">
        <v>2043</v>
      </c>
      <c r="AI618" s="1" t="s">
        <v>1993</v>
      </c>
    </row>
    <row r="619" spans="1:35" ht="12.95" customHeight="1" x14ac:dyDescent="0.2">
      <c r="A619" s="47" t="s">
        <v>2044</v>
      </c>
      <c r="B619" s="48"/>
      <c r="C619" s="49">
        <v>43139.372000000003</v>
      </c>
      <c r="D619" s="49"/>
      <c r="E619" s="4">
        <f t="shared" si="109"/>
        <v>-18047.011703238124</v>
      </c>
      <c r="F619" s="4">
        <f t="shared" si="110"/>
        <v>-18047</v>
      </c>
      <c r="G619" s="4">
        <f t="shared" si="111"/>
        <v>-7.3604999997769482E-3</v>
      </c>
      <c r="I619" s="1">
        <f t="shared" si="116"/>
        <v>-7.3604999997769482E-3</v>
      </c>
      <c r="M619" s="4"/>
      <c r="O619" s="4"/>
      <c r="P619" s="92">
        <f t="shared" si="112"/>
        <v>-3.5299819789533393E-2</v>
      </c>
      <c r="Q619" s="19">
        <f t="shared" si="113"/>
        <v>28120.872000000003</v>
      </c>
      <c r="R619" s="90">
        <f t="shared" si="114"/>
        <v>7.8060559031427616E-4</v>
      </c>
      <c r="S619" s="1">
        <f t="shared" si="117"/>
        <v>0.1</v>
      </c>
      <c r="T619" s="90">
        <f t="shared" si="115"/>
        <v>7.8060559031427616E-5</v>
      </c>
      <c r="AE619" s="1">
        <v>4</v>
      </c>
      <c r="AG619" s="1" t="s">
        <v>1997</v>
      </c>
      <c r="AI619" s="1" t="s">
        <v>1993</v>
      </c>
    </row>
    <row r="620" spans="1:35" ht="12.95" customHeight="1" x14ac:dyDescent="0.2">
      <c r="A620" s="47" t="s">
        <v>2178</v>
      </c>
      <c r="B620" s="53"/>
      <c r="C620" s="49">
        <v>43142.5144</v>
      </c>
      <c r="D620" s="49"/>
      <c r="E620" s="4">
        <f t="shared" si="109"/>
        <v>-18042.015268826268</v>
      </c>
      <c r="F620" s="4">
        <f t="shared" si="110"/>
        <v>-18042</v>
      </c>
      <c r="G620" s="4">
        <f t="shared" si="111"/>
        <v>-9.6029999986058101E-3</v>
      </c>
      <c r="J620" s="1">
        <f>G620</f>
        <v>-9.6029999986058101E-3</v>
      </c>
      <c r="M620" s="4"/>
      <c r="O620" s="4"/>
      <c r="P620" s="92">
        <f t="shared" si="112"/>
        <v>-3.5287050110579629E-2</v>
      </c>
      <c r="Q620" s="19">
        <f t="shared" si="113"/>
        <v>28124.0144</v>
      </c>
      <c r="R620" s="90">
        <f t="shared" si="114"/>
        <v>6.5967043015438239E-4</v>
      </c>
      <c r="S620" s="1">
        <f>S$17</f>
        <v>1</v>
      </c>
      <c r="T620" s="90">
        <f t="shared" si="115"/>
        <v>6.5967043015438239E-4</v>
      </c>
      <c r="X620" s="1">
        <v>-13234</v>
      </c>
    </row>
    <row r="621" spans="1:35" ht="12.95" customHeight="1" x14ac:dyDescent="0.2">
      <c r="A621" s="47" t="s">
        <v>2045</v>
      </c>
      <c r="B621" s="48"/>
      <c r="C621" s="49">
        <v>43168.298999999999</v>
      </c>
      <c r="D621" s="49"/>
      <c r="E621" s="4">
        <f t="shared" si="109"/>
        <v>-18001.017603749875</v>
      </c>
      <c r="F621" s="4">
        <f t="shared" si="110"/>
        <v>-18001</v>
      </c>
      <c r="G621" s="4">
        <f t="shared" si="111"/>
        <v>-1.1071500004618429E-2</v>
      </c>
      <c r="I621" s="1">
        <f t="shared" ref="I621:I633" si="118">G621</f>
        <v>-1.1071500004618429E-2</v>
      </c>
      <c r="M621" s="4"/>
      <c r="O621" s="4"/>
      <c r="P621" s="92">
        <f t="shared" si="112"/>
        <v>-3.5182412724086606E-2</v>
      </c>
      <c r="Q621" s="19">
        <f t="shared" si="113"/>
        <v>28149.798999999999</v>
      </c>
      <c r="R621" s="90">
        <f t="shared" si="114"/>
        <v>5.8133611216581234E-4</v>
      </c>
      <c r="S621" s="1">
        <f t="shared" ref="S621:S633" si="119">S$16</f>
        <v>0.1</v>
      </c>
      <c r="T621" s="90">
        <f t="shared" si="115"/>
        <v>5.8133611216581234E-5</v>
      </c>
      <c r="AE621" s="1">
        <v>16</v>
      </c>
      <c r="AG621" s="1" t="s">
        <v>2014</v>
      </c>
      <c r="AI621" s="1" t="s">
        <v>1993</v>
      </c>
    </row>
    <row r="622" spans="1:35" ht="12.95" customHeight="1" x14ac:dyDescent="0.2">
      <c r="A622" s="47" t="s">
        <v>2046</v>
      </c>
      <c r="B622" s="48"/>
      <c r="C622" s="49">
        <v>43269.561999999998</v>
      </c>
      <c r="D622" s="49"/>
      <c r="E622" s="4">
        <f t="shared" si="109"/>
        <v>-17840.008840432583</v>
      </c>
      <c r="F622" s="4">
        <f t="shared" si="110"/>
        <v>-17840</v>
      </c>
      <c r="G622" s="4">
        <f t="shared" si="111"/>
        <v>-5.5600000050617382E-3</v>
      </c>
      <c r="I622" s="1">
        <f t="shared" si="118"/>
        <v>-5.5600000050617382E-3</v>
      </c>
      <c r="M622" s="4"/>
      <c r="O622" s="4"/>
      <c r="P622" s="92">
        <f t="shared" si="112"/>
        <v>-3.4772795292150584E-2</v>
      </c>
      <c r="Q622" s="19">
        <f t="shared" si="113"/>
        <v>28251.061999999998</v>
      </c>
      <c r="R622" s="90">
        <f t="shared" si="114"/>
        <v>8.5338740848536028E-4</v>
      </c>
      <c r="S622" s="1">
        <f t="shared" si="119"/>
        <v>0.1</v>
      </c>
      <c r="T622" s="90">
        <f t="shared" si="115"/>
        <v>8.533874084853603E-5</v>
      </c>
      <c r="AE622" s="1">
        <v>11</v>
      </c>
      <c r="AG622" s="1" t="s">
        <v>1997</v>
      </c>
      <c r="AI622" s="1" t="s">
        <v>1993</v>
      </c>
    </row>
    <row r="623" spans="1:35" ht="12.95" customHeight="1" x14ac:dyDescent="0.2">
      <c r="A623" s="47" t="s">
        <v>2036</v>
      </c>
      <c r="B623" s="48"/>
      <c r="C623" s="49">
        <v>43304.775999999998</v>
      </c>
      <c r="D623" s="49"/>
      <c r="E623" s="4">
        <f t="shared" si="109"/>
        <v>-17784.018374107716</v>
      </c>
      <c r="F623" s="4">
        <f t="shared" si="110"/>
        <v>-17784</v>
      </c>
      <c r="G623" s="4">
        <f t="shared" si="111"/>
        <v>-1.1556000004929956E-2</v>
      </c>
      <c r="I623" s="1">
        <f t="shared" si="118"/>
        <v>-1.1556000004929956E-2</v>
      </c>
      <c r="M623" s="4"/>
      <c r="O623" s="4"/>
      <c r="P623" s="92">
        <f t="shared" si="112"/>
        <v>-3.4630796342460961E-2</v>
      </c>
      <c r="Q623" s="19">
        <f t="shared" si="113"/>
        <v>28286.275999999998</v>
      </c>
      <c r="R623" s="90">
        <f t="shared" si="114"/>
        <v>5.324462260185343E-4</v>
      </c>
      <c r="S623" s="1">
        <f t="shared" si="119"/>
        <v>0.1</v>
      </c>
      <c r="T623" s="90">
        <f t="shared" si="115"/>
        <v>5.3244622601853435E-5</v>
      </c>
      <c r="AD623" s="1" t="s">
        <v>1989</v>
      </c>
      <c r="AE623" s="1">
        <v>11</v>
      </c>
      <c r="AG623" s="1" t="s">
        <v>2038</v>
      </c>
      <c r="AI623" s="1" t="s">
        <v>2037</v>
      </c>
    </row>
    <row r="624" spans="1:35" ht="12.95" customHeight="1" x14ac:dyDescent="0.2">
      <c r="A624" s="47" t="s">
        <v>2047</v>
      </c>
      <c r="B624" s="48"/>
      <c r="C624" s="49">
        <v>43327.423999999999</v>
      </c>
      <c r="D624" s="49"/>
      <c r="E624" s="4">
        <f t="shared" si="109"/>
        <v>-17748.007921409197</v>
      </c>
      <c r="F624" s="4">
        <f t="shared" si="110"/>
        <v>-17748</v>
      </c>
      <c r="G624" s="4">
        <f t="shared" si="111"/>
        <v>-4.9819999985629693E-3</v>
      </c>
      <c r="I624" s="1">
        <f t="shared" si="118"/>
        <v>-4.9819999985629693E-3</v>
      </c>
      <c r="M624" s="4"/>
      <c r="O624" s="4"/>
      <c r="P624" s="92">
        <f t="shared" si="112"/>
        <v>-3.4539641221101751E-2</v>
      </c>
      <c r="Q624" s="19">
        <f t="shared" si="113"/>
        <v>28308.923999999999</v>
      </c>
      <c r="R624" s="90">
        <f t="shared" si="114"/>
        <v>8.7365415464032384E-4</v>
      </c>
      <c r="S624" s="1">
        <f t="shared" si="119"/>
        <v>0.1</v>
      </c>
      <c r="T624" s="90">
        <f t="shared" si="115"/>
        <v>8.7365415464032387E-5</v>
      </c>
      <c r="AE624" s="1">
        <v>10</v>
      </c>
      <c r="AG624" s="1" t="s">
        <v>1997</v>
      </c>
      <c r="AI624" s="1" t="s">
        <v>1993</v>
      </c>
    </row>
    <row r="625" spans="1:35" ht="12.95" customHeight="1" x14ac:dyDescent="0.2">
      <c r="A625" s="47" t="s">
        <v>2047</v>
      </c>
      <c r="B625" s="48"/>
      <c r="C625" s="49">
        <v>43330.559000000001</v>
      </c>
      <c r="D625" s="49"/>
      <c r="E625" s="4">
        <f t="shared" si="109"/>
        <v>-17743.02325304069</v>
      </c>
      <c r="F625" s="4">
        <f t="shared" si="110"/>
        <v>-17743</v>
      </c>
      <c r="G625" s="4">
        <f t="shared" si="111"/>
        <v>-1.4624499999627005E-2</v>
      </c>
      <c r="I625" s="1">
        <f t="shared" si="118"/>
        <v>-1.4624499999627005E-2</v>
      </c>
      <c r="M625" s="4"/>
      <c r="O625" s="4"/>
      <c r="P625" s="92">
        <f t="shared" si="112"/>
        <v>-3.4526988828984841E-2</v>
      </c>
      <c r="Q625" s="19">
        <f t="shared" si="113"/>
        <v>28312.059000000001</v>
      </c>
      <c r="R625" s="90">
        <f t="shared" si="114"/>
        <v>3.9610906160271339E-4</v>
      </c>
      <c r="S625" s="1">
        <f t="shared" si="119"/>
        <v>0.1</v>
      </c>
      <c r="T625" s="90">
        <f t="shared" si="115"/>
        <v>3.9610906160271339E-5</v>
      </c>
      <c r="AE625" s="1">
        <v>7</v>
      </c>
      <c r="AG625" s="1" t="s">
        <v>1997</v>
      </c>
      <c r="AI625" s="1" t="s">
        <v>1993</v>
      </c>
    </row>
    <row r="626" spans="1:35" ht="12.95" customHeight="1" x14ac:dyDescent="0.2">
      <c r="A626" s="47" t="s">
        <v>2047</v>
      </c>
      <c r="B626" s="48"/>
      <c r="C626" s="49">
        <v>43335.578000000001</v>
      </c>
      <c r="D626" s="49"/>
      <c r="E626" s="4">
        <f t="shared" si="109"/>
        <v>-17735.043013633505</v>
      </c>
      <c r="F626" s="4">
        <f t="shared" si="110"/>
        <v>-17735</v>
      </c>
      <c r="G626" s="4">
        <f t="shared" si="111"/>
        <v>-2.7052500001445878E-2</v>
      </c>
      <c r="I626" s="1">
        <f t="shared" si="118"/>
        <v>-2.7052500001445878E-2</v>
      </c>
      <c r="M626" s="4"/>
      <c r="O626" s="4"/>
      <c r="P626" s="92">
        <f t="shared" si="112"/>
        <v>-3.4506749081139938E-2</v>
      </c>
      <c r="Q626" s="19">
        <f t="shared" si="113"/>
        <v>28317.078000000001</v>
      </c>
      <c r="R626" s="90">
        <f t="shared" si="114"/>
        <v>5.556582934211974E-5</v>
      </c>
      <c r="S626" s="1">
        <f t="shared" si="119"/>
        <v>0.1</v>
      </c>
      <c r="T626" s="90">
        <f t="shared" si="115"/>
        <v>5.5565829342119747E-6</v>
      </c>
      <c r="AE626" s="1">
        <v>6</v>
      </c>
      <c r="AG626" s="1" t="s">
        <v>1997</v>
      </c>
      <c r="AI626" s="1" t="s">
        <v>1993</v>
      </c>
    </row>
    <row r="627" spans="1:35" ht="12.95" customHeight="1" x14ac:dyDescent="0.2">
      <c r="A627" s="36" t="s">
        <v>1009</v>
      </c>
      <c r="B627" s="156" t="s">
        <v>2232</v>
      </c>
      <c r="C627" s="157">
        <v>43337.474999999999</v>
      </c>
      <c r="D627" s="157" t="s">
        <v>2272</v>
      </c>
      <c r="E627" s="4">
        <f t="shared" si="109"/>
        <v>-17732.02677251866</v>
      </c>
      <c r="F627" s="4">
        <f t="shared" si="110"/>
        <v>-17732</v>
      </c>
      <c r="G627" s="4">
        <f t="shared" si="111"/>
        <v>-1.6838000003190245E-2</v>
      </c>
      <c r="I627" s="1">
        <f t="shared" si="118"/>
        <v>-1.6838000003190245E-2</v>
      </c>
      <c r="M627" s="4"/>
      <c r="O627" s="4"/>
      <c r="P627" s="92">
        <f t="shared" si="112"/>
        <v>-3.4499160470168211E-2</v>
      </c>
      <c r="Q627" s="19">
        <f t="shared" si="113"/>
        <v>28318.974999999999</v>
      </c>
      <c r="R627" s="90">
        <f t="shared" si="114"/>
        <v>3.1191658904034534E-4</v>
      </c>
      <c r="S627" s="1">
        <f t="shared" si="119"/>
        <v>0.1</v>
      </c>
      <c r="T627" s="90">
        <f t="shared" si="115"/>
        <v>3.1191658904034538E-5</v>
      </c>
    </row>
    <row r="628" spans="1:35" ht="12.95" customHeight="1" x14ac:dyDescent="0.2">
      <c r="A628" s="47" t="s">
        <v>2047</v>
      </c>
      <c r="B628" s="48"/>
      <c r="C628" s="49">
        <v>43344.398999999998</v>
      </c>
      <c r="D628" s="49"/>
      <c r="E628" s="4">
        <f t="shared" si="109"/>
        <v>-17721.01757194976</v>
      </c>
      <c r="F628" s="4">
        <f t="shared" si="110"/>
        <v>-17721</v>
      </c>
      <c r="G628" s="4">
        <f t="shared" si="111"/>
        <v>-1.1051500005123671E-2</v>
      </c>
      <c r="I628" s="1">
        <f t="shared" si="118"/>
        <v>-1.1051500005123671E-2</v>
      </c>
      <c r="M628" s="4"/>
      <c r="O628" s="4"/>
      <c r="P628" s="92">
        <f t="shared" si="112"/>
        <v>-3.4471341604132344E-2</v>
      </c>
      <c r="Q628" s="19">
        <f t="shared" si="113"/>
        <v>28325.898999999998</v>
      </c>
      <c r="R628" s="90">
        <f t="shared" si="114"/>
        <v>5.4848898052265707E-4</v>
      </c>
      <c r="S628" s="1">
        <f t="shared" si="119"/>
        <v>0.1</v>
      </c>
      <c r="T628" s="90">
        <f t="shared" si="115"/>
        <v>5.4848898052265711E-5</v>
      </c>
      <c r="AE628" s="1">
        <v>8</v>
      </c>
      <c r="AG628" s="1" t="s">
        <v>2014</v>
      </c>
      <c r="AI628" s="1" t="s">
        <v>1993</v>
      </c>
    </row>
    <row r="629" spans="1:35" ht="12.95" customHeight="1" x14ac:dyDescent="0.2">
      <c r="A629" s="36" t="s">
        <v>1009</v>
      </c>
      <c r="B629" s="156" t="s">
        <v>2232</v>
      </c>
      <c r="C629" s="157">
        <v>43344.408000000003</v>
      </c>
      <c r="D629" s="157" t="s">
        <v>2272</v>
      </c>
      <c r="E629" s="4">
        <f t="shared" si="109"/>
        <v>-17721.003261897018</v>
      </c>
      <c r="F629" s="4">
        <f t="shared" si="110"/>
        <v>-17721</v>
      </c>
      <c r="G629" s="4">
        <f t="shared" si="111"/>
        <v>-2.051499999652151E-3</v>
      </c>
      <c r="I629" s="1">
        <f t="shared" si="118"/>
        <v>-2.051499999652151E-3</v>
      </c>
      <c r="M629" s="4"/>
      <c r="O629" s="4"/>
      <c r="P629" s="92">
        <f t="shared" si="112"/>
        <v>-3.4471341604132344E-2</v>
      </c>
      <c r="Q629" s="19">
        <f t="shared" si="113"/>
        <v>28325.908000000003</v>
      </c>
      <c r="R629" s="90">
        <f t="shared" si="114"/>
        <v>1.0510461296595849E-3</v>
      </c>
      <c r="S629" s="1">
        <f t="shared" si="119"/>
        <v>0.1</v>
      </c>
      <c r="T629" s="90">
        <f t="shared" si="115"/>
        <v>1.051046129659585E-4</v>
      </c>
    </row>
    <row r="630" spans="1:35" ht="12.95" customHeight="1" x14ac:dyDescent="0.2">
      <c r="A630" s="36" t="s">
        <v>1009</v>
      </c>
      <c r="B630" s="156" t="s">
        <v>2232</v>
      </c>
      <c r="C630" s="157">
        <v>43344.411999999997</v>
      </c>
      <c r="D630" s="157" t="s">
        <v>2272</v>
      </c>
      <c r="E630" s="4">
        <f t="shared" si="109"/>
        <v>-17720.99690187359</v>
      </c>
      <c r="F630" s="4">
        <f t="shared" si="110"/>
        <v>-17721</v>
      </c>
      <c r="G630" s="4">
        <f t="shared" si="111"/>
        <v>1.9484999938867986E-3</v>
      </c>
      <c r="I630" s="1">
        <f t="shared" si="118"/>
        <v>1.9484999938867986E-3</v>
      </c>
      <c r="M630" s="4"/>
      <c r="O630" s="4"/>
      <c r="P630" s="92">
        <f t="shared" si="112"/>
        <v>-3.4471341604132344E-2</v>
      </c>
      <c r="Q630" s="19">
        <f t="shared" si="113"/>
        <v>28325.911999999997</v>
      </c>
      <c r="R630" s="90">
        <f t="shared" si="114"/>
        <v>1.3264048620248055E-3</v>
      </c>
      <c r="S630" s="1">
        <f t="shared" si="119"/>
        <v>0.1</v>
      </c>
      <c r="T630" s="90">
        <f t="shared" si="115"/>
        <v>1.3264048620248054E-4</v>
      </c>
    </row>
    <row r="631" spans="1:35" ht="12.95" customHeight="1" x14ac:dyDescent="0.2">
      <c r="A631" s="36" t="s">
        <v>1009</v>
      </c>
      <c r="B631" s="156" t="s">
        <v>2232</v>
      </c>
      <c r="C631" s="157">
        <v>43349.442000000003</v>
      </c>
      <c r="D631" s="157" t="s">
        <v>2272</v>
      </c>
      <c r="E631" s="4">
        <f t="shared" si="109"/>
        <v>-17712.999172401949</v>
      </c>
      <c r="F631" s="4">
        <f t="shared" si="110"/>
        <v>-17713</v>
      </c>
      <c r="G631" s="4">
        <f t="shared" si="111"/>
        <v>5.2049999794689938E-4</v>
      </c>
      <c r="I631" s="1">
        <f t="shared" si="118"/>
        <v>5.2049999794689938E-4</v>
      </c>
      <c r="M631" s="4"/>
      <c r="O631" s="4"/>
      <c r="P631" s="92">
        <f t="shared" si="112"/>
        <v>-3.4451115663968565E-2</v>
      </c>
      <c r="Q631" s="19">
        <f t="shared" si="113"/>
        <v>28330.942000000003</v>
      </c>
      <c r="R631" s="90">
        <f t="shared" si="114"/>
        <v>1.2230139020047311E-3</v>
      </c>
      <c r="S631" s="1">
        <f t="shared" si="119"/>
        <v>0.1</v>
      </c>
      <c r="T631" s="90">
        <f t="shared" si="115"/>
        <v>1.2230139020047312E-4</v>
      </c>
    </row>
    <row r="632" spans="1:35" ht="12.95" customHeight="1" x14ac:dyDescent="0.2">
      <c r="A632" s="47" t="s">
        <v>2047</v>
      </c>
      <c r="B632" s="48"/>
      <c r="C632" s="49">
        <v>43361.385999999999</v>
      </c>
      <c r="D632" s="49"/>
      <c r="E632" s="4">
        <f t="shared" si="109"/>
        <v>-17694.008142420011</v>
      </c>
      <c r="F632" s="4">
        <f t="shared" si="110"/>
        <v>-17694</v>
      </c>
      <c r="G632" s="4">
        <f t="shared" si="111"/>
        <v>-5.1210000019636936E-3</v>
      </c>
      <c r="I632" s="1">
        <f t="shared" si="118"/>
        <v>-5.1210000019636936E-3</v>
      </c>
      <c r="M632" s="4"/>
      <c r="O632" s="4"/>
      <c r="P632" s="92">
        <f t="shared" si="112"/>
        <v>-3.4403099179205789E-2</v>
      </c>
      <c r="Q632" s="19">
        <f t="shared" si="113"/>
        <v>28342.885999999999</v>
      </c>
      <c r="R632" s="90">
        <f t="shared" si="114"/>
        <v>8.5744133222584213E-4</v>
      </c>
      <c r="S632" s="1">
        <f t="shared" si="119"/>
        <v>0.1</v>
      </c>
      <c r="T632" s="90">
        <f t="shared" si="115"/>
        <v>8.5744133222584221E-5</v>
      </c>
      <c r="AE632" s="1">
        <v>7</v>
      </c>
      <c r="AG632" s="1" t="s">
        <v>1997</v>
      </c>
      <c r="AI632" s="1" t="s">
        <v>1993</v>
      </c>
    </row>
    <row r="633" spans="1:35" ht="12.95" customHeight="1" x14ac:dyDescent="0.2">
      <c r="A633" s="47" t="s">
        <v>2047</v>
      </c>
      <c r="B633" s="48"/>
      <c r="C633" s="49">
        <v>43371.436000000002</v>
      </c>
      <c r="D633" s="49"/>
      <c r="E633" s="4">
        <f t="shared" si="109"/>
        <v>-17678.028583535332</v>
      </c>
      <c r="F633" s="4">
        <f t="shared" si="110"/>
        <v>-17678</v>
      </c>
      <c r="G633" s="4">
        <f t="shared" si="111"/>
        <v>-1.797699999588076E-2</v>
      </c>
      <c r="I633" s="1">
        <f t="shared" si="118"/>
        <v>-1.797699999588076E-2</v>
      </c>
      <c r="M633" s="4"/>
      <c r="O633" s="4"/>
      <c r="P633" s="92">
        <f t="shared" si="112"/>
        <v>-3.4362686211434151E-2</v>
      </c>
      <c r="Q633" s="19">
        <f t="shared" si="113"/>
        <v>28352.936000000002</v>
      </c>
      <c r="R633" s="90">
        <f t="shared" si="114"/>
        <v>2.6849071275457641E-4</v>
      </c>
      <c r="S633" s="1">
        <f t="shared" si="119"/>
        <v>0.1</v>
      </c>
      <c r="T633" s="90">
        <f t="shared" si="115"/>
        <v>2.6849071275457643E-5</v>
      </c>
      <c r="AE633" s="1">
        <v>7</v>
      </c>
      <c r="AG633" s="1" t="s">
        <v>1997</v>
      </c>
      <c r="AI633" s="1" t="s">
        <v>1993</v>
      </c>
    </row>
    <row r="634" spans="1:35" ht="12.95" customHeight="1" x14ac:dyDescent="0.2">
      <c r="A634" s="47" t="s">
        <v>2216</v>
      </c>
      <c r="B634" s="48"/>
      <c r="C634" s="49">
        <v>43381.506500000003</v>
      </c>
      <c r="D634" s="49"/>
      <c r="E634" s="4">
        <f t="shared" si="109"/>
        <v>-17662.01642953054</v>
      </c>
      <c r="F634" s="4">
        <f t="shared" si="110"/>
        <v>-17662</v>
      </c>
      <c r="G634" s="4">
        <f t="shared" si="111"/>
        <v>-1.0332999998354353E-2</v>
      </c>
      <c r="J634" s="1">
        <f>G634</f>
        <v>-1.0332999998354353E-2</v>
      </c>
      <c r="M634" s="4"/>
      <c r="O634" s="4"/>
      <c r="P634" s="92">
        <f t="shared" si="112"/>
        <v>-3.4322293327562328E-2</v>
      </c>
      <c r="Q634" s="19">
        <f t="shared" si="113"/>
        <v>28363.006500000003</v>
      </c>
      <c r="R634" s="90">
        <f t="shared" si="114"/>
        <v>5.7548619443478224E-4</v>
      </c>
      <c r="S634" s="1">
        <f>S$17</f>
        <v>1</v>
      </c>
      <c r="T634" s="90">
        <f t="shared" si="115"/>
        <v>5.7548619443478224E-4</v>
      </c>
    </row>
    <row r="635" spans="1:35" ht="12.95" customHeight="1" x14ac:dyDescent="0.2">
      <c r="A635" s="47" t="s">
        <v>2048</v>
      </c>
      <c r="B635" s="48"/>
      <c r="C635" s="49">
        <v>43403.523999999998</v>
      </c>
      <c r="D635" s="49"/>
      <c r="E635" s="4">
        <f t="shared" si="109"/>
        <v>-17627.00847552624</v>
      </c>
      <c r="F635" s="4">
        <f t="shared" si="110"/>
        <v>-17627</v>
      </c>
      <c r="G635" s="4">
        <f t="shared" si="111"/>
        <v>-5.3305000037653372E-3</v>
      </c>
      <c r="I635" s="1">
        <f t="shared" ref="I635:I649" si="120">G635</f>
        <v>-5.3305000037653372E-3</v>
      </c>
      <c r="M635" s="4"/>
      <c r="O635" s="4"/>
      <c r="P635" s="92">
        <f t="shared" si="112"/>
        <v>-3.4234003913157535E-2</v>
      </c>
      <c r="Q635" s="19">
        <f t="shared" si="113"/>
        <v>28385.023999999998</v>
      </c>
      <c r="R635" s="90">
        <f t="shared" si="114"/>
        <v>8.3541253824025001E-4</v>
      </c>
      <c r="S635" s="1">
        <f t="shared" ref="S635:S649" si="121">S$16</f>
        <v>0.1</v>
      </c>
      <c r="T635" s="90">
        <f t="shared" si="115"/>
        <v>8.3541253824025009E-5</v>
      </c>
      <c r="AE635" s="1">
        <v>4</v>
      </c>
      <c r="AG635" s="1" t="s">
        <v>1997</v>
      </c>
      <c r="AI635" s="1" t="s">
        <v>1993</v>
      </c>
    </row>
    <row r="636" spans="1:35" ht="12.95" customHeight="1" x14ac:dyDescent="0.2">
      <c r="A636" s="36" t="s">
        <v>1009</v>
      </c>
      <c r="B636" s="156" t="s">
        <v>2232</v>
      </c>
      <c r="C636" s="157">
        <v>43405.423000000003</v>
      </c>
      <c r="D636" s="157" t="s">
        <v>2272</v>
      </c>
      <c r="E636" s="4">
        <f t="shared" si="109"/>
        <v>-17623.989054399666</v>
      </c>
      <c r="F636" s="4">
        <f t="shared" si="110"/>
        <v>-17624</v>
      </c>
      <c r="G636" s="4">
        <f t="shared" si="111"/>
        <v>6.8840000021737069E-3</v>
      </c>
      <c r="I636" s="1">
        <f t="shared" si="120"/>
        <v>6.8840000021737069E-3</v>
      </c>
      <c r="M636" s="4"/>
      <c r="O636" s="4"/>
      <c r="P636" s="92">
        <f t="shared" si="112"/>
        <v>-3.4226440720871512E-2</v>
      </c>
      <c r="Q636" s="19">
        <f t="shared" si="113"/>
        <v>28386.923000000003</v>
      </c>
      <c r="R636" s="90">
        <f t="shared" si="114"/>
        <v>1.6900683364430148E-3</v>
      </c>
      <c r="S636" s="1">
        <f t="shared" si="121"/>
        <v>0.1</v>
      </c>
      <c r="T636" s="90">
        <f t="shared" si="115"/>
        <v>1.6900683364430149E-4</v>
      </c>
    </row>
    <row r="637" spans="1:35" ht="12.95" customHeight="1" x14ac:dyDescent="0.2">
      <c r="A637" s="47" t="s">
        <v>2048</v>
      </c>
      <c r="B637" s="48"/>
      <c r="C637" s="49">
        <v>43412.324000000001</v>
      </c>
      <c r="D637" s="49"/>
      <c r="E637" s="4">
        <f t="shared" si="109"/>
        <v>-17613.016423965524</v>
      </c>
      <c r="F637" s="4">
        <f t="shared" si="110"/>
        <v>-17613</v>
      </c>
      <c r="G637" s="4">
        <f t="shared" si="111"/>
        <v>-1.0329500000807457E-2</v>
      </c>
      <c r="I637" s="1">
        <f t="shared" si="120"/>
        <v>-1.0329500000807457E-2</v>
      </c>
      <c r="M637" s="4"/>
      <c r="O637" s="4"/>
      <c r="P637" s="92">
        <f t="shared" si="112"/>
        <v>-3.4198715056683267E-2</v>
      </c>
      <c r="Q637" s="19">
        <f t="shared" si="113"/>
        <v>28393.824000000001</v>
      </c>
      <c r="R637" s="90">
        <f t="shared" si="114"/>
        <v>5.6973942738364842E-4</v>
      </c>
      <c r="S637" s="1">
        <f t="shared" si="121"/>
        <v>0.1</v>
      </c>
      <c r="T637" s="90">
        <f t="shared" si="115"/>
        <v>5.6973942738364842E-5</v>
      </c>
      <c r="AE637" s="1">
        <v>7</v>
      </c>
      <c r="AG637" s="1" t="s">
        <v>1997</v>
      </c>
      <c r="AI637" s="1" t="s">
        <v>1993</v>
      </c>
    </row>
    <row r="638" spans="1:35" ht="12.95" customHeight="1" x14ac:dyDescent="0.2">
      <c r="A638" s="47" t="s">
        <v>2048</v>
      </c>
      <c r="B638" s="48"/>
      <c r="C638" s="49">
        <v>43417.358999999997</v>
      </c>
      <c r="D638" s="49"/>
      <c r="E638" s="4">
        <f t="shared" si="109"/>
        <v>-17605.010744464602</v>
      </c>
      <c r="F638" s="4">
        <f t="shared" si="110"/>
        <v>-17605</v>
      </c>
      <c r="G638" s="4">
        <f t="shared" si="111"/>
        <v>-6.7575000066426583E-3</v>
      </c>
      <c r="I638" s="1">
        <f t="shared" si="120"/>
        <v>-6.7575000066426583E-3</v>
      </c>
      <c r="M638" s="4"/>
      <c r="O638" s="4"/>
      <c r="P638" s="92">
        <f t="shared" si="112"/>
        <v>-3.4178556899681391E-2</v>
      </c>
      <c r="Q638" s="19">
        <f t="shared" si="113"/>
        <v>28398.858999999997</v>
      </c>
      <c r="R638" s="90">
        <f t="shared" si="114"/>
        <v>7.5191436113126694E-4</v>
      </c>
      <c r="S638" s="1">
        <f t="shared" si="121"/>
        <v>0.1</v>
      </c>
      <c r="T638" s="90">
        <f t="shared" si="115"/>
        <v>7.5191436113126696E-5</v>
      </c>
      <c r="AE638" s="1">
        <v>6</v>
      </c>
      <c r="AG638" s="1" t="s">
        <v>1997</v>
      </c>
      <c r="AI638" s="1" t="s">
        <v>1993</v>
      </c>
    </row>
    <row r="639" spans="1:35" ht="12.95" customHeight="1" x14ac:dyDescent="0.2">
      <c r="A639" s="47" t="s">
        <v>2036</v>
      </c>
      <c r="B639" s="48"/>
      <c r="C639" s="49">
        <v>43423.644999999997</v>
      </c>
      <c r="D639" s="49"/>
      <c r="E639" s="4">
        <f t="shared" si="109"/>
        <v>-17595.015967633848</v>
      </c>
      <c r="F639" s="4">
        <f t="shared" si="110"/>
        <v>-17595</v>
      </c>
      <c r="G639" s="4">
        <f t="shared" si="111"/>
        <v>-1.0042500005511101E-2</v>
      </c>
      <c r="I639" s="1">
        <f t="shared" si="120"/>
        <v>-1.0042500005511101E-2</v>
      </c>
      <c r="M639" s="4"/>
      <c r="O639" s="4"/>
      <c r="P639" s="92">
        <f t="shared" si="112"/>
        <v>-3.4153366264175082E-2</v>
      </c>
      <c r="Q639" s="19">
        <f t="shared" si="113"/>
        <v>28405.144999999997</v>
      </c>
      <c r="R639" s="90">
        <f t="shared" si="114"/>
        <v>5.8133387174318118E-4</v>
      </c>
      <c r="S639" s="1">
        <f t="shared" si="121"/>
        <v>0.1</v>
      </c>
      <c r="T639" s="90">
        <f t="shared" si="115"/>
        <v>5.8133387174318119E-5</v>
      </c>
      <c r="AD639" s="1" t="s">
        <v>1989</v>
      </c>
      <c r="AE639" s="1">
        <v>14</v>
      </c>
      <c r="AG639" s="1" t="s">
        <v>2039</v>
      </c>
      <c r="AI639" s="1" t="s">
        <v>2037</v>
      </c>
    </row>
    <row r="640" spans="1:35" ht="12.95" customHeight="1" x14ac:dyDescent="0.2">
      <c r="A640" s="47" t="s">
        <v>2048</v>
      </c>
      <c r="B640" s="48"/>
      <c r="C640" s="49">
        <v>43429.31</v>
      </c>
      <c r="D640" s="49"/>
      <c r="E640" s="4">
        <f t="shared" si="109"/>
        <v>-17586.008584441639</v>
      </c>
      <c r="F640" s="4">
        <f t="shared" si="110"/>
        <v>-17586</v>
      </c>
      <c r="G640" s="4">
        <f t="shared" si="111"/>
        <v>-5.3990000014891848E-3</v>
      </c>
      <c r="I640" s="1">
        <f t="shared" si="120"/>
        <v>-5.3990000014891848E-3</v>
      </c>
      <c r="M640" s="4"/>
      <c r="O640" s="4"/>
      <c r="P640" s="92">
        <f t="shared" si="112"/>
        <v>-3.4130701399928132E-2</v>
      </c>
      <c r="Q640" s="19">
        <f t="shared" si="113"/>
        <v>28410.809999999998</v>
      </c>
      <c r="R640" s="90">
        <f t="shared" si="114"/>
        <v>8.2551066524905853E-4</v>
      </c>
      <c r="S640" s="1">
        <f t="shared" si="121"/>
        <v>0.1</v>
      </c>
      <c r="T640" s="90">
        <f t="shared" si="115"/>
        <v>8.2551066524905853E-5</v>
      </c>
      <c r="AE640" s="1">
        <v>8</v>
      </c>
      <c r="AG640" s="1" t="s">
        <v>2014</v>
      </c>
      <c r="AI640" s="1" t="s">
        <v>1993</v>
      </c>
    </row>
    <row r="641" spans="1:35" ht="12.95" customHeight="1" x14ac:dyDescent="0.2">
      <c r="A641" s="47" t="s">
        <v>2049</v>
      </c>
      <c r="B641" s="48"/>
      <c r="C641" s="49">
        <v>43434.332000000002</v>
      </c>
      <c r="D641" s="49"/>
      <c r="E641" s="4">
        <f t="shared" si="109"/>
        <v>-17578.023575016872</v>
      </c>
      <c r="F641" s="4">
        <f t="shared" si="110"/>
        <v>-17578</v>
      </c>
      <c r="G641" s="4">
        <f t="shared" si="111"/>
        <v>-1.4826999999058899E-2</v>
      </c>
      <c r="I641" s="1">
        <f t="shared" si="120"/>
        <v>-1.4826999999058899E-2</v>
      </c>
      <c r="M641" s="4"/>
      <c r="O641" s="4"/>
      <c r="P641" s="92">
        <f t="shared" si="112"/>
        <v>-3.4110560188716735E-2</v>
      </c>
      <c r="Q641" s="19">
        <f t="shared" si="113"/>
        <v>28415.832000000002</v>
      </c>
      <c r="R641" s="90">
        <f t="shared" si="114"/>
        <v>3.7185569358815656E-4</v>
      </c>
      <c r="S641" s="1">
        <f t="shared" si="121"/>
        <v>0.1</v>
      </c>
      <c r="T641" s="90">
        <f t="shared" si="115"/>
        <v>3.7185569358815659E-5</v>
      </c>
      <c r="AD641" s="1" t="s">
        <v>1989</v>
      </c>
      <c r="AI641" s="1" t="s">
        <v>1988</v>
      </c>
    </row>
    <row r="642" spans="1:35" ht="12.95" customHeight="1" x14ac:dyDescent="0.2">
      <c r="A642" s="47" t="s">
        <v>2048</v>
      </c>
      <c r="B642" s="48"/>
      <c r="C642" s="49">
        <v>43441.248</v>
      </c>
      <c r="D642" s="49"/>
      <c r="E642" s="4">
        <f t="shared" si="109"/>
        <v>-17567.027094494846</v>
      </c>
      <c r="F642" s="4">
        <f t="shared" si="110"/>
        <v>-17567</v>
      </c>
      <c r="G642" s="4">
        <f t="shared" si="111"/>
        <v>-1.7040500002622139E-2</v>
      </c>
      <c r="I642" s="1">
        <f t="shared" si="120"/>
        <v>-1.7040500002622139E-2</v>
      </c>
      <c r="M642" s="4"/>
      <c r="O642" s="4"/>
      <c r="P642" s="92">
        <f t="shared" si="112"/>
        <v>-3.4082874221611728E-2</v>
      </c>
      <c r="Q642" s="19">
        <f t="shared" si="113"/>
        <v>28422.748</v>
      </c>
      <c r="R642" s="90">
        <f t="shared" si="114"/>
        <v>2.90442519020081E-4</v>
      </c>
      <c r="S642" s="1">
        <f t="shared" si="121"/>
        <v>0.1</v>
      </c>
      <c r="T642" s="90">
        <f t="shared" si="115"/>
        <v>2.9044251902008101E-5</v>
      </c>
      <c r="AE642" s="1">
        <v>4</v>
      </c>
      <c r="AG642" s="1" t="s">
        <v>1997</v>
      </c>
      <c r="AI642" s="1" t="s">
        <v>1993</v>
      </c>
    </row>
    <row r="643" spans="1:35" ht="12.95" customHeight="1" x14ac:dyDescent="0.2">
      <c r="A643" s="47" t="s">
        <v>2048</v>
      </c>
      <c r="B643" s="48"/>
      <c r="C643" s="49">
        <v>43456.345999999998</v>
      </c>
      <c r="D643" s="49"/>
      <c r="E643" s="4">
        <f t="shared" si="109"/>
        <v>-17543.021186033078</v>
      </c>
      <c r="F643" s="4">
        <f t="shared" si="110"/>
        <v>-17543</v>
      </c>
      <c r="G643" s="4">
        <f t="shared" si="111"/>
        <v>-1.3324500003363937E-2</v>
      </c>
      <c r="I643" s="1">
        <f t="shared" si="120"/>
        <v>-1.3324500003363937E-2</v>
      </c>
      <c r="M643" s="4"/>
      <c r="O643" s="4"/>
      <c r="P643" s="92">
        <f t="shared" si="112"/>
        <v>-3.4022501425348968E-2</v>
      </c>
      <c r="Q643" s="19">
        <f t="shared" si="113"/>
        <v>28437.845999999998</v>
      </c>
      <c r="R643" s="90">
        <f t="shared" si="114"/>
        <v>4.2840726286449434E-4</v>
      </c>
      <c r="S643" s="1">
        <f t="shared" si="121"/>
        <v>0.1</v>
      </c>
      <c r="T643" s="90">
        <f t="shared" si="115"/>
        <v>4.2840726286449435E-5</v>
      </c>
      <c r="AE643" s="1">
        <v>8</v>
      </c>
      <c r="AG643" s="1" t="s">
        <v>2014</v>
      </c>
      <c r="AI643" s="1" t="s">
        <v>1993</v>
      </c>
    </row>
    <row r="644" spans="1:35" ht="12.95" customHeight="1" x14ac:dyDescent="0.2">
      <c r="A644" s="47" t="s">
        <v>2036</v>
      </c>
      <c r="B644" s="48"/>
      <c r="C644" s="49">
        <v>43460.758000000002</v>
      </c>
      <c r="D644" s="49"/>
      <c r="E644" s="4">
        <f t="shared" si="109"/>
        <v>-17536.006080182407</v>
      </c>
      <c r="F644" s="4">
        <f t="shared" si="110"/>
        <v>-17536</v>
      </c>
      <c r="G644" s="4">
        <f t="shared" si="111"/>
        <v>-3.8239999994402751E-3</v>
      </c>
      <c r="I644" s="1">
        <f t="shared" si="120"/>
        <v>-3.8239999994402751E-3</v>
      </c>
      <c r="M644" s="4"/>
      <c r="O644" s="4"/>
      <c r="P644" s="92">
        <f t="shared" si="112"/>
        <v>-3.4004901205227263E-2</v>
      </c>
      <c r="Q644" s="19">
        <f t="shared" si="113"/>
        <v>28442.258000000002</v>
      </c>
      <c r="R644" s="90">
        <f t="shared" si="114"/>
        <v>9.1088679759347441E-4</v>
      </c>
      <c r="S644" s="1">
        <f t="shared" si="121"/>
        <v>0.1</v>
      </c>
      <c r="T644" s="90">
        <f t="shared" si="115"/>
        <v>9.1088679759347449E-5</v>
      </c>
      <c r="AD644" s="1" t="s">
        <v>1989</v>
      </c>
      <c r="AE644" s="1">
        <v>11</v>
      </c>
      <c r="AG644" s="1" t="s">
        <v>2050</v>
      </c>
      <c r="AI644" s="1" t="s">
        <v>2037</v>
      </c>
    </row>
    <row r="645" spans="1:35" ht="12.95" customHeight="1" x14ac:dyDescent="0.2">
      <c r="A645" s="36" t="s">
        <v>4078</v>
      </c>
      <c r="B645" s="156" t="s">
        <v>2232</v>
      </c>
      <c r="C645" s="157">
        <v>43461.402000000002</v>
      </c>
      <c r="D645" s="157" t="s">
        <v>2272</v>
      </c>
      <c r="E645" s="4">
        <f t="shared" si="109"/>
        <v>-17534.982116409097</v>
      </c>
      <c r="F645" s="4">
        <f t="shared" si="110"/>
        <v>-17535</v>
      </c>
      <c r="G645" s="4">
        <f t="shared" si="111"/>
        <v>1.1247499998717103E-2</v>
      </c>
      <c r="I645" s="1">
        <f t="shared" si="120"/>
        <v>1.1247499998717103E-2</v>
      </c>
      <c r="M645" s="4"/>
      <c r="O645" s="4"/>
      <c r="P645" s="92">
        <f t="shared" si="112"/>
        <v>-3.4002387201877961E-2</v>
      </c>
      <c r="Q645" s="19">
        <f t="shared" si="113"/>
        <v>28442.902000000002</v>
      </c>
      <c r="R645" s="90">
        <f t="shared" si="114"/>
        <v>2.047552291666577E-3</v>
      </c>
      <c r="S645" s="1">
        <f t="shared" si="121"/>
        <v>0.1</v>
      </c>
      <c r="T645" s="90">
        <f t="shared" si="115"/>
        <v>2.047552291666577E-4</v>
      </c>
    </row>
    <row r="646" spans="1:35" ht="12.95" customHeight="1" x14ac:dyDescent="0.2">
      <c r="A646" s="47" t="s">
        <v>2048</v>
      </c>
      <c r="B646" s="48"/>
      <c r="C646" s="49">
        <v>43468.300999999999</v>
      </c>
      <c r="D646" s="49"/>
      <c r="E646" s="4">
        <f t="shared" si="109"/>
        <v>-17524.012665986676</v>
      </c>
      <c r="F646" s="4">
        <f t="shared" si="110"/>
        <v>-17524</v>
      </c>
      <c r="G646" s="4">
        <f t="shared" si="111"/>
        <v>-7.966000004671514E-3</v>
      </c>
      <c r="I646" s="1">
        <f t="shared" si="120"/>
        <v>-7.966000004671514E-3</v>
      </c>
      <c r="M646" s="4"/>
      <c r="O646" s="4"/>
      <c r="P646" s="92">
        <f t="shared" si="112"/>
        <v>-3.3974738342915992E-2</v>
      </c>
      <c r="Q646" s="19">
        <f t="shared" si="113"/>
        <v>28449.800999999999</v>
      </c>
      <c r="R646" s="90">
        <f t="shared" si="114"/>
        <v>6.7645446994726811E-4</v>
      </c>
      <c r="S646" s="1">
        <f t="shared" si="121"/>
        <v>0.1</v>
      </c>
      <c r="T646" s="90">
        <f t="shared" si="115"/>
        <v>6.7645446994726816E-5</v>
      </c>
      <c r="AE646" s="1">
        <v>8</v>
      </c>
      <c r="AG646" s="1" t="s">
        <v>2001</v>
      </c>
      <c r="AI646" s="1" t="s">
        <v>1993</v>
      </c>
    </row>
    <row r="647" spans="1:35" ht="12.95" customHeight="1" x14ac:dyDescent="0.2">
      <c r="A647" s="47" t="s">
        <v>2051</v>
      </c>
      <c r="B647" s="48"/>
      <c r="C647" s="49">
        <v>43480.256999999998</v>
      </c>
      <c r="D647" s="49"/>
      <c r="E647" s="4">
        <f t="shared" si="109"/>
        <v>-17505.002555934425</v>
      </c>
      <c r="F647" s="4">
        <f t="shared" si="110"/>
        <v>-17505</v>
      </c>
      <c r="G647" s="4">
        <f t="shared" si="111"/>
        <v>-1.6075000021373853E-3</v>
      </c>
      <c r="I647" s="1">
        <f t="shared" si="120"/>
        <v>-1.6075000021373853E-3</v>
      </c>
      <c r="M647" s="4"/>
      <c r="O647" s="4"/>
      <c r="P647" s="92">
        <f t="shared" si="112"/>
        <v>-3.3927003581919871E-2</v>
      </c>
      <c r="Q647" s="19">
        <f t="shared" si="113"/>
        <v>28461.756999999998</v>
      </c>
      <c r="R647" s="90">
        <f t="shared" si="114"/>
        <v>1.0445503116435729E-3</v>
      </c>
      <c r="S647" s="1">
        <f t="shared" si="121"/>
        <v>0.1</v>
      </c>
      <c r="T647" s="90">
        <f t="shared" si="115"/>
        <v>1.044550311643573E-4</v>
      </c>
      <c r="AE647" s="1">
        <v>8</v>
      </c>
      <c r="AG647" s="1" t="s">
        <v>2001</v>
      </c>
      <c r="AI647" s="1" t="s">
        <v>1993</v>
      </c>
    </row>
    <row r="648" spans="1:35" ht="12.95" customHeight="1" x14ac:dyDescent="0.2">
      <c r="A648" s="47" t="s">
        <v>2051</v>
      </c>
      <c r="B648" s="48"/>
      <c r="C648" s="49">
        <v>43488.43</v>
      </c>
      <c r="D648" s="49"/>
      <c r="E648" s="4">
        <f t="shared" si="109"/>
        <v>-17492.007438047411</v>
      </c>
      <c r="F648" s="4">
        <f t="shared" si="110"/>
        <v>-17492</v>
      </c>
      <c r="G648" s="4">
        <f t="shared" si="111"/>
        <v>-4.6780000047874637E-3</v>
      </c>
      <c r="I648" s="1">
        <f t="shared" si="120"/>
        <v>-4.6780000047874637E-3</v>
      </c>
      <c r="M648" s="4"/>
      <c r="O648" s="4"/>
      <c r="P648" s="92">
        <f t="shared" si="112"/>
        <v>-3.3894359274143762E-2</v>
      </c>
      <c r="Q648" s="19">
        <f t="shared" si="113"/>
        <v>28469.93</v>
      </c>
      <c r="R648" s="90">
        <f t="shared" si="114"/>
        <v>8.5359564895610171E-4</v>
      </c>
      <c r="S648" s="1">
        <f t="shared" si="121"/>
        <v>0.1</v>
      </c>
      <c r="T648" s="90">
        <f t="shared" si="115"/>
        <v>8.5359564895610182E-5</v>
      </c>
      <c r="AE648" s="1">
        <v>8</v>
      </c>
      <c r="AG648" s="1" t="s">
        <v>2001</v>
      </c>
      <c r="AI648" s="1" t="s">
        <v>1993</v>
      </c>
    </row>
    <row r="649" spans="1:35" ht="12.95" customHeight="1" x14ac:dyDescent="0.2">
      <c r="A649" s="47" t="s">
        <v>2051</v>
      </c>
      <c r="B649" s="48"/>
      <c r="C649" s="49">
        <v>43495.337</v>
      </c>
      <c r="D649" s="49"/>
      <c r="E649" s="4">
        <f t="shared" si="109"/>
        <v>-17481.025267578116</v>
      </c>
      <c r="F649" s="4">
        <f t="shared" si="110"/>
        <v>-17481</v>
      </c>
      <c r="G649" s="4">
        <f t="shared" si="111"/>
        <v>-1.5891500006546266E-2</v>
      </c>
      <c r="I649" s="1">
        <f t="shared" si="120"/>
        <v>-1.5891500006546266E-2</v>
      </c>
      <c r="M649" s="4"/>
      <c r="O649" s="4"/>
      <c r="P649" s="92">
        <f t="shared" si="112"/>
        <v>-3.3866747523324824E-2</v>
      </c>
      <c r="Q649" s="19">
        <f t="shared" si="113"/>
        <v>28476.837</v>
      </c>
      <c r="R649" s="90">
        <f t="shared" si="114"/>
        <v>3.2310952328945368E-4</v>
      </c>
      <c r="S649" s="1">
        <f t="shared" si="121"/>
        <v>0.1</v>
      </c>
      <c r="T649" s="90">
        <f t="shared" si="115"/>
        <v>3.2310952328945372E-5</v>
      </c>
      <c r="AE649" s="1">
        <v>9</v>
      </c>
      <c r="AG649" s="1" t="s">
        <v>2014</v>
      </c>
      <c r="AI649" s="1" t="s">
        <v>1993</v>
      </c>
    </row>
    <row r="650" spans="1:35" ht="12.95" customHeight="1" x14ac:dyDescent="0.2">
      <c r="A650" s="47" t="s">
        <v>2178</v>
      </c>
      <c r="B650" s="53"/>
      <c r="C650" s="49">
        <v>43507.292500000003</v>
      </c>
      <c r="D650" s="49"/>
      <c r="E650" s="4">
        <f t="shared" si="109"/>
        <v>-17462.015952528782</v>
      </c>
      <c r="F650" s="4">
        <f t="shared" si="110"/>
        <v>-17462</v>
      </c>
      <c r="G650" s="4">
        <f t="shared" si="111"/>
        <v>-1.0032999998657033E-2</v>
      </c>
      <c r="J650" s="1">
        <f>G650</f>
        <v>-1.0032999998657033E-2</v>
      </c>
      <c r="M650" s="4"/>
      <c r="O650" s="4"/>
      <c r="P650" s="92">
        <f t="shared" si="112"/>
        <v>-3.3819076858212123E-2</v>
      </c>
      <c r="Q650" s="19">
        <f t="shared" si="113"/>
        <v>28488.792500000003</v>
      </c>
      <c r="R650" s="90">
        <f t="shared" si="114"/>
        <v>5.6577745236866212E-4</v>
      </c>
      <c r="S650" s="1">
        <f>S$17</f>
        <v>1</v>
      </c>
      <c r="T650" s="90">
        <f t="shared" si="115"/>
        <v>5.6577745236866212E-4</v>
      </c>
      <c r="X650" s="1">
        <v>-12654</v>
      </c>
    </row>
    <row r="651" spans="1:35" ht="12.95" customHeight="1" x14ac:dyDescent="0.2">
      <c r="A651" s="47" t="s">
        <v>2051</v>
      </c>
      <c r="B651" s="48"/>
      <c r="C651" s="49">
        <v>43524.27</v>
      </c>
      <c r="D651" s="49"/>
      <c r="E651" s="4">
        <f t="shared" si="109"/>
        <v>-17435.021628054707</v>
      </c>
      <c r="F651" s="4">
        <f t="shared" si="110"/>
        <v>-17435</v>
      </c>
      <c r="G651" s="4">
        <f t="shared" si="111"/>
        <v>-1.3602500002889428E-2</v>
      </c>
      <c r="I651" s="1">
        <f t="shared" ref="I651:I668" si="122">G651</f>
        <v>-1.3602500002889428E-2</v>
      </c>
      <c r="M651" s="4"/>
      <c r="O651" s="4"/>
      <c r="P651" s="92">
        <f t="shared" si="112"/>
        <v>-3.3751383053252218E-2</v>
      </c>
      <c r="Q651" s="19">
        <f t="shared" si="113"/>
        <v>28505.769999999997</v>
      </c>
      <c r="R651" s="90">
        <f t="shared" si="114"/>
        <v>4.0597748817719693E-4</v>
      </c>
      <c r="S651" s="1">
        <f t="shared" ref="S651:S668" si="123">S$16</f>
        <v>0.1</v>
      </c>
      <c r="T651" s="90">
        <f t="shared" si="115"/>
        <v>4.0597748817719696E-5</v>
      </c>
      <c r="AE651" s="1">
        <v>10</v>
      </c>
      <c r="AG651" s="1" t="s">
        <v>2014</v>
      </c>
      <c r="AI651" s="1" t="s">
        <v>1993</v>
      </c>
    </row>
    <row r="652" spans="1:35" ht="12.95" customHeight="1" x14ac:dyDescent="0.2">
      <c r="A652" s="47" t="s">
        <v>2036</v>
      </c>
      <c r="B652" s="48"/>
      <c r="C652" s="49">
        <v>43665.786999999997</v>
      </c>
      <c r="D652" s="49"/>
      <c r="E652" s="4">
        <f t="shared" si="109"/>
        <v>-17210.008768882322</v>
      </c>
      <c r="F652" s="4">
        <f t="shared" si="110"/>
        <v>-17210</v>
      </c>
      <c r="G652" s="4">
        <f t="shared" si="111"/>
        <v>-5.5150000043795444E-3</v>
      </c>
      <c r="I652" s="1">
        <f t="shared" si="122"/>
        <v>-5.5150000043795444E-3</v>
      </c>
      <c r="M652" s="4"/>
      <c r="O652" s="4"/>
      <c r="P652" s="92">
        <f t="shared" si="112"/>
        <v>-3.3189492146919602E-2</v>
      </c>
      <c r="Q652" s="19">
        <f t="shared" si="113"/>
        <v>28647.286999999997</v>
      </c>
      <c r="R652" s="90">
        <f t="shared" si="114"/>
        <v>7.658775153475114E-4</v>
      </c>
      <c r="S652" s="1">
        <f t="shared" si="123"/>
        <v>0.1</v>
      </c>
      <c r="T652" s="90">
        <f t="shared" si="115"/>
        <v>7.6587751534751142E-5</v>
      </c>
      <c r="AD652" s="1" t="s">
        <v>1989</v>
      </c>
      <c r="AE652" s="1">
        <v>12</v>
      </c>
      <c r="AG652" s="1" t="s">
        <v>2038</v>
      </c>
      <c r="AI652" s="1" t="s">
        <v>2037</v>
      </c>
    </row>
    <row r="653" spans="1:35" ht="12.95" customHeight="1" x14ac:dyDescent="0.2">
      <c r="A653" s="47" t="s">
        <v>2036</v>
      </c>
      <c r="B653" s="48"/>
      <c r="C653" s="49">
        <v>43672.709000000003</v>
      </c>
      <c r="D653" s="49"/>
      <c r="E653" s="4">
        <f t="shared" si="109"/>
        <v>-17199.002748325125</v>
      </c>
      <c r="F653" s="4">
        <f t="shared" si="110"/>
        <v>-17199</v>
      </c>
      <c r="G653" s="4">
        <f t="shared" si="111"/>
        <v>-1.7284999994444661E-3</v>
      </c>
      <c r="I653" s="1">
        <f t="shared" si="122"/>
        <v>-1.7284999994444661E-3</v>
      </c>
      <c r="M653" s="4"/>
      <c r="O653" s="4"/>
      <c r="P653" s="92">
        <f t="shared" si="112"/>
        <v>-3.3162123756480553E-2</v>
      </c>
      <c r="Q653" s="19">
        <f t="shared" si="113"/>
        <v>28654.209000000003</v>
      </c>
      <c r="R653" s="90">
        <f t="shared" si="114"/>
        <v>9.8807270249890345E-4</v>
      </c>
      <c r="S653" s="1">
        <f t="shared" si="123"/>
        <v>0.1</v>
      </c>
      <c r="T653" s="90">
        <f t="shared" si="115"/>
        <v>9.8807270249890355E-5</v>
      </c>
      <c r="AD653" s="1" t="s">
        <v>1989</v>
      </c>
      <c r="AE653" s="1">
        <v>8</v>
      </c>
      <c r="AG653" s="1" t="s">
        <v>2039</v>
      </c>
      <c r="AI653" s="1" t="s">
        <v>2037</v>
      </c>
    </row>
    <row r="654" spans="1:35" ht="12.95" customHeight="1" x14ac:dyDescent="0.2">
      <c r="A654" s="47" t="s">
        <v>2036</v>
      </c>
      <c r="B654" s="48"/>
      <c r="C654" s="49">
        <v>43701.633000000002</v>
      </c>
      <c r="D654" s="49"/>
      <c r="E654" s="4">
        <f t="shared" si="109"/>
        <v>-17153.013418854447</v>
      </c>
      <c r="F654" s="4">
        <f t="shared" si="110"/>
        <v>-17153</v>
      </c>
      <c r="G654" s="4">
        <f t="shared" si="111"/>
        <v>-8.4395000012591481E-3</v>
      </c>
      <c r="I654" s="1">
        <f t="shared" si="122"/>
        <v>-8.4395000012591481E-3</v>
      </c>
      <c r="M654" s="4"/>
      <c r="O654" s="4"/>
      <c r="P654" s="92">
        <f t="shared" si="112"/>
        <v>-3.3047776975269283E-2</v>
      </c>
      <c r="Q654" s="19">
        <f t="shared" si="113"/>
        <v>28683.133000000002</v>
      </c>
      <c r="R654" s="90">
        <f t="shared" si="114"/>
        <v>6.0556729562959741E-4</v>
      </c>
      <c r="S654" s="1">
        <f t="shared" si="123"/>
        <v>0.1</v>
      </c>
      <c r="T654" s="90">
        <f t="shared" si="115"/>
        <v>6.0556729562959742E-5</v>
      </c>
      <c r="AD654" s="1" t="s">
        <v>1989</v>
      </c>
      <c r="AE654" s="1">
        <v>7</v>
      </c>
      <c r="AG654" s="1" t="s">
        <v>2039</v>
      </c>
      <c r="AI654" s="1" t="s">
        <v>2037</v>
      </c>
    </row>
    <row r="655" spans="1:35" ht="12.95" customHeight="1" x14ac:dyDescent="0.2">
      <c r="A655" s="47" t="s">
        <v>2052</v>
      </c>
      <c r="B655" s="48"/>
      <c r="C655" s="49">
        <v>43705.409</v>
      </c>
      <c r="D655" s="49"/>
      <c r="E655" s="4">
        <f t="shared" si="109"/>
        <v>-17147.00955673022</v>
      </c>
      <c r="F655" s="4">
        <f t="shared" si="110"/>
        <v>-17147</v>
      </c>
      <c r="G655" s="4">
        <f t="shared" si="111"/>
        <v>-6.0105000011390075E-3</v>
      </c>
      <c r="I655" s="1">
        <f t="shared" si="122"/>
        <v>-6.0105000011390075E-3</v>
      </c>
      <c r="M655" s="4"/>
      <c r="O655" s="4"/>
      <c r="P655" s="92">
        <f t="shared" si="112"/>
        <v>-3.3032874416346447E-2</v>
      </c>
      <c r="Q655" s="19">
        <f t="shared" si="113"/>
        <v>28686.909</v>
      </c>
      <c r="R655" s="90">
        <f t="shared" si="114"/>
        <v>7.3020871903565761E-4</v>
      </c>
      <c r="S655" s="1">
        <f t="shared" si="123"/>
        <v>0.1</v>
      </c>
      <c r="T655" s="90">
        <f t="shared" si="115"/>
        <v>7.3020871903565761E-5</v>
      </c>
      <c r="AE655" s="1">
        <v>7</v>
      </c>
      <c r="AG655" s="1" t="s">
        <v>2001</v>
      </c>
      <c r="AI655" s="1" t="s">
        <v>1993</v>
      </c>
    </row>
    <row r="656" spans="1:35" ht="12.95" customHeight="1" x14ac:dyDescent="0.2">
      <c r="A656" s="47" t="s">
        <v>2036</v>
      </c>
      <c r="B656" s="48"/>
      <c r="C656" s="49">
        <v>43706.667999999998</v>
      </c>
      <c r="D656" s="49"/>
      <c r="E656" s="4">
        <f t="shared" si="109"/>
        <v>-17145.007739353525</v>
      </c>
      <c r="F656" s="4">
        <f t="shared" si="110"/>
        <v>-17145</v>
      </c>
      <c r="G656" s="4">
        <f t="shared" si="111"/>
        <v>-4.8675000070943497E-3</v>
      </c>
      <c r="I656" s="1">
        <f t="shared" si="122"/>
        <v>-4.8675000070943497E-3</v>
      </c>
      <c r="M656" s="4"/>
      <c r="O656" s="4"/>
      <c r="P656" s="92">
        <f t="shared" si="112"/>
        <v>-3.3027907524327368E-2</v>
      </c>
      <c r="Q656" s="19">
        <f t="shared" si="113"/>
        <v>28688.167999999998</v>
      </c>
      <c r="R656" s="90">
        <f t="shared" si="114"/>
        <v>7.9300855153663396E-4</v>
      </c>
      <c r="S656" s="1">
        <f t="shared" si="123"/>
        <v>0.1</v>
      </c>
      <c r="T656" s="90">
        <f t="shared" si="115"/>
        <v>7.9300855153663407E-5</v>
      </c>
      <c r="AD656" s="1" t="s">
        <v>1989</v>
      </c>
      <c r="AE656" s="1">
        <v>11</v>
      </c>
      <c r="AG656" s="1" t="s">
        <v>2039</v>
      </c>
      <c r="AI656" s="1" t="s">
        <v>2037</v>
      </c>
    </row>
    <row r="657" spans="1:35" ht="12.95" customHeight="1" x14ac:dyDescent="0.2">
      <c r="A657" s="47" t="s">
        <v>2052</v>
      </c>
      <c r="B657" s="48"/>
      <c r="C657" s="49">
        <v>43713.582000000002</v>
      </c>
      <c r="D657" s="49"/>
      <c r="E657" s="4">
        <f t="shared" si="109"/>
        <v>-17134.014438843205</v>
      </c>
      <c r="F657" s="4">
        <f t="shared" si="110"/>
        <v>-17134</v>
      </c>
      <c r="G657" s="4">
        <f t="shared" si="111"/>
        <v>-9.0810000037890859E-3</v>
      </c>
      <c r="I657" s="1">
        <f t="shared" si="122"/>
        <v>-9.0810000037890859E-3</v>
      </c>
      <c r="M657" s="4"/>
      <c r="O657" s="4"/>
      <c r="P657" s="92">
        <f t="shared" si="112"/>
        <v>-3.3000595227592897E-2</v>
      </c>
      <c r="Q657" s="19">
        <f t="shared" si="113"/>
        <v>28695.082000000002</v>
      </c>
      <c r="R657" s="90">
        <f t="shared" si="114"/>
        <v>5.7214703567061811E-4</v>
      </c>
      <c r="S657" s="1">
        <f t="shared" si="123"/>
        <v>0.1</v>
      </c>
      <c r="T657" s="90">
        <f t="shared" si="115"/>
        <v>5.7214703567061813E-5</v>
      </c>
      <c r="AE657" s="1">
        <v>9</v>
      </c>
      <c r="AG657" s="1" t="s">
        <v>2014</v>
      </c>
      <c r="AI657" s="1" t="s">
        <v>1993</v>
      </c>
    </row>
    <row r="658" spans="1:35" ht="12.95" customHeight="1" x14ac:dyDescent="0.2">
      <c r="A658" s="47" t="s">
        <v>2054</v>
      </c>
      <c r="B658" s="48"/>
      <c r="C658" s="49">
        <v>43720.495999999999</v>
      </c>
      <c r="D658" s="49">
        <v>3.0000000000000001E-3</v>
      </c>
      <c r="E658" s="4">
        <f t="shared" si="109"/>
        <v>-17123.021138332901</v>
      </c>
      <c r="F658" s="4">
        <f t="shared" si="110"/>
        <v>-17123</v>
      </c>
      <c r="G658" s="4">
        <f t="shared" si="111"/>
        <v>-1.3294500000483822E-2</v>
      </c>
      <c r="I658" s="1">
        <f t="shared" si="122"/>
        <v>-1.3294500000483822E-2</v>
      </c>
      <c r="M658" s="4"/>
      <c r="O658" s="4"/>
      <c r="P658" s="92">
        <f t="shared" si="112"/>
        <v>-3.2973292423639208E-2</v>
      </c>
      <c r="Q658" s="19">
        <f t="shared" si="113"/>
        <v>28701.995999999999</v>
      </c>
      <c r="R658" s="90">
        <f t="shared" si="114"/>
        <v>3.8725487123363782E-4</v>
      </c>
      <c r="S658" s="1">
        <f t="shared" si="123"/>
        <v>0.1</v>
      </c>
      <c r="T658" s="90">
        <f t="shared" si="115"/>
        <v>3.8725487123363788E-5</v>
      </c>
      <c r="AD658" s="1" t="s">
        <v>1989</v>
      </c>
      <c r="AE658" s="1">
        <v>12</v>
      </c>
      <c r="AG658" s="1" t="s">
        <v>2053</v>
      </c>
      <c r="AI658" s="1" t="s">
        <v>1988</v>
      </c>
    </row>
    <row r="659" spans="1:35" ht="12.95" customHeight="1" x14ac:dyDescent="0.2">
      <c r="A659" s="47" t="s">
        <v>2054</v>
      </c>
      <c r="B659" s="48"/>
      <c r="C659" s="49">
        <v>43720.502</v>
      </c>
      <c r="D659" s="49">
        <v>4.0000000000000001E-3</v>
      </c>
      <c r="E659" s="4">
        <f t="shared" si="109"/>
        <v>-17123.01159829774</v>
      </c>
      <c r="F659" s="4">
        <f t="shared" si="110"/>
        <v>-17123</v>
      </c>
      <c r="G659" s="4">
        <f t="shared" si="111"/>
        <v>-7.2944999992614612E-3</v>
      </c>
      <c r="I659" s="1">
        <f t="shared" si="122"/>
        <v>-7.2944999992614612E-3</v>
      </c>
      <c r="M659" s="4"/>
      <c r="O659" s="4"/>
      <c r="P659" s="92">
        <f t="shared" si="112"/>
        <v>-3.2973292423639208E-2</v>
      </c>
      <c r="Q659" s="19">
        <f t="shared" si="113"/>
        <v>28702.002</v>
      </c>
      <c r="R659" s="90">
        <f t="shared" si="114"/>
        <v>6.5940038037428002E-4</v>
      </c>
      <c r="S659" s="1">
        <f t="shared" si="123"/>
        <v>0.1</v>
      </c>
      <c r="T659" s="90">
        <f t="shared" si="115"/>
        <v>6.5940038037428007E-5</v>
      </c>
      <c r="AD659" s="1" t="s">
        <v>1989</v>
      </c>
      <c r="AE659" s="1">
        <v>12</v>
      </c>
      <c r="AG659" s="1" t="s">
        <v>2055</v>
      </c>
      <c r="AI659" s="1" t="s">
        <v>1988</v>
      </c>
    </row>
    <row r="660" spans="1:35" ht="12.95" customHeight="1" x14ac:dyDescent="0.2">
      <c r="A660" s="47" t="s">
        <v>2054</v>
      </c>
      <c r="B660" s="48"/>
      <c r="C660" s="49">
        <v>43720.506000000001</v>
      </c>
      <c r="D660" s="49">
        <v>6.0000000000000001E-3</v>
      </c>
      <c r="E660" s="4">
        <f t="shared" si="109"/>
        <v>-17123.005238274305</v>
      </c>
      <c r="F660" s="4">
        <f t="shared" si="110"/>
        <v>-17123</v>
      </c>
      <c r="G660" s="4">
        <f t="shared" si="111"/>
        <v>-3.2944999984465539E-3</v>
      </c>
      <c r="I660" s="1">
        <f t="shared" si="122"/>
        <v>-3.2944999984465539E-3</v>
      </c>
      <c r="M660" s="4"/>
      <c r="O660" s="4"/>
      <c r="P660" s="92">
        <f t="shared" si="112"/>
        <v>-3.2973292423639208E-2</v>
      </c>
      <c r="Q660" s="19">
        <f t="shared" si="113"/>
        <v>28702.006000000001</v>
      </c>
      <c r="R660" s="90">
        <f t="shared" si="114"/>
        <v>8.808307198176729E-4</v>
      </c>
      <c r="S660" s="1">
        <f t="shared" si="123"/>
        <v>0.1</v>
      </c>
      <c r="T660" s="90">
        <f t="shared" si="115"/>
        <v>8.8083071981767298E-5</v>
      </c>
      <c r="AD660" s="1" t="s">
        <v>1989</v>
      </c>
      <c r="AE660" s="1">
        <v>12</v>
      </c>
      <c r="AG660" s="1" t="s">
        <v>2056</v>
      </c>
      <c r="AI660" s="1" t="s">
        <v>1988</v>
      </c>
    </row>
    <row r="661" spans="1:35" ht="12.95" customHeight="1" x14ac:dyDescent="0.2">
      <c r="A661" s="47" t="s">
        <v>2054</v>
      </c>
      <c r="B661" s="48"/>
      <c r="C661" s="49">
        <v>43722.387000000002</v>
      </c>
      <c r="D661" s="49">
        <v>0.01</v>
      </c>
      <c r="E661" s="4">
        <f t="shared" ref="E661:E724" si="124">(C661-C$7)/C$8</f>
        <v>-17120.014437253201</v>
      </c>
      <c r="F661" s="4">
        <f t="shared" ref="F661:F724" si="125">ROUND(2*E661,0)/2</f>
        <v>-17120</v>
      </c>
      <c r="G661" s="4">
        <f t="shared" ref="G661:G724" si="126">C661-(C$7+F661*C$8)</f>
        <v>-9.0800000034505501E-3</v>
      </c>
      <c r="I661" s="1">
        <f t="shared" si="122"/>
        <v>-9.0800000034505501E-3</v>
      </c>
      <c r="M661" s="4"/>
      <c r="O661" s="4"/>
      <c r="P661" s="92">
        <f t="shared" ref="P661:P724" si="127">+D$11+D$12*F661+D$13*F661^2</f>
        <v>-3.2965847851886519E-2</v>
      </c>
      <c r="Q661" s="19">
        <f t="shared" ref="Q661:Q724" si="128">+C661-15018.5</f>
        <v>28703.887000000002</v>
      </c>
      <c r="R661" s="90">
        <f t="shared" ref="R661:R724" si="129">+(P661-G661)^2</f>
        <v>5.7053372743863322E-4</v>
      </c>
      <c r="S661" s="1">
        <f t="shared" si="123"/>
        <v>0.1</v>
      </c>
      <c r="T661" s="90">
        <f t="shared" ref="T661:T724" si="130">+S661*R661</f>
        <v>5.7053372743863326E-5</v>
      </c>
      <c r="AD661" s="1" t="s">
        <v>1989</v>
      </c>
      <c r="AE661" s="1">
        <v>13</v>
      </c>
      <c r="AG661" s="1" t="s">
        <v>2057</v>
      </c>
      <c r="AI661" s="1" t="s">
        <v>1988</v>
      </c>
    </row>
    <row r="662" spans="1:35" ht="12.95" customHeight="1" x14ac:dyDescent="0.2">
      <c r="A662" s="47" t="s">
        <v>2054</v>
      </c>
      <c r="B662" s="48"/>
      <c r="C662" s="49">
        <v>43722.394</v>
      </c>
      <c r="D662" s="49">
        <v>6.0000000000000001E-3</v>
      </c>
      <c r="E662" s="4">
        <f t="shared" si="124"/>
        <v>-17120.003307212191</v>
      </c>
      <c r="F662" s="4">
        <f t="shared" si="125"/>
        <v>-17120</v>
      </c>
      <c r="G662" s="4">
        <f t="shared" si="126"/>
        <v>-2.0800000056624413E-3</v>
      </c>
      <c r="I662" s="1">
        <f t="shared" si="122"/>
        <v>-2.0800000056624413E-3</v>
      </c>
      <c r="M662" s="4"/>
      <c r="O662" s="4"/>
      <c r="P662" s="92">
        <f t="shared" si="127"/>
        <v>-3.2965847851886519E-2</v>
      </c>
      <c r="Q662" s="19">
        <f t="shared" si="128"/>
        <v>28703.894</v>
      </c>
      <c r="R662" s="90">
        <f t="shared" si="129"/>
        <v>9.5393559718010446E-4</v>
      </c>
      <c r="S662" s="1">
        <f t="shared" si="123"/>
        <v>0.1</v>
      </c>
      <c r="T662" s="90">
        <f t="shared" si="130"/>
        <v>9.5393559718010451E-5</v>
      </c>
      <c r="AD662" s="1" t="s">
        <v>1989</v>
      </c>
      <c r="AE662" s="1">
        <v>15</v>
      </c>
      <c r="AG662" s="1" t="s">
        <v>2058</v>
      </c>
      <c r="AI662" s="1" t="s">
        <v>1988</v>
      </c>
    </row>
    <row r="663" spans="1:35" ht="12.95" customHeight="1" x14ac:dyDescent="0.2">
      <c r="A663" s="47" t="s">
        <v>2054</v>
      </c>
      <c r="B663" s="48"/>
      <c r="C663" s="49">
        <v>43722.396000000001</v>
      </c>
      <c r="D663" s="49">
        <v>1.2E-2</v>
      </c>
      <c r="E663" s="4">
        <f t="shared" si="124"/>
        <v>-17120.00012720047</v>
      </c>
      <c r="F663" s="4">
        <f t="shared" si="125"/>
        <v>-17120</v>
      </c>
      <c r="G663" s="4">
        <f t="shared" si="126"/>
        <v>-8.0000005254987627E-5</v>
      </c>
      <c r="I663" s="1">
        <f t="shared" si="122"/>
        <v>-8.0000005254987627E-5</v>
      </c>
      <c r="M663" s="4"/>
      <c r="O663" s="4"/>
      <c r="P663" s="92">
        <f t="shared" si="127"/>
        <v>-3.2965847851886519E-2</v>
      </c>
      <c r="Q663" s="19">
        <f t="shared" si="128"/>
        <v>28703.896000000001</v>
      </c>
      <c r="R663" s="90">
        <f t="shared" si="129"/>
        <v>1.0814789885917997E-3</v>
      </c>
      <c r="S663" s="1">
        <f t="shared" si="123"/>
        <v>0.1</v>
      </c>
      <c r="T663" s="90">
        <f t="shared" si="130"/>
        <v>1.0814789885917997E-4</v>
      </c>
      <c r="AD663" s="1" t="s">
        <v>1989</v>
      </c>
      <c r="AE663" s="1">
        <v>12</v>
      </c>
      <c r="AG663" s="1" t="s">
        <v>2059</v>
      </c>
      <c r="AI663" s="1" t="s">
        <v>1988</v>
      </c>
    </row>
    <row r="664" spans="1:35" ht="12.95" customHeight="1" x14ac:dyDescent="0.2">
      <c r="A664" s="47" t="s">
        <v>2054</v>
      </c>
      <c r="B664" s="48"/>
      <c r="C664" s="49">
        <v>43722.396000000001</v>
      </c>
      <c r="D664" s="49">
        <v>1.2E-2</v>
      </c>
      <c r="E664" s="4">
        <f t="shared" si="124"/>
        <v>-17120.00012720047</v>
      </c>
      <c r="F664" s="4">
        <f t="shared" si="125"/>
        <v>-17120</v>
      </c>
      <c r="G664" s="4">
        <f t="shared" si="126"/>
        <v>-8.0000005254987627E-5</v>
      </c>
      <c r="I664" s="1">
        <f t="shared" si="122"/>
        <v>-8.0000005254987627E-5</v>
      </c>
      <c r="M664" s="4"/>
      <c r="O664" s="4"/>
      <c r="P664" s="92">
        <f t="shared" si="127"/>
        <v>-3.2965847851886519E-2</v>
      </c>
      <c r="Q664" s="19">
        <f t="shared" si="128"/>
        <v>28703.896000000001</v>
      </c>
      <c r="R664" s="90">
        <f t="shared" si="129"/>
        <v>1.0814789885917997E-3</v>
      </c>
      <c r="S664" s="1">
        <f t="shared" si="123"/>
        <v>0.1</v>
      </c>
      <c r="T664" s="90">
        <f t="shared" si="130"/>
        <v>1.0814789885917997E-4</v>
      </c>
      <c r="AD664" s="1" t="s">
        <v>1989</v>
      </c>
      <c r="AE664" s="1">
        <v>20</v>
      </c>
      <c r="AG664" s="1" t="s">
        <v>2060</v>
      </c>
      <c r="AI664" s="1" t="s">
        <v>1988</v>
      </c>
    </row>
    <row r="665" spans="1:35" ht="12.95" customHeight="1" x14ac:dyDescent="0.2">
      <c r="A665" s="47" t="s">
        <v>2054</v>
      </c>
      <c r="B665" s="48"/>
      <c r="C665" s="49">
        <v>43722.400999999998</v>
      </c>
      <c r="D665" s="49">
        <v>4.0000000000000001E-3</v>
      </c>
      <c r="E665" s="4">
        <f t="shared" si="124"/>
        <v>-17119.992177171178</v>
      </c>
      <c r="F665" s="4">
        <f t="shared" si="125"/>
        <v>-17120</v>
      </c>
      <c r="G665" s="4">
        <f t="shared" si="126"/>
        <v>4.9199999921256676E-3</v>
      </c>
      <c r="I665" s="1">
        <f t="shared" si="122"/>
        <v>4.9199999921256676E-3</v>
      </c>
      <c r="M665" s="4"/>
      <c r="O665" s="4"/>
      <c r="P665" s="92">
        <f t="shared" si="127"/>
        <v>-3.2965847851886519E-2</v>
      </c>
      <c r="Q665" s="19">
        <f t="shared" si="128"/>
        <v>28703.900999999998</v>
      </c>
      <c r="R665" s="90">
        <f t="shared" si="129"/>
        <v>1.4353374668596428E-3</v>
      </c>
      <c r="S665" s="1">
        <f t="shared" si="123"/>
        <v>0.1</v>
      </c>
      <c r="T665" s="90">
        <f t="shared" si="130"/>
        <v>1.4353374668596428E-4</v>
      </c>
      <c r="AD665" s="1" t="s">
        <v>1989</v>
      </c>
      <c r="AE665" s="1">
        <v>11</v>
      </c>
      <c r="AG665" s="1" t="s">
        <v>2061</v>
      </c>
      <c r="AI665" s="1" t="s">
        <v>1988</v>
      </c>
    </row>
    <row r="666" spans="1:35" ht="12.95" customHeight="1" x14ac:dyDescent="0.2">
      <c r="A666" s="47" t="s">
        <v>2054</v>
      </c>
      <c r="B666" s="48"/>
      <c r="C666" s="49">
        <v>43722.400999999998</v>
      </c>
      <c r="D666" s="49">
        <v>8.9999999999999993E-3</v>
      </c>
      <c r="E666" s="4">
        <f t="shared" si="124"/>
        <v>-17119.992177171178</v>
      </c>
      <c r="F666" s="4">
        <f t="shared" si="125"/>
        <v>-17120</v>
      </c>
      <c r="G666" s="4">
        <f t="shared" si="126"/>
        <v>4.9199999921256676E-3</v>
      </c>
      <c r="I666" s="1">
        <f t="shared" si="122"/>
        <v>4.9199999921256676E-3</v>
      </c>
      <c r="M666" s="4"/>
      <c r="O666" s="4"/>
      <c r="P666" s="92">
        <f t="shared" si="127"/>
        <v>-3.2965847851886519E-2</v>
      </c>
      <c r="Q666" s="19">
        <f t="shared" si="128"/>
        <v>28703.900999999998</v>
      </c>
      <c r="R666" s="90">
        <f t="shared" si="129"/>
        <v>1.4353374668596428E-3</v>
      </c>
      <c r="S666" s="1">
        <f t="shared" si="123"/>
        <v>0.1</v>
      </c>
      <c r="T666" s="90">
        <f t="shared" si="130"/>
        <v>1.4353374668596428E-4</v>
      </c>
      <c r="AD666" s="1" t="s">
        <v>1989</v>
      </c>
      <c r="AE666" s="1">
        <v>11</v>
      </c>
      <c r="AG666" s="1" t="s">
        <v>2062</v>
      </c>
      <c r="AI666" s="1" t="s">
        <v>1988</v>
      </c>
    </row>
    <row r="667" spans="1:35" ht="12.95" customHeight="1" x14ac:dyDescent="0.2">
      <c r="A667" s="47" t="s">
        <v>2054</v>
      </c>
      <c r="B667" s="48"/>
      <c r="C667" s="49">
        <v>43722.402999999998</v>
      </c>
      <c r="D667" s="49">
        <v>3.0000000000000001E-3</v>
      </c>
      <c r="E667" s="4">
        <f t="shared" si="124"/>
        <v>-17119.98899715946</v>
      </c>
      <c r="F667" s="4">
        <f t="shared" si="125"/>
        <v>-17120</v>
      </c>
      <c r="G667" s="4">
        <f t="shared" si="126"/>
        <v>6.9199999925331213E-3</v>
      </c>
      <c r="I667" s="1">
        <f t="shared" si="122"/>
        <v>6.9199999925331213E-3</v>
      </c>
      <c r="M667" s="4"/>
      <c r="O667" s="4"/>
      <c r="P667" s="92">
        <f t="shared" si="127"/>
        <v>-3.2965847851886519E-2</v>
      </c>
      <c r="Q667" s="19">
        <f t="shared" si="128"/>
        <v>28703.902999999998</v>
      </c>
      <c r="R667" s="90">
        <f t="shared" si="129"/>
        <v>1.5908808582681948E-3</v>
      </c>
      <c r="S667" s="1">
        <f t="shared" si="123"/>
        <v>0.1</v>
      </c>
      <c r="T667" s="90">
        <f t="shared" si="130"/>
        <v>1.5908808582681949E-4</v>
      </c>
      <c r="AD667" s="1" t="s">
        <v>1989</v>
      </c>
      <c r="AE667" s="1">
        <v>13</v>
      </c>
      <c r="AG667" s="1" t="s">
        <v>2056</v>
      </c>
      <c r="AI667" s="1" t="s">
        <v>1988</v>
      </c>
    </row>
    <row r="668" spans="1:35" ht="12.95" customHeight="1" x14ac:dyDescent="0.2">
      <c r="A668" s="47" t="s">
        <v>2054</v>
      </c>
      <c r="B668" s="48"/>
      <c r="C668" s="49">
        <v>43722.404000000002</v>
      </c>
      <c r="D668" s="49">
        <v>8.9999999999999993E-3</v>
      </c>
      <c r="E668" s="4">
        <f t="shared" si="124"/>
        <v>-17119.987407153596</v>
      </c>
      <c r="F668" s="4">
        <f t="shared" si="125"/>
        <v>-17120</v>
      </c>
      <c r="G668" s="4">
        <f t="shared" si="126"/>
        <v>7.9199999963748269E-3</v>
      </c>
      <c r="I668" s="1">
        <f t="shared" si="122"/>
        <v>7.9199999963748269E-3</v>
      </c>
      <c r="M668" s="4"/>
      <c r="O668" s="4"/>
      <c r="P668" s="92">
        <f t="shared" si="127"/>
        <v>-3.2965847851886519E-2</v>
      </c>
      <c r="Q668" s="19">
        <f t="shared" si="128"/>
        <v>28703.904000000002</v>
      </c>
      <c r="R668" s="90">
        <f t="shared" si="129"/>
        <v>1.6716525542711769E-3</v>
      </c>
      <c r="S668" s="1">
        <f t="shared" si="123"/>
        <v>0.1</v>
      </c>
      <c r="T668" s="90">
        <f t="shared" si="130"/>
        <v>1.6716525542711771E-4</v>
      </c>
      <c r="AD668" s="1" t="s">
        <v>1989</v>
      </c>
      <c r="AE668" s="1">
        <v>16</v>
      </c>
      <c r="AG668" s="1" t="s">
        <v>2063</v>
      </c>
      <c r="AI668" s="1" t="s">
        <v>1988</v>
      </c>
    </row>
    <row r="669" spans="1:35" ht="12.95" customHeight="1" x14ac:dyDescent="0.2">
      <c r="A669" s="36" t="s">
        <v>4153</v>
      </c>
      <c r="B669" s="156" t="s">
        <v>2232</v>
      </c>
      <c r="C669" s="157">
        <v>43725.530299999999</v>
      </c>
      <c r="D669" s="157" t="s">
        <v>2272</v>
      </c>
      <c r="E669" s="4">
        <f t="shared" si="124"/>
        <v>-17115.016571836073</v>
      </c>
      <c r="F669" s="4">
        <f t="shared" si="125"/>
        <v>-17115</v>
      </c>
      <c r="G669" s="4">
        <f t="shared" si="126"/>
        <v>-1.0422500003187452E-2</v>
      </c>
      <c r="J669" s="1">
        <f>G669</f>
        <v>-1.0422500003187452E-2</v>
      </c>
      <c r="M669" s="4"/>
      <c r="O669" s="4"/>
      <c r="P669" s="92">
        <f t="shared" si="127"/>
        <v>-3.2953441801353373E-2</v>
      </c>
      <c r="Q669" s="19">
        <f t="shared" si="128"/>
        <v>28707.030299999999</v>
      </c>
      <c r="R669" s="90">
        <f t="shared" si="129"/>
        <v>5.0764333831234017E-4</v>
      </c>
      <c r="S669" s="1">
        <f>S$17</f>
        <v>1</v>
      </c>
      <c r="T669">
        <f t="shared" si="130"/>
        <v>5.0764333831234017E-4</v>
      </c>
    </row>
    <row r="670" spans="1:35" ht="12.95" customHeight="1" x14ac:dyDescent="0.2">
      <c r="A670" s="47" t="s">
        <v>2054</v>
      </c>
      <c r="B670" s="48"/>
      <c r="C670" s="49">
        <v>43727.417999999998</v>
      </c>
      <c r="D670" s="49">
        <v>5.0000000000000001E-3</v>
      </c>
      <c r="E670" s="4">
        <f t="shared" si="124"/>
        <v>-17112.015117775714</v>
      </c>
      <c r="F670" s="4">
        <f t="shared" si="125"/>
        <v>-17112</v>
      </c>
      <c r="G670" s="4">
        <f t="shared" si="126"/>
        <v>-9.5080000028247014E-3</v>
      </c>
      <c r="I670" s="1">
        <f t="shared" ref="I670:I675" si="131">G670</f>
        <v>-9.5080000028247014E-3</v>
      </c>
      <c r="M670" s="4"/>
      <c r="O670" s="4"/>
      <c r="P670" s="92">
        <f t="shared" si="127"/>
        <v>-3.294599911246629E-2</v>
      </c>
      <c r="Q670" s="19">
        <f t="shared" si="128"/>
        <v>28708.917999999998</v>
      </c>
      <c r="R670" s="90">
        <f t="shared" si="129"/>
        <v>5.4933980226355987E-4</v>
      </c>
      <c r="S670" s="1">
        <f t="shared" ref="S670:S675" si="132">S$16</f>
        <v>0.1</v>
      </c>
      <c r="T670" s="90">
        <f t="shared" si="130"/>
        <v>5.4933980226355987E-5</v>
      </c>
      <c r="AD670" s="1" t="s">
        <v>1989</v>
      </c>
      <c r="AE670" s="1">
        <v>22</v>
      </c>
      <c r="AG670" s="1" t="s">
        <v>2064</v>
      </c>
      <c r="AI670" s="1" t="s">
        <v>1988</v>
      </c>
    </row>
    <row r="671" spans="1:35" ht="12.95" customHeight="1" x14ac:dyDescent="0.2">
      <c r="A671" s="47" t="s">
        <v>2054</v>
      </c>
      <c r="B671" s="48"/>
      <c r="C671" s="49">
        <v>43727.419000000002</v>
      </c>
      <c r="D671" s="49">
        <v>6.0000000000000001E-3</v>
      </c>
      <c r="E671" s="4">
        <f t="shared" si="124"/>
        <v>-17112.01352776985</v>
      </c>
      <c r="F671" s="4">
        <f t="shared" si="125"/>
        <v>-17112</v>
      </c>
      <c r="G671" s="4">
        <f t="shared" si="126"/>
        <v>-8.5079999989829957E-3</v>
      </c>
      <c r="I671" s="1">
        <f t="shared" si="131"/>
        <v>-8.5079999989829957E-3</v>
      </c>
      <c r="M671" s="4"/>
      <c r="O671" s="4"/>
      <c r="P671" s="92">
        <f t="shared" si="127"/>
        <v>-3.294599911246629E-2</v>
      </c>
      <c r="Q671" s="19">
        <f t="shared" si="128"/>
        <v>28708.919000000002</v>
      </c>
      <c r="R671" s="90">
        <f t="shared" si="129"/>
        <v>5.9721580067061022E-4</v>
      </c>
      <c r="S671" s="1">
        <f t="shared" si="132"/>
        <v>0.1</v>
      </c>
      <c r="T671" s="90">
        <f t="shared" si="130"/>
        <v>5.9721580067061028E-5</v>
      </c>
      <c r="AD671" s="1" t="s">
        <v>1989</v>
      </c>
      <c r="AE671" s="1">
        <v>15</v>
      </c>
      <c r="AG671" s="1" t="s">
        <v>2065</v>
      </c>
      <c r="AI671" s="1" t="s">
        <v>1988</v>
      </c>
    </row>
    <row r="672" spans="1:35" ht="12.95" customHeight="1" x14ac:dyDescent="0.2">
      <c r="A672" s="47" t="s">
        <v>2054</v>
      </c>
      <c r="B672" s="48"/>
      <c r="C672" s="49">
        <v>43727.42</v>
      </c>
      <c r="D672" s="49">
        <v>4.0000000000000001E-3</v>
      </c>
      <c r="E672" s="4">
        <f t="shared" si="124"/>
        <v>-17112.011937763997</v>
      </c>
      <c r="F672" s="4">
        <f t="shared" si="125"/>
        <v>-17112</v>
      </c>
      <c r="G672" s="4">
        <f t="shared" si="126"/>
        <v>-7.5080000024172477E-3</v>
      </c>
      <c r="I672" s="1">
        <f t="shared" si="131"/>
        <v>-7.5080000024172477E-3</v>
      </c>
      <c r="M672" s="4"/>
      <c r="O672" s="4"/>
      <c r="P672" s="92">
        <f t="shared" si="127"/>
        <v>-3.294599911246629E-2</v>
      </c>
      <c r="Q672" s="19">
        <f t="shared" si="128"/>
        <v>28708.92</v>
      </c>
      <c r="R672" s="90">
        <f t="shared" si="129"/>
        <v>6.470917987228559E-4</v>
      </c>
      <c r="S672" s="1">
        <f t="shared" si="132"/>
        <v>0.1</v>
      </c>
      <c r="T672" s="90">
        <f t="shared" si="130"/>
        <v>6.4709179872285598E-5</v>
      </c>
      <c r="AD672" s="1" t="s">
        <v>1989</v>
      </c>
      <c r="AE672" s="1">
        <v>19</v>
      </c>
      <c r="AG672" s="1" t="s">
        <v>2063</v>
      </c>
      <c r="AI672" s="1" t="s">
        <v>1988</v>
      </c>
    </row>
    <row r="673" spans="1:35" ht="12.95" customHeight="1" x14ac:dyDescent="0.2">
      <c r="A673" s="47" t="s">
        <v>2054</v>
      </c>
      <c r="B673" s="48"/>
      <c r="C673" s="49">
        <v>43727.421999999999</v>
      </c>
      <c r="D673" s="49">
        <v>0.01</v>
      </c>
      <c r="E673" s="4">
        <f t="shared" si="124"/>
        <v>-17112.008757752279</v>
      </c>
      <c r="F673" s="4">
        <f t="shared" si="125"/>
        <v>-17112</v>
      </c>
      <c r="G673" s="4">
        <f t="shared" si="126"/>
        <v>-5.5080000020097941E-3</v>
      </c>
      <c r="I673" s="1">
        <f t="shared" si="131"/>
        <v>-5.5080000020097941E-3</v>
      </c>
      <c r="M673" s="4"/>
      <c r="O673" s="4"/>
      <c r="P673" s="92">
        <f t="shared" si="127"/>
        <v>-3.294599911246629E-2</v>
      </c>
      <c r="Q673" s="19">
        <f t="shared" si="128"/>
        <v>28708.921999999999</v>
      </c>
      <c r="R673" s="90">
        <f t="shared" si="129"/>
        <v>7.5284379518541144E-4</v>
      </c>
      <c r="S673" s="1">
        <f t="shared" si="132"/>
        <v>0.1</v>
      </c>
      <c r="T673" s="90">
        <f t="shared" si="130"/>
        <v>7.5284379518541152E-5</v>
      </c>
      <c r="AD673" s="1" t="s">
        <v>1989</v>
      </c>
      <c r="AE673" s="1">
        <v>16</v>
      </c>
      <c r="AG673" s="1" t="s">
        <v>2062</v>
      </c>
      <c r="AI673" s="1" t="s">
        <v>1988</v>
      </c>
    </row>
    <row r="674" spans="1:35" ht="12.95" customHeight="1" x14ac:dyDescent="0.2">
      <c r="A674" s="47" t="s">
        <v>2054</v>
      </c>
      <c r="B674" s="48"/>
      <c r="C674" s="49">
        <v>43727.423999999999</v>
      </c>
      <c r="D674" s="49">
        <v>4.0000000000000001E-3</v>
      </c>
      <c r="E674" s="4">
        <f t="shared" si="124"/>
        <v>-17112.005577740558</v>
      </c>
      <c r="F674" s="4">
        <f t="shared" si="125"/>
        <v>-17112</v>
      </c>
      <c r="G674" s="4">
        <f t="shared" si="126"/>
        <v>-3.5080000016023405E-3</v>
      </c>
      <c r="I674" s="1">
        <f t="shared" si="131"/>
        <v>-3.5080000016023405E-3</v>
      </c>
      <c r="M674" s="4"/>
      <c r="O674" s="4"/>
      <c r="P674" s="92">
        <f t="shared" si="127"/>
        <v>-3.294599911246629E-2</v>
      </c>
      <c r="Q674" s="19">
        <f t="shared" si="128"/>
        <v>28708.923999999999</v>
      </c>
      <c r="R674" s="90">
        <f t="shared" si="129"/>
        <v>8.6659579165122662E-4</v>
      </c>
      <c r="S674" s="1">
        <f t="shared" si="132"/>
        <v>0.1</v>
      </c>
      <c r="T674" s="90">
        <f t="shared" si="130"/>
        <v>8.6659579165122665E-5</v>
      </c>
      <c r="AD674" s="1" t="s">
        <v>1989</v>
      </c>
      <c r="AE674" s="1">
        <v>21</v>
      </c>
      <c r="AG674" s="1" t="s">
        <v>2066</v>
      </c>
      <c r="AI674" s="1" t="s">
        <v>1988</v>
      </c>
    </row>
    <row r="675" spans="1:35" ht="12.95" customHeight="1" x14ac:dyDescent="0.2">
      <c r="A675" s="47" t="s">
        <v>2054</v>
      </c>
      <c r="B675" s="48"/>
      <c r="C675" s="49">
        <v>43727.428</v>
      </c>
      <c r="D675" s="49">
        <v>7.0000000000000001E-3</v>
      </c>
      <c r="E675" s="4">
        <f t="shared" si="124"/>
        <v>-17111.999217717119</v>
      </c>
      <c r="F675" s="4">
        <f t="shared" si="125"/>
        <v>-17112</v>
      </c>
      <c r="G675" s="4">
        <f t="shared" si="126"/>
        <v>4.9199999921256676E-4</v>
      </c>
      <c r="I675" s="1">
        <f t="shared" si="131"/>
        <v>4.9199999921256676E-4</v>
      </c>
      <c r="M675" s="4"/>
      <c r="O675" s="4"/>
      <c r="P675" s="92">
        <f t="shared" si="127"/>
        <v>-3.294599911246629E-2</v>
      </c>
      <c r="Q675" s="19">
        <f t="shared" si="128"/>
        <v>28708.928</v>
      </c>
      <c r="R675" s="90">
        <f t="shared" si="129"/>
        <v>1.1180997845926361E-3</v>
      </c>
      <c r="S675" s="1">
        <f t="shared" si="132"/>
        <v>0.1</v>
      </c>
      <c r="T675" s="90">
        <f t="shared" si="130"/>
        <v>1.1180997845926362E-4</v>
      </c>
      <c r="AD675" s="1" t="s">
        <v>1989</v>
      </c>
      <c r="AE675" s="1">
        <v>15</v>
      </c>
      <c r="AG675" s="1" t="s">
        <v>2067</v>
      </c>
      <c r="AI675" s="1" t="s">
        <v>1988</v>
      </c>
    </row>
    <row r="676" spans="1:35" ht="12.95" customHeight="1" x14ac:dyDescent="0.2">
      <c r="A676" s="36" t="s">
        <v>4153</v>
      </c>
      <c r="B676" s="156" t="s">
        <v>2232</v>
      </c>
      <c r="C676" s="157">
        <v>43732.448499999999</v>
      </c>
      <c r="D676" s="157" t="s">
        <v>2272</v>
      </c>
      <c r="E676" s="4">
        <f t="shared" si="124"/>
        <v>-17104.016593301152</v>
      </c>
      <c r="F676" s="4">
        <f t="shared" si="125"/>
        <v>-17104</v>
      </c>
      <c r="G676" s="4">
        <f t="shared" si="126"/>
        <v>-1.0436000004119705E-2</v>
      </c>
      <c r="J676" s="1">
        <f>G676</f>
        <v>-1.0436000004119705E-2</v>
      </c>
      <c r="M676" s="4"/>
      <c r="O676" s="4"/>
      <c r="P676" s="92">
        <f t="shared" si="127"/>
        <v>-3.2926155394021023E-2</v>
      </c>
      <c r="Q676" s="19">
        <f t="shared" si="128"/>
        <v>28713.948499999999</v>
      </c>
      <c r="R676" s="90">
        <f t="shared" si="129"/>
        <v>5.0580708946190733E-4</v>
      </c>
      <c r="S676" s="1">
        <f>S$17</f>
        <v>1</v>
      </c>
      <c r="T676">
        <f t="shared" si="130"/>
        <v>5.0580708946190733E-4</v>
      </c>
    </row>
    <row r="677" spans="1:35" ht="12.95" customHeight="1" x14ac:dyDescent="0.2">
      <c r="A677" s="47" t="s">
        <v>2052</v>
      </c>
      <c r="B677" s="48"/>
      <c r="C677" s="49">
        <v>43739.368000000002</v>
      </c>
      <c r="D677" s="49"/>
      <c r="E677" s="4">
        <f t="shared" si="124"/>
        <v>-17093.014547758608</v>
      </c>
      <c r="F677" s="4">
        <f t="shared" si="125"/>
        <v>-17093</v>
      </c>
      <c r="G677" s="4">
        <f t="shared" si="126"/>
        <v>-9.1495000015129335E-3</v>
      </c>
      <c r="I677" s="1">
        <f t="shared" ref="I677:I690" si="133">G677</f>
        <v>-9.1495000015129335E-3</v>
      </c>
      <c r="M677" s="4"/>
      <c r="O677" s="4"/>
      <c r="P677" s="92">
        <f t="shared" si="127"/>
        <v>-3.2898878479469443E-2</v>
      </c>
      <c r="Q677" s="19">
        <f t="shared" si="128"/>
        <v>28720.868000000002</v>
      </c>
      <c r="R677" s="90">
        <f t="shared" si="129"/>
        <v>5.6403297808922388E-4</v>
      </c>
      <c r="S677" s="1">
        <f t="shared" ref="S677:S690" si="134">S$16</f>
        <v>0.1</v>
      </c>
      <c r="T677" s="90">
        <f t="shared" si="130"/>
        <v>5.6403297808922388E-5</v>
      </c>
      <c r="AE677" s="1">
        <v>8</v>
      </c>
      <c r="AG677" s="1" t="s">
        <v>2014</v>
      </c>
      <c r="AI677" s="1" t="s">
        <v>1993</v>
      </c>
    </row>
    <row r="678" spans="1:35" ht="12.95" customHeight="1" x14ac:dyDescent="0.2">
      <c r="A678" s="47" t="s">
        <v>2049</v>
      </c>
      <c r="B678" s="48"/>
      <c r="C678" s="49">
        <v>43749.432000000001</v>
      </c>
      <c r="D678" s="49"/>
      <c r="E678" s="4">
        <f t="shared" si="124"/>
        <v>-17077.012728791906</v>
      </c>
      <c r="F678" s="4">
        <f t="shared" si="125"/>
        <v>-17077</v>
      </c>
      <c r="G678" s="4">
        <f t="shared" si="126"/>
        <v>-8.0054999998537824E-3</v>
      </c>
      <c r="I678" s="1">
        <f t="shared" si="133"/>
        <v>-8.0054999998537824E-3</v>
      </c>
      <c r="M678" s="4"/>
      <c r="O678" s="4"/>
      <c r="P678" s="92">
        <f t="shared" si="127"/>
        <v>-3.2859219913184898E-2</v>
      </c>
      <c r="Q678" s="19">
        <f t="shared" si="128"/>
        <v>28730.932000000001</v>
      </c>
      <c r="R678" s="90">
        <f t="shared" si="129"/>
        <v>6.1770739353031164E-4</v>
      </c>
      <c r="S678" s="1">
        <f t="shared" si="134"/>
        <v>0.1</v>
      </c>
      <c r="T678" s="90">
        <f t="shared" si="130"/>
        <v>6.1770739353031164E-5</v>
      </c>
      <c r="AD678" s="1" t="s">
        <v>1989</v>
      </c>
      <c r="AI678" s="1" t="s">
        <v>1988</v>
      </c>
    </row>
    <row r="679" spans="1:35" ht="12.95" customHeight="1" x14ac:dyDescent="0.2">
      <c r="A679" s="47" t="s">
        <v>2068</v>
      </c>
      <c r="B679" s="48"/>
      <c r="C679" s="49">
        <v>43756.349000000002</v>
      </c>
      <c r="D679" s="49"/>
      <c r="E679" s="4">
        <f t="shared" si="124"/>
        <v>-17066.014658264015</v>
      </c>
      <c r="F679" s="4">
        <f t="shared" si="125"/>
        <v>-17066</v>
      </c>
      <c r="G679" s="4">
        <f t="shared" si="126"/>
        <v>-9.2189999995753169E-3</v>
      </c>
      <c r="I679" s="1">
        <f t="shared" si="133"/>
        <v>-9.2189999995753169E-3</v>
      </c>
      <c r="M679" s="4"/>
      <c r="O679" s="4"/>
      <c r="P679" s="92">
        <f t="shared" si="127"/>
        <v>-3.2831966299095232E-2</v>
      </c>
      <c r="Q679" s="19">
        <f t="shared" si="128"/>
        <v>28737.849000000002</v>
      </c>
      <c r="R679" s="90">
        <f t="shared" si="129"/>
        <v>5.5757217746226319E-4</v>
      </c>
      <c r="S679" s="1">
        <f t="shared" si="134"/>
        <v>0.1</v>
      </c>
      <c r="T679" s="90">
        <f t="shared" si="130"/>
        <v>5.5757217746226325E-5</v>
      </c>
      <c r="AE679" s="1">
        <v>11</v>
      </c>
      <c r="AG679" s="1" t="s">
        <v>2014</v>
      </c>
      <c r="AI679" s="1" t="s">
        <v>1993</v>
      </c>
    </row>
    <row r="680" spans="1:35" ht="12.95" customHeight="1" x14ac:dyDescent="0.2">
      <c r="A680" s="47" t="s">
        <v>2068</v>
      </c>
      <c r="B680" s="48"/>
      <c r="C680" s="49">
        <v>43766.425000000003</v>
      </c>
      <c r="D680" s="49"/>
      <c r="E680" s="4">
        <f t="shared" si="124"/>
        <v>-17049.993759227</v>
      </c>
      <c r="F680" s="4">
        <f t="shared" si="125"/>
        <v>-17050</v>
      </c>
      <c r="G680" s="4">
        <f t="shared" si="126"/>
        <v>3.9249999972525984E-3</v>
      </c>
      <c r="I680" s="1">
        <f t="shared" si="133"/>
        <v>3.9249999972525984E-3</v>
      </c>
      <c r="M680" s="4"/>
      <c r="O680" s="4"/>
      <c r="P680" s="92">
        <f t="shared" si="127"/>
        <v>-3.2792341624391638E-2</v>
      </c>
      <c r="Q680" s="19">
        <f t="shared" si="128"/>
        <v>28747.925000000003</v>
      </c>
      <c r="R680" s="90">
        <f t="shared" si="129"/>
        <v>1.3481631757605282E-3</v>
      </c>
      <c r="S680" s="1">
        <f t="shared" si="134"/>
        <v>0.1</v>
      </c>
      <c r="T680" s="90">
        <f t="shared" si="130"/>
        <v>1.3481631757605284E-4</v>
      </c>
      <c r="AE680" s="1">
        <v>10</v>
      </c>
      <c r="AG680" s="1" t="s">
        <v>2001</v>
      </c>
      <c r="AI680" s="1" t="s">
        <v>1993</v>
      </c>
    </row>
    <row r="681" spans="1:35" ht="12.95" customHeight="1" x14ac:dyDescent="0.2">
      <c r="A681" s="47" t="s">
        <v>2036</v>
      </c>
      <c r="B681" s="48"/>
      <c r="C681" s="49">
        <v>43779.623</v>
      </c>
      <c r="D681" s="49"/>
      <c r="E681" s="4">
        <f t="shared" si="124"/>
        <v>-17029.008861897659</v>
      </c>
      <c r="F681" s="4">
        <f t="shared" si="125"/>
        <v>-17029</v>
      </c>
      <c r="G681" s="4">
        <f t="shared" si="126"/>
        <v>-5.5734999987180345E-3</v>
      </c>
      <c r="I681" s="1">
        <f t="shared" si="133"/>
        <v>-5.5734999987180345E-3</v>
      </c>
      <c r="M681" s="4"/>
      <c r="O681" s="4"/>
      <c r="P681" s="92">
        <f t="shared" si="127"/>
        <v>-3.2740364717730203E-2</v>
      </c>
      <c r="Q681" s="19">
        <f t="shared" si="128"/>
        <v>28761.123</v>
      </c>
      <c r="R681" s="90">
        <f t="shared" si="129"/>
        <v>7.3803853866110812E-4</v>
      </c>
      <c r="S681" s="1">
        <f t="shared" si="134"/>
        <v>0.1</v>
      </c>
      <c r="T681" s="90">
        <f t="shared" si="130"/>
        <v>7.3803853866110817E-5</v>
      </c>
      <c r="AD681" s="1" t="s">
        <v>1989</v>
      </c>
      <c r="AE681" s="1">
        <v>12</v>
      </c>
      <c r="AG681" s="1" t="s">
        <v>2038</v>
      </c>
      <c r="AI681" s="1" t="s">
        <v>2037</v>
      </c>
    </row>
    <row r="682" spans="1:35" ht="12.95" customHeight="1" x14ac:dyDescent="0.2">
      <c r="A682" s="47" t="s">
        <v>2036</v>
      </c>
      <c r="B682" s="48"/>
      <c r="C682" s="49">
        <v>43784.66</v>
      </c>
      <c r="D682" s="49"/>
      <c r="E682" s="4">
        <f t="shared" si="124"/>
        <v>-17021.000002385008</v>
      </c>
      <c r="F682" s="4">
        <f t="shared" si="125"/>
        <v>-17021</v>
      </c>
      <c r="G682" s="4">
        <f t="shared" si="126"/>
        <v>-1.4999968698248267E-6</v>
      </c>
      <c r="I682" s="1">
        <f t="shared" si="133"/>
        <v>-1.4999968698248267E-6</v>
      </c>
      <c r="M682" s="4"/>
      <c r="O682" s="4"/>
      <c r="P682" s="92">
        <f t="shared" si="127"/>
        <v>-3.2720573091900101E-2</v>
      </c>
      <c r="Q682" s="19">
        <f t="shared" si="128"/>
        <v>28766.160000000003</v>
      </c>
      <c r="R682" s="90">
        <f t="shared" si="129"/>
        <v>1.0705377441979341E-3</v>
      </c>
      <c r="S682" s="1">
        <f t="shared" si="134"/>
        <v>0.1</v>
      </c>
      <c r="T682" s="90">
        <f t="shared" si="130"/>
        <v>1.0705377441979341E-4</v>
      </c>
      <c r="AD682" s="1" t="s">
        <v>1989</v>
      </c>
      <c r="AE682" s="1">
        <v>10</v>
      </c>
      <c r="AG682" s="1" t="s">
        <v>2039</v>
      </c>
      <c r="AI682" s="1" t="s">
        <v>2037</v>
      </c>
    </row>
    <row r="683" spans="1:35" ht="12.95" customHeight="1" x14ac:dyDescent="0.2">
      <c r="A683" s="47" t="s">
        <v>2049</v>
      </c>
      <c r="B683" s="48"/>
      <c r="C683" s="49">
        <v>43790.305999999997</v>
      </c>
      <c r="D683" s="49"/>
      <c r="E683" s="4">
        <f t="shared" si="124"/>
        <v>-17012.022829304133</v>
      </c>
      <c r="F683" s="4">
        <f t="shared" si="125"/>
        <v>-17012</v>
      </c>
      <c r="G683" s="4">
        <f t="shared" si="126"/>
        <v>-1.4358000007632654E-2</v>
      </c>
      <c r="I683" s="1">
        <f t="shared" si="133"/>
        <v>-1.4358000007632654E-2</v>
      </c>
      <c r="M683" s="4"/>
      <c r="O683" s="4"/>
      <c r="P683" s="92">
        <f t="shared" si="127"/>
        <v>-3.2698313514475358E-2</v>
      </c>
      <c r="Q683" s="19">
        <f t="shared" si="128"/>
        <v>28771.805999999997</v>
      </c>
      <c r="R683" s="90">
        <f t="shared" si="129"/>
        <v>3.3636709952927692E-4</v>
      </c>
      <c r="S683" s="1">
        <f t="shared" si="134"/>
        <v>0.1</v>
      </c>
      <c r="T683" s="90">
        <f t="shared" si="130"/>
        <v>3.3636709952927692E-5</v>
      </c>
      <c r="AD683" s="1" t="s">
        <v>1989</v>
      </c>
      <c r="AI683" s="1" t="s">
        <v>1988</v>
      </c>
    </row>
    <row r="684" spans="1:35" ht="12.95" customHeight="1" x14ac:dyDescent="0.2">
      <c r="A684" s="47" t="s">
        <v>2070</v>
      </c>
      <c r="B684" s="48"/>
      <c r="C684" s="49">
        <v>43790.317999999999</v>
      </c>
      <c r="D684" s="49"/>
      <c r="E684" s="4">
        <f t="shared" si="124"/>
        <v>-17012.00374923382</v>
      </c>
      <c r="F684" s="4">
        <f t="shared" si="125"/>
        <v>-17012</v>
      </c>
      <c r="G684" s="4">
        <f t="shared" si="126"/>
        <v>-2.3580000051879324E-3</v>
      </c>
      <c r="I684" s="1">
        <f t="shared" si="133"/>
        <v>-2.3580000051879324E-3</v>
      </c>
      <c r="M684" s="4"/>
      <c r="O684" s="4"/>
      <c r="P684" s="92">
        <f t="shared" si="127"/>
        <v>-3.2698313514475358E-2</v>
      </c>
      <c r="Q684" s="19">
        <f t="shared" si="128"/>
        <v>28771.817999999999</v>
      </c>
      <c r="R684" s="90">
        <f t="shared" si="129"/>
        <v>9.2053462384184903E-4</v>
      </c>
      <c r="S684" s="1">
        <f t="shared" si="134"/>
        <v>0.1</v>
      </c>
      <c r="T684" s="90">
        <f t="shared" si="130"/>
        <v>9.2053462384184903E-5</v>
      </c>
      <c r="AE684" s="1">
        <v>9</v>
      </c>
      <c r="AG684" s="1" t="s">
        <v>2069</v>
      </c>
      <c r="AI684" s="1" t="s">
        <v>1993</v>
      </c>
    </row>
    <row r="685" spans="1:35" ht="12.95" customHeight="1" x14ac:dyDescent="0.2">
      <c r="A685" s="47" t="s">
        <v>2068</v>
      </c>
      <c r="B685" s="48"/>
      <c r="C685" s="49">
        <v>43795.34</v>
      </c>
      <c r="D685" s="49"/>
      <c r="E685" s="4">
        <f t="shared" si="124"/>
        <v>-17004.018739809064</v>
      </c>
      <c r="F685" s="4">
        <f t="shared" si="125"/>
        <v>-17004</v>
      </c>
      <c r="G685" s="4">
        <f t="shared" si="126"/>
        <v>-1.1786000002757646E-2</v>
      </c>
      <c r="I685" s="1">
        <f t="shared" si="133"/>
        <v>-1.1786000002757646E-2</v>
      </c>
      <c r="M685" s="4"/>
      <c r="O685" s="4"/>
      <c r="P685" s="92">
        <f t="shared" si="127"/>
        <v>-3.2678532558217038E-2</v>
      </c>
      <c r="Q685" s="19">
        <f t="shared" si="128"/>
        <v>28776.839999999997</v>
      </c>
      <c r="R685" s="90">
        <f t="shared" si="129"/>
        <v>4.3649791658093056E-4</v>
      </c>
      <c r="S685" s="1">
        <f t="shared" si="134"/>
        <v>0.1</v>
      </c>
      <c r="T685" s="90">
        <f t="shared" si="130"/>
        <v>4.3649791658093059E-5</v>
      </c>
      <c r="AE685" s="1">
        <v>6</v>
      </c>
      <c r="AG685" s="1" t="s">
        <v>2014</v>
      </c>
      <c r="AI685" s="1" t="s">
        <v>1993</v>
      </c>
    </row>
    <row r="686" spans="1:35" ht="12.95" customHeight="1" x14ac:dyDescent="0.2">
      <c r="A686" s="47" t="s">
        <v>2068</v>
      </c>
      <c r="B686" s="48"/>
      <c r="C686" s="49">
        <v>43795.347999999998</v>
      </c>
      <c r="D686" s="49"/>
      <c r="E686" s="4">
        <f t="shared" si="124"/>
        <v>-17004.00601976219</v>
      </c>
      <c r="F686" s="4">
        <f t="shared" si="125"/>
        <v>-17004</v>
      </c>
      <c r="G686" s="4">
        <f t="shared" si="126"/>
        <v>-3.7860000011278316E-3</v>
      </c>
      <c r="I686" s="1">
        <f t="shared" si="133"/>
        <v>-3.7860000011278316E-3</v>
      </c>
      <c r="M686" s="4"/>
      <c r="O686" s="4"/>
      <c r="P686" s="92">
        <f t="shared" si="127"/>
        <v>-3.2678532558217038E-2</v>
      </c>
      <c r="Q686" s="19">
        <f t="shared" si="128"/>
        <v>28776.847999999998</v>
      </c>
      <c r="R686" s="90">
        <f t="shared" si="129"/>
        <v>8.3477843756245979E-4</v>
      </c>
      <c r="S686" s="1">
        <f t="shared" si="134"/>
        <v>0.1</v>
      </c>
      <c r="T686" s="90">
        <f t="shared" si="130"/>
        <v>8.3477843756245984E-5</v>
      </c>
      <c r="AE686" s="1">
        <v>7</v>
      </c>
      <c r="AG686" s="1" t="s">
        <v>2001</v>
      </c>
      <c r="AI686" s="1" t="s">
        <v>1993</v>
      </c>
    </row>
    <row r="687" spans="1:35" ht="12.95" customHeight="1" x14ac:dyDescent="0.2">
      <c r="A687" s="47" t="s">
        <v>2070</v>
      </c>
      <c r="B687" s="48"/>
      <c r="C687" s="49">
        <v>43824.273000000001</v>
      </c>
      <c r="D687" s="49"/>
      <c r="E687" s="4">
        <f t="shared" si="124"/>
        <v>-16958.015100285647</v>
      </c>
      <c r="F687" s="4">
        <f t="shared" si="125"/>
        <v>-16958</v>
      </c>
      <c r="G687" s="4">
        <f t="shared" si="126"/>
        <v>-9.4969999991008081E-3</v>
      </c>
      <c r="I687" s="1">
        <f t="shared" si="133"/>
        <v>-9.4969999991008081E-3</v>
      </c>
      <c r="M687" s="4"/>
      <c r="O687" s="4"/>
      <c r="P687" s="92">
        <f t="shared" si="127"/>
        <v>-3.2564889498026911E-2</v>
      </c>
      <c r="Q687" s="19">
        <f t="shared" si="128"/>
        <v>28805.773000000001</v>
      </c>
      <c r="R687" s="90">
        <f t="shared" si="129"/>
        <v>5.3212752593466515E-4</v>
      </c>
      <c r="S687" s="1">
        <f t="shared" si="134"/>
        <v>0.1</v>
      </c>
      <c r="T687" s="90">
        <f t="shared" si="130"/>
        <v>5.3212752593466515E-5</v>
      </c>
      <c r="AE687" s="1">
        <v>16</v>
      </c>
      <c r="AG687" s="1" t="s">
        <v>2014</v>
      </c>
      <c r="AI687" s="1" t="s">
        <v>1993</v>
      </c>
    </row>
    <row r="688" spans="1:35" ht="12.95" customHeight="1" x14ac:dyDescent="0.2">
      <c r="A688" s="36" t="s">
        <v>4201</v>
      </c>
      <c r="B688" s="156" t="s">
        <v>2232</v>
      </c>
      <c r="C688" s="157">
        <v>43846.285000000003</v>
      </c>
      <c r="D688" s="157" t="s">
        <v>2272</v>
      </c>
      <c r="E688" s="4">
        <f t="shared" si="124"/>
        <v>-16923.015891313556</v>
      </c>
      <c r="F688" s="4">
        <f t="shared" si="125"/>
        <v>-16923</v>
      </c>
      <c r="G688" s="4">
        <f t="shared" si="126"/>
        <v>-9.9944999965373427E-3</v>
      </c>
      <c r="I688" s="1">
        <f t="shared" si="133"/>
        <v>-9.9944999965373427E-3</v>
      </c>
      <c r="M688" s="4"/>
      <c r="O688" s="4"/>
      <c r="P688" s="92">
        <f t="shared" si="127"/>
        <v>-3.2478533158980076E-2</v>
      </c>
      <c r="Q688" s="19">
        <f t="shared" si="128"/>
        <v>28827.785000000003</v>
      </c>
      <c r="R688" s="90">
        <f t="shared" si="129"/>
        <v>5.0553174724982455E-4</v>
      </c>
      <c r="S688" s="1">
        <f t="shared" si="134"/>
        <v>0.1</v>
      </c>
      <c r="T688" s="90">
        <f t="shared" si="130"/>
        <v>5.0553174724982457E-5</v>
      </c>
    </row>
    <row r="689" spans="1:35" ht="12.95" customHeight="1" x14ac:dyDescent="0.2">
      <c r="A689" s="36" t="s">
        <v>4201</v>
      </c>
      <c r="B689" s="156" t="s">
        <v>2232</v>
      </c>
      <c r="C689" s="157">
        <v>43863.266000000003</v>
      </c>
      <c r="D689" s="157" t="s">
        <v>2272</v>
      </c>
      <c r="E689" s="4">
        <f t="shared" si="124"/>
        <v>-16896.016001818964</v>
      </c>
      <c r="F689" s="4">
        <f t="shared" si="125"/>
        <v>-16896</v>
      </c>
      <c r="G689" s="4">
        <f t="shared" si="126"/>
        <v>-1.0064000001875684E-2</v>
      </c>
      <c r="I689" s="1">
        <f t="shared" si="133"/>
        <v>-1.0064000001875684E-2</v>
      </c>
      <c r="M689" s="4"/>
      <c r="O689" s="4"/>
      <c r="P689" s="92">
        <f t="shared" si="127"/>
        <v>-3.2411981076653468E-2</v>
      </c>
      <c r="Q689" s="19">
        <f t="shared" si="128"/>
        <v>28844.766000000003</v>
      </c>
      <c r="R689" s="90">
        <f t="shared" si="129"/>
        <v>4.9943225811862604E-4</v>
      </c>
      <c r="S689" s="1">
        <f t="shared" si="134"/>
        <v>0.1</v>
      </c>
      <c r="T689" s="90">
        <f t="shared" si="130"/>
        <v>4.9943225811862609E-5</v>
      </c>
    </row>
    <row r="690" spans="1:35" ht="12.95" customHeight="1" x14ac:dyDescent="0.2">
      <c r="A690" s="36" t="s">
        <v>4201</v>
      </c>
      <c r="B690" s="156" t="s">
        <v>2232</v>
      </c>
      <c r="C690" s="157">
        <v>43878.36</v>
      </c>
      <c r="D690" s="157" t="s">
        <v>2272</v>
      </c>
      <c r="E690" s="4">
        <f t="shared" si="124"/>
        <v>-16872.016453380631</v>
      </c>
      <c r="F690" s="4">
        <f t="shared" si="125"/>
        <v>-16872</v>
      </c>
      <c r="G690" s="4">
        <f t="shared" si="126"/>
        <v>-1.0348000003432389E-2</v>
      </c>
      <c r="I690" s="1">
        <f t="shared" si="133"/>
        <v>-1.0348000003432389E-2</v>
      </c>
      <c r="M690" s="4"/>
      <c r="O690" s="4"/>
      <c r="P690" s="92">
        <f t="shared" si="127"/>
        <v>-3.2352871683213935E-2</v>
      </c>
      <c r="Q690" s="19">
        <f t="shared" si="128"/>
        <v>28859.86</v>
      </c>
      <c r="R690" s="90">
        <f t="shared" si="129"/>
        <v>4.8421437764365193E-4</v>
      </c>
      <c r="S690" s="1">
        <f t="shared" si="134"/>
        <v>0.1</v>
      </c>
      <c r="T690" s="90">
        <f t="shared" si="130"/>
        <v>4.8421437764365193E-5</v>
      </c>
    </row>
    <row r="691" spans="1:35" ht="12.95" customHeight="1" x14ac:dyDescent="0.2">
      <c r="A691" s="47" t="s">
        <v>2214</v>
      </c>
      <c r="B691" s="48"/>
      <c r="C691" s="49">
        <v>43880.245999999999</v>
      </c>
      <c r="D691" s="49"/>
      <c r="E691" s="4">
        <f t="shared" si="124"/>
        <v>-16869.017702330239</v>
      </c>
      <c r="F691" s="4">
        <f t="shared" si="125"/>
        <v>-16869</v>
      </c>
      <c r="G691" s="4">
        <f t="shared" si="126"/>
        <v>-1.1133500003779773E-2</v>
      </c>
      <c r="J691" s="1">
        <f>G691</f>
        <v>-1.1133500003779773E-2</v>
      </c>
      <c r="M691" s="4"/>
      <c r="O691" s="4"/>
      <c r="P691" s="92">
        <f t="shared" si="127"/>
        <v>-3.2345486186369711E-2</v>
      </c>
      <c r="Q691" s="19">
        <f t="shared" si="128"/>
        <v>28861.745999999999</v>
      </c>
      <c r="R691" s="90">
        <f t="shared" si="129"/>
        <v>4.4994835781038645E-4</v>
      </c>
      <c r="S691" s="1">
        <f>S$17</f>
        <v>1</v>
      </c>
      <c r="T691" s="90">
        <f t="shared" si="130"/>
        <v>4.4994835781038645E-4</v>
      </c>
    </row>
    <row r="692" spans="1:35" ht="12.95" customHeight="1" x14ac:dyDescent="0.2">
      <c r="A692" s="47" t="s">
        <v>2036</v>
      </c>
      <c r="B692" s="48"/>
      <c r="C692" s="49">
        <v>43891.569000000003</v>
      </c>
      <c r="D692" s="49"/>
      <c r="E692" s="4">
        <f t="shared" si="124"/>
        <v>-16851.01406598683</v>
      </c>
      <c r="F692" s="4">
        <f t="shared" si="125"/>
        <v>-16851</v>
      </c>
      <c r="G692" s="4">
        <f t="shared" si="126"/>
        <v>-8.8465000008000061E-3</v>
      </c>
      <c r="I692" s="1">
        <f>G692</f>
        <v>-8.8465000008000061E-3</v>
      </c>
      <c r="M692" s="4"/>
      <c r="O692" s="4"/>
      <c r="P692" s="92">
        <f t="shared" si="127"/>
        <v>-3.2301188032871013E-2</v>
      </c>
      <c r="Q692" s="19">
        <f t="shared" si="128"/>
        <v>28873.069000000003</v>
      </c>
      <c r="R692" s="90">
        <f t="shared" si="129"/>
        <v>5.5012239068177491E-4</v>
      </c>
      <c r="S692" s="1">
        <f>S$16</f>
        <v>0.1</v>
      </c>
      <c r="T692" s="90">
        <f t="shared" si="130"/>
        <v>5.5012239068177494E-5</v>
      </c>
      <c r="AD692" s="1" t="s">
        <v>1989</v>
      </c>
      <c r="AE692" s="1">
        <v>11</v>
      </c>
      <c r="AG692" s="1" t="s">
        <v>2039</v>
      </c>
      <c r="AI692" s="1" t="s">
        <v>2037</v>
      </c>
    </row>
    <row r="693" spans="1:35" ht="12.95" customHeight="1" x14ac:dyDescent="0.2">
      <c r="A693" s="47" t="s">
        <v>2036</v>
      </c>
      <c r="B693" s="48"/>
      <c r="C693" s="49">
        <v>44038.747000000003</v>
      </c>
      <c r="D693" s="49"/>
      <c r="E693" s="4">
        <f t="shared" si="124"/>
        <v>-16617.000183645676</v>
      </c>
      <c r="F693" s="4">
        <f t="shared" si="125"/>
        <v>-16617</v>
      </c>
      <c r="G693" s="4">
        <f t="shared" si="126"/>
        <v>-1.1549999908311293E-4</v>
      </c>
      <c r="I693" s="1">
        <f>G693</f>
        <v>-1.1549999908311293E-4</v>
      </c>
      <c r="M693" s="4"/>
      <c r="O693" s="4"/>
      <c r="P693" s="92">
        <f t="shared" si="127"/>
        <v>-3.1727625137787901E-2</v>
      </c>
      <c r="Q693" s="19">
        <f t="shared" si="128"/>
        <v>29020.247000000003</v>
      </c>
      <c r="R693" s="90">
        <f t="shared" si="129"/>
        <v>9.9932645578513124E-4</v>
      </c>
      <c r="S693" s="1">
        <f>S$16</f>
        <v>0.1</v>
      </c>
      <c r="T693" s="90">
        <f t="shared" si="130"/>
        <v>9.9932645578513124E-5</v>
      </c>
      <c r="AD693" s="1" t="s">
        <v>1989</v>
      </c>
      <c r="AE693" s="1">
        <v>13</v>
      </c>
      <c r="AG693" s="1" t="s">
        <v>2038</v>
      </c>
      <c r="AI693" s="1" t="s">
        <v>2037</v>
      </c>
    </row>
    <row r="694" spans="1:35" ht="12.95" customHeight="1" x14ac:dyDescent="0.2">
      <c r="A694" s="47" t="s">
        <v>2036</v>
      </c>
      <c r="B694" s="53"/>
      <c r="C694" s="49">
        <v>44038.747000000003</v>
      </c>
      <c r="D694" s="49"/>
      <c r="E694" s="4">
        <f t="shared" si="124"/>
        <v>-16617.000183645676</v>
      </c>
      <c r="F694" s="4">
        <f t="shared" si="125"/>
        <v>-16617</v>
      </c>
      <c r="G694" s="4">
        <f t="shared" si="126"/>
        <v>-1.1549999908311293E-4</v>
      </c>
      <c r="I694" s="1">
        <f>G694</f>
        <v>-1.1549999908311293E-4</v>
      </c>
      <c r="M694" s="4"/>
      <c r="O694" s="4"/>
      <c r="P694" s="92">
        <f t="shared" si="127"/>
        <v>-3.1727625137787901E-2</v>
      </c>
      <c r="Q694" s="19">
        <f t="shared" si="128"/>
        <v>29020.247000000003</v>
      </c>
      <c r="R694" s="90">
        <f t="shared" si="129"/>
        <v>9.9932645578513124E-4</v>
      </c>
      <c r="S694" s="1">
        <f>S$16</f>
        <v>0.1</v>
      </c>
      <c r="T694" s="90">
        <f t="shared" si="130"/>
        <v>9.9932645578513124E-5</v>
      </c>
    </row>
    <row r="695" spans="1:35" ht="12.95" customHeight="1" x14ac:dyDescent="0.2">
      <c r="A695" s="47" t="s">
        <v>2071</v>
      </c>
      <c r="B695" s="48" t="s">
        <v>2226</v>
      </c>
      <c r="C695" s="49">
        <v>44070.497499999998</v>
      </c>
      <c r="D695" s="49"/>
      <c r="E695" s="4">
        <f t="shared" si="124"/>
        <v>-16566.516702614055</v>
      </c>
      <c r="F695" s="4">
        <f t="shared" si="125"/>
        <v>-16566.5</v>
      </c>
      <c r="G695" s="4">
        <f t="shared" si="126"/>
        <v>-1.0504750003747176E-2</v>
      </c>
      <c r="J695" s="1">
        <f>G695</f>
        <v>-1.0504750003747176E-2</v>
      </c>
      <c r="M695" s="4"/>
      <c r="O695" s="4"/>
      <c r="P695" s="92">
        <f t="shared" si="127"/>
        <v>-3.160440697690222E-2</v>
      </c>
      <c r="Q695" s="19">
        <f t="shared" si="128"/>
        <v>29051.997499999998</v>
      </c>
      <c r="R695" s="90">
        <f t="shared" si="129"/>
        <v>4.4519552438481027E-4</v>
      </c>
      <c r="S695" s="1">
        <f>S$17</f>
        <v>1</v>
      </c>
      <c r="T695" s="90">
        <f t="shared" si="130"/>
        <v>4.4519552438481027E-4</v>
      </c>
      <c r="AD695" s="1" t="s">
        <v>2009</v>
      </c>
      <c r="AI695" s="1" t="s">
        <v>1988</v>
      </c>
    </row>
    <row r="696" spans="1:35" ht="12.95" customHeight="1" x14ac:dyDescent="0.2">
      <c r="A696" s="47" t="s">
        <v>2071</v>
      </c>
      <c r="B696" s="48" t="s">
        <v>2226</v>
      </c>
      <c r="C696" s="49">
        <v>44070.497600000002</v>
      </c>
      <c r="D696" s="49"/>
      <c r="E696" s="4">
        <f t="shared" si="124"/>
        <v>-16566.516543613463</v>
      </c>
      <c r="F696" s="4">
        <f t="shared" si="125"/>
        <v>-16566.5</v>
      </c>
      <c r="G696" s="4">
        <f t="shared" si="126"/>
        <v>-1.0404749998997431E-2</v>
      </c>
      <c r="J696" s="1">
        <f>G696</f>
        <v>-1.0404749998997431E-2</v>
      </c>
      <c r="M696" s="4"/>
      <c r="O696" s="4"/>
      <c r="P696" s="92">
        <f t="shared" si="127"/>
        <v>-3.160440697690222E-2</v>
      </c>
      <c r="Q696" s="19">
        <f t="shared" si="128"/>
        <v>29051.997600000002</v>
      </c>
      <c r="R696" s="90">
        <f t="shared" si="129"/>
        <v>4.4942545598082719E-4</v>
      </c>
      <c r="S696" s="1">
        <f>S$17</f>
        <v>1</v>
      </c>
      <c r="T696" s="90">
        <f t="shared" si="130"/>
        <v>4.4942545598082719E-4</v>
      </c>
      <c r="AD696" s="1" t="s">
        <v>2009</v>
      </c>
      <c r="AI696" s="1" t="s">
        <v>1988</v>
      </c>
    </row>
    <row r="697" spans="1:35" ht="12.95" customHeight="1" x14ac:dyDescent="0.2">
      <c r="A697" s="47" t="s">
        <v>2071</v>
      </c>
      <c r="B697" s="48"/>
      <c r="C697" s="49">
        <v>44076.474399999999</v>
      </c>
      <c r="D697" s="49"/>
      <c r="E697" s="4">
        <f t="shared" si="124"/>
        <v>-16557.013396594371</v>
      </c>
      <c r="F697" s="4">
        <f t="shared" si="125"/>
        <v>-16557</v>
      </c>
      <c r="G697" s="4">
        <f t="shared" si="126"/>
        <v>-8.4255000037956052E-3</v>
      </c>
      <c r="J697" s="1">
        <f>G697</f>
        <v>-8.4255000037956052E-3</v>
      </c>
      <c r="M697" s="4"/>
      <c r="O697" s="4"/>
      <c r="P697" s="92">
        <f t="shared" si="127"/>
        <v>-3.1581249681903317E-2</v>
      </c>
      <c r="Q697" s="19">
        <f t="shared" si="128"/>
        <v>29057.974399999999</v>
      </c>
      <c r="R697" s="90">
        <f t="shared" si="129"/>
        <v>5.3618874315518544E-4</v>
      </c>
      <c r="S697" s="1">
        <f>S$17</f>
        <v>1</v>
      </c>
      <c r="T697" s="90">
        <f t="shared" si="130"/>
        <v>5.3618874315518544E-4</v>
      </c>
      <c r="AD697" s="1" t="s">
        <v>2009</v>
      </c>
      <c r="AI697" s="1" t="s">
        <v>1988</v>
      </c>
    </row>
    <row r="698" spans="1:35" ht="12.95" customHeight="1" x14ac:dyDescent="0.2">
      <c r="A698" s="47" t="s">
        <v>2071</v>
      </c>
      <c r="B698" s="48"/>
      <c r="C698" s="49">
        <v>44076.474600000001</v>
      </c>
      <c r="D698" s="49"/>
      <c r="E698" s="4">
        <f t="shared" si="124"/>
        <v>-16557.013078593194</v>
      </c>
      <c r="F698" s="4">
        <f t="shared" si="125"/>
        <v>-16557</v>
      </c>
      <c r="G698" s="4">
        <f t="shared" si="126"/>
        <v>-8.2255000015720725E-3</v>
      </c>
      <c r="J698" s="1">
        <f>G698</f>
        <v>-8.2255000015720725E-3</v>
      </c>
      <c r="M698" s="4"/>
      <c r="O698" s="4"/>
      <c r="P698" s="92">
        <f t="shared" si="127"/>
        <v>-3.1581249681903317E-2</v>
      </c>
      <c r="Q698" s="19">
        <f t="shared" si="128"/>
        <v>29057.974600000001</v>
      </c>
      <c r="R698" s="90">
        <f t="shared" si="129"/>
        <v>5.4549104313029301E-4</v>
      </c>
      <c r="S698" s="1">
        <f>S$17</f>
        <v>1</v>
      </c>
      <c r="T698" s="90">
        <f t="shared" si="130"/>
        <v>5.4549104313029301E-4</v>
      </c>
      <c r="AD698" s="1" t="s">
        <v>2009</v>
      </c>
      <c r="AI698" s="1" t="s">
        <v>1988</v>
      </c>
    </row>
    <row r="699" spans="1:35" ht="12.95" customHeight="1" x14ac:dyDescent="0.2">
      <c r="A699" s="47" t="s">
        <v>2054</v>
      </c>
      <c r="B699" s="48"/>
      <c r="C699" s="49">
        <v>44076.481</v>
      </c>
      <c r="D699" s="49">
        <v>3.0000000000000001E-3</v>
      </c>
      <c r="E699" s="4">
        <f t="shared" si="124"/>
        <v>-16557.002902555698</v>
      </c>
      <c r="F699" s="4">
        <f t="shared" si="125"/>
        <v>-16557</v>
      </c>
      <c r="G699" s="4">
        <f t="shared" si="126"/>
        <v>-1.8255000031786039E-3</v>
      </c>
      <c r="I699" s="1">
        <f t="shared" ref="I699:I730" si="135">G699</f>
        <v>-1.8255000031786039E-3</v>
      </c>
      <c r="M699" s="4"/>
      <c r="O699" s="4"/>
      <c r="P699" s="92">
        <f t="shared" si="127"/>
        <v>-3.1581249681903317E-2</v>
      </c>
      <c r="Q699" s="19">
        <f t="shared" si="128"/>
        <v>29057.981</v>
      </c>
      <c r="R699" s="90">
        <f t="shared" si="129"/>
        <v>8.8540463894292592E-4</v>
      </c>
      <c r="S699" s="1">
        <f t="shared" ref="S699:S730" si="136">S$16</f>
        <v>0.1</v>
      </c>
      <c r="T699" s="90">
        <f t="shared" si="130"/>
        <v>8.8540463894292597E-5</v>
      </c>
      <c r="AD699" s="1" t="s">
        <v>1989</v>
      </c>
      <c r="AE699" s="1">
        <v>14</v>
      </c>
      <c r="AG699" s="1" t="s">
        <v>2072</v>
      </c>
      <c r="AI699" s="1" t="s">
        <v>1988</v>
      </c>
    </row>
    <row r="700" spans="1:35" ht="12.95" customHeight="1" x14ac:dyDescent="0.2">
      <c r="A700" s="47" t="s">
        <v>2054</v>
      </c>
      <c r="B700" s="48"/>
      <c r="C700" s="49">
        <v>44088.41</v>
      </c>
      <c r="D700" s="49">
        <v>4.0000000000000001E-3</v>
      </c>
      <c r="E700" s="4">
        <f t="shared" si="124"/>
        <v>-16538.035722661636</v>
      </c>
      <c r="F700" s="4">
        <f t="shared" si="125"/>
        <v>-16538</v>
      </c>
      <c r="G700" s="4">
        <f t="shared" si="126"/>
        <v>-2.246700000250712E-2</v>
      </c>
      <c r="I700" s="1">
        <f t="shared" si="135"/>
        <v>-2.246700000250712E-2</v>
      </c>
      <c r="M700" s="4"/>
      <c r="O700" s="4"/>
      <c r="P700" s="92">
        <f t="shared" si="127"/>
        <v>-3.1534956332983165E-2</v>
      </c>
      <c r="Q700" s="19">
        <f t="shared" si="128"/>
        <v>29069.910000000003</v>
      </c>
      <c r="R700" s="90">
        <f t="shared" si="129"/>
        <v>8.2227832011420572E-5</v>
      </c>
      <c r="S700" s="1">
        <f t="shared" si="136"/>
        <v>0.1</v>
      </c>
      <c r="T700" s="90">
        <f t="shared" si="130"/>
        <v>8.2227832011420582E-6</v>
      </c>
      <c r="AD700" s="1" t="s">
        <v>1989</v>
      </c>
      <c r="AE700" s="1">
        <v>19</v>
      </c>
      <c r="AG700" s="1" t="s">
        <v>2073</v>
      </c>
      <c r="AI700" s="1" t="s">
        <v>1988</v>
      </c>
    </row>
    <row r="701" spans="1:35" ht="12.95" customHeight="1" x14ac:dyDescent="0.2">
      <c r="A701" s="47" t="s">
        <v>2036</v>
      </c>
      <c r="B701" s="48"/>
      <c r="C701" s="49">
        <v>44099.741999999998</v>
      </c>
      <c r="D701" s="49"/>
      <c r="E701" s="4">
        <f t="shared" si="124"/>
        <v>-16520.017776265511</v>
      </c>
      <c r="F701" s="4">
        <f t="shared" si="125"/>
        <v>-16520</v>
      </c>
      <c r="G701" s="4">
        <f t="shared" si="126"/>
        <v>-1.1180000001331791E-2</v>
      </c>
      <c r="I701" s="1">
        <f t="shared" si="135"/>
        <v>-1.1180000001331791E-2</v>
      </c>
      <c r="M701" s="4"/>
      <c r="O701" s="4"/>
      <c r="P701" s="92">
        <f t="shared" si="127"/>
        <v>-3.1491125600871757E-2</v>
      </c>
      <c r="Q701" s="19">
        <f t="shared" si="128"/>
        <v>29081.241999999998</v>
      </c>
      <c r="R701" s="90">
        <f t="shared" si="129"/>
        <v>4.1254182312028774E-4</v>
      </c>
      <c r="S701" s="1">
        <f t="shared" si="136"/>
        <v>0.1</v>
      </c>
      <c r="T701" s="90">
        <f t="shared" si="130"/>
        <v>4.1254182312028777E-5</v>
      </c>
      <c r="AD701" s="1" t="s">
        <v>1989</v>
      </c>
      <c r="AE701" s="1">
        <v>12</v>
      </c>
      <c r="AG701" s="1" t="s">
        <v>2039</v>
      </c>
      <c r="AI701" s="1" t="s">
        <v>2037</v>
      </c>
    </row>
    <row r="702" spans="1:35" ht="12.95" customHeight="1" x14ac:dyDescent="0.2">
      <c r="A702" s="47" t="s">
        <v>2054</v>
      </c>
      <c r="B702" s="48"/>
      <c r="C702" s="49">
        <v>44100.366999999998</v>
      </c>
      <c r="D702" s="49">
        <v>3.0000000000000001E-3</v>
      </c>
      <c r="E702" s="4">
        <f t="shared" si="124"/>
        <v>-16519.024022603528</v>
      </c>
      <c r="F702" s="4">
        <f t="shared" si="125"/>
        <v>-16519</v>
      </c>
      <c r="G702" s="4">
        <f t="shared" si="126"/>
        <v>-1.5108500003407244E-2</v>
      </c>
      <c r="I702" s="1">
        <f t="shared" si="135"/>
        <v>-1.5108500003407244E-2</v>
      </c>
      <c r="M702" s="4"/>
      <c r="O702" s="4"/>
      <c r="P702" s="92">
        <f t="shared" si="127"/>
        <v>-3.1488691305499868E-2</v>
      </c>
      <c r="Q702" s="19">
        <f t="shared" si="128"/>
        <v>29081.866999999998</v>
      </c>
      <c r="R702" s="90">
        <f t="shared" si="129"/>
        <v>2.6831066709315086E-4</v>
      </c>
      <c r="S702" s="1">
        <f t="shared" si="136"/>
        <v>0.1</v>
      </c>
      <c r="T702" s="90">
        <f t="shared" si="130"/>
        <v>2.6831066709315089E-5</v>
      </c>
      <c r="AD702" s="1" t="s">
        <v>1989</v>
      </c>
      <c r="AE702" s="1">
        <v>15</v>
      </c>
      <c r="AG702" s="1" t="s">
        <v>2073</v>
      </c>
      <c r="AI702" s="1" t="s">
        <v>1988</v>
      </c>
    </row>
    <row r="703" spans="1:35" ht="12.95" customHeight="1" x14ac:dyDescent="0.2">
      <c r="A703" s="47" t="s">
        <v>2036</v>
      </c>
      <c r="B703" s="48"/>
      <c r="C703" s="49">
        <v>44101.635999999999</v>
      </c>
      <c r="D703" s="49"/>
      <c r="E703" s="4">
        <f t="shared" si="124"/>
        <v>-16517.006305168241</v>
      </c>
      <c r="F703" s="4">
        <f t="shared" si="125"/>
        <v>-16517</v>
      </c>
      <c r="G703" s="4">
        <f t="shared" si="126"/>
        <v>-3.9655000000493601E-3</v>
      </c>
      <c r="I703" s="1">
        <f t="shared" si="135"/>
        <v>-3.9655000000493601E-3</v>
      </c>
      <c r="M703" s="4"/>
      <c r="O703" s="4"/>
      <c r="P703" s="92">
        <f t="shared" si="127"/>
        <v>-3.1483822950114301E-2</v>
      </c>
      <c r="Q703" s="19">
        <f t="shared" si="128"/>
        <v>29083.135999999999</v>
      </c>
      <c r="R703" s="90">
        <f t="shared" si="129"/>
        <v>7.5725809798407085E-4</v>
      </c>
      <c r="S703" s="1">
        <f t="shared" si="136"/>
        <v>0.1</v>
      </c>
      <c r="T703" s="90">
        <f t="shared" si="130"/>
        <v>7.5725809798407094E-5</v>
      </c>
      <c r="AD703" s="1" t="s">
        <v>1989</v>
      </c>
      <c r="AE703" s="1">
        <v>8</v>
      </c>
      <c r="AG703" s="1" t="s">
        <v>2039</v>
      </c>
      <c r="AI703" s="1" t="s">
        <v>2037</v>
      </c>
    </row>
    <row r="704" spans="1:35" ht="12.95" customHeight="1" x14ac:dyDescent="0.2">
      <c r="A704" s="47" t="s">
        <v>2074</v>
      </c>
      <c r="B704" s="48"/>
      <c r="C704" s="49">
        <v>44117.358</v>
      </c>
      <c r="D704" s="49"/>
      <c r="E704" s="4">
        <f t="shared" si="124"/>
        <v>-16492.008233050343</v>
      </c>
      <c r="F704" s="4">
        <f t="shared" si="125"/>
        <v>-16492</v>
      </c>
      <c r="G704" s="4">
        <f t="shared" si="126"/>
        <v>-5.1779999994323589E-3</v>
      </c>
      <c r="I704" s="1">
        <f t="shared" si="135"/>
        <v>-5.1779999994323589E-3</v>
      </c>
      <c r="M704" s="4"/>
      <c r="O704" s="4"/>
      <c r="P704" s="92">
        <f t="shared" si="127"/>
        <v>-3.1422994985592277E-2</v>
      </c>
      <c r="Q704" s="19">
        <f t="shared" si="128"/>
        <v>29098.858</v>
      </c>
      <c r="R704" s="90">
        <f t="shared" si="129"/>
        <v>6.8879976182355924E-4</v>
      </c>
      <c r="S704" s="1">
        <f t="shared" si="136"/>
        <v>0.1</v>
      </c>
      <c r="T704" s="90">
        <f t="shared" si="130"/>
        <v>6.8879976182355926E-5</v>
      </c>
      <c r="AE704" s="1">
        <v>11</v>
      </c>
      <c r="AG704" s="1" t="s">
        <v>2014</v>
      </c>
      <c r="AI704" s="1" t="s">
        <v>1993</v>
      </c>
    </row>
    <row r="705" spans="1:35" ht="12.95" customHeight="1" x14ac:dyDescent="0.2">
      <c r="A705" s="47" t="s">
        <v>2074</v>
      </c>
      <c r="B705" s="48"/>
      <c r="C705" s="49">
        <v>44122.383000000002</v>
      </c>
      <c r="D705" s="49"/>
      <c r="E705" s="4">
        <f t="shared" si="124"/>
        <v>-16484.018453608001</v>
      </c>
      <c r="F705" s="4">
        <f t="shared" si="125"/>
        <v>-16484</v>
      </c>
      <c r="G705" s="4">
        <f t="shared" si="126"/>
        <v>-1.1606000000028871E-2</v>
      </c>
      <c r="I705" s="1">
        <f t="shared" si="135"/>
        <v>-1.1606000000028871E-2</v>
      </c>
      <c r="M705" s="4"/>
      <c r="O705" s="4"/>
      <c r="P705" s="92">
        <f t="shared" si="127"/>
        <v>-3.1403540392706077E-2</v>
      </c>
      <c r="Q705" s="19">
        <f t="shared" si="128"/>
        <v>29103.883000000002</v>
      </c>
      <c r="R705" s="90">
        <f t="shared" si="129"/>
        <v>3.9194260559968552E-4</v>
      </c>
      <c r="S705" s="1">
        <f t="shared" si="136"/>
        <v>0.1</v>
      </c>
      <c r="T705" s="90">
        <f t="shared" si="130"/>
        <v>3.9194260559968557E-5</v>
      </c>
      <c r="AE705" s="1">
        <v>9</v>
      </c>
      <c r="AG705" s="1" t="s">
        <v>2014</v>
      </c>
      <c r="AI705" s="1" t="s">
        <v>1993</v>
      </c>
    </row>
    <row r="706" spans="1:35" ht="12.95" customHeight="1" x14ac:dyDescent="0.2">
      <c r="A706" s="47" t="s">
        <v>2075</v>
      </c>
      <c r="B706" s="48"/>
      <c r="C706" s="49">
        <v>44122.391000000003</v>
      </c>
      <c r="D706" s="49"/>
      <c r="E706" s="4">
        <f t="shared" si="124"/>
        <v>-16484.005733561127</v>
      </c>
      <c r="F706" s="4">
        <f t="shared" si="125"/>
        <v>-16484</v>
      </c>
      <c r="G706" s="4">
        <f t="shared" si="126"/>
        <v>-3.6059999983990565E-3</v>
      </c>
      <c r="I706" s="1">
        <f t="shared" si="135"/>
        <v>-3.6059999983990565E-3</v>
      </c>
      <c r="M706" s="4"/>
      <c r="O706" s="4"/>
      <c r="P706" s="92">
        <f t="shared" si="127"/>
        <v>-3.1403540392706077E-2</v>
      </c>
      <c r="Q706" s="19">
        <f t="shared" si="128"/>
        <v>29103.891000000003</v>
      </c>
      <c r="R706" s="90">
        <f t="shared" si="129"/>
        <v>7.7270325197313053E-4</v>
      </c>
      <c r="S706" s="1">
        <f t="shared" si="136"/>
        <v>0.1</v>
      </c>
      <c r="T706" s="90">
        <f t="shared" si="130"/>
        <v>7.7270325197313058E-5</v>
      </c>
      <c r="AD706" s="1" t="s">
        <v>1989</v>
      </c>
      <c r="AI706" s="1" t="s">
        <v>1988</v>
      </c>
    </row>
    <row r="707" spans="1:35" ht="12.95" customHeight="1" x14ac:dyDescent="0.2">
      <c r="A707" s="47" t="s">
        <v>2075</v>
      </c>
      <c r="B707" s="48" t="s">
        <v>2226</v>
      </c>
      <c r="C707" s="49">
        <v>44123.345999999998</v>
      </c>
      <c r="D707" s="49"/>
      <c r="E707" s="4">
        <f t="shared" si="124"/>
        <v>-16482.487277965625</v>
      </c>
      <c r="F707" s="4">
        <f t="shared" si="125"/>
        <v>-16482.5</v>
      </c>
      <c r="G707" s="4">
        <f t="shared" si="126"/>
        <v>8.001249996596016E-3</v>
      </c>
      <c r="I707" s="1">
        <f t="shared" si="135"/>
        <v>8.001249996596016E-3</v>
      </c>
      <c r="M707" s="4"/>
      <c r="O707" s="4"/>
      <c r="P707" s="92">
        <f t="shared" si="127"/>
        <v>-3.1399893215515645E-2</v>
      </c>
      <c r="Q707" s="19">
        <f t="shared" si="128"/>
        <v>29104.845999999998</v>
      </c>
      <c r="R707" s="90">
        <f t="shared" si="129"/>
        <v>1.5524500864213329E-3</v>
      </c>
      <c r="S707" s="1">
        <f t="shared" si="136"/>
        <v>0.1</v>
      </c>
      <c r="T707" s="90">
        <f t="shared" si="130"/>
        <v>1.552450086421333E-4</v>
      </c>
      <c r="AD707" s="1" t="s">
        <v>1989</v>
      </c>
      <c r="AI707" s="1" t="s">
        <v>1988</v>
      </c>
    </row>
    <row r="708" spans="1:35" ht="12.95" customHeight="1" x14ac:dyDescent="0.2">
      <c r="A708" s="47" t="s">
        <v>2036</v>
      </c>
      <c r="B708" s="48"/>
      <c r="C708" s="49">
        <v>44128.678</v>
      </c>
      <c r="D708" s="49"/>
      <c r="E708" s="4">
        <f t="shared" si="124"/>
        <v>-16474.00936672452</v>
      </c>
      <c r="F708" s="4">
        <f t="shared" si="125"/>
        <v>-16474</v>
      </c>
      <c r="G708" s="4">
        <f t="shared" si="126"/>
        <v>-5.8910000007017516E-3</v>
      </c>
      <c r="I708" s="1">
        <f t="shared" si="135"/>
        <v>-5.8910000007017516E-3</v>
      </c>
      <c r="M708" s="4"/>
      <c r="O708" s="4"/>
      <c r="P708" s="92">
        <f t="shared" si="127"/>
        <v>-3.1379229212344359E-2</v>
      </c>
      <c r="Q708" s="19">
        <f t="shared" si="128"/>
        <v>29110.178</v>
      </c>
      <c r="R708" s="90">
        <f t="shared" si="129"/>
        <v>6.4964982834523157E-4</v>
      </c>
      <c r="S708" s="1">
        <f t="shared" si="136"/>
        <v>0.1</v>
      </c>
      <c r="T708" s="90">
        <f t="shared" si="130"/>
        <v>6.4964982834523155E-5</v>
      </c>
      <c r="AD708" s="1" t="s">
        <v>1989</v>
      </c>
      <c r="AE708" s="1">
        <v>9</v>
      </c>
      <c r="AG708" s="1" t="s">
        <v>2039</v>
      </c>
      <c r="AI708" s="1" t="s">
        <v>2037</v>
      </c>
    </row>
    <row r="709" spans="1:35" ht="12.95" customHeight="1" x14ac:dyDescent="0.2">
      <c r="A709" s="47" t="s">
        <v>2074</v>
      </c>
      <c r="B709" s="48"/>
      <c r="C709" s="49">
        <v>44129.307000000001</v>
      </c>
      <c r="D709" s="49"/>
      <c r="E709" s="4">
        <f t="shared" si="124"/>
        <v>-16473.009253039098</v>
      </c>
      <c r="F709" s="4">
        <f t="shared" si="125"/>
        <v>-16473</v>
      </c>
      <c r="G709" s="4">
        <f t="shared" si="126"/>
        <v>-5.8195000019622967E-3</v>
      </c>
      <c r="I709" s="1">
        <f t="shared" si="135"/>
        <v>-5.8195000019622967E-3</v>
      </c>
      <c r="M709" s="4"/>
      <c r="O709" s="4"/>
      <c r="P709" s="92">
        <f t="shared" si="127"/>
        <v>-3.1376798525798222E-2</v>
      </c>
      <c r="Q709" s="19">
        <f t="shared" si="128"/>
        <v>29110.807000000001</v>
      </c>
      <c r="R709" s="90">
        <f t="shared" si="129"/>
        <v>6.53175507836466E-4</v>
      </c>
      <c r="S709" s="1">
        <f t="shared" si="136"/>
        <v>0.1</v>
      </c>
      <c r="T709" s="90">
        <f t="shared" si="130"/>
        <v>6.5317550783646608E-5</v>
      </c>
      <c r="AE709" s="1">
        <v>9</v>
      </c>
      <c r="AG709" s="1" t="s">
        <v>2014</v>
      </c>
      <c r="AI709" s="1" t="s">
        <v>1993</v>
      </c>
    </row>
    <row r="710" spans="1:35" ht="12.95" customHeight="1" x14ac:dyDescent="0.2">
      <c r="A710" s="47" t="s">
        <v>2036</v>
      </c>
      <c r="B710" s="48"/>
      <c r="C710" s="49">
        <v>44133.714</v>
      </c>
      <c r="D710" s="49"/>
      <c r="E710" s="4">
        <f t="shared" si="124"/>
        <v>-16466.00209721773</v>
      </c>
      <c r="F710" s="4">
        <f t="shared" si="125"/>
        <v>-16466</v>
      </c>
      <c r="G710" s="4">
        <f t="shared" si="126"/>
        <v>-1.3190000026952475E-3</v>
      </c>
      <c r="I710" s="1">
        <f t="shared" si="135"/>
        <v>-1.3190000026952475E-3</v>
      </c>
      <c r="M710" s="4"/>
      <c r="O710" s="4"/>
      <c r="P710" s="92">
        <f t="shared" si="127"/>
        <v>-3.1359785916651811E-2</v>
      </c>
      <c r="Q710" s="19">
        <f t="shared" si="128"/>
        <v>29115.214</v>
      </c>
      <c r="R710" s="90">
        <f t="shared" si="129"/>
        <v>9.024488183281711E-4</v>
      </c>
      <c r="S710" s="1">
        <f t="shared" si="136"/>
        <v>0.1</v>
      </c>
      <c r="T710" s="90">
        <f t="shared" si="130"/>
        <v>9.0244881832817121E-5</v>
      </c>
      <c r="AD710" s="1" t="s">
        <v>1989</v>
      </c>
      <c r="AE710" s="1">
        <v>6</v>
      </c>
      <c r="AG710" s="1" t="s">
        <v>2039</v>
      </c>
      <c r="AI710" s="1" t="s">
        <v>2037</v>
      </c>
    </row>
    <row r="711" spans="1:35" ht="12.95" customHeight="1" x14ac:dyDescent="0.2">
      <c r="A711" s="47" t="s">
        <v>2074</v>
      </c>
      <c r="B711" s="48"/>
      <c r="C711" s="49">
        <v>44134.339</v>
      </c>
      <c r="D711" s="49"/>
      <c r="E711" s="4">
        <f t="shared" si="124"/>
        <v>-16465.00834355575</v>
      </c>
      <c r="F711" s="4">
        <f t="shared" si="125"/>
        <v>-16465</v>
      </c>
      <c r="G711" s="4">
        <f t="shared" si="126"/>
        <v>-5.2475000047706999E-3</v>
      </c>
      <c r="I711" s="1">
        <f t="shared" si="135"/>
        <v>-5.2475000047706999E-3</v>
      </c>
      <c r="M711" s="4"/>
      <c r="O711" s="4"/>
      <c r="P711" s="92">
        <f t="shared" si="127"/>
        <v>-3.1357355857727538E-2</v>
      </c>
      <c r="Q711" s="19">
        <f t="shared" si="128"/>
        <v>29115.839</v>
      </c>
      <c r="R711" s="90">
        <f t="shared" si="129"/>
        <v>6.8172457266218447E-4</v>
      </c>
      <c r="S711" s="1">
        <f t="shared" si="136"/>
        <v>0.1</v>
      </c>
      <c r="T711" s="90">
        <f t="shared" si="130"/>
        <v>6.8172457266218444E-5</v>
      </c>
      <c r="AE711" s="1">
        <v>8</v>
      </c>
      <c r="AG711" s="1" t="s">
        <v>2014</v>
      </c>
      <c r="AI711" s="1" t="s">
        <v>1993</v>
      </c>
    </row>
    <row r="712" spans="1:35" ht="12.95" customHeight="1" x14ac:dyDescent="0.2">
      <c r="A712" s="47" t="s">
        <v>2036</v>
      </c>
      <c r="B712" s="48"/>
      <c r="C712" s="49">
        <v>44140.629000000001</v>
      </c>
      <c r="D712" s="49"/>
      <c r="E712" s="4">
        <f t="shared" si="124"/>
        <v>-16455.007206701557</v>
      </c>
      <c r="F712" s="4">
        <f t="shared" si="125"/>
        <v>-16455</v>
      </c>
      <c r="G712" s="4">
        <f t="shared" si="126"/>
        <v>-4.5325000028242357E-3</v>
      </c>
      <c r="I712" s="1">
        <f t="shared" si="135"/>
        <v>-4.5325000028242357E-3</v>
      </c>
      <c r="M712" s="4"/>
      <c r="O712" s="4"/>
      <c r="P712" s="92">
        <f t="shared" si="127"/>
        <v>-3.1333059583385225E-2</v>
      </c>
      <c r="Q712" s="19">
        <f t="shared" si="128"/>
        <v>29122.129000000001</v>
      </c>
      <c r="R712" s="90">
        <f t="shared" si="129"/>
        <v>7.1826999383119941E-4</v>
      </c>
      <c r="S712" s="1">
        <f t="shared" si="136"/>
        <v>0.1</v>
      </c>
      <c r="T712" s="90">
        <f t="shared" si="130"/>
        <v>7.1826999383119947E-5</v>
      </c>
      <c r="AD712" s="1" t="s">
        <v>1989</v>
      </c>
      <c r="AE712" s="1">
        <v>7</v>
      </c>
      <c r="AG712" s="1" t="s">
        <v>2039</v>
      </c>
      <c r="AI712" s="1" t="s">
        <v>2037</v>
      </c>
    </row>
    <row r="713" spans="1:35" ht="12.95" customHeight="1" x14ac:dyDescent="0.2">
      <c r="A713" s="47" t="s">
        <v>2036</v>
      </c>
      <c r="B713" s="48"/>
      <c r="C713" s="49">
        <v>44145.663</v>
      </c>
      <c r="D713" s="49"/>
      <c r="E713" s="4">
        <f t="shared" si="124"/>
        <v>-16447.003117206488</v>
      </c>
      <c r="F713" s="4">
        <f t="shared" si="125"/>
        <v>-16447</v>
      </c>
      <c r="G713" s="4">
        <f t="shared" si="126"/>
        <v>-1.9604999979492277E-3</v>
      </c>
      <c r="I713" s="1">
        <f t="shared" si="135"/>
        <v>-1.9604999979492277E-3</v>
      </c>
      <c r="M713" s="4"/>
      <c r="O713" s="4"/>
      <c r="P713" s="92">
        <f t="shared" si="127"/>
        <v>-3.1313628212508195E-2</v>
      </c>
      <c r="Q713" s="19">
        <f t="shared" si="128"/>
        <v>29127.163</v>
      </c>
      <c r="R713" s="90">
        <f t="shared" si="129"/>
        <v>8.6160613598033767E-4</v>
      </c>
      <c r="S713" s="1">
        <f t="shared" si="136"/>
        <v>0.1</v>
      </c>
      <c r="T713" s="90">
        <f t="shared" si="130"/>
        <v>8.6160613598033767E-5</v>
      </c>
      <c r="AD713" s="1" t="s">
        <v>1989</v>
      </c>
      <c r="AE713" s="1">
        <v>12</v>
      </c>
      <c r="AG713" s="1" t="s">
        <v>2039</v>
      </c>
      <c r="AI713" s="1" t="s">
        <v>2037</v>
      </c>
    </row>
    <row r="714" spans="1:35" ht="12.95" customHeight="1" x14ac:dyDescent="0.2">
      <c r="A714" s="36" t="s">
        <v>4121</v>
      </c>
      <c r="B714" s="156" t="s">
        <v>2232</v>
      </c>
      <c r="C714" s="157">
        <v>44146.292000000001</v>
      </c>
      <c r="D714" s="157" t="s">
        <v>2272</v>
      </c>
      <c r="E714" s="4">
        <f t="shared" si="124"/>
        <v>-16446.003003521069</v>
      </c>
      <c r="F714" s="4">
        <f t="shared" si="125"/>
        <v>-16446</v>
      </c>
      <c r="G714" s="4">
        <f t="shared" si="126"/>
        <v>-1.8889999992097728E-3</v>
      </c>
      <c r="I714" s="1">
        <f t="shared" si="135"/>
        <v>-1.8889999992097728E-3</v>
      </c>
      <c r="M714" s="4"/>
      <c r="O714" s="4"/>
      <c r="P714" s="92">
        <f t="shared" si="127"/>
        <v>-3.1311199644185869E-2</v>
      </c>
      <c r="Q714" s="19">
        <f t="shared" si="128"/>
        <v>29127.792000000001</v>
      </c>
      <c r="R714" s="90">
        <f t="shared" si="129"/>
        <v>8.6566583194883149E-4</v>
      </c>
      <c r="S714" s="1">
        <f t="shared" si="136"/>
        <v>0.1</v>
      </c>
      <c r="T714" s="90">
        <f t="shared" si="130"/>
        <v>8.6566583194883158E-5</v>
      </c>
    </row>
    <row r="715" spans="1:35" ht="12.95" customHeight="1" x14ac:dyDescent="0.2">
      <c r="A715" s="36" t="s">
        <v>4121</v>
      </c>
      <c r="B715" s="156" t="s">
        <v>2232</v>
      </c>
      <c r="C715" s="157">
        <v>44146.298000000003</v>
      </c>
      <c r="D715" s="157" t="s">
        <v>2272</v>
      </c>
      <c r="E715" s="4">
        <f t="shared" si="124"/>
        <v>-16445.993463485913</v>
      </c>
      <c r="F715" s="4">
        <f t="shared" si="125"/>
        <v>-16446</v>
      </c>
      <c r="G715" s="4">
        <f t="shared" si="126"/>
        <v>4.1110000020125881E-3</v>
      </c>
      <c r="I715" s="1">
        <f t="shared" si="135"/>
        <v>4.1110000020125881E-3</v>
      </c>
      <c r="M715" s="4"/>
      <c r="O715" s="4"/>
      <c r="P715" s="92">
        <f t="shared" si="127"/>
        <v>-3.1311199644185869E-2</v>
      </c>
      <c r="Q715" s="19">
        <f t="shared" si="128"/>
        <v>29127.798000000003</v>
      </c>
      <c r="R715" s="90">
        <f t="shared" si="129"/>
        <v>1.2547322277751422E-3</v>
      </c>
      <c r="S715" s="1">
        <f t="shared" si="136"/>
        <v>0.1</v>
      </c>
      <c r="T715" s="90">
        <f t="shared" si="130"/>
        <v>1.2547322277751423E-4</v>
      </c>
    </row>
    <row r="716" spans="1:35" ht="12.95" customHeight="1" x14ac:dyDescent="0.2">
      <c r="A716" s="47" t="s">
        <v>2075</v>
      </c>
      <c r="B716" s="48"/>
      <c r="C716" s="49">
        <v>44149.43</v>
      </c>
      <c r="D716" s="49"/>
      <c r="E716" s="4">
        <f t="shared" si="124"/>
        <v>-16441.013565134988</v>
      </c>
      <c r="F716" s="4">
        <f t="shared" si="125"/>
        <v>-16441</v>
      </c>
      <c r="G716" s="4">
        <f t="shared" si="126"/>
        <v>-8.5315000033006072E-3</v>
      </c>
      <c r="I716" s="1">
        <f t="shared" si="135"/>
        <v>-8.5315000033006072E-3</v>
      </c>
      <c r="M716" s="4"/>
      <c r="N716" s="4"/>
      <c r="O716" s="4"/>
      <c r="P716" s="92">
        <f t="shared" si="127"/>
        <v>-3.1299057979365233E-2</v>
      </c>
      <c r="Q716" s="19">
        <f t="shared" si="128"/>
        <v>29130.93</v>
      </c>
      <c r="R716" s="90">
        <f t="shared" si="129"/>
        <v>5.1836169619346394E-4</v>
      </c>
      <c r="S716" s="1">
        <f t="shared" si="136"/>
        <v>0.1</v>
      </c>
      <c r="T716" s="90">
        <f t="shared" si="130"/>
        <v>5.1836169619346397E-5</v>
      </c>
      <c r="AD716" s="1" t="s">
        <v>1989</v>
      </c>
      <c r="AI716" s="1" t="s">
        <v>1988</v>
      </c>
    </row>
    <row r="717" spans="1:35" ht="12.95" customHeight="1" x14ac:dyDescent="0.2">
      <c r="A717" s="47" t="s">
        <v>2074</v>
      </c>
      <c r="B717" s="48"/>
      <c r="C717" s="49">
        <v>44156.334999999999</v>
      </c>
      <c r="D717" s="49"/>
      <c r="E717" s="4">
        <f t="shared" si="124"/>
        <v>-16430.034574677411</v>
      </c>
      <c r="F717" s="4">
        <f t="shared" si="125"/>
        <v>-16430</v>
      </c>
      <c r="G717" s="4">
        <f t="shared" si="126"/>
        <v>-2.1744999998190906E-2</v>
      </c>
      <c r="I717" s="1">
        <f t="shared" si="135"/>
        <v>-2.1744999998190906E-2</v>
      </c>
      <c r="M717" s="4"/>
      <c r="N717" s="4"/>
      <c r="O717" s="4"/>
      <c r="P717" s="92">
        <f t="shared" si="127"/>
        <v>-3.1272353220600409E-2</v>
      </c>
      <c r="Q717" s="19">
        <f t="shared" si="128"/>
        <v>29137.834999999999</v>
      </c>
      <c r="R717" s="90">
        <f t="shared" si="129"/>
        <v>9.0770459424556734E-5</v>
      </c>
      <c r="S717" s="1">
        <f t="shared" si="136"/>
        <v>0.1</v>
      </c>
      <c r="T717" s="90">
        <f t="shared" si="130"/>
        <v>9.0770459424556737E-6</v>
      </c>
      <c r="AE717" s="1">
        <v>11</v>
      </c>
      <c r="AG717" s="1" t="s">
        <v>2014</v>
      </c>
      <c r="AI717" s="1" t="s">
        <v>1993</v>
      </c>
    </row>
    <row r="718" spans="1:35" ht="12.95" customHeight="1" x14ac:dyDescent="0.2">
      <c r="A718" s="47" t="s">
        <v>2036</v>
      </c>
      <c r="B718" s="48"/>
      <c r="C718" s="49">
        <v>44160.758000000002</v>
      </c>
      <c r="D718" s="49"/>
      <c r="E718" s="4">
        <f t="shared" si="124"/>
        <v>-16423.001978762291</v>
      </c>
      <c r="F718" s="4">
        <f t="shared" si="125"/>
        <v>-16423</v>
      </c>
      <c r="G718" s="4">
        <f t="shared" si="126"/>
        <v>-1.2445000029401854E-3</v>
      </c>
      <c r="I718" s="1">
        <f t="shared" si="135"/>
        <v>-1.2445000029401854E-3</v>
      </c>
      <c r="M718" s="4"/>
      <c r="N718" s="4"/>
      <c r="O718" s="4"/>
      <c r="P718" s="92">
        <f t="shared" si="127"/>
        <v>-3.1255364225726834E-2</v>
      </c>
      <c r="Q718" s="19">
        <f t="shared" si="128"/>
        <v>29142.258000000002</v>
      </c>
      <c r="R718" s="90">
        <f t="shared" si="129"/>
        <v>9.0065197139853565E-4</v>
      </c>
      <c r="S718" s="1">
        <f t="shared" si="136"/>
        <v>0.1</v>
      </c>
      <c r="T718" s="90">
        <f t="shared" si="130"/>
        <v>9.0065197139853567E-5</v>
      </c>
      <c r="AD718" s="1" t="s">
        <v>1989</v>
      </c>
      <c r="AE718" s="1">
        <v>11</v>
      </c>
      <c r="AG718" s="1" t="s">
        <v>2038</v>
      </c>
      <c r="AI718" s="1" t="s">
        <v>2037</v>
      </c>
    </row>
    <row r="719" spans="1:35" ht="12.95" customHeight="1" x14ac:dyDescent="0.2">
      <c r="A719" s="47" t="s">
        <v>2075</v>
      </c>
      <c r="B719" s="48"/>
      <c r="C719" s="49">
        <v>44168.290999999997</v>
      </c>
      <c r="D719" s="49"/>
      <c r="E719" s="4">
        <f t="shared" si="124"/>
        <v>-16411.024464625159</v>
      </c>
      <c r="F719" s="4">
        <f t="shared" si="125"/>
        <v>-16411</v>
      </c>
      <c r="G719" s="4">
        <f t="shared" si="126"/>
        <v>-1.5386500002932735E-2</v>
      </c>
      <c r="I719" s="1">
        <f t="shared" si="135"/>
        <v>-1.5386500002932735E-2</v>
      </c>
      <c r="M719" s="4"/>
      <c r="N719" s="4"/>
      <c r="O719" s="4"/>
      <c r="P719" s="92">
        <f t="shared" si="127"/>
        <v>-3.1226249178126636E-2</v>
      </c>
      <c r="Q719" s="19">
        <f t="shared" si="128"/>
        <v>29149.790999999997</v>
      </c>
      <c r="R719" s="90">
        <f t="shared" si="129"/>
        <v>2.5089765393305585E-4</v>
      </c>
      <c r="S719" s="1">
        <f t="shared" si="136"/>
        <v>0.1</v>
      </c>
      <c r="T719" s="90">
        <f t="shared" si="130"/>
        <v>2.5089765393305586E-5</v>
      </c>
      <c r="AD719" s="1" t="s">
        <v>1989</v>
      </c>
      <c r="AI719" s="1" t="s">
        <v>1988</v>
      </c>
    </row>
    <row r="720" spans="1:35" ht="12.95" customHeight="1" x14ac:dyDescent="0.2">
      <c r="A720" s="36" t="s">
        <v>4121</v>
      </c>
      <c r="B720" s="156" t="s">
        <v>2232</v>
      </c>
      <c r="C720" s="157">
        <v>44173.322</v>
      </c>
      <c r="D720" s="157" t="s">
        <v>2272</v>
      </c>
      <c r="E720" s="4">
        <f t="shared" si="124"/>
        <v>-16403.025145147662</v>
      </c>
      <c r="F720" s="4">
        <f t="shared" si="125"/>
        <v>-16403</v>
      </c>
      <c r="G720" s="4">
        <f t="shared" si="126"/>
        <v>-1.5814500002306886E-2</v>
      </c>
      <c r="I720" s="1">
        <f t="shared" si="135"/>
        <v>-1.5814500002306886E-2</v>
      </c>
      <c r="M720" s="4"/>
      <c r="N720" s="4"/>
      <c r="O720" s="4"/>
      <c r="P720" s="92">
        <f t="shared" si="127"/>
        <v>-3.1206845422611863E-2</v>
      </c>
      <c r="Q720" s="19">
        <f t="shared" si="128"/>
        <v>29154.822</v>
      </c>
      <c r="R720" s="90">
        <f t="shared" si="129"/>
        <v>2.3692429753798357E-4</v>
      </c>
      <c r="S720" s="1">
        <f t="shared" si="136"/>
        <v>0.1</v>
      </c>
      <c r="T720" s="90">
        <f t="shared" si="130"/>
        <v>2.369242975379836E-5</v>
      </c>
    </row>
    <row r="721" spans="1:35" ht="12.95" customHeight="1" x14ac:dyDescent="0.2">
      <c r="A721" s="47" t="s">
        <v>2036</v>
      </c>
      <c r="B721" s="48"/>
      <c r="C721" s="49">
        <v>44189.686999999998</v>
      </c>
      <c r="D721" s="49"/>
      <c r="E721" s="4">
        <f t="shared" si="124"/>
        <v>-16377.004699262323</v>
      </c>
      <c r="F721" s="4">
        <f t="shared" si="125"/>
        <v>-16377</v>
      </c>
      <c r="G721" s="4">
        <f t="shared" si="126"/>
        <v>-2.9555000000982545E-3</v>
      </c>
      <c r="I721" s="1">
        <f t="shared" si="135"/>
        <v>-2.9555000000982545E-3</v>
      </c>
      <c r="M721" s="4"/>
      <c r="N721" s="4"/>
      <c r="O721" s="4"/>
      <c r="P721" s="92">
        <f t="shared" si="127"/>
        <v>-3.1143817893297135E-2</v>
      </c>
      <c r="Q721" s="19">
        <f t="shared" si="128"/>
        <v>29171.186999999998</v>
      </c>
      <c r="R721" s="90">
        <f t="shared" si="129"/>
        <v>7.9458126564803616E-4</v>
      </c>
      <c r="S721" s="1">
        <f t="shared" si="136"/>
        <v>0.1</v>
      </c>
      <c r="T721" s="90">
        <f t="shared" si="130"/>
        <v>7.9458126564803624E-5</v>
      </c>
      <c r="AD721" s="1" t="s">
        <v>1989</v>
      </c>
      <c r="AE721" s="1">
        <v>11</v>
      </c>
      <c r="AG721" s="1" t="s">
        <v>2076</v>
      </c>
      <c r="AI721" s="1" t="s">
        <v>2037</v>
      </c>
    </row>
    <row r="722" spans="1:35" ht="12.95" customHeight="1" x14ac:dyDescent="0.2">
      <c r="A722" s="47" t="s">
        <v>2074</v>
      </c>
      <c r="B722" s="48"/>
      <c r="C722" s="49">
        <v>44207.290999999997</v>
      </c>
      <c r="D722" s="49"/>
      <c r="E722" s="4">
        <f t="shared" si="124"/>
        <v>-16349.014236117468</v>
      </c>
      <c r="F722" s="4">
        <f t="shared" si="125"/>
        <v>-16349</v>
      </c>
      <c r="G722" s="4">
        <f t="shared" si="126"/>
        <v>-8.9535000006435439E-3</v>
      </c>
      <c r="I722" s="1">
        <f t="shared" si="135"/>
        <v>-8.9535000006435439E-3</v>
      </c>
      <c r="M722" s="4"/>
      <c r="N722" s="4"/>
      <c r="O722" s="4"/>
      <c r="P722" s="92">
        <f t="shared" si="127"/>
        <v>-3.1076001402763329E-2</v>
      </c>
      <c r="Q722" s="19">
        <f t="shared" si="128"/>
        <v>29188.790999999997</v>
      </c>
      <c r="R722" s="90">
        <f t="shared" si="129"/>
        <v>4.8940506828679185E-4</v>
      </c>
      <c r="S722" s="1">
        <f t="shared" si="136"/>
        <v>0.1</v>
      </c>
      <c r="T722" s="90">
        <f t="shared" si="130"/>
        <v>4.8940506828679186E-5</v>
      </c>
      <c r="AE722" s="1">
        <v>9</v>
      </c>
      <c r="AG722" s="1" t="s">
        <v>2014</v>
      </c>
      <c r="AI722" s="1" t="s">
        <v>1993</v>
      </c>
    </row>
    <row r="723" spans="1:35" ht="12.95" customHeight="1" x14ac:dyDescent="0.2">
      <c r="A723" s="47" t="s">
        <v>2077</v>
      </c>
      <c r="B723" s="48"/>
      <c r="C723" s="49">
        <v>44212.317999999999</v>
      </c>
      <c r="D723" s="49"/>
      <c r="E723" s="4">
        <f t="shared" si="124"/>
        <v>-16341.021276663409</v>
      </c>
      <c r="F723" s="4">
        <f t="shared" si="125"/>
        <v>-16341</v>
      </c>
      <c r="G723" s="4">
        <f t="shared" si="126"/>
        <v>-1.3381500000832602E-2</v>
      </c>
      <c r="I723" s="1">
        <f t="shared" si="135"/>
        <v>-1.3381500000832602E-2</v>
      </c>
      <c r="M723" s="4"/>
      <c r="N723" s="4"/>
      <c r="O723" s="4"/>
      <c r="P723" s="92">
        <f t="shared" si="127"/>
        <v>-3.1056636559804458E-2</v>
      </c>
      <c r="Q723" s="19">
        <f t="shared" si="128"/>
        <v>29193.817999999999</v>
      </c>
      <c r="R723" s="90">
        <f t="shared" si="129"/>
        <v>3.1241045237830344E-4</v>
      </c>
      <c r="S723" s="1">
        <f t="shared" si="136"/>
        <v>0.1</v>
      </c>
      <c r="T723" s="90">
        <f t="shared" si="130"/>
        <v>3.1241045237830342E-5</v>
      </c>
      <c r="AE723" s="1">
        <v>9</v>
      </c>
      <c r="AG723" s="1" t="s">
        <v>2014</v>
      </c>
      <c r="AI723" s="1" t="s">
        <v>1993</v>
      </c>
    </row>
    <row r="724" spans="1:35" ht="12.95" customHeight="1" x14ac:dyDescent="0.2">
      <c r="A724" s="47" t="s">
        <v>2036</v>
      </c>
      <c r="B724" s="48"/>
      <c r="C724" s="49">
        <v>44223.646000000001</v>
      </c>
      <c r="D724" s="49"/>
      <c r="E724" s="4">
        <f t="shared" si="124"/>
        <v>-16323.00969029071</v>
      </c>
      <c r="F724" s="4">
        <f t="shared" si="125"/>
        <v>-16323</v>
      </c>
      <c r="G724" s="4">
        <f t="shared" si="126"/>
        <v>-6.0945000004721805E-3</v>
      </c>
      <c r="I724" s="1">
        <f t="shared" si="135"/>
        <v>-6.0945000004721805E-3</v>
      </c>
      <c r="M724" s="4"/>
      <c r="N724" s="4"/>
      <c r="O724" s="4"/>
      <c r="P724" s="92">
        <f t="shared" si="127"/>
        <v>-3.1013084021086691E-2</v>
      </c>
      <c r="Q724" s="19">
        <f t="shared" si="128"/>
        <v>29205.146000000001</v>
      </c>
      <c r="R724" s="90">
        <f t="shared" si="129"/>
        <v>6.2093582959242479E-4</v>
      </c>
      <c r="S724" s="1">
        <f t="shared" si="136"/>
        <v>0.1</v>
      </c>
      <c r="T724" s="90">
        <f t="shared" si="130"/>
        <v>6.2093582959242487E-5</v>
      </c>
      <c r="AD724" s="1" t="s">
        <v>1989</v>
      </c>
      <c r="AE724" s="1">
        <v>12</v>
      </c>
      <c r="AG724" s="1" t="s">
        <v>2039</v>
      </c>
      <c r="AI724" s="1" t="s">
        <v>2037</v>
      </c>
    </row>
    <row r="725" spans="1:35" ht="12.95" customHeight="1" x14ac:dyDescent="0.2">
      <c r="A725" s="47" t="s">
        <v>2036</v>
      </c>
      <c r="B725" s="48"/>
      <c r="C725" s="49">
        <v>44225.54</v>
      </c>
      <c r="D725" s="49"/>
      <c r="E725" s="4">
        <f t="shared" ref="E725:E788" si="137">(C725-C$7)/C$8</f>
        <v>-16319.99821919344</v>
      </c>
      <c r="F725" s="4">
        <f t="shared" ref="F725:F788" si="138">ROUND(2*E725,0)/2</f>
        <v>-16320</v>
      </c>
      <c r="G725" s="4">
        <f t="shared" ref="G725:G788" si="139">C725-(C$7+F725*C$8)</f>
        <v>1.1200000008102506E-3</v>
      </c>
      <c r="I725" s="1">
        <f t="shared" si="135"/>
        <v>1.1200000008102506E-3</v>
      </c>
      <c r="M725" s="4"/>
      <c r="N725" s="4"/>
      <c r="O725" s="4"/>
      <c r="P725" s="92">
        <f t="shared" ref="P725:P788" si="140">+D$11+D$12*F725+D$13*F725^2</f>
        <v>-3.1005827735894845E-2</v>
      </c>
      <c r="Q725" s="19">
        <f t="shared" ref="Q725:Q788" si="141">+C725-15018.5</f>
        <v>29207.040000000001</v>
      </c>
      <c r="R725" s="90">
        <f t="shared" ref="R725:R788" si="142">+(P725-G725)^2</f>
        <v>1.0320688077684504E-3</v>
      </c>
      <c r="S725" s="1">
        <f t="shared" si="136"/>
        <v>0.1</v>
      </c>
      <c r="T725" s="90">
        <f t="shared" ref="T725:T788" si="143">+S725*R725</f>
        <v>1.0320688077684504E-4</v>
      </c>
      <c r="AD725" s="1" t="s">
        <v>1989</v>
      </c>
      <c r="AE725" s="1">
        <v>8</v>
      </c>
      <c r="AG725" s="1" t="s">
        <v>2076</v>
      </c>
      <c r="AI725" s="1" t="s">
        <v>2037</v>
      </c>
    </row>
    <row r="726" spans="1:35" ht="12.95" customHeight="1" x14ac:dyDescent="0.2">
      <c r="A726" s="47" t="s">
        <v>2036</v>
      </c>
      <c r="B726" s="48"/>
      <c r="C726" s="49">
        <v>44228.684000000001</v>
      </c>
      <c r="D726" s="49"/>
      <c r="E726" s="4">
        <f t="shared" si="137"/>
        <v>-16314.999240772204</v>
      </c>
      <c r="F726" s="4">
        <f t="shared" si="138"/>
        <v>-16315</v>
      </c>
      <c r="G726" s="4">
        <f t="shared" si="139"/>
        <v>4.7749999794177711E-4</v>
      </c>
      <c r="I726" s="1">
        <f t="shared" si="135"/>
        <v>4.7749999794177711E-4</v>
      </c>
      <c r="M726" s="4"/>
      <c r="N726" s="4"/>
      <c r="O726" s="4"/>
      <c r="P726" s="92">
        <f t="shared" si="140"/>
        <v>-3.0993735496296432E-2</v>
      </c>
      <c r="Q726" s="19">
        <f t="shared" si="141"/>
        <v>29210.184000000001</v>
      </c>
      <c r="R726" s="90">
        <f t="shared" si="142"/>
        <v>9.904386635337986E-4</v>
      </c>
      <c r="S726" s="1">
        <f t="shared" si="136"/>
        <v>0.1</v>
      </c>
      <c r="T726" s="90">
        <f t="shared" si="143"/>
        <v>9.9043866353379871E-5</v>
      </c>
      <c r="AD726" s="1" t="s">
        <v>1989</v>
      </c>
      <c r="AE726" s="1">
        <v>14</v>
      </c>
      <c r="AG726" s="1" t="s">
        <v>2076</v>
      </c>
      <c r="AI726" s="1" t="s">
        <v>2037</v>
      </c>
    </row>
    <row r="727" spans="1:35" ht="12.95" customHeight="1" x14ac:dyDescent="0.2">
      <c r="A727" s="36" t="s">
        <v>4121</v>
      </c>
      <c r="B727" s="156" t="s">
        <v>2232</v>
      </c>
      <c r="C727" s="157">
        <v>44251.332999999999</v>
      </c>
      <c r="D727" s="157" t="s">
        <v>2272</v>
      </c>
      <c r="E727" s="4">
        <f t="shared" si="137"/>
        <v>-16278.987198067829</v>
      </c>
      <c r="F727" s="4">
        <f t="shared" si="138"/>
        <v>-16279</v>
      </c>
      <c r="G727" s="4">
        <f t="shared" si="139"/>
        <v>8.0515000008745119E-3</v>
      </c>
      <c r="I727" s="1">
        <f t="shared" si="135"/>
        <v>8.0515000008745119E-3</v>
      </c>
      <c r="M727" s="4"/>
      <c r="N727" s="4"/>
      <c r="O727" s="4"/>
      <c r="P727" s="92">
        <f t="shared" si="140"/>
        <v>-3.0906729269305336E-2</v>
      </c>
      <c r="Q727" s="19">
        <f t="shared" si="141"/>
        <v>29232.832999999999</v>
      </c>
      <c r="R727" s="90">
        <f t="shared" si="142"/>
        <v>1.5177436278678979E-3</v>
      </c>
      <c r="S727" s="1">
        <f t="shared" si="136"/>
        <v>0.1</v>
      </c>
      <c r="T727" s="90">
        <f t="shared" si="143"/>
        <v>1.5177436278678979E-4</v>
      </c>
    </row>
    <row r="728" spans="1:35" ht="12.95" customHeight="1" x14ac:dyDescent="0.2">
      <c r="A728" s="47" t="s">
        <v>2077</v>
      </c>
      <c r="B728" s="48"/>
      <c r="C728" s="49">
        <v>44258.237999999998</v>
      </c>
      <c r="D728" s="49"/>
      <c r="E728" s="4">
        <f t="shared" si="137"/>
        <v>-16268.008207610252</v>
      </c>
      <c r="F728" s="4">
        <f t="shared" si="138"/>
        <v>-16268</v>
      </c>
      <c r="G728" s="4">
        <f t="shared" si="139"/>
        <v>-5.1620000012917444E-3</v>
      </c>
      <c r="I728" s="1">
        <f t="shared" si="135"/>
        <v>-5.1620000012917444E-3</v>
      </c>
      <c r="M728" s="4"/>
      <c r="N728" s="4"/>
      <c r="O728" s="4"/>
      <c r="P728" s="92">
        <f t="shared" si="140"/>
        <v>-3.0880164313311941E-2</v>
      </c>
      <c r="Q728" s="19">
        <f t="shared" si="141"/>
        <v>29239.737999999998</v>
      </c>
      <c r="R728" s="90">
        <f t="shared" si="142"/>
        <v>6.6142397558006927E-4</v>
      </c>
      <c r="S728" s="1">
        <f t="shared" si="136"/>
        <v>0.1</v>
      </c>
      <c r="T728" s="90">
        <f t="shared" si="143"/>
        <v>6.6142397558006932E-5</v>
      </c>
      <c r="AE728" s="1">
        <v>6</v>
      </c>
      <c r="AG728" s="1" t="s">
        <v>2014</v>
      </c>
      <c r="AI728" s="1" t="s">
        <v>1993</v>
      </c>
    </row>
    <row r="729" spans="1:35" ht="12.95" customHeight="1" x14ac:dyDescent="0.2">
      <c r="A729" s="47" t="s">
        <v>2077</v>
      </c>
      <c r="B729" s="48"/>
      <c r="C729" s="49">
        <v>44268.298000000003</v>
      </c>
      <c r="D729" s="49"/>
      <c r="E729" s="4">
        <f t="shared" si="137"/>
        <v>-16252.012748666977</v>
      </c>
      <c r="F729" s="4">
        <f t="shared" si="138"/>
        <v>-16252</v>
      </c>
      <c r="G729" s="4">
        <f t="shared" si="139"/>
        <v>-8.0180000004475005E-3</v>
      </c>
      <c r="I729" s="1">
        <f t="shared" si="135"/>
        <v>-8.0180000004475005E-3</v>
      </c>
      <c r="M729" s="4"/>
      <c r="N729" s="4"/>
      <c r="O729" s="4"/>
      <c r="P729" s="92">
        <f t="shared" si="140"/>
        <v>-3.0841541323112013E-2</v>
      </c>
      <c r="Q729" s="19">
        <f t="shared" si="141"/>
        <v>29249.798000000003</v>
      </c>
      <c r="R729" s="90">
        <f t="shared" si="142"/>
        <v>5.2091403850737452E-4</v>
      </c>
      <c r="S729" s="1">
        <f t="shared" si="136"/>
        <v>0.1</v>
      </c>
      <c r="T729" s="90">
        <f t="shared" si="143"/>
        <v>5.2091403850737452E-5</v>
      </c>
      <c r="AE729" s="1">
        <v>9</v>
      </c>
      <c r="AG729" s="1" t="s">
        <v>2014</v>
      </c>
      <c r="AI729" s="1" t="s">
        <v>1993</v>
      </c>
    </row>
    <row r="730" spans="1:35" ht="12.95" customHeight="1" x14ac:dyDescent="0.2">
      <c r="A730" s="47" t="s">
        <v>2036</v>
      </c>
      <c r="B730" s="48"/>
      <c r="C730" s="49">
        <v>44279.622000000003</v>
      </c>
      <c r="D730" s="49"/>
      <c r="E730" s="4">
        <f t="shared" si="137"/>
        <v>-16234.007522317717</v>
      </c>
      <c r="F730" s="4">
        <f t="shared" si="138"/>
        <v>-16234</v>
      </c>
      <c r="G730" s="4">
        <f t="shared" si="139"/>
        <v>-4.7310000009019859E-3</v>
      </c>
      <c r="I730" s="1">
        <f t="shared" si="135"/>
        <v>-4.7310000009019859E-3</v>
      </c>
      <c r="M730" s="4"/>
      <c r="N730" s="4"/>
      <c r="O730" s="4"/>
      <c r="P730" s="92">
        <f t="shared" si="140"/>
        <v>-3.0798114465673605E-2</v>
      </c>
      <c r="Q730" s="19">
        <f t="shared" si="141"/>
        <v>29261.122000000003</v>
      </c>
      <c r="R730" s="90">
        <f t="shared" si="142"/>
        <v>6.7949445651950579E-4</v>
      </c>
      <c r="S730" s="1">
        <f t="shared" si="136"/>
        <v>0.1</v>
      </c>
      <c r="T730" s="90">
        <f t="shared" si="143"/>
        <v>6.7949445651950587E-5</v>
      </c>
      <c r="AD730" s="1" t="s">
        <v>1989</v>
      </c>
      <c r="AE730" s="1">
        <v>10</v>
      </c>
      <c r="AG730" s="1" t="s">
        <v>2078</v>
      </c>
      <c r="AI730" s="1" t="s">
        <v>2037</v>
      </c>
    </row>
    <row r="731" spans="1:35" ht="12.95" customHeight="1" x14ac:dyDescent="0.2">
      <c r="A731" s="47" t="s">
        <v>2080</v>
      </c>
      <c r="B731" s="48"/>
      <c r="C731" s="49">
        <v>44408.555999999997</v>
      </c>
      <c r="D731" s="49"/>
      <c r="E731" s="4">
        <f t="shared" si="137"/>
        <v>-16029.001706871297</v>
      </c>
      <c r="F731" s="4">
        <f t="shared" si="138"/>
        <v>-16029</v>
      </c>
      <c r="G731" s="4">
        <f t="shared" si="139"/>
        <v>-1.073500003258232E-3</v>
      </c>
      <c r="I731" s="1">
        <f t="shared" ref="I731:I762" si="144">G731</f>
        <v>-1.073500003258232E-3</v>
      </c>
      <c r="M731" s="4"/>
      <c r="N731" s="4"/>
      <c r="O731" s="4"/>
      <c r="P731" s="92">
        <f t="shared" si="140"/>
        <v>-3.0305324044874141E-2</v>
      </c>
      <c r="Q731" s="19">
        <f t="shared" si="141"/>
        <v>29390.055999999997</v>
      </c>
      <c r="R731" s="90">
        <f t="shared" si="142"/>
        <v>8.5449953679999388E-4</v>
      </c>
      <c r="S731" s="1">
        <f t="shared" ref="S731:S762" si="145">S$16</f>
        <v>0.1</v>
      </c>
      <c r="T731" s="90">
        <f t="shared" si="143"/>
        <v>8.5449953679999393E-5</v>
      </c>
      <c r="AE731" s="1">
        <v>5</v>
      </c>
      <c r="AG731" s="1" t="s">
        <v>2079</v>
      </c>
      <c r="AI731" s="1" t="s">
        <v>1993</v>
      </c>
    </row>
    <row r="732" spans="1:35" ht="12.95" customHeight="1" x14ac:dyDescent="0.2">
      <c r="A732" s="36" t="s">
        <v>4121</v>
      </c>
      <c r="B732" s="156" t="s">
        <v>2232</v>
      </c>
      <c r="C732" s="157">
        <v>44410.451999999997</v>
      </c>
      <c r="D732" s="157" t="s">
        <v>2272</v>
      </c>
      <c r="E732" s="4">
        <f t="shared" si="137"/>
        <v>-16025.987055762307</v>
      </c>
      <c r="F732" s="4">
        <f t="shared" si="138"/>
        <v>-16026</v>
      </c>
      <c r="G732" s="4">
        <f t="shared" si="139"/>
        <v>8.1409999911556952E-3</v>
      </c>
      <c r="I732" s="1">
        <f t="shared" si="144"/>
        <v>8.1409999911556952E-3</v>
      </c>
      <c r="M732" s="4"/>
      <c r="N732" s="4"/>
      <c r="O732" s="4"/>
      <c r="P732" s="92">
        <f t="shared" si="140"/>
        <v>-3.02981369549934E-2</v>
      </c>
      <c r="Q732" s="19">
        <f t="shared" si="141"/>
        <v>29391.951999999997</v>
      </c>
      <c r="R732" s="90">
        <f t="shared" si="142"/>
        <v>1.4775672491648044E-3</v>
      </c>
      <c r="S732" s="1">
        <f t="shared" si="145"/>
        <v>0.1</v>
      </c>
      <c r="T732" s="90">
        <f t="shared" si="143"/>
        <v>1.4775672491648044E-4</v>
      </c>
    </row>
    <row r="733" spans="1:35" ht="12.95" customHeight="1" x14ac:dyDescent="0.2">
      <c r="A733" s="47" t="s">
        <v>2082</v>
      </c>
      <c r="B733" s="48"/>
      <c r="C733" s="49">
        <v>44417.37</v>
      </c>
      <c r="D733" s="49"/>
      <c r="E733" s="4">
        <f t="shared" si="137"/>
        <v>-16014.987395228551</v>
      </c>
      <c r="F733" s="4">
        <f t="shared" si="138"/>
        <v>-16015</v>
      </c>
      <c r="G733" s="4">
        <f t="shared" si="139"/>
        <v>7.9275000025518239E-3</v>
      </c>
      <c r="I733" s="1">
        <f t="shared" si="144"/>
        <v>7.9275000025518239E-3</v>
      </c>
      <c r="M733" s="4"/>
      <c r="N733" s="4"/>
      <c r="O733" s="4"/>
      <c r="P733" s="92">
        <f t="shared" si="140"/>
        <v>-3.0271790332957835E-2</v>
      </c>
      <c r="Q733" s="19">
        <f t="shared" si="141"/>
        <v>29398.870000000003</v>
      </c>
      <c r="R733" s="90">
        <f t="shared" si="142"/>
        <v>1.4591857821365617E-3</v>
      </c>
      <c r="S733" s="1">
        <f t="shared" si="145"/>
        <v>0.1</v>
      </c>
      <c r="T733" s="90">
        <f t="shared" si="143"/>
        <v>1.4591857821365616E-4</v>
      </c>
      <c r="AD733" s="1" t="s">
        <v>1989</v>
      </c>
      <c r="AE733" s="1">
        <v>7</v>
      </c>
      <c r="AG733" s="1" t="s">
        <v>2081</v>
      </c>
      <c r="AI733" s="1" t="s">
        <v>1993</v>
      </c>
    </row>
    <row r="734" spans="1:35" ht="12.95" customHeight="1" x14ac:dyDescent="0.2">
      <c r="A734" s="47" t="s">
        <v>2080</v>
      </c>
      <c r="B734" s="48"/>
      <c r="C734" s="49">
        <v>44429.315999999999</v>
      </c>
      <c r="D734" s="49"/>
      <c r="E734" s="4">
        <f t="shared" si="137"/>
        <v>-15995.993185234893</v>
      </c>
      <c r="F734" s="4">
        <f t="shared" si="138"/>
        <v>-15996</v>
      </c>
      <c r="G734" s="4">
        <f t="shared" si="139"/>
        <v>4.2859999957727268E-3</v>
      </c>
      <c r="I734" s="1">
        <f t="shared" si="144"/>
        <v>4.2859999957727268E-3</v>
      </c>
      <c r="M734" s="4"/>
      <c r="N734" s="4"/>
      <c r="O734" s="4"/>
      <c r="P734" s="92">
        <f t="shared" si="140"/>
        <v>-3.0226304890289157E-2</v>
      </c>
      <c r="Q734" s="19">
        <f t="shared" si="141"/>
        <v>29410.815999999999</v>
      </c>
      <c r="R734" s="90">
        <f t="shared" si="142"/>
        <v>1.191099188548491E-3</v>
      </c>
      <c r="S734" s="1">
        <f t="shared" si="145"/>
        <v>0.1</v>
      </c>
      <c r="T734" s="90">
        <f t="shared" si="143"/>
        <v>1.191099188548491E-4</v>
      </c>
      <c r="AD734" s="1" t="s">
        <v>1989</v>
      </c>
      <c r="AE734" s="1">
        <v>6</v>
      </c>
      <c r="AG734" s="1" t="s">
        <v>2079</v>
      </c>
      <c r="AI734" s="1" t="s">
        <v>1993</v>
      </c>
    </row>
    <row r="735" spans="1:35" ht="12.95" customHeight="1" x14ac:dyDescent="0.2">
      <c r="A735" s="47" t="s">
        <v>2080</v>
      </c>
      <c r="B735" s="48"/>
      <c r="C735" s="49">
        <v>44434.345000000001</v>
      </c>
      <c r="D735" s="49"/>
      <c r="E735" s="4">
        <f t="shared" si="137"/>
        <v>-15987.997045769114</v>
      </c>
      <c r="F735" s="4">
        <f t="shared" si="138"/>
        <v>-15988</v>
      </c>
      <c r="G735" s="4">
        <f t="shared" si="139"/>
        <v>1.8580000032670796E-3</v>
      </c>
      <c r="I735" s="1">
        <f t="shared" si="144"/>
        <v>1.8580000032670796E-3</v>
      </c>
      <c r="M735" s="4"/>
      <c r="N735" s="4"/>
      <c r="O735" s="4"/>
      <c r="P735" s="92">
        <f t="shared" si="140"/>
        <v>-3.020716159785021E-2</v>
      </c>
      <c r="Q735" s="19">
        <f t="shared" si="141"/>
        <v>29415.845000000001</v>
      </c>
      <c r="R735" s="90">
        <f t="shared" si="142"/>
        <v>1.0281745885057667E-3</v>
      </c>
      <c r="S735" s="1">
        <f t="shared" si="145"/>
        <v>0.1</v>
      </c>
      <c r="T735" s="90">
        <f t="shared" si="143"/>
        <v>1.0281745885057668E-4</v>
      </c>
      <c r="AE735" s="1">
        <v>6</v>
      </c>
      <c r="AG735" s="1" t="s">
        <v>2079</v>
      </c>
      <c r="AI735" s="1" t="s">
        <v>1993</v>
      </c>
    </row>
    <row r="736" spans="1:35" ht="12.95" customHeight="1" x14ac:dyDescent="0.2">
      <c r="A736" s="47" t="s">
        <v>2080</v>
      </c>
      <c r="B736" s="48"/>
      <c r="C736" s="49">
        <v>44437.478999999999</v>
      </c>
      <c r="D736" s="49"/>
      <c r="E736" s="4">
        <f t="shared" si="137"/>
        <v>-15983.013967406474</v>
      </c>
      <c r="F736" s="4">
        <f t="shared" si="138"/>
        <v>-15983</v>
      </c>
      <c r="G736" s="4">
        <f t="shared" si="139"/>
        <v>-8.7845000016386621E-3</v>
      </c>
      <c r="I736" s="1">
        <f t="shared" si="144"/>
        <v>-8.7845000016386621E-3</v>
      </c>
      <c r="M736" s="4"/>
      <c r="N736" s="4"/>
      <c r="O736" s="4"/>
      <c r="P736" s="92">
        <f t="shared" si="140"/>
        <v>-3.0195199589789716E-2</v>
      </c>
      <c r="Q736" s="19">
        <f t="shared" si="141"/>
        <v>29418.978999999999</v>
      </c>
      <c r="R736" s="90">
        <f t="shared" si="142"/>
        <v>4.5841805685405173E-4</v>
      </c>
      <c r="S736" s="1">
        <f t="shared" si="145"/>
        <v>0.1</v>
      </c>
      <c r="T736" s="90">
        <f t="shared" si="143"/>
        <v>4.5841805685405175E-5</v>
      </c>
      <c r="AE736" s="1">
        <v>10</v>
      </c>
      <c r="AG736" s="1" t="s">
        <v>2079</v>
      </c>
      <c r="AI736" s="1" t="s">
        <v>1993</v>
      </c>
    </row>
    <row r="737" spans="1:35" ht="12.95" customHeight="1" x14ac:dyDescent="0.2">
      <c r="A737" s="47" t="s">
        <v>2080</v>
      </c>
      <c r="B737" s="48"/>
      <c r="C737" s="49">
        <v>44444.406000000003</v>
      </c>
      <c r="D737" s="49"/>
      <c r="E737" s="4">
        <f t="shared" si="137"/>
        <v>-15971.999996819986</v>
      </c>
      <c r="F737" s="4">
        <f t="shared" si="138"/>
        <v>-15972</v>
      </c>
      <c r="G737" s="4">
        <f t="shared" si="139"/>
        <v>2.0000006770715117E-6</v>
      </c>
      <c r="I737" s="1">
        <f t="shared" si="144"/>
        <v>2.0000006770715117E-6</v>
      </c>
      <c r="M737" s="4"/>
      <c r="N737" s="4"/>
      <c r="O737" s="4"/>
      <c r="P737" s="92">
        <f t="shared" si="140"/>
        <v>-3.0168890075897188E-2</v>
      </c>
      <c r="Q737" s="19">
        <f t="shared" si="141"/>
        <v>29425.906000000003</v>
      </c>
      <c r="R737" s="90">
        <f t="shared" si="142"/>
        <v>9.1028260801272718E-4</v>
      </c>
      <c r="S737" s="1">
        <f t="shared" si="145"/>
        <v>0.1</v>
      </c>
      <c r="T737" s="90">
        <f t="shared" si="143"/>
        <v>9.1028260801272718E-5</v>
      </c>
      <c r="AE737" s="1">
        <v>6</v>
      </c>
      <c r="AG737" s="1" t="s">
        <v>2079</v>
      </c>
      <c r="AI737" s="1" t="s">
        <v>1993</v>
      </c>
    </row>
    <row r="738" spans="1:35" ht="12.95" customHeight="1" x14ac:dyDescent="0.2">
      <c r="A738" s="47" t="s">
        <v>2036</v>
      </c>
      <c r="B738" s="48"/>
      <c r="C738" s="49">
        <v>44445.658000000003</v>
      </c>
      <c r="D738" s="49"/>
      <c r="E738" s="4">
        <f t="shared" si="137"/>
        <v>-15970.009309484303</v>
      </c>
      <c r="F738" s="4">
        <f t="shared" si="138"/>
        <v>-15970</v>
      </c>
      <c r="G738" s="4">
        <f t="shared" si="139"/>
        <v>-5.8550000030663796E-3</v>
      </c>
      <c r="I738" s="1">
        <f t="shared" si="144"/>
        <v>-5.8550000030663796E-3</v>
      </c>
      <c r="M738" s="4"/>
      <c r="N738" s="4"/>
      <c r="O738" s="4"/>
      <c r="P738" s="92">
        <f t="shared" si="140"/>
        <v>-3.0164107547802268E-2</v>
      </c>
      <c r="Q738" s="19">
        <f t="shared" si="141"/>
        <v>29427.158000000003</v>
      </c>
      <c r="R738" s="90">
        <f t="shared" si="142"/>
        <v>5.9093270962153532E-4</v>
      </c>
      <c r="S738" s="1">
        <f t="shared" si="145"/>
        <v>0.1</v>
      </c>
      <c r="T738" s="90">
        <f t="shared" si="143"/>
        <v>5.9093270962153537E-5</v>
      </c>
      <c r="AD738" s="1" t="s">
        <v>1989</v>
      </c>
      <c r="AE738" s="1">
        <v>10</v>
      </c>
      <c r="AG738" s="1" t="s">
        <v>2038</v>
      </c>
      <c r="AI738" s="1" t="s">
        <v>2037</v>
      </c>
    </row>
    <row r="739" spans="1:35" ht="12.95" customHeight="1" x14ac:dyDescent="0.2">
      <c r="A739" s="47" t="s">
        <v>2080</v>
      </c>
      <c r="B739" s="48"/>
      <c r="C739" s="49">
        <v>44454.464999999997</v>
      </c>
      <c r="D739" s="49"/>
      <c r="E739" s="4">
        <f t="shared" si="137"/>
        <v>-15956.006127882591</v>
      </c>
      <c r="F739" s="4">
        <f t="shared" si="138"/>
        <v>-15956</v>
      </c>
      <c r="G739" s="4">
        <f t="shared" si="139"/>
        <v>-3.8540000095963478E-3</v>
      </c>
      <c r="I739" s="1">
        <f t="shared" si="144"/>
        <v>-3.8540000095963478E-3</v>
      </c>
      <c r="M739" s="4"/>
      <c r="N739" s="4"/>
      <c r="O739" s="4"/>
      <c r="P739" s="92">
        <f t="shared" si="140"/>
        <v>-3.0130638637843991E-2</v>
      </c>
      <c r="Q739" s="19">
        <f t="shared" si="141"/>
        <v>29435.964999999997</v>
      </c>
      <c r="R739" s="90">
        <f t="shared" si="142"/>
        <v>6.9046173759951615E-4</v>
      </c>
      <c r="S739" s="1">
        <f t="shared" si="145"/>
        <v>0.1</v>
      </c>
      <c r="T739" s="90">
        <f t="shared" si="143"/>
        <v>6.904617375995162E-5</v>
      </c>
      <c r="AE739" s="1">
        <v>6</v>
      </c>
      <c r="AG739" s="1" t="s">
        <v>2079</v>
      </c>
      <c r="AI739" s="1" t="s">
        <v>1993</v>
      </c>
    </row>
    <row r="740" spans="1:35" ht="12.95" customHeight="1" x14ac:dyDescent="0.2">
      <c r="A740" s="36" t="s">
        <v>4121</v>
      </c>
      <c r="B740" s="156" t="s">
        <v>2232</v>
      </c>
      <c r="C740" s="157">
        <v>44459.491000000002</v>
      </c>
      <c r="D740" s="157" t="s">
        <v>2272</v>
      </c>
      <c r="E740" s="4">
        <f t="shared" si="137"/>
        <v>-15948.014758434385</v>
      </c>
      <c r="F740" s="4">
        <f t="shared" si="138"/>
        <v>-15948</v>
      </c>
      <c r="G740" s="4">
        <f t="shared" si="139"/>
        <v>-9.2819999990751967E-3</v>
      </c>
      <c r="I740" s="1">
        <f t="shared" si="144"/>
        <v>-9.2819999990751967E-3</v>
      </c>
      <c r="M740" s="4"/>
      <c r="N740" s="4"/>
      <c r="O740" s="4"/>
      <c r="P740" s="92">
        <f t="shared" si="140"/>
        <v>-3.0111520450279823E-2</v>
      </c>
      <c r="Q740" s="19">
        <f t="shared" si="141"/>
        <v>29440.991000000002</v>
      </c>
      <c r="R740" s="90">
        <f t="shared" si="142"/>
        <v>4.3386892222715181E-4</v>
      </c>
      <c r="S740" s="1">
        <f t="shared" si="145"/>
        <v>0.1</v>
      </c>
      <c r="T740" s="90">
        <f t="shared" si="143"/>
        <v>4.3386892222715185E-5</v>
      </c>
    </row>
    <row r="741" spans="1:35" ht="12.95" customHeight="1" x14ac:dyDescent="0.2">
      <c r="A741" s="36" t="s">
        <v>4121</v>
      </c>
      <c r="B741" s="156" t="s">
        <v>2232</v>
      </c>
      <c r="C741" s="157">
        <v>44466.400000000001</v>
      </c>
      <c r="D741" s="157" t="s">
        <v>2272</v>
      </c>
      <c r="E741" s="4">
        <f t="shared" si="137"/>
        <v>-15937.029407953369</v>
      </c>
      <c r="F741" s="4">
        <f t="shared" si="138"/>
        <v>-15937</v>
      </c>
      <c r="G741" s="4">
        <f t="shared" si="139"/>
        <v>-1.8495500000426546E-2</v>
      </c>
      <c r="I741" s="1">
        <f t="shared" si="144"/>
        <v>-1.8495500000426546E-2</v>
      </c>
      <c r="M741" s="4"/>
      <c r="N741" s="4"/>
      <c r="O741" s="4"/>
      <c r="P741" s="92">
        <f t="shared" si="140"/>
        <v>-3.0085241140689764E-2</v>
      </c>
      <c r="Q741" s="19">
        <f t="shared" si="141"/>
        <v>29447.9</v>
      </c>
      <c r="R741" s="90">
        <f t="shared" si="142"/>
        <v>1.3432209969830975E-4</v>
      </c>
      <c r="S741" s="1">
        <f t="shared" si="145"/>
        <v>0.1</v>
      </c>
      <c r="T741" s="90">
        <f t="shared" si="143"/>
        <v>1.3432209969830976E-5</v>
      </c>
    </row>
    <row r="742" spans="1:35" ht="12.95" customHeight="1" x14ac:dyDescent="0.2">
      <c r="A742" s="36" t="s">
        <v>4121</v>
      </c>
      <c r="B742" s="156" t="s">
        <v>2232</v>
      </c>
      <c r="C742" s="157">
        <v>44466.400999999998</v>
      </c>
      <c r="D742" s="157" t="s">
        <v>2272</v>
      </c>
      <c r="E742" s="4">
        <f t="shared" si="137"/>
        <v>-15937.027817947515</v>
      </c>
      <c r="F742" s="4">
        <f t="shared" si="138"/>
        <v>-15937</v>
      </c>
      <c r="G742" s="4">
        <f t="shared" si="139"/>
        <v>-1.7495500003860798E-2</v>
      </c>
      <c r="I742" s="1">
        <f t="shared" si="144"/>
        <v>-1.7495500003860798E-2</v>
      </c>
      <c r="M742" s="4"/>
      <c r="N742" s="4"/>
      <c r="O742" s="4"/>
      <c r="P742" s="92">
        <f t="shared" si="140"/>
        <v>-3.0085241140689764E-2</v>
      </c>
      <c r="Q742" s="19">
        <f t="shared" si="141"/>
        <v>29447.900999999998</v>
      </c>
      <c r="R742" s="90">
        <f t="shared" si="142"/>
        <v>1.5850158189236352E-4</v>
      </c>
      <c r="S742" s="1">
        <f t="shared" si="145"/>
        <v>0.1</v>
      </c>
      <c r="T742" s="90">
        <f t="shared" si="143"/>
        <v>1.5850158189236354E-5</v>
      </c>
    </row>
    <row r="743" spans="1:35" ht="12.95" customHeight="1" x14ac:dyDescent="0.2">
      <c r="A743" s="47" t="s">
        <v>2083</v>
      </c>
      <c r="B743" s="48"/>
      <c r="C743" s="49">
        <v>44466.423000000003</v>
      </c>
      <c r="D743" s="49"/>
      <c r="E743" s="4">
        <f t="shared" si="137"/>
        <v>-15936.992837818607</v>
      </c>
      <c r="F743" s="4">
        <f t="shared" si="138"/>
        <v>-15937</v>
      </c>
      <c r="G743" s="4">
        <f t="shared" si="139"/>
        <v>4.5045000006211922E-3</v>
      </c>
      <c r="I743" s="1">
        <f t="shared" si="144"/>
        <v>4.5045000006211922E-3</v>
      </c>
      <c r="M743" s="4"/>
      <c r="N743" s="4"/>
      <c r="O743" s="4"/>
      <c r="P743" s="92">
        <f t="shared" si="140"/>
        <v>-3.0085241140689764E-2</v>
      </c>
      <c r="Q743" s="19">
        <f t="shared" si="141"/>
        <v>29447.923000000003</v>
      </c>
      <c r="R743" s="90">
        <f t="shared" si="142"/>
        <v>1.1964501922228999E-3</v>
      </c>
      <c r="S743" s="1">
        <f t="shared" si="145"/>
        <v>0.1</v>
      </c>
      <c r="T743" s="90">
        <f t="shared" si="143"/>
        <v>1.1964501922228999E-4</v>
      </c>
      <c r="AD743" s="1" t="s">
        <v>1989</v>
      </c>
      <c r="AI743" s="1" t="s">
        <v>1988</v>
      </c>
    </row>
    <row r="744" spans="1:35" ht="12.95" customHeight="1" x14ac:dyDescent="0.2">
      <c r="A744" s="47" t="s">
        <v>2083</v>
      </c>
      <c r="B744" s="48"/>
      <c r="C744" s="49">
        <v>44466.423999999999</v>
      </c>
      <c r="D744" s="49"/>
      <c r="E744" s="4">
        <f t="shared" si="137"/>
        <v>-15936.991247812753</v>
      </c>
      <c r="F744" s="4">
        <f t="shared" si="138"/>
        <v>-15937</v>
      </c>
      <c r="G744" s="4">
        <f t="shared" si="139"/>
        <v>5.5044999971869402E-3</v>
      </c>
      <c r="I744" s="1">
        <f t="shared" si="144"/>
        <v>5.5044999971869402E-3</v>
      </c>
      <c r="M744" s="4"/>
      <c r="N744" s="4"/>
      <c r="O744" s="4"/>
      <c r="P744" s="92">
        <f t="shared" si="140"/>
        <v>-3.0085241140689764E-2</v>
      </c>
      <c r="Q744" s="19">
        <f t="shared" si="141"/>
        <v>29447.923999999999</v>
      </c>
      <c r="R744" s="90">
        <f t="shared" si="142"/>
        <v>1.2666296742610734E-3</v>
      </c>
      <c r="S744" s="1">
        <f t="shared" si="145"/>
        <v>0.1</v>
      </c>
      <c r="T744" s="90">
        <f t="shared" si="143"/>
        <v>1.2666296742610734E-4</v>
      </c>
      <c r="AD744" s="1" t="s">
        <v>1989</v>
      </c>
      <c r="AI744" s="1" t="s">
        <v>1988</v>
      </c>
    </row>
    <row r="745" spans="1:35" ht="12.95" customHeight="1" x14ac:dyDescent="0.2">
      <c r="A745" s="47" t="s">
        <v>2080</v>
      </c>
      <c r="B745" s="48"/>
      <c r="C745" s="49">
        <v>44471.438000000002</v>
      </c>
      <c r="D745" s="49"/>
      <c r="E745" s="4">
        <f t="shared" si="137"/>
        <v>-15929.018958434861</v>
      </c>
      <c r="F745" s="4">
        <f t="shared" si="138"/>
        <v>-15929</v>
      </c>
      <c r="G745" s="4">
        <f t="shared" si="139"/>
        <v>-1.1923500002012588E-2</v>
      </c>
      <c r="I745" s="1">
        <f t="shared" si="144"/>
        <v>-1.1923500002012588E-2</v>
      </c>
      <c r="M745" s="4"/>
      <c r="N745" s="4"/>
      <c r="O745" s="4"/>
      <c r="P745" s="92">
        <f t="shared" si="140"/>
        <v>-3.0066134877941117E-2</v>
      </c>
      <c r="Q745" s="19">
        <f t="shared" si="141"/>
        <v>29452.938000000002</v>
      </c>
      <c r="R745" s="90">
        <f t="shared" si="142"/>
        <v>3.2915520024125817E-4</v>
      </c>
      <c r="S745" s="1">
        <f t="shared" si="145"/>
        <v>0.1</v>
      </c>
      <c r="T745" s="90">
        <f t="shared" si="143"/>
        <v>3.2915520024125817E-5</v>
      </c>
      <c r="AE745" s="1">
        <v>7</v>
      </c>
      <c r="AG745" s="1" t="s">
        <v>2079</v>
      </c>
      <c r="AI745" s="1" t="s">
        <v>1993</v>
      </c>
    </row>
    <row r="746" spans="1:35" ht="12.95" customHeight="1" x14ac:dyDescent="0.2">
      <c r="A746" s="47" t="s">
        <v>2080</v>
      </c>
      <c r="B746" s="48"/>
      <c r="C746" s="49">
        <v>44473.330999999998</v>
      </c>
      <c r="D746" s="49"/>
      <c r="E746" s="4">
        <f t="shared" si="137"/>
        <v>-15926.009077343455</v>
      </c>
      <c r="F746" s="4">
        <f t="shared" si="138"/>
        <v>-15926</v>
      </c>
      <c r="G746" s="4">
        <f t="shared" si="139"/>
        <v>-5.7090000045718625E-3</v>
      </c>
      <c r="I746" s="1">
        <f t="shared" si="144"/>
        <v>-5.7090000045718625E-3</v>
      </c>
      <c r="M746" s="4"/>
      <c r="N746" s="4"/>
      <c r="O746" s="4"/>
      <c r="P746" s="92">
        <f t="shared" si="140"/>
        <v>-3.0058971323880482E-2</v>
      </c>
      <c r="Q746" s="19">
        <f t="shared" si="141"/>
        <v>29454.830999999998</v>
      </c>
      <c r="R746" s="90">
        <f t="shared" si="142"/>
        <v>5.9292110325115236E-4</v>
      </c>
      <c r="S746" s="1">
        <f t="shared" si="145"/>
        <v>0.1</v>
      </c>
      <c r="T746" s="90">
        <f t="shared" si="143"/>
        <v>5.9292110325115242E-5</v>
      </c>
      <c r="AE746" s="1">
        <v>6</v>
      </c>
      <c r="AG746" s="1" t="s">
        <v>2079</v>
      </c>
      <c r="AI746" s="1" t="s">
        <v>1993</v>
      </c>
    </row>
    <row r="747" spans="1:35" ht="12.95" customHeight="1" x14ac:dyDescent="0.2">
      <c r="A747" s="47" t="s">
        <v>2080</v>
      </c>
      <c r="B747" s="48"/>
      <c r="C747" s="49">
        <v>44481.510999999999</v>
      </c>
      <c r="D747" s="49"/>
      <c r="E747" s="4">
        <f t="shared" si="137"/>
        <v>-15913.002829415431</v>
      </c>
      <c r="F747" s="4">
        <f t="shared" si="138"/>
        <v>-15913</v>
      </c>
      <c r="G747" s="4">
        <f t="shared" si="139"/>
        <v>-1.7795000021578744E-3</v>
      </c>
      <c r="I747" s="1">
        <f t="shared" si="144"/>
        <v>-1.7795000021578744E-3</v>
      </c>
      <c r="M747" s="4"/>
      <c r="N747" s="4"/>
      <c r="O747" s="4"/>
      <c r="P747" s="92">
        <f t="shared" si="140"/>
        <v>-3.0027937415368695E-2</v>
      </c>
      <c r="Q747" s="19">
        <f t="shared" si="141"/>
        <v>29463.010999999999</v>
      </c>
      <c r="R747" s="90">
        <f t="shared" si="142"/>
        <v>7.9797421628808891E-4</v>
      </c>
      <c r="S747" s="1">
        <f t="shared" si="145"/>
        <v>0.1</v>
      </c>
      <c r="T747" s="90">
        <f t="shared" si="143"/>
        <v>7.9797421628808902E-5</v>
      </c>
      <c r="AE747" s="1">
        <v>7</v>
      </c>
      <c r="AG747" s="1" t="s">
        <v>2079</v>
      </c>
      <c r="AI747" s="1" t="s">
        <v>1993</v>
      </c>
    </row>
    <row r="748" spans="1:35" ht="12.95" customHeight="1" x14ac:dyDescent="0.2">
      <c r="A748" s="47" t="s">
        <v>2080</v>
      </c>
      <c r="B748" s="48"/>
      <c r="C748" s="49">
        <v>44483.377999999997</v>
      </c>
      <c r="D748" s="49"/>
      <c r="E748" s="4">
        <f t="shared" si="137"/>
        <v>-15910.034288476361</v>
      </c>
      <c r="F748" s="4">
        <f t="shared" si="138"/>
        <v>-15910</v>
      </c>
      <c r="G748" s="4">
        <f t="shared" si="139"/>
        <v>-2.1565000002738088E-2</v>
      </c>
      <c r="I748" s="1">
        <f t="shared" si="144"/>
        <v>-2.1565000002738088E-2</v>
      </c>
      <c r="M748" s="4"/>
      <c r="N748" s="4"/>
      <c r="O748" s="4"/>
      <c r="P748" s="92">
        <f t="shared" si="140"/>
        <v>-3.0020777627039273E-2</v>
      </c>
      <c r="Q748" s="19">
        <f t="shared" si="141"/>
        <v>29464.877999999997</v>
      </c>
      <c r="R748" s="90">
        <f t="shared" si="142"/>
        <v>7.1500175231632593E-5</v>
      </c>
      <c r="S748" s="1">
        <f t="shared" si="145"/>
        <v>0.1</v>
      </c>
      <c r="T748" s="90">
        <f t="shared" si="143"/>
        <v>7.15001752316326E-6</v>
      </c>
      <c r="AE748" s="1">
        <v>6</v>
      </c>
      <c r="AG748" s="1" t="s">
        <v>2079</v>
      </c>
      <c r="AI748" s="1" t="s">
        <v>1993</v>
      </c>
    </row>
    <row r="749" spans="1:35" ht="12.95" customHeight="1" x14ac:dyDescent="0.2">
      <c r="A749" s="47" t="s">
        <v>2082</v>
      </c>
      <c r="B749" s="48"/>
      <c r="C749" s="49">
        <v>44483.387000000002</v>
      </c>
      <c r="D749" s="49"/>
      <c r="E749" s="4">
        <f t="shared" si="137"/>
        <v>-15910.019978423619</v>
      </c>
      <c r="F749" s="4">
        <f t="shared" si="138"/>
        <v>-15910</v>
      </c>
      <c r="G749" s="4">
        <f t="shared" si="139"/>
        <v>-1.2564999997266568E-2</v>
      </c>
      <c r="I749" s="1">
        <f t="shared" si="144"/>
        <v>-1.2564999997266568E-2</v>
      </c>
      <c r="M749" s="4"/>
      <c r="N749" s="4"/>
      <c r="O749" s="4"/>
      <c r="P749" s="92">
        <f t="shared" si="140"/>
        <v>-3.0020777627039273E-2</v>
      </c>
      <c r="Q749" s="19">
        <f t="shared" si="141"/>
        <v>29464.887000000002</v>
      </c>
      <c r="R749" s="90">
        <f t="shared" si="142"/>
        <v>3.0470417266007318E-4</v>
      </c>
      <c r="S749" s="1">
        <f t="shared" si="145"/>
        <v>0.1</v>
      </c>
      <c r="T749" s="90">
        <f t="shared" si="143"/>
        <v>3.0470417266007321E-5</v>
      </c>
      <c r="AD749" s="1" t="s">
        <v>1989</v>
      </c>
      <c r="AE749" s="1">
        <v>6</v>
      </c>
      <c r="AG749" s="1" t="s">
        <v>2081</v>
      </c>
      <c r="AI749" s="1" t="s">
        <v>1993</v>
      </c>
    </row>
    <row r="750" spans="1:35" ht="12.95" customHeight="1" x14ac:dyDescent="0.2">
      <c r="A750" s="47" t="s">
        <v>2085</v>
      </c>
      <c r="B750" s="48"/>
      <c r="C750" s="49">
        <v>44486.548000000003</v>
      </c>
      <c r="D750" s="49">
        <v>2E-3</v>
      </c>
      <c r="E750" s="4">
        <f t="shared" si="137"/>
        <v>-15904.993969902778</v>
      </c>
      <c r="F750" s="4">
        <f t="shared" si="138"/>
        <v>-15905</v>
      </c>
      <c r="G750" s="4">
        <f t="shared" si="139"/>
        <v>3.7924999996903352E-3</v>
      </c>
      <c r="I750" s="1">
        <f t="shared" si="144"/>
        <v>3.7924999996903352E-3</v>
      </c>
      <c r="M750" s="4"/>
      <c r="N750" s="4"/>
      <c r="O750" s="4"/>
      <c r="P750" s="92">
        <f t="shared" si="140"/>
        <v>-3.0008846215544917E-2</v>
      </c>
      <c r="Q750" s="19">
        <f t="shared" si="141"/>
        <v>29468.048000000003</v>
      </c>
      <c r="R750" s="90">
        <f t="shared" si="142"/>
        <v>1.1425310059621988E-3</v>
      </c>
      <c r="S750" s="1">
        <f t="shared" si="145"/>
        <v>0.1</v>
      </c>
      <c r="T750" s="90">
        <f t="shared" si="143"/>
        <v>1.1425310059621989E-4</v>
      </c>
      <c r="AD750" s="1" t="s">
        <v>1989</v>
      </c>
      <c r="AE750" s="1">
        <v>13</v>
      </c>
      <c r="AG750" s="1" t="s">
        <v>2084</v>
      </c>
      <c r="AI750" s="1" t="s">
        <v>1988</v>
      </c>
    </row>
    <row r="751" spans="1:35" ht="12.95" customHeight="1" x14ac:dyDescent="0.2">
      <c r="A751" s="47" t="s">
        <v>2085</v>
      </c>
      <c r="B751" s="48"/>
      <c r="C751" s="49">
        <v>44486.550999999999</v>
      </c>
      <c r="D751" s="49">
        <v>3.0000000000000001E-3</v>
      </c>
      <c r="E751" s="4">
        <f t="shared" si="137"/>
        <v>-15904.989199885205</v>
      </c>
      <c r="F751" s="4">
        <f t="shared" si="138"/>
        <v>-15905</v>
      </c>
      <c r="G751" s="4">
        <f t="shared" si="139"/>
        <v>6.7924999966635369E-3</v>
      </c>
      <c r="I751" s="1">
        <f t="shared" si="144"/>
        <v>6.7924999966635369E-3</v>
      </c>
      <c r="M751" s="4"/>
      <c r="N751" s="4"/>
      <c r="O751" s="4"/>
      <c r="P751" s="92">
        <f t="shared" si="140"/>
        <v>-3.0008846215544917E-2</v>
      </c>
      <c r="Q751" s="19">
        <f t="shared" si="141"/>
        <v>29468.050999999999</v>
      </c>
      <c r="R751" s="90">
        <f t="shared" si="142"/>
        <v>1.3543390830308298E-3</v>
      </c>
      <c r="S751" s="1">
        <f t="shared" si="145"/>
        <v>0.1</v>
      </c>
      <c r="T751" s="90">
        <f t="shared" si="143"/>
        <v>1.3543390830308299E-4</v>
      </c>
      <c r="AD751" s="1" t="s">
        <v>1989</v>
      </c>
      <c r="AE751" s="1">
        <v>13</v>
      </c>
      <c r="AG751" s="1" t="s">
        <v>2086</v>
      </c>
      <c r="AI751" s="1" t="s">
        <v>1988</v>
      </c>
    </row>
    <row r="752" spans="1:35" ht="12.95" customHeight="1" x14ac:dyDescent="0.2">
      <c r="A752" s="36" t="s">
        <v>4121</v>
      </c>
      <c r="B752" s="156" t="s">
        <v>2232</v>
      </c>
      <c r="C752" s="157">
        <v>44488.423999999999</v>
      </c>
      <c r="D752" s="157" t="s">
        <v>2272</v>
      </c>
      <c r="E752" s="4">
        <f t="shared" si="137"/>
        <v>-15902.011118910978</v>
      </c>
      <c r="F752" s="4">
        <f t="shared" si="138"/>
        <v>-15902</v>
      </c>
      <c r="G752" s="4">
        <f t="shared" si="139"/>
        <v>-6.9930000026943162E-3</v>
      </c>
      <c r="I752" s="1">
        <f t="shared" si="144"/>
        <v>-6.9930000026943162E-3</v>
      </c>
      <c r="M752" s="4"/>
      <c r="N752" s="4"/>
      <c r="O752" s="4"/>
      <c r="P752" s="92">
        <f t="shared" si="140"/>
        <v>-3.0001688310081105E-2</v>
      </c>
      <c r="Q752" s="19">
        <f t="shared" si="141"/>
        <v>29469.923999999999</v>
      </c>
      <c r="R752" s="90">
        <f t="shared" si="142"/>
        <v>5.2939973762647754E-4</v>
      </c>
      <c r="S752" s="1">
        <f t="shared" si="145"/>
        <v>0.1</v>
      </c>
      <c r="T752" s="90">
        <f t="shared" si="143"/>
        <v>5.2939973762647755E-5</v>
      </c>
    </row>
    <row r="753" spans="1:35" ht="12.95" customHeight="1" x14ac:dyDescent="0.2">
      <c r="A753" s="47" t="s">
        <v>2087</v>
      </c>
      <c r="B753" s="48"/>
      <c r="C753" s="49">
        <v>44490.294000000002</v>
      </c>
      <c r="D753" s="49"/>
      <c r="E753" s="4">
        <f t="shared" si="137"/>
        <v>-15899.037807954322</v>
      </c>
      <c r="F753" s="4">
        <f t="shared" si="138"/>
        <v>-15899</v>
      </c>
      <c r="G753" s="4">
        <f t="shared" si="139"/>
        <v>-2.3778499999025371E-2</v>
      </c>
      <c r="I753" s="1">
        <f t="shared" si="144"/>
        <v>-2.3778499999025371E-2</v>
      </c>
      <c r="M753" s="4"/>
      <c r="N753" s="4"/>
      <c r="O753" s="4"/>
      <c r="P753" s="92">
        <f t="shared" si="140"/>
        <v>-2.9994531110691898E-2</v>
      </c>
      <c r="Q753" s="19">
        <f t="shared" si="141"/>
        <v>29471.794000000002</v>
      </c>
      <c r="R753" s="90">
        <f t="shared" si="142"/>
        <v>3.8639042781206197E-5</v>
      </c>
      <c r="S753" s="1">
        <f t="shared" si="145"/>
        <v>0.1</v>
      </c>
      <c r="T753" s="90">
        <f t="shared" si="143"/>
        <v>3.8639042781206201E-6</v>
      </c>
      <c r="AD753" s="1" t="s">
        <v>1989</v>
      </c>
      <c r="AE753" s="1">
        <v>8</v>
      </c>
      <c r="AG753" s="1" t="s">
        <v>2014</v>
      </c>
      <c r="AI753" s="1" t="s">
        <v>1993</v>
      </c>
    </row>
    <row r="754" spans="1:35" ht="12.95" customHeight="1" x14ac:dyDescent="0.2">
      <c r="A754" s="47" t="s">
        <v>2088</v>
      </c>
      <c r="B754" s="48"/>
      <c r="C754" s="49">
        <v>44490.32</v>
      </c>
      <c r="D754" s="49"/>
      <c r="E754" s="4">
        <f t="shared" si="137"/>
        <v>-15898.996467801988</v>
      </c>
      <c r="F754" s="4">
        <f t="shared" si="138"/>
        <v>-15899</v>
      </c>
      <c r="G754" s="4">
        <f t="shared" si="139"/>
        <v>2.2214999989955686E-3</v>
      </c>
      <c r="I754" s="1">
        <f t="shared" si="144"/>
        <v>2.2214999989955686E-3</v>
      </c>
      <c r="M754" s="4"/>
      <c r="N754" s="4"/>
      <c r="O754" s="4"/>
      <c r="P754" s="92">
        <f t="shared" si="140"/>
        <v>-2.9994531110691898E-2</v>
      </c>
      <c r="Q754" s="19">
        <f t="shared" si="141"/>
        <v>29471.82</v>
      </c>
      <c r="R754" s="90">
        <f t="shared" si="142"/>
        <v>1.0378726604603507E-3</v>
      </c>
      <c r="S754" s="1">
        <f t="shared" si="145"/>
        <v>0.1</v>
      </c>
      <c r="T754" s="90">
        <f t="shared" si="143"/>
        <v>1.0378726604603507E-4</v>
      </c>
      <c r="AD754" s="1" t="s">
        <v>1989</v>
      </c>
      <c r="AE754" s="1">
        <v>7</v>
      </c>
      <c r="AG754" s="1" t="s">
        <v>2079</v>
      </c>
      <c r="AI754" s="1" t="s">
        <v>1993</v>
      </c>
    </row>
    <row r="755" spans="1:35" ht="12.95" customHeight="1" x14ac:dyDescent="0.2">
      <c r="A755" s="36" t="s">
        <v>4121</v>
      </c>
      <c r="B755" s="156" t="s">
        <v>2232</v>
      </c>
      <c r="C755" s="157">
        <v>44491.559000000001</v>
      </c>
      <c r="D755" s="157" t="s">
        <v>2272</v>
      </c>
      <c r="E755" s="4">
        <f t="shared" si="137"/>
        <v>-15897.026450542471</v>
      </c>
      <c r="F755" s="4">
        <f t="shared" si="138"/>
        <v>-15897</v>
      </c>
      <c r="G755" s="4">
        <f t="shared" si="139"/>
        <v>-1.6635500003758352E-2</v>
      </c>
      <c r="I755" s="1">
        <f t="shared" si="144"/>
        <v>-1.6635500003758352E-2</v>
      </c>
      <c r="M755" s="4"/>
      <c r="N755" s="4"/>
      <c r="O755" s="4"/>
      <c r="P755" s="92">
        <f t="shared" si="140"/>
        <v>-2.9989760036696091E-2</v>
      </c>
      <c r="Q755" s="19">
        <f t="shared" si="141"/>
        <v>29473.059000000001</v>
      </c>
      <c r="R755" s="90">
        <f t="shared" si="142"/>
        <v>1.7833626102731827E-4</v>
      </c>
      <c r="S755" s="1">
        <f t="shared" si="145"/>
        <v>0.1</v>
      </c>
      <c r="T755" s="90">
        <f t="shared" si="143"/>
        <v>1.7833626102731828E-5</v>
      </c>
    </row>
    <row r="756" spans="1:35" ht="12.95" customHeight="1" x14ac:dyDescent="0.2">
      <c r="A756" s="47" t="s">
        <v>2088</v>
      </c>
      <c r="B756" s="48"/>
      <c r="C756" s="49">
        <v>44503.514000000003</v>
      </c>
      <c r="D756" s="49"/>
      <c r="E756" s="4">
        <f t="shared" si="137"/>
        <v>-15878.017930496073</v>
      </c>
      <c r="F756" s="4">
        <f t="shared" si="138"/>
        <v>-15878</v>
      </c>
      <c r="G756" s="4">
        <f t="shared" si="139"/>
        <v>-1.1276999997789972E-2</v>
      </c>
      <c r="I756" s="1">
        <f t="shared" si="144"/>
        <v>-1.1276999997789972E-2</v>
      </c>
      <c r="M756" s="4"/>
      <c r="N756" s="4"/>
      <c r="O756" s="4"/>
      <c r="P756" s="92">
        <f t="shared" si="140"/>
        <v>-2.9944450485056326E-2</v>
      </c>
      <c r="Q756" s="19">
        <f t="shared" si="141"/>
        <v>29485.014000000003</v>
      </c>
      <c r="R756" s="90">
        <f t="shared" si="142"/>
        <v>3.4847370769454085E-4</v>
      </c>
      <c r="S756" s="1">
        <f t="shared" si="145"/>
        <v>0.1</v>
      </c>
      <c r="T756" s="90">
        <f t="shared" si="143"/>
        <v>3.4847370769454086E-5</v>
      </c>
      <c r="AD756" s="1" t="s">
        <v>1989</v>
      </c>
      <c r="AE756" s="1">
        <v>9</v>
      </c>
      <c r="AG756" s="1" t="s">
        <v>2079</v>
      </c>
      <c r="AI756" s="1" t="s">
        <v>1993</v>
      </c>
    </row>
    <row r="757" spans="1:35" ht="12.95" customHeight="1" x14ac:dyDescent="0.2">
      <c r="A757" s="47" t="s">
        <v>2087</v>
      </c>
      <c r="B757" s="48"/>
      <c r="C757" s="49">
        <v>44507.294000000002</v>
      </c>
      <c r="D757" s="49"/>
      <c r="E757" s="4">
        <f t="shared" si="137"/>
        <v>-15872.007708348405</v>
      </c>
      <c r="F757" s="4">
        <f t="shared" si="138"/>
        <v>-15872</v>
      </c>
      <c r="G757" s="4">
        <f t="shared" si="139"/>
        <v>-4.8480000041308813E-3</v>
      </c>
      <c r="I757" s="1">
        <f t="shared" si="144"/>
        <v>-4.8480000041308813E-3</v>
      </c>
      <c r="M757" s="4"/>
      <c r="N757" s="4"/>
      <c r="O757" s="4"/>
      <c r="P757" s="92">
        <f t="shared" si="140"/>
        <v>-2.9930148089546166E-2</v>
      </c>
      <c r="Q757" s="19">
        <f t="shared" si="141"/>
        <v>29488.794000000002</v>
      </c>
      <c r="R757" s="90">
        <f t="shared" si="142"/>
        <v>6.2911415257870158E-4</v>
      </c>
      <c r="S757" s="1">
        <f t="shared" si="145"/>
        <v>0.1</v>
      </c>
      <c r="T757" s="90">
        <f t="shared" si="143"/>
        <v>6.2911415257870158E-5</v>
      </c>
      <c r="AD757" s="1" t="s">
        <v>1989</v>
      </c>
      <c r="AE757" s="1">
        <v>9</v>
      </c>
      <c r="AG757" s="1" t="s">
        <v>2014</v>
      </c>
      <c r="AI757" s="1" t="s">
        <v>1993</v>
      </c>
    </row>
    <row r="758" spans="1:35" ht="12.95" customHeight="1" x14ac:dyDescent="0.2">
      <c r="A758" s="61" t="s">
        <v>2088</v>
      </c>
      <c r="B758" s="62"/>
      <c r="C758" s="63">
        <v>44512.317999999999</v>
      </c>
      <c r="D758" s="63"/>
      <c r="E758" s="4">
        <f t="shared" si="137"/>
        <v>-15864.019518911931</v>
      </c>
      <c r="F758" s="4">
        <f t="shared" si="138"/>
        <v>-15864</v>
      </c>
      <c r="G758" s="4">
        <f t="shared" si="139"/>
        <v>-1.2276000001293141E-2</v>
      </c>
      <c r="I758" s="1">
        <f t="shared" si="144"/>
        <v>-1.2276000001293141E-2</v>
      </c>
      <c r="M758" s="4"/>
      <c r="O758" s="4"/>
      <c r="P758" s="92">
        <f t="shared" si="140"/>
        <v>-2.9911082622219032E-2</v>
      </c>
      <c r="Q758" s="19">
        <f t="shared" si="141"/>
        <v>29493.817999999999</v>
      </c>
      <c r="R758" s="90">
        <f t="shared" si="142"/>
        <v>3.1099613904688237E-4</v>
      </c>
      <c r="S758" s="1">
        <f t="shared" si="145"/>
        <v>0.1</v>
      </c>
      <c r="T758" s="90">
        <f t="shared" si="143"/>
        <v>3.1099613904688235E-5</v>
      </c>
      <c r="AD758" s="1" t="s">
        <v>1989</v>
      </c>
      <c r="AE758" s="1">
        <v>8</v>
      </c>
      <c r="AG758" s="1" t="s">
        <v>2014</v>
      </c>
      <c r="AI758" s="1" t="s">
        <v>1993</v>
      </c>
    </row>
    <row r="759" spans="1:35" ht="12.95" customHeight="1" x14ac:dyDescent="0.2">
      <c r="A759" s="47" t="s">
        <v>2036</v>
      </c>
      <c r="B759" s="48"/>
      <c r="C759" s="49">
        <v>44518.614999999998</v>
      </c>
      <c r="D759" s="49"/>
      <c r="E759" s="4">
        <f t="shared" si="137"/>
        <v>-15854.00725201673</v>
      </c>
      <c r="F759" s="4">
        <f t="shared" si="138"/>
        <v>-15854</v>
      </c>
      <c r="G759" s="4">
        <f t="shared" si="139"/>
        <v>-4.5610000015585683E-3</v>
      </c>
      <c r="I759" s="1">
        <f t="shared" si="144"/>
        <v>-4.5610000015585683E-3</v>
      </c>
      <c r="M759" s="4"/>
      <c r="N759" s="4"/>
      <c r="O759" s="4"/>
      <c r="P759" s="92">
        <f t="shared" si="140"/>
        <v>-2.9887257848806151E-2</v>
      </c>
      <c r="Q759" s="19">
        <f t="shared" si="141"/>
        <v>29500.114999999998</v>
      </c>
      <c r="R759" s="90">
        <f t="shared" si="142"/>
        <v>6.4141933654526979E-4</v>
      </c>
      <c r="S759" s="1">
        <f t="shared" si="145"/>
        <v>0.1</v>
      </c>
      <c r="T759" s="90">
        <f t="shared" si="143"/>
        <v>6.4141933654526977E-5</v>
      </c>
      <c r="AD759" s="1" t="s">
        <v>1989</v>
      </c>
      <c r="AE759" s="1">
        <v>19</v>
      </c>
      <c r="AG759" s="1" t="s">
        <v>2078</v>
      </c>
      <c r="AI759" s="1" t="s">
        <v>2037</v>
      </c>
    </row>
    <row r="760" spans="1:35" ht="12.95" customHeight="1" x14ac:dyDescent="0.2">
      <c r="A760" s="47" t="s">
        <v>2088</v>
      </c>
      <c r="B760" s="48"/>
      <c r="C760" s="49">
        <v>44541.254999999997</v>
      </c>
      <c r="D760" s="49"/>
      <c r="E760" s="4">
        <f t="shared" si="137"/>
        <v>-15818.009519365087</v>
      </c>
      <c r="F760" s="4">
        <f t="shared" si="138"/>
        <v>-15818</v>
      </c>
      <c r="G760" s="4">
        <f t="shared" si="139"/>
        <v>-5.9870000040973537E-3</v>
      </c>
      <c r="I760" s="1">
        <f t="shared" si="144"/>
        <v>-5.9870000040973537E-3</v>
      </c>
      <c r="M760" s="4"/>
      <c r="N760" s="4"/>
      <c r="O760" s="4"/>
      <c r="P760" s="92">
        <f t="shared" si="140"/>
        <v>-2.9801553623383263E-2</v>
      </c>
      <c r="Q760" s="19">
        <f t="shared" si="141"/>
        <v>29522.754999999997</v>
      </c>
      <c r="R760" s="90">
        <f t="shared" si="142"/>
        <v>5.6713296408584363E-4</v>
      </c>
      <c r="S760" s="1">
        <f t="shared" si="145"/>
        <v>0.1</v>
      </c>
      <c r="T760" s="90">
        <f t="shared" si="143"/>
        <v>5.6713296408584367E-5</v>
      </c>
      <c r="AD760" s="1" t="s">
        <v>1989</v>
      </c>
      <c r="AE760" s="1">
        <v>8</v>
      </c>
      <c r="AG760" s="1" t="s">
        <v>2014</v>
      </c>
      <c r="AI760" s="1" t="s">
        <v>1993</v>
      </c>
    </row>
    <row r="761" spans="1:35" ht="12.95" customHeight="1" x14ac:dyDescent="0.2">
      <c r="A761" s="47" t="s">
        <v>2088</v>
      </c>
      <c r="B761" s="48"/>
      <c r="C761" s="49">
        <v>44551.298999999999</v>
      </c>
      <c r="D761" s="49"/>
      <c r="E761" s="4">
        <f t="shared" si="137"/>
        <v>-15802.039500515564</v>
      </c>
      <c r="F761" s="4">
        <f t="shared" si="138"/>
        <v>-15802</v>
      </c>
      <c r="G761" s="4">
        <f t="shared" si="139"/>
        <v>-2.4843000006512739E-2</v>
      </c>
      <c r="I761" s="1">
        <f t="shared" si="144"/>
        <v>-2.4843000006512739E-2</v>
      </c>
      <c r="M761" s="4"/>
      <c r="N761" s="4"/>
      <c r="O761" s="4"/>
      <c r="P761" s="92">
        <f t="shared" si="140"/>
        <v>-2.9763495492865864E-2</v>
      </c>
      <c r="Q761" s="19">
        <f t="shared" si="141"/>
        <v>29532.798999999999</v>
      </c>
      <c r="R761" s="90">
        <f t="shared" si="142"/>
        <v>2.4211275831221476E-5</v>
      </c>
      <c r="S761" s="1">
        <f t="shared" si="145"/>
        <v>0.1</v>
      </c>
      <c r="T761" s="90">
        <f t="shared" si="143"/>
        <v>2.4211275831221479E-6</v>
      </c>
      <c r="AD761" s="1" t="s">
        <v>1989</v>
      </c>
      <c r="AE761" s="1">
        <v>7</v>
      </c>
      <c r="AG761" s="1" t="s">
        <v>2079</v>
      </c>
      <c r="AI761" s="1" t="s">
        <v>1993</v>
      </c>
    </row>
    <row r="762" spans="1:35" ht="12.95" customHeight="1" x14ac:dyDescent="0.2">
      <c r="A762" s="47" t="s">
        <v>2036</v>
      </c>
      <c r="B762" s="48"/>
      <c r="C762" s="49">
        <v>44562.64</v>
      </c>
      <c r="D762" s="49"/>
      <c r="E762" s="4">
        <f t="shared" si="137"/>
        <v>-15784.007244066699</v>
      </c>
      <c r="F762" s="4">
        <f t="shared" si="138"/>
        <v>-15784</v>
      </c>
      <c r="G762" s="4">
        <f t="shared" si="139"/>
        <v>-4.5559999998658895E-3</v>
      </c>
      <c r="I762" s="1">
        <f t="shared" si="144"/>
        <v>-4.5559999998658895E-3</v>
      </c>
      <c r="M762" s="4"/>
      <c r="N762" s="4"/>
      <c r="O762" s="4"/>
      <c r="P762" s="92">
        <f t="shared" si="140"/>
        <v>-2.9720704102570293E-2</v>
      </c>
      <c r="Q762" s="19">
        <f t="shared" si="141"/>
        <v>29544.14</v>
      </c>
      <c r="R762" s="90">
        <f t="shared" si="142"/>
        <v>6.3326233257666781E-4</v>
      </c>
      <c r="S762" s="1">
        <f t="shared" si="145"/>
        <v>0.1</v>
      </c>
      <c r="T762" s="90">
        <f t="shared" si="143"/>
        <v>6.3326233257666786E-5</v>
      </c>
      <c r="AD762" s="1" t="s">
        <v>1989</v>
      </c>
      <c r="AE762" s="1">
        <v>11</v>
      </c>
      <c r="AG762" s="1" t="s">
        <v>2038</v>
      </c>
      <c r="AI762" s="1" t="s">
        <v>2037</v>
      </c>
    </row>
    <row r="763" spans="1:35" ht="12.95" customHeight="1" x14ac:dyDescent="0.2">
      <c r="A763" s="47" t="s">
        <v>2089</v>
      </c>
      <c r="B763" s="48"/>
      <c r="C763" s="49">
        <v>44583.387000000002</v>
      </c>
      <c r="D763" s="49"/>
      <c r="E763" s="4">
        <f t="shared" si="137"/>
        <v>-15751.01939250646</v>
      </c>
      <c r="F763" s="4">
        <f t="shared" si="138"/>
        <v>-15751</v>
      </c>
      <c r="G763" s="4">
        <f t="shared" si="139"/>
        <v>-1.21964999998454E-2</v>
      </c>
      <c r="I763" s="1">
        <f t="shared" ref="I763:I769" si="146">G763</f>
        <v>-1.21964999998454E-2</v>
      </c>
      <c r="M763" s="4"/>
      <c r="N763" s="4"/>
      <c r="O763" s="4"/>
      <c r="P763" s="92">
        <f t="shared" si="140"/>
        <v>-2.9642319238337142E-2</v>
      </c>
      <c r="Q763" s="19">
        <f t="shared" si="141"/>
        <v>29564.887000000002</v>
      </c>
      <c r="R763" s="90">
        <f t="shared" si="142"/>
        <v>3.0435660890212857E-4</v>
      </c>
      <c r="S763" s="1">
        <f t="shared" ref="S763:S769" si="147">S$16</f>
        <v>0.1</v>
      </c>
      <c r="T763" s="90">
        <f t="shared" si="143"/>
        <v>3.0435660890212859E-5</v>
      </c>
      <c r="AD763" s="1" t="s">
        <v>1989</v>
      </c>
      <c r="AI763" s="1" t="s">
        <v>1988</v>
      </c>
    </row>
    <row r="764" spans="1:35" ht="12.95" customHeight="1" x14ac:dyDescent="0.2">
      <c r="A764" s="47" t="s">
        <v>2082</v>
      </c>
      <c r="B764" s="48"/>
      <c r="C764" s="49">
        <v>44585.279999999999</v>
      </c>
      <c r="D764" s="49"/>
      <c r="E764" s="4">
        <f t="shared" si="137"/>
        <v>-15748.009511415054</v>
      </c>
      <c r="F764" s="4">
        <f t="shared" si="138"/>
        <v>-15748</v>
      </c>
      <c r="G764" s="4">
        <f t="shared" si="139"/>
        <v>-5.9820000024046749E-3</v>
      </c>
      <c r="I764" s="1">
        <f t="shared" si="146"/>
        <v>-5.9820000024046749E-3</v>
      </c>
      <c r="M764" s="4"/>
      <c r="N764" s="4"/>
      <c r="O764" s="4"/>
      <c r="P764" s="92">
        <f t="shared" si="140"/>
        <v>-2.9635197578036288E-2</v>
      </c>
      <c r="Q764" s="19">
        <f t="shared" si="141"/>
        <v>29566.78</v>
      </c>
      <c r="R764" s="90">
        <f t="shared" si="142"/>
        <v>5.5947375555186521E-4</v>
      </c>
      <c r="S764" s="1">
        <f t="shared" si="147"/>
        <v>0.1</v>
      </c>
      <c r="T764" s="90">
        <f t="shared" si="143"/>
        <v>5.5947375555186523E-5</v>
      </c>
      <c r="AD764" s="1" t="s">
        <v>1989</v>
      </c>
      <c r="AE764" s="1">
        <v>10</v>
      </c>
      <c r="AG764" s="1" t="s">
        <v>2079</v>
      </c>
      <c r="AI764" s="1" t="s">
        <v>1993</v>
      </c>
    </row>
    <row r="765" spans="1:35" ht="12.95" customHeight="1" x14ac:dyDescent="0.2">
      <c r="A765" s="47" t="s">
        <v>2082</v>
      </c>
      <c r="B765" s="48"/>
      <c r="C765" s="49">
        <v>44602.256000000001</v>
      </c>
      <c r="D765" s="49"/>
      <c r="E765" s="4">
        <f t="shared" si="137"/>
        <v>-15721.017571949753</v>
      </c>
      <c r="F765" s="4">
        <f t="shared" si="138"/>
        <v>-15721</v>
      </c>
      <c r="G765" s="4">
        <f t="shared" si="139"/>
        <v>-1.1051500005123671E-2</v>
      </c>
      <c r="I765" s="1">
        <f t="shared" si="146"/>
        <v>-1.1051500005123671E-2</v>
      </c>
      <c r="M765" s="4"/>
      <c r="N765" s="4"/>
      <c r="O765" s="4"/>
      <c r="P765" s="92">
        <f t="shared" si="140"/>
        <v>-2.9571134408685786E-2</v>
      </c>
      <c r="Q765" s="19">
        <f t="shared" si="141"/>
        <v>29583.756000000001</v>
      </c>
      <c r="R765" s="90">
        <f t="shared" si="142"/>
        <v>3.4297685844160149E-4</v>
      </c>
      <c r="S765" s="1">
        <f t="shared" si="147"/>
        <v>0.1</v>
      </c>
      <c r="T765" s="90">
        <f t="shared" si="143"/>
        <v>3.4297685844160151E-5</v>
      </c>
      <c r="AD765" s="1" t="s">
        <v>1989</v>
      </c>
      <c r="AE765" s="1">
        <v>8</v>
      </c>
      <c r="AG765" s="1" t="s">
        <v>2014</v>
      </c>
      <c r="AI765" s="1" t="s">
        <v>1993</v>
      </c>
    </row>
    <row r="766" spans="1:35" ht="12.95" customHeight="1" x14ac:dyDescent="0.2">
      <c r="A766" s="47" t="s">
        <v>2082</v>
      </c>
      <c r="B766" s="48"/>
      <c r="C766" s="49">
        <v>44629.288</v>
      </c>
      <c r="D766" s="49"/>
      <c r="E766" s="4">
        <f t="shared" si="137"/>
        <v>-15678.036533564627</v>
      </c>
      <c r="F766" s="4">
        <f t="shared" si="138"/>
        <v>-15678</v>
      </c>
      <c r="G766" s="4">
        <f t="shared" si="139"/>
        <v>-2.2977000000537373E-2</v>
      </c>
      <c r="I766" s="1">
        <f t="shared" si="146"/>
        <v>-2.2977000000537373E-2</v>
      </c>
      <c r="M766" s="4"/>
      <c r="N766" s="4"/>
      <c r="O766" s="4"/>
      <c r="P766" s="92">
        <f t="shared" si="140"/>
        <v>-2.9469225951084362E-2</v>
      </c>
      <c r="Q766" s="19">
        <f t="shared" si="141"/>
        <v>29610.788</v>
      </c>
      <c r="R766" s="90">
        <f t="shared" si="142"/>
        <v>4.2148997792955759E-5</v>
      </c>
      <c r="S766" s="1">
        <f t="shared" si="147"/>
        <v>0.1</v>
      </c>
      <c r="T766" s="90">
        <f t="shared" si="143"/>
        <v>4.2148997792955758E-6</v>
      </c>
      <c r="AD766" s="1" t="s">
        <v>1989</v>
      </c>
      <c r="AE766" s="1">
        <v>11</v>
      </c>
      <c r="AG766" s="1" t="s">
        <v>2014</v>
      </c>
      <c r="AI766" s="1" t="s">
        <v>1993</v>
      </c>
    </row>
    <row r="767" spans="1:35" ht="12.95" customHeight="1" x14ac:dyDescent="0.2">
      <c r="A767" s="47" t="s">
        <v>2036</v>
      </c>
      <c r="B767" s="48"/>
      <c r="C767" s="49">
        <v>44782.762999999999</v>
      </c>
      <c r="D767" s="49"/>
      <c r="E767" s="4">
        <f t="shared" si="137"/>
        <v>-15434.01038432827</v>
      </c>
      <c r="F767" s="4">
        <f t="shared" si="138"/>
        <v>-15434</v>
      </c>
      <c r="G767" s="4">
        <f t="shared" si="139"/>
        <v>-6.5309999990859069E-3</v>
      </c>
      <c r="I767" s="1">
        <f t="shared" si="146"/>
        <v>-6.5309999990859069E-3</v>
      </c>
      <c r="M767" s="4"/>
      <c r="N767" s="4"/>
      <c r="O767" s="4"/>
      <c r="P767" s="92">
        <f t="shared" si="140"/>
        <v>-2.8893701647316722E-2</v>
      </c>
      <c r="Q767" s="19">
        <f t="shared" si="141"/>
        <v>29764.262999999999</v>
      </c>
      <c r="R767" s="90">
        <f t="shared" si="142"/>
        <v>5.0009042500778517E-4</v>
      </c>
      <c r="S767" s="1">
        <f t="shared" si="147"/>
        <v>0.1</v>
      </c>
      <c r="T767" s="90">
        <f t="shared" si="143"/>
        <v>5.000904250077852E-5</v>
      </c>
      <c r="AD767" s="1" t="s">
        <v>1989</v>
      </c>
      <c r="AE767" s="1">
        <v>12</v>
      </c>
      <c r="AG767" s="1" t="s">
        <v>2090</v>
      </c>
      <c r="AI767" s="1" t="s">
        <v>2037</v>
      </c>
    </row>
    <row r="768" spans="1:35" ht="12.95" customHeight="1" x14ac:dyDescent="0.2">
      <c r="A768" s="47" t="s">
        <v>2091</v>
      </c>
      <c r="B768" s="48"/>
      <c r="C768" s="49">
        <v>44820.498800000001</v>
      </c>
      <c r="D768" s="49"/>
      <c r="E768" s="4">
        <f t="shared" si="137"/>
        <v>-15374.010241227739</v>
      </c>
      <c r="F768" s="4">
        <f t="shared" si="138"/>
        <v>-15374</v>
      </c>
      <c r="G768" s="4">
        <f t="shared" si="139"/>
        <v>-6.4410000049974769E-3</v>
      </c>
      <c r="I768" s="1">
        <f t="shared" si="146"/>
        <v>-6.4410000049974769E-3</v>
      </c>
      <c r="M768" s="4"/>
      <c r="N768" s="4"/>
      <c r="O768" s="4"/>
      <c r="P768" s="92">
        <f t="shared" si="140"/>
        <v>-2.875289476646899E-2</v>
      </c>
      <c r="Q768" s="19">
        <f t="shared" si="141"/>
        <v>29801.998800000001</v>
      </c>
      <c r="R768" s="90">
        <f t="shared" si="142"/>
        <v>4.9782064784698E-4</v>
      </c>
      <c r="S768" s="1">
        <f t="shared" si="147"/>
        <v>0.1</v>
      </c>
      <c r="T768" s="90">
        <f t="shared" si="143"/>
        <v>4.9782064784698004E-5</v>
      </c>
      <c r="AD768" s="1" t="s">
        <v>2009</v>
      </c>
      <c r="AE768" s="1">
        <v>7</v>
      </c>
      <c r="AG768" s="1" t="s">
        <v>1991</v>
      </c>
      <c r="AI768" s="1" t="s">
        <v>1993</v>
      </c>
    </row>
    <row r="769" spans="1:35" ht="12.95" customHeight="1" x14ac:dyDescent="0.2">
      <c r="A769" s="47" t="s">
        <v>2085</v>
      </c>
      <c r="B769" s="48"/>
      <c r="C769" s="49">
        <v>44822.392</v>
      </c>
      <c r="D769" s="49">
        <v>7.0000000000000001E-3</v>
      </c>
      <c r="E769" s="4">
        <f t="shared" si="137"/>
        <v>-15371.000042135158</v>
      </c>
      <c r="F769" s="4">
        <f t="shared" si="138"/>
        <v>-15371</v>
      </c>
      <c r="G769" s="4">
        <f t="shared" si="139"/>
        <v>-2.6500005333218724E-5</v>
      </c>
      <c r="I769" s="1">
        <f t="shared" si="146"/>
        <v>-2.6500005333218724E-5</v>
      </c>
      <c r="M769" s="4"/>
      <c r="N769" s="4"/>
      <c r="O769" s="4"/>
      <c r="P769" s="92">
        <f t="shared" si="140"/>
        <v>-2.8745861836209939E-2</v>
      </c>
      <c r="Q769" s="19">
        <f t="shared" si="141"/>
        <v>29803.892</v>
      </c>
      <c r="R769" s="90">
        <f t="shared" si="142"/>
        <v>8.2480174397281869E-4</v>
      </c>
      <c r="S769" s="1">
        <f t="shared" si="147"/>
        <v>0.1</v>
      </c>
      <c r="T769" s="90">
        <f t="shared" si="143"/>
        <v>8.2480174397281877E-5</v>
      </c>
      <c r="AD769" s="1" t="s">
        <v>1989</v>
      </c>
      <c r="AE769" s="1">
        <v>20</v>
      </c>
      <c r="AG769" s="1" t="s">
        <v>2092</v>
      </c>
      <c r="AI769" s="1" t="s">
        <v>1988</v>
      </c>
    </row>
    <row r="770" spans="1:35" ht="12.95" customHeight="1" x14ac:dyDescent="0.2">
      <c r="A770" s="46" t="s">
        <v>2213</v>
      </c>
      <c r="B770" s="45" t="s">
        <v>2232</v>
      </c>
      <c r="C770" s="46">
        <v>44851.313600000001</v>
      </c>
      <c r="D770" s="46" t="s">
        <v>2279</v>
      </c>
      <c r="E770" s="4">
        <f t="shared" si="137"/>
        <v>-15325.014528678539</v>
      </c>
      <c r="F770" s="4">
        <f t="shared" si="138"/>
        <v>-15325</v>
      </c>
      <c r="G770" s="4">
        <f t="shared" si="139"/>
        <v>-9.1374999974505045E-3</v>
      </c>
      <c r="J770" s="1">
        <f>G770</f>
        <v>-9.1374999974505045E-3</v>
      </c>
      <c r="M770" s="4"/>
      <c r="N770" s="4"/>
      <c r="O770" s="4"/>
      <c r="P770" s="92">
        <f t="shared" si="140"/>
        <v>-2.8638111988468641E-2</v>
      </c>
      <c r="Q770" s="19">
        <f t="shared" si="141"/>
        <v>29832.813600000001</v>
      </c>
      <c r="R770" s="90">
        <f t="shared" si="142"/>
        <v>3.8027386802424036E-4</v>
      </c>
      <c r="S770" s="1">
        <f>S$17</f>
        <v>1</v>
      </c>
      <c r="T770" s="90">
        <f t="shared" si="143"/>
        <v>3.8027386802424036E-4</v>
      </c>
    </row>
    <row r="771" spans="1:35" ht="12.95" customHeight="1" x14ac:dyDescent="0.2">
      <c r="A771" s="47" t="s">
        <v>2213</v>
      </c>
      <c r="B771" s="48"/>
      <c r="C771" s="49">
        <v>44851.314599999998</v>
      </c>
      <c r="D771" s="49"/>
      <c r="E771" s="4">
        <f t="shared" si="137"/>
        <v>-15325.012938672686</v>
      </c>
      <c r="F771" s="4">
        <f t="shared" si="138"/>
        <v>-15325</v>
      </c>
      <c r="G771" s="4">
        <f t="shared" si="139"/>
        <v>-8.1375000008847564E-3</v>
      </c>
      <c r="J771" s="1">
        <f>G771</f>
        <v>-8.1375000008847564E-3</v>
      </c>
      <c r="M771" s="4"/>
      <c r="N771" s="4"/>
      <c r="O771" s="4"/>
      <c r="P771" s="92">
        <f t="shared" si="140"/>
        <v>-2.8638111988468641E-2</v>
      </c>
      <c r="Q771" s="19">
        <f t="shared" si="141"/>
        <v>29832.814599999998</v>
      </c>
      <c r="R771" s="90">
        <f t="shared" si="142"/>
        <v>4.202750918654681E-4</v>
      </c>
      <c r="S771" s="1">
        <f>S$17</f>
        <v>1</v>
      </c>
      <c r="T771" s="90">
        <f t="shared" si="143"/>
        <v>4.202750918654681E-4</v>
      </c>
    </row>
    <row r="772" spans="1:35" ht="12.95" customHeight="1" x14ac:dyDescent="0.2">
      <c r="A772" s="36" t="s">
        <v>4401</v>
      </c>
      <c r="B772" s="156" t="s">
        <v>2232</v>
      </c>
      <c r="C772" s="157">
        <v>44873.322999999997</v>
      </c>
      <c r="D772" s="157" t="s">
        <v>2272</v>
      </c>
      <c r="E772" s="4">
        <f t="shared" si="137"/>
        <v>-15290.019453721696</v>
      </c>
      <c r="F772" s="4">
        <f t="shared" si="138"/>
        <v>-15290</v>
      </c>
      <c r="G772" s="4">
        <f t="shared" si="139"/>
        <v>-1.2235000009241048E-2</v>
      </c>
      <c r="I772" s="1">
        <f t="shared" ref="I772:I805" si="148">G772</f>
        <v>-1.2235000009241048E-2</v>
      </c>
      <c r="M772" s="4"/>
      <c r="N772" s="4"/>
      <c r="O772" s="4"/>
      <c r="P772" s="92">
        <f t="shared" si="140"/>
        <v>-2.855623961541548E-2</v>
      </c>
      <c r="Q772" s="19">
        <f t="shared" si="141"/>
        <v>29854.822999999997</v>
      </c>
      <c r="R772" s="90">
        <f t="shared" si="142"/>
        <v>2.6638286228215693E-4</v>
      </c>
      <c r="S772" s="1">
        <f t="shared" ref="S772:S805" si="149">S$16</f>
        <v>0.1</v>
      </c>
      <c r="T772" s="90">
        <f t="shared" si="143"/>
        <v>2.6638286228215694E-5</v>
      </c>
    </row>
    <row r="773" spans="1:35" ht="12.95" customHeight="1" x14ac:dyDescent="0.2">
      <c r="A773" s="47" t="s">
        <v>2036</v>
      </c>
      <c r="B773" s="48"/>
      <c r="C773" s="49">
        <v>44884.65</v>
      </c>
      <c r="D773" s="49"/>
      <c r="E773" s="4">
        <f t="shared" si="137"/>
        <v>-15272.00945735485</v>
      </c>
      <c r="F773" s="4">
        <f t="shared" si="138"/>
        <v>-15272</v>
      </c>
      <c r="G773" s="4">
        <f t="shared" si="139"/>
        <v>-5.9479999981704168E-3</v>
      </c>
      <c r="I773" s="1">
        <f t="shared" si="148"/>
        <v>-5.9479999981704168E-3</v>
      </c>
      <c r="M773" s="4"/>
      <c r="N773" s="4"/>
      <c r="O773" s="4"/>
      <c r="P773" s="92">
        <f t="shared" si="140"/>
        <v>-2.8514171245513531E-2</v>
      </c>
      <c r="Q773" s="19">
        <f t="shared" si="141"/>
        <v>29866.15</v>
      </c>
      <c r="R773" s="90">
        <f t="shared" si="142"/>
        <v>5.0923208476441508E-4</v>
      </c>
      <c r="S773" s="1">
        <f t="shared" si="149"/>
        <v>0.1</v>
      </c>
      <c r="T773" s="90">
        <f t="shared" si="143"/>
        <v>5.0923208476441514E-5</v>
      </c>
      <c r="AD773" s="1" t="s">
        <v>1989</v>
      </c>
      <c r="AE773" s="1">
        <v>10</v>
      </c>
      <c r="AG773" s="1" t="s">
        <v>2039</v>
      </c>
      <c r="AI773" s="1" t="s">
        <v>2037</v>
      </c>
    </row>
    <row r="774" spans="1:35" ht="12.95" customHeight="1" x14ac:dyDescent="0.2">
      <c r="A774" s="47" t="s">
        <v>2093</v>
      </c>
      <c r="B774" s="48"/>
      <c r="C774" s="49">
        <v>44900.381000000001</v>
      </c>
      <c r="D774" s="49"/>
      <c r="E774" s="4">
        <f t="shared" si="137"/>
        <v>-15246.997075184223</v>
      </c>
      <c r="F774" s="4">
        <f t="shared" si="138"/>
        <v>-15247</v>
      </c>
      <c r="G774" s="4">
        <f t="shared" si="139"/>
        <v>1.8395000006421469E-3</v>
      </c>
      <c r="I774" s="1">
        <f t="shared" si="148"/>
        <v>1.8395000006421469E-3</v>
      </c>
      <c r="M774" s="4"/>
      <c r="N774" s="4"/>
      <c r="O774" s="4"/>
      <c r="P774" s="92">
        <f t="shared" si="140"/>
        <v>-2.8455785122327409E-2</v>
      </c>
      <c r="Q774" s="19">
        <f t="shared" si="141"/>
        <v>29881.881000000001</v>
      </c>
      <c r="R774" s="90">
        <f t="shared" si="142"/>
        <v>9.1780430068202055E-4</v>
      </c>
      <c r="S774" s="1">
        <f t="shared" si="149"/>
        <v>0.1</v>
      </c>
      <c r="T774" s="90">
        <f t="shared" si="143"/>
        <v>9.1780430068202058E-5</v>
      </c>
      <c r="AD774" s="1" t="s">
        <v>1989</v>
      </c>
      <c r="AE774" s="1">
        <v>6</v>
      </c>
      <c r="AG774" s="1" t="s">
        <v>2079</v>
      </c>
      <c r="AI774" s="1" t="s">
        <v>1993</v>
      </c>
    </row>
    <row r="775" spans="1:35" ht="12.95" customHeight="1" x14ac:dyDescent="0.2">
      <c r="A775" s="47" t="s">
        <v>2094</v>
      </c>
      <c r="B775" s="48"/>
      <c r="C775" s="49">
        <v>44907.296999999999</v>
      </c>
      <c r="D775" s="49"/>
      <c r="E775" s="4">
        <f t="shared" si="137"/>
        <v>-15236.000594662197</v>
      </c>
      <c r="F775" s="4">
        <f t="shared" si="138"/>
        <v>-15236</v>
      </c>
      <c r="G775" s="4">
        <f t="shared" si="139"/>
        <v>-3.7400000292109326E-4</v>
      </c>
      <c r="I775" s="1">
        <f t="shared" si="148"/>
        <v>-3.7400000292109326E-4</v>
      </c>
      <c r="M775" s="4"/>
      <c r="N775" s="4"/>
      <c r="O775" s="4"/>
      <c r="P775" s="92">
        <f t="shared" si="140"/>
        <v>-2.8430110761766783E-2</v>
      </c>
      <c r="Q775" s="19">
        <f t="shared" si="141"/>
        <v>29888.796999999999</v>
      </c>
      <c r="R775" s="90">
        <f t="shared" si="142"/>
        <v>7.8714535091261684E-4</v>
      </c>
      <c r="S775" s="1">
        <f t="shared" si="149"/>
        <v>0.1</v>
      </c>
      <c r="T775" s="90">
        <f t="shared" si="143"/>
        <v>7.8714535091261684E-5</v>
      </c>
      <c r="AD775" s="1" t="s">
        <v>1989</v>
      </c>
      <c r="AE775" s="1">
        <v>9</v>
      </c>
      <c r="AG775" s="1" t="s">
        <v>2079</v>
      </c>
      <c r="AI775" s="1" t="s">
        <v>1993</v>
      </c>
    </row>
    <row r="776" spans="1:35" ht="12.95" customHeight="1" x14ac:dyDescent="0.2">
      <c r="A776" s="47" t="s">
        <v>2094</v>
      </c>
      <c r="B776" s="48"/>
      <c r="C776" s="49">
        <v>44912.332000000002</v>
      </c>
      <c r="D776" s="49"/>
      <c r="E776" s="4">
        <f t="shared" si="137"/>
        <v>-15227.994915161262</v>
      </c>
      <c r="F776" s="4">
        <f t="shared" si="138"/>
        <v>-15228</v>
      </c>
      <c r="G776" s="4">
        <f t="shared" si="139"/>
        <v>3.1979999985196628E-3</v>
      </c>
      <c r="I776" s="1">
        <f t="shared" si="148"/>
        <v>3.1979999985196628E-3</v>
      </c>
      <c r="M776" s="4"/>
      <c r="N776" s="4"/>
      <c r="O776" s="4"/>
      <c r="P776" s="92">
        <f t="shared" si="140"/>
        <v>-2.8411444461948633E-2</v>
      </c>
      <c r="Q776" s="19">
        <f t="shared" si="141"/>
        <v>29893.832000000002</v>
      </c>
      <c r="R776" s="90">
        <f t="shared" si="142"/>
        <v>9.9915697909942975E-4</v>
      </c>
      <c r="S776" s="1">
        <f t="shared" si="149"/>
        <v>0.1</v>
      </c>
      <c r="T776" s="90">
        <f t="shared" si="143"/>
        <v>9.991569790994298E-5</v>
      </c>
      <c r="AD776" s="1" t="s">
        <v>1989</v>
      </c>
      <c r="AE776" s="1">
        <v>9</v>
      </c>
      <c r="AG776" s="1" t="s">
        <v>2079</v>
      </c>
      <c r="AI776" s="1" t="s">
        <v>1993</v>
      </c>
    </row>
    <row r="777" spans="1:35" ht="12.95" customHeight="1" x14ac:dyDescent="0.2">
      <c r="A777" s="47" t="s">
        <v>2094</v>
      </c>
      <c r="B777" s="48"/>
      <c r="C777" s="49">
        <v>44929.292000000001</v>
      </c>
      <c r="D777" s="49"/>
      <c r="E777" s="4">
        <f t="shared" si="137"/>
        <v>-15201.028415789713</v>
      </c>
      <c r="F777" s="4">
        <f t="shared" si="138"/>
        <v>-15201</v>
      </c>
      <c r="G777" s="4">
        <f t="shared" si="139"/>
        <v>-1.7871500000183005E-2</v>
      </c>
      <c r="I777" s="1">
        <f t="shared" si="148"/>
        <v>-1.7871500000183005E-2</v>
      </c>
      <c r="M777" s="4"/>
      <c r="N777" s="4"/>
      <c r="O777" s="4"/>
      <c r="P777" s="92">
        <f t="shared" si="140"/>
        <v>-2.8348482768979045E-2</v>
      </c>
      <c r="Q777" s="19">
        <f t="shared" si="141"/>
        <v>29910.792000000001</v>
      </c>
      <c r="R777" s="90">
        <f t="shared" si="142"/>
        <v>1.0976716793764913E-4</v>
      </c>
      <c r="S777" s="1">
        <f t="shared" si="149"/>
        <v>0.1</v>
      </c>
      <c r="T777" s="90">
        <f t="shared" si="143"/>
        <v>1.0976716793764914E-5</v>
      </c>
      <c r="AD777" s="1" t="s">
        <v>1989</v>
      </c>
      <c r="AE777" s="1">
        <v>6</v>
      </c>
      <c r="AG777" s="1" t="s">
        <v>2081</v>
      </c>
      <c r="AI777" s="1" t="s">
        <v>1993</v>
      </c>
    </row>
    <row r="778" spans="1:35" ht="12.95" customHeight="1" x14ac:dyDescent="0.2">
      <c r="A778" s="47" t="s">
        <v>2094</v>
      </c>
      <c r="B778" s="48"/>
      <c r="C778" s="49">
        <v>44929.298000000003</v>
      </c>
      <c r="D778" s="49"/>
      <c r="E778" s="4">
        <f t="shared" si="137"/>
        <v>-15201.018875754557</v>
      </c>
      <c r="F778" s="4">
        <f t="shared" si="138"/>
        <v>-15201</v>
      </c>
      <c r="G778" s="4">
        <f t="shared" si="139"/>
        <v>-1.1871499998960644E-2</v>
      </c>
      <c r="I778" s="1">
        <f t="shared" si="148"/>
        <v>-1.1871499998960644E-2</v>
      </c>
      <c r="M778" s="4"/>
      <c r="N778" s="4"/>
      <c r="O778" s="4"/>
      <c r="P778" s="92">
        <f t="shared" si="140"/>
        <v>-2.8348482768979045E-2</v>
      </c>
      <c r="Q778" s="19">
        <f t="shared" si="141"/>
        <v>29910.798000000003</v>
      </c>
      <c r="R778" s="90">
        <f t="shared" si="142"/>
        <v>2.7149096120348328E-4</v>
      </c>
      <c r="S778" s="1">
        <f t="shared" si="149"/>
        <v>0.1</v>
      </c>
      <c r="T778" s="90">
        <f t="shared" si="143"/>
        <v>2.7149096120348328E-5</v>
      </c>
      <c r="AD778" s="1" t="s">
        <v>1989</v>
      </c>
      <c r="AE778" s="1">
        <v>8</v>
      </c>
      <c r="AG778" s="1" t="s">
        <v>2079</v>
      </c>
      <c r="AI778" s="1" t="s">
        <v>1993</v>
      </c>
    </row>
    <row r="779" spans="1:35" ht="12.95" customHeight="1" x14ac:dyDescent="0.2">
      <c r="A779" s="47" t="s">
        <v>2094</v>
      </c>
      <c r="B779" s="48"/>
      <c r="C779" s="49">
        <v>44963.279000000002</v>
      </c>
      <c r="D779" s="49"/>
      <c r="E779" s="4">
        <f t="shared" si="137"/>
        <v>-15146.988886654046</v>
      </c>
      <c r="F779" s="4">
        <f t="shared" si="138"/>
        <v>-15147</v>
      </c>
      <c r="G779" s="4">
        <f t="shared" si="139"/>
        <v>6.9894999978714623E-3</v>
      </c>
      <c r="I779" s="1">
        <f t="shared" si="148"/>
        <v>6.9894999978714623E-3</v>
      </c>
      <c r="M779" s="4"/>
      <c r="N779" s="4"/>
      <c r="O779" s="4"/>
      <c r="P779" s="92">
        <f t="shared" si="140"/>
        <v>-2.8222730959168434E-2</v>
      </c>
      <c r="Q779" s="19">
        <f t="shared" si="141"/>
        <v>29944.779000000002</v>
      </c>
      <c r="R779" s="90">
        <f t="shared" si="142"/>
        <v>1.2399012089719188E-3</v>
      </c>
      <c r="S779" s="1">
        <f t="shared" si="149"/>
        <v>0.1</v>
      </c>
      <c r="T779" s="90">
        <f t="shared" si="143"/>
        <v>1.239901208971919E-4</v>
      </c>
      <c r="AD779" s="1" t="s">
        <v>1989</v>
      </c>
      <c r="AE779" s="1">
        <v>5</v>
      </c>
      <c r="AG779" s="1" t="s">
        <v>2081</v>
      </c>
      <c r="AI779" s="1" t="s">
        <v>1993</v>
      </c>
    </row>
    <row r="780" spans="1:35" ht="12.95" customHeight="1" x14ac:dyDescent="0.2">
      <c r="A780" s="47" t="s">
        <v>2094</v>
      </c>
      <c r="B780" s="48"/>
      <c r="C780" s="49">
        <v>44985.266000000003</v>
      </c>
      <c r="D780" s="49"/>
      <c r="E780" s="4">
        <f t="shared" si="137"/>
        <v>-15112.02942782844</v>
      </c>
      <c r="F780" s="4">
        <f t="shared" si="138"/>
        <v>-15112</v>
      </c>
      <c r="G780" s="4">
        <f t="shared" si="139"/>
        <v>-1.8508000001020264E-2</v>
      </c>
      <c r="I780" s="1">
        <f t="shared" si="148"/>
        <v>-1.8508000001020264E-2</v>
      </c>
      <c r="M780" s="4"/>
      <c r="N780" s="4"/>
      <c r="O780" s="4"/>
      <c r="P780" s="92">
        <f t="shared" si="140"/>
        <v>-2.8141347346646119E-2</v>
      </c>
      <c r="Q780" s="19">
        <f t="shared" si="141"/>
        <v>29966.766000000003</v>
      </c>
      <c r="R780" s="90">
        <f t="shared" si="142"/>
        <v>9.2801381081476699E-5</v>
      </c>
      <c r="S780" s="1">
        <f t="shared" si="149"/>
        <v>0.1</v>
      </c>
      <c r="T780" s="90">
        <f t="shared" si="143"/>
        <v>9.2801381081476709E-6</v>
      </c>
      <c r="AD780" s="1" t="s">
        <v>1989</v>
      </c>
      <c r="AE780" s="1">
        <v>9</v>
      </c>
      <c r="AG780" s="1" t="s">
        <v>2014</v>
      </c>
      <c r="AI780" s="1" t="s">
        <v>1993</v>
      </c>
    </row>
    <row r="781" spans="1:35" ht="12.95" customHeight="1" x14ac:dyDescent="0.2">
      <c r="A781" s="47" t="s">
        <v>2036</v>
      </c>
      <c r="B781" s="48"/>
      <c r="C781" s="49">
        <v>45131.824000000001</v>
      </c>
      <c r="D781" s="49"/>
      <c r="E781" s="4">
        <f t="shared" si="137"/>
        <v>-14879.001349119973</v>
      </c>
      <c r="F781" s="4">
        <f t="shared" si="138"/>
        <v>-14879</v>
      </c>
      <c r="G781" s="4">
        <f t="shared" si="139"/>
        <v>-8.484999998472631E-4</v>
      </c>
      <c r="I781" s="1">
        <f t="shared" si="148"/>
        <v>-8.484999998472631E-4</v>
      </c>
      <c r="M781" s="4"/>
      <c r="N781" s="4"/>
      <c r="O781" s="4"/>
      <c r="P781" s="92">
        <f t="shared" si="140"/>
        <v>-2.7602014463105767E-2</v>
      </c>
      <c r="Q781" s="19">
        <f t="shared" si="141"/>
        <v>30113.324000000001</v>
      </c>
      <c r="R781" s="90">
        <f t="shared" si="142"/>
        <v>7.1575053613578195E-4</v>
      </c>
      <c r="S781" s="1">
        <f t="shared" si="149"/>
        <v>0.1</v>
      </c>
      <c r="T781" s="90">
        <f t="shared" si="143"/>
        <v>7.1575053613578195E-5</v>
      </c>
      <c r="AD781" s="1" t="s">
        <v>1989</v>
      </c>
      <c r="AE781" s="1">
        <v>13</v>
      </c>
      <c r="AG781" s="1" t="s">
        <v>2038</v>
      </c>
      <c r="AI781" s="1" t="s">
        <v>2037</v>
      </c>
    </row>
    <row r="782" spans="1:35" ht="12.95" customHeight="1" x14ac:dyDescent="0.2">
      <c r="A782" s="36" t="s">
        <v>4426</v>
      </c>
      <c r="B782" s="156" t="s">
        <v>2232</v>
      </c>
      <c r="C782" s="157">
        <v>45183.396000000001</v>
      </c>
      <c r="D782" s="157" t="s">
        <v>2272</v>
      </c>
      <c r="E782" s="4">
        <f t="shared" si="137"/>
        <v>-14797.001566950776</v>
      </c>
      <c r="F782" s="4">
        <f t="shared" si="138"/>
        <v>-14797</v>
      </c>
      <c r="G782" s="4">
        <f t="shared" si="139"/>
        <v>-9.8550000257091597E-4</v>
      </c>
      <c r="I782" s="1">
        <f t="shared" si="148"/>
        <v>-9.8550000257091597E-4</v>
      </c>
      <c r="M782" s="4"/>
      <c r="N782" s="4"/>
      <c r="O782" s="4"/>
      <c r="P782" s="92">
        <f t="shared" si="140"/>
        <v>-2.7413219540889579E-2</v>
      </c>
      <c r="Q782" s="19">
        <f t="shared" si="141"/>
        <v>30164.896000000001</v>
      </c>
      <c r="R782" s="90">
        <f t="shared" si="142"/>
        <v>6.9842435999602995E-4</v>
      </c>
      <c r="S782" s="1">
        <f t="shared" si="149"/>
        <v>0.1</v>
      </c>
      <c r="T782" s="90">
        <f t="shared" si="143"/>
        <v>6.9842435999602998E-5</v>
      </c>
    </row>
    <row r="783" spans="1:35" ht="12.95" customHeight="1" x14ac:dyDescent="0.2">
      <c r="A783" s="47" t="s">
        <v>2085</v>
      </c>
      <c r="B783" s="48"/>
      <c r="C783" s="49">
        <v>45200.37</v>
      </c>
      <c r="D783" s="49">
        <v>4.0000000000000001E-3</v>
      </c>
      <c r="E783" s="4">
        <f t="shared" si="137"/>
        <v>-14770.012807497194</v>
      </c>
      <c r="F783" s="4">
        <f t="shared" si="138"/>
        <v>-14770</v>
      </c>
      <c r="G783" s="4">
        <f t="shared" si="139"/>
        <v>-8.0549999984214082E-3</v>
      </c>
      <c r="I783" s="1">
        <f t="shared" si="148"/>
        <v>-8.0549999984214082E-3</v>
      </c>
      <c r="M783" s="4"/>
      <c r="N783" s="4"/>
      <c r="O783" s="4"/>
      <c r="P783" s="92">
        <f t="shared" si="140"/>
        <v>-2.7351170802381863E-2</v>
      </c>
      <c r="Q783" s="19">
        <f t="shared" si="141"/>
        <v>30181.870000000003</v>
      </c>
      <c r="R783" s="90">
        <f t="shared" si="142"/>
        <v>3.7234220769561587E-4</v>
      </c>
      <c r="S783" s="1">
        <f t="shared" si="149"/>
        <v>0.1</v>
      </c>
      <c r="T783" s="90">
        <f t="shared" si="143"/>
        <v>3.7234220769561591E-5</v>
      </c>
      <c r="AD783" s="1" t="s">
        <v>1989</v>
      </c>
      <c r="AE783" s="1">
        <v>18</v>
      </c>
      <c r="AG783" s="1" t="s">
        <v>2095</v>
      </c>
      <c r="AI783" s="1" t="s">
        <v>1988</v>
      </c>
    </row>
    <row r="784" spans="1:35" ht="12.95" customHeight="1" x14ac:dyDescent="0.2">
      <c r="A784" s="47" t="s">
        <v>2096</v>
      </c>
      <c r="B784" s="48"/>
      <c r="C784" s="49">
        <v>45200.372000000003</v>
      </c>
      <c r="D784" s="49"/>
      <c r="E784" s="4">
        <f t="shared" si="137"/>
        <v>-14770.009627485475</v>
      </c>
      <c r="F784" s="4">
        <f t="shared" si="138"/>
        <v>-14770</v>
      </c>
      <c r="G784" s="4">
        <f t="shared" si="139"/>
        <v>-6.0549999980139546E-3</v>
      </c>
      <c r="I784" s="1">
        <f t="shared" si="148"/>
        <v>-6.0549999980139546E-3</v>
      </c>
      <c r="M784" s="4"/>
      <c r="N784" s="4"/>
      <c r="O784" s="4"/>
      <c r="P784" s="92">
        <f t="shared" si="140"/>
        <v>-2.7351170802381863E-2</v>
      </c>
      <c r="Q784" s="19">
        <f t="shared" si="141"/>
        <v>30181.872000000003</v>
      </c>
      <c r="R784" s="90">
        <f t="shared" si="142"/>
        <v>4.5352689092881211E-4</v>
      </c>
      <c r="S784" s="1">
        <f t="shared" si="149"/>
        <v>0.1</v>
      </c>
      <c r="T784" s="90">
        <f t="shared" si="143"/>
        <v>4.5352689092881215E-5</v>
      </c>
      <c r="AD784" s="1" t="s">
        <v>1989</v>
      </c>
      <c r="AE784" s="1">
        <v>8</v>
      </c>
      <c r="AG784" s="1" t="s">
        <v>2014</v>
      </c>
      <c r="AI784" s="1" t="s">
        <v>1993</v>
      </c>
    </row>
    <row r="785" spans="1:35" ht="12.95" customHeight="1" x14ac:dyDescent="0.2">
      <c r="A785" s="47" t="s">
        <v>2085</v>
      </c>
      <c r="B785" s="48"/>
      <c r="C785" s="49">
        <v>45200.373</v>
      </c>
      <c r="D785" s="49">
        <v>6.0000000000000001E-3</v>
      </c>
      <c r="E785" s="4">
        <f t="shared" si="137"/>
        <v>-14770.008037479622</v>
      </c>
      <c r="F785" s="4">
        <f t="shared" si="138"/>
        <v>-14770</v>
      </c>
      <c r="G785" s="4">
        <f t="shared" si="139"/>
        <v>-5.0550000014482066E-3</v>
      </c>
      <c r="I785" s="1">
        <f t="shared" si="148"/>
        <v>-5.0550000014482066E-3</v>
      </c>
      <c r="M785" s="4"/>
      <c r="N785" s="4"/>
      <c r="O785" s="4"/>
      <c r="P785" s="92">
        <f t="shared" si="140"/>
        <v>-2.7351170802381863E-2</v>
      </c>
      <c r="Q785" s="19">
        <f t="shared" si="141"/>
        <v>30181.873</v>
      </c>
      <c r="R785" s="90">
        <f t="shared" si="142"/>
        <v>4.9711923238440661E-4</v>
      </c>
      <c r="S785" s="1">
        <f t="shared" si="149"/>
        <v>0.1</v>
      </c>
      <c r="T785" s="90">
        <f t="shared" si="143"/>
        <v>4.9711923238440666E-5</v>
      </c>
      <c r="AD785" s="1" t="s">
        <v>1989</v>
      </c>
      <c r="AE785" s="1">
        <v>23</v>
      </c>
      <c r="AG785" s="1" t="s">
        <v>2092</v>
      </c>
      <c r="AI785" s="1" t="s">
        <v>1988</v>
      </c>
    </row>
    <row r="786" spans="1:35" ht="12.95" customHeight="1" x14ac:dyDescent="0.2">
      <c r="A786" s="47" t="s">
        <v>2085</v>
      </c>
      <c r="B786" s="48"/>
      <c r="C786" s="49">
        <v>45200.377999999997</v>
      </c>
      <c r="D786" s="49">
        <v>4.0000000000000001E-3</v>
      </c>
      <c r="E786" s="4">
        <f t="shared" si="137"/>
        <v>-14770.000087450329</v>
      </c>
      <c r="F786" s="4">
        <f t="shared" si="138"/>
        <v>-14770</v>
      </c>
      <c r="G786" s="4">
        <f t="shared" si="139"/>
        <v>-5.5000004067551345E-5</v>
      </c>
      <c r="I786" s="1">
        <f t="shared" si="148"/>
        <v>-5.5000004067551345E-5</v>
      </c>
      <c r="M786" s="4"/>
      <c r="N786" s="4"/>
      <c r="O786" s="4"/>
      <c r="P786" s="92">
        <f t="shared" si="140"/>
        <v>-2.7351170802381863E-2</v>
      </c>
      <c r="Q786" s="19">
        <f t="shared" si="141"/>
        <v>30181.877999999997</v>
      </c>
      <c r="R786" s="90">
        <f t="shared" si="142"/>
        <v>7.4508094025074701E-4</v>
      </c>
      <c r="S786" s="1">
        <f t="shared" si="149"/>
        <v>0.1</v>
      </c>
      <c r="T786" s="90">
        <f t="shared" si="143"/>
        <v>7.4508094025074712E-5</v>
      </c>
      <c r="AD786" s="1" t="s">
        <v>1989</v>
      </c>
      <c r="AE786" s="1">
        <v>21</v>
      </c>
      <c r="AG786" s="1" t="s">
        <v>2097</v>
      </c>
      <c r="AI786" s="1" t="s">
        <v>1988</v>
      </c>
    </row>
    <row r="787" spans="1:35" ht="12.95" customHeight="1" x14ac:dyDescent="0.2">
      <c r="A787" s="47" t="s">
        <v>2085</v>
      </c>
      <c r="B787" s="48"/>
      <c r="C787" s="49">
        <v>45205.41</v>
      </c>
      <c r="D787" s="49">
        <v>8.0000000000000002E-3</v>
      </c>
      <c r="E787" s="4">
        <f t="shared" si="137"/>
        <v>-14761.999177966969</v>
      </c>
      <c r="F787" s="4">
        <f t="shared" si="138"/>
        <v>-14762</v>
      </c>
      <c r="G787" s="4">
        <f t="shared" si="139"/>
        <v>5.1700000040000305E-4</v>
      </c>
      <c r="I787" s="1">
        <f t="shared" si="148"/>
        <v>5.1700000040000305E-4</v>
      </c>
      <c r="M787" s="4"/>
      <c r="N787" s="4"/>
      <c r="O787" s="4"/>
      <c r="P787" s="92">
        <f t="shared" si="140"/>
        <v>-2.7332796974354884E-2</v>
      </c>
      <c r="Q787" s="19">
        <f t="shared" si="141"/>
        <v>30186.910000000003</v>
      </c>
      <c r="R787" s="90">
        <f t="shared" si="142"/>
        <v>7.7561119153506651E-4</v>
      </c>
      <c r="S787" s="1">
        <f t="shared" si="149"/>
        <v>0.1</v>
      </c>
      <c r="T787" s="90">
        <f t="shared" si="143"/>
        <v>7.7561119153506653E-5</v>
      </c>
      <c r="AD787" s="1" t="s">
        <v>1989</v>
      </c>
      <c r="AE787" s="1">
        <v>18</v>
      </c>
      <c r="AG787" s="1" t="s">
        <v>2095</v>
      </c>
      <c r="AI787" s="1" t="s">
        <v>1988</v>
      </c>
    </row>
    <row r="788" spans="1:35" ht="12.95" customHeight="1" x14ac:dyDescent="0.2">
      <c r="A788" s="47" t="s">
        <v>2085</v>
      </c>
      <c r="B788" s="48"/>
      <c r="C788" s="49">
        <v>45232.451999999997</v>
      </c>
      <c r="D788" s="49">
        <v>5.0000000000000001E-3</v>
      </c>
      <c r="E788" s="4">
        <f t="shared" si="137"/>
        <v>-14719.002239523259</v>
      </c>
      <c r="F788" s="4">
        <f t="shared" si="138"/>
        <v>-14719</v>
      </c>
      <c r="G788" s="4">
        <f t="shared" si="139"/>
        <v>-1.408500007528346E-3</v>
      </c>
      <c r="I788" s="1">
        <f t="shared" si="148"/>
        <v>-1.408500007528346E-3</v>
      </c>
      <c r="M788" s="4"/>
      <c r="O788" s="4"/>
      <c r="P788" s="92">
        <f t="shared" si="140"/>
        <v>-2.7234123672132363E-2</v>
      </c>
      <c r="Q788" s="19">
        <f t="shared" si="141"/>
        <v>30213.951999999997</v>
      </c>
      <c r="R788" s="90">
        <f t="shared" si="142"/>
        <v>6.6696283766575501E-4</v>
      </c>
      <c r="S788" s="1">
        <f t="shared" si="149"/>
        <v>0.1</v>
      </c>
      <c r="T788" s="90">
        <f t="shared" si="143"/>
        <v>6.6696283766575504E-5</v>
      </c>
      <c r="AD788" s="1" t="s">
        <v>1989</v>
      </c>
      <c r="AE788" s="1">
        <v>16</v>
      </c>
      <c r="AG788" s="1" t="s">
        <v>2092</v>
      </c>
      <c r="AI788" s="1" t="s">
        <v>1988</v>
      </c>
    </row>
    <row r="789" spans="1:35" ht="12.95" customHeight="1" x14ac:dyDescent="0.2">
      <c r="A789" s="47" t="s">
        <v>2036</v>
      </c>
      <c r="B789" s="48"/>
      <c r="C789" s="49">
        <v>45235.599000000002</v>
      </c>
      <c r="D789" s="49"/>
      <c r="E789" s="4">
        <f t="shared" ref="E789:E852" si="150">(C789-C$7)/C$8</f>
        <v>-14713.99849108444</v>
      </c>
      <c r="F789" s="4">
        <f t="shared" ref="F789:F852" si="151">ROUND(2*E789,0)/2</f>
        <v>-14714</v>
      </c>
      <c r="G789" s="4">
        <f t="shared" ref="G789:G852" si="152">C789-(C$7+F789*C$8)</f>
        <v>9.490000011282973E-4</v>
      </c>
      <c r="I789" s="1">
        <f t="shared" si="148"/>
        <v>9.490000011282973E-4</v>
      </c>
      <c r="M789" s="4"/>
      <c r="O789" s="4"/>
      <c r="P789" s="92">
        <f t="shared" ref="P789:P852" si="153">+D$11+D$12*F789+D$13*F789^2</f>
        <v>-2.7222659446667088E-2</v>
      </c>
      <c r="Q789" s="19">
        <f t="shared" ref="Q789:Q852" si="154">+C789-15018.5</f>
        <v>30217.099000000002</v>
      </c>
      <c r="R789" s="90">
        <f t="shared" ref="R789:R852" si="155">+(P789-G789)^2</f>
        <v>7.9364239604255899E-4</v>
      </c>
      <c r="S789" s="1">
        <f t="shared" si="149"/>
        <v>0.1</v>
      </c>
      <c r="T789" s="90">
        <f t="shared" ref="T789:T852" si="156">+S789*R789</f>
        <v>7.9364239604255905E-5</v>
      </c>
      <c r="AD789" s="1" t="s">
        <v>1989</v>
      </c>
      <c r="AE789" s="1">
        <v>11</v>
      </c>
      <c r="AG789" s="1" t="s">
        <v>2038</v>
      </c>
      <c r="AI789" s="1" t="s">
        <v>2037</v>
      </c>
    </row>
    <row r="790" spans="1:35" ht="12.95" customHeight="1" x14ac:dyDescent="0.2">
      <c r="A790" s="47" t="s">
        <v>2085</v>
      </c>
      <c r="B790" s="48"/>
      <c r="C790" s="49">
        <v>45237.476000000002</v>
      </c>
      <c r="D790" s="49">
        <v>4.0000000000000001E-3</v>
      </c>
      <c r="E790" s="4">
        <f t="shared" si="150"/>
        <v>-14711.014050086773</v>
      </c>
      <c r="F790" s="4">
        <f t="shared" si="151"/>
        <v>-14711</v>
      </c>
      <c r="G790" s="4">
        <f t="shared" si="152"/>
        <v>-8.8364999974146485E-3</v>
      </c>
      <c r="I790" s="1">
        <f t="shared" si="148"/>
        <v>-8.8364999974146485E-3</v>
      </c>
      <c r="M790" s="4"/>
      <c r="O790" s="4"/>
      <c r="P790" s="92">
        <f t="shared" si="153"/>
        <v>-2.7215781852820729E-2</v>
      </c>
      <c r="Q790" s="19">
        <f t="shared" si="154"/>
        <v>30218.976000000002</v>
      </c>
      <c r="R790" s="90">
        <f t="shared" si="155"/>
        <v>3.3779800152045915E-4</v>
      </c>
      <c r="S790" s="1">
        <f t="shared" si="149"/>
        <v>0.1</v>
      </c>
      <c r="T790" s="90">
        <f t="shared" si="156"/>
        <v>3.3779800152045915E-5</v>
      </c>
      <c r="AD790" s="1" t="s">
        <v>1989</v>
      </c>
      <c r="AE790" s="1">
        <v>13</v>
      </c>
      <c r="AG790" s="1" t="s">
        <v>2098</v>
      </c>
      <c r="AI790" s="1" t="s">
        <v>1988</v>
      </c>
    </row>
    <row r="791" spans="1:35" ht="12.95" customHeight="1" x14ac:dyDescent="0.2">
      <c r="A791" s="47" t="s">
        <v>2085</v>
      </c>
      <c r="B791" s="48"/>
      <c r="C791" s="49">
        <v>45515.459000000003</v>
      </c>
      <c r="D791" s="49">
        <v>8.9999999999999993E-3</v>
      </c>
      <c r="E791" s="4">
        <f t="shared" si="150"/>
        <v>-14269.019451336677</v>
      </c>
      <c r="F791" s="4">
        <f t="shared" si="151"/>
        <v>-14269</v>
      </c>
      <c r="G791" s="4">
        <f t="shared" si="152"/>
        <v>-1.2233499997819308E-2</v>
      </c>
      <c r="I791" s="1">
        <f t="shared" si="148"/>
        <v>-1.2233499997819308E-2</v>
      </c>
      <c r="M791" s="4"/>
      <c r="O791" s="4"/>
      <c r="P791" s="92">
        <f t="shared" si="153"/>
        <v>-2.6210198460217708E-2</v>
      </c>
      <c r="Q791" s="19">
        <f t="shared" si="154"/>
        <v>30496.959000000003</v>
      </c>
      <c r="R791" s="90">
        <f t="shared" si="155"/>
        <v>1.953480999088098E-4</v>
      </c>
      <c r="S791" s="1">
        <f t="shared" si="149"/>
        <v>0.1</v>
      </c>
      <c r="T791" s="90">
        <f t="shared" si="156"/>
        <v>1.9534809990880981E-5</v>
      </c>
      <c r="AD791" s="1" t="s">
        <v>1989</v>
      </c>
      <c r="AE791" s="1">
        <v>22</v>
      </c>
      <c r="AG791" s="1" t="s">
        <v>2092</v>
      </c>
      <c r="AI791" s="1" t="s">
        <v>1988</v>
      </c>
    </row>
    <row r="792" spans="1:35" ht="12.95" customHeight="1" x14ac:dyDescent="0.2">
      <c r="A792" s="47" t="s">
        <v>2085</v>
      </c>
      <c r="B792" s="48"/>
      <c r="C792" s="49">
        <v>45515.46</v>
      </c>
      <c r="D792" s="49">
        <v>8.0000000000000002E-3</v>
      </c>
      <c r="E792" s="4">
        <f t="shared" si="150"/>
        <v>-14269.017861330824</v>
      </c>
      <c r="F792" s="4">
        <f t="shared" si="151"/>
        <v>-14269</v>
      </c>
      <c r="G792" s="4">
        <f t="shared" si="152"/>
        <v>-1.123350000125356E-2</v>
      </c>
      <c r="I792" s="1">
        <f t="shared" si="148"/>
        <v>-1.123350000125356E-2</v>
      </c>
      <c r="M792" s="4"/>
      <c r="O792" s="4"/>
      <c r="P792" s="92">
        <f t="shared" si="153"/>
        <v>-2.6210198460217708E-2</v>
      </c>
      <c r="Q792" s="19">
        <f t="shared" si="154"/>
        <v>30496.959999999999</v>
      </c>
      <c r="R792" s="90">
        <f t="shared" si="155"/>
        <v>2.2430149673073908E-4</v>
      </c>
      <c r="S792" s="1">
        <f t="shared" si="149"/>
        <v>0.1</v>
      </c>
      <c r="T792" s="90">
        <f t="shared" si="156"/>
        <v>2.2430149673073909E-5</v>
      </c>
      <c r="AD792" s="1" t="s">
        <v>1989</v>
      </c>
      <c r="AE792" s="1">
        <v>23</v>
      </c>
      <c r="AG792" s="1" t="s">
        <v>2099</v>
      </c>
      <c r="AI792" s="1" t="s">
        <v>1988</v>
      </c>
    </row>
    <row r="793" spans="1:35" ht="12.95" customHeight="1" x14ac:dyDescent="0.2">
      <c r="A793" s="47" t="s">
        <v>2100</v>
      </c>
      <c r="B793" s="48"/>
      <c r="C793" s="49">
        <v>45539.364000000001</v>
      </c>
      <c r="D793" s="49"/>
      <c r="E793" s="4">
        <f t="shared" si="150"/>
        <v>-14231.010361273182</v>
      </c>
      <c r="F793" s="4">
        <f t="shared" si="151"/>
        <v>-14231</v>
      </c>
      <c r="G793" s="4">
        <f t="shared" si="152"/>
        <v>-6.5164999978151172E-3</v>
      </c>
      <c r="I793" s="1">
        <f t="shared" si="148"/>
        <v>-6.5164999978151172E-3</v>
      </c>
      <c r="M793" s="4"/>
      <c r="O793" s="4"/>
      <c r="P793" s="92">
        <f t="shared" si="153"/>
        <v>-2.6124461078291628E-2</v>
      </c>
      <c r="Q793" s="19">
        <f t="shared" si="154"/>
        <v>30520.864000000001</v>
      </c>
      <c r="R793" s="90">
        <f t="shared" si="155"/>
        <v>3.8447213773348159E-4</v>
      </c>
      <c r="S793" s="1">
        <f t="shared" si="149"/>
        <v>0.1</v>
      </c>
      <c r="T793" s="90">
        <f t="shared" si="156"/>
        <v>3.8447213773348164E-5</v>
      </c>
      <c r="AD793" s="1" t="s">
        <v>1989</v>
      </c>
      <c r="AI793" s="1" t="s">
        <v>1988</v>
      </c>
    </row>
    <row r="794" spans="1:35" ht="12.95" customHeight="1" x14ac:dyDescent="0.2">
      <c r="A794" s="47" t="s">
        <v>2085</v>
      </c>
      <c r="B794" s="48"/>
      <c r="C794" s="49">
        <v>45556.343000000001</v>
      </c>
      <c r="D794" s="49">
        <v>4.0000000000000001E-3</v>
      </c>
      <c r="E794" s="4">
        <f t="shared" si="150"/>
        <v>-14204.013651790308</v>
      </c>
      <c r="F794" s="4">
        <f t="shared" si="151"/>
        <v>-14204</v>
      </c>
      <c r="G794" s="4">
        <f t="shared" si="152"/>
        <v>-8.5860000035609119E-3</v>
      </c>
      <c r="I794" s="1">
        <f t="shared" si="148"/>
        <v>-8.5860000035609119E-3</v>
      </c>
      <c r="M794" s="4"/>
      <c r="O794" s="4"/>
      <c r="P794" s="92">
        <f t="shared" si="153"/>
        <v>-2.6063611254460061E-2</v>
      </c>
      <c r="Q794" s="19">
        <f t="shared" si="154"/>
        <v>30537.843000000001</v>
      </c>
      <c r="R794" s="90">
        <f t="shared" si="155"/>
        <v>3.054668950375565E-4</v>
      </c>
      <c r="S794" s="1">
        <f t="shared" si="149"/>
        <v>0.1</v>
      </c>
      <c r="T794" s="90">
        <f t="shared" si="156"/>
        <v>3.0546689503755654E-5</v>
      </c>
      <c r="AD794" s="1" t="s">
        <v>1989</v>
      </c>
      <c r="AE794" s="1">
        <v>17</v>
      </c>
      <c r="AG794" s="1" t="s">
        <v>2092</v>
      </c>
      <c r="AI794" s="1" t="s">
        <v>1988</v>
      </c>
    </row>
    <row r="795" spans="1:35" ht="12.95" customHeight="1" x14ac:dyDescent="0.2">
      <c r="A795" s="47" t="s">
        <v>2085</v>
      </c>
      <c r="B795" s="48"/>
      <c r="C795" s="49">
        <v>45561.373</v>
      </c>
      <c r="D795" s="49">
        <v>7.0000000000000001E-3</v>
      </c>
      <c r="E795" s="4">
        <f t="shared" si="150"/>
        <v>-14196.015922318677</v>
      </c>
      <c r="F795" s="4">
        <f t="shared" si="151"/>
        <v>-14196</v>
      </c>
      <c r="G795" s="4">
        <f t="shared" si="152"/>
        <v>-1.0014000006776769E-2</v>
      </c>
      <c r="I795" s="1">
        <f t="shared" si="148"/>
        <v>-1.0014000006776769E-2</v>
      </c>
      <c r="M795" s="4"/>
      <c r="O795" s="4"/>
      <c r="P795" s="92">
        <f t="shared" si="153"/>
        <v>-2.6045592660411204E-2</v>
      </c>
      <c r="Q795" s="19">
        <f t="shared" si="154"/>
        <v>30542.873</v>
      </c>
      <c r="R795" s="90">
        <f t="shared" si="155"/>
        <v>2.5701196301206562E-4</v>
      </c>
      <c r="S795" s="1">
        <f t="shared" si="149"/>
        <v>0.1</v>
      </c>
      <c r="T795" s="90">
        <f t="shared" si="156"/>
        <v>2.5701196301206562E-5</v>
      </c>
      <c r="AD795" s="1" t="s">
        <v>1989</v>
      </c>
      <c r="AE795" s="1">
        <v>24</v>
      </c>
      <c r="AG795" s="1" t="s">
        <v>2101</v>
      </c>
      <c r="AI795" s="1" t="s">
        <v>1988</v>
      </c>
    </row>
    <row r="796" spans="1:35" ht="12.95" customHeight="1" x14ac:dyDescent="0.2">
      <c r="A796" s="47" t="s">
        <v>2102</v>
      </c>
      <c r="B796" s="48"/>
      <c r="C796" s="49">
        <v>45561.39</v>
      </c>
      <c r="D796" s="49">
        <v>7.0000000000000001E-3</v>
      </c>
      <c r="E796" s="4">
        <f t="shared" si="150"/>
        <v>-14195.988892219071</v>
      </c>
      <c r="F796" s="4">
        <f t="shared" si="151"/>
        <v>-14196</v>
      </c>
      <c r="G796" s="4">
        <f t="shared" si="152"/>
        <v>6.9859999930486083E-3</v>
      </c>
      <c r="I796" s="1">
        <f t="shared" si="148"/>
        <v>6.9859999930486083E-3</v>
      </c>
      <c r="M796" s="4"/>
      <c r="O796" s="4"/>
      <c r="P796" s="92">
        <f t="shared" si="153"/>
        <v>-2.6045592660411204E-2</v>
      </c>
      <c r="Q796" s="19">
        <f t="shared" si="154"/>
        <v>30542.89</v>
      </c>
      <c r="R796" s="90">
        <f t="shared" si="155"/>
        <v>1.0910861132241002E-3</v>
      </c>
      <c r="S796" s="1">
        <f t="shared" si="149"/>
        <v>0.1</v>
      </c>
      <c r="T796" s="90">
        <f t="shared" si="156"/>
        <v>1.0910861132241002E-4</v>
      </c>
      <c r="AD796" s="1" t="s">
        <v>1989</v>
      </c>
      <c r="AE796" s="1">
        <v>19</v>
      </c>
      <c r="AG796" s="1" t="s">
        <v>2099</v>
      </c>
      <c r="AI796" s="1" t="s">
        <v>1988</v>
      </c>
    </row>
    <row r="797" spans="1:35" ht="12.95" customHeight="1" x14ac:dyDescent="0.2">
      <c r="A797" s="47" t="s">
        <v>2104</v>
      </c>
      <c r="B797" s="48"/>
      <c r="C797" s="49">
        <v>45564.527999999998</v>
      </c>
      <c r="D797" s="49"/>
      <c r="E797" s="4">
        <f t="shared" si="150"/>
        <v>-14190.999453832992</v>
      </c>
      <c r="F797" s="4">
        <f t="shared" si="151"/>
        <v>-14191</v>
      </c>
      <c r="G797" s="4">
        <f t="shared" si="152"/>
        <v>3.4349999623373151E-4</v>
      </c>
      <c r="I797" s="1">
        <f t="shared" si="148"/>
        <v>3.4349999623373151E-4</v>
      </c>
      <c r="M797" s="4"/>
      <c r="O797" s="4"/>
      <c r="P797" s="92">
        <f t="shared" si="153"/>
        <v>-2.6034333588844508E-2</v>
      </c>
      <c r="Q797" s="19">
        <f t="shared" si="154"/>
        <v>30546.027999999998</v>
      </c>
      <c r="R797" s="90">
        <f t="shared" si="155"/>
        <v>6.9579010464208152E-4</v>
      </c>
      <c r="S797" s="1">
        <f t="shared" si="149"/>
        <v>0.1</v>
      </c>
      <c r="T797" s="90">
        <f t="shared" si="156"/>
        <v>6.957901046420816E-5</v>
      </c>
      <c r="AE797" s="1">
        <v>32</v>
      </c>
      <c r="AG797" s="1" t="s">
        <v>2103</v>
      </c>
      <c r="AI797" s="1" t="s">
        <v>1993</v>
      </c>
    </row>
    <row r="798" spans="1:35" ht="12.95" customHeight="1" x14ac:dyDescent="0.2">
      <c r="A798" s="47" t="s">
        <v>2100</v>
      </c>
      <c r="B798" s="48"/>
      <c r="C798" s="49">
        <v>45566.41</v>
      </c>
      <c r="D798" s="49"/>
      <c r="E798" s="4">
        <f t="shared" si="150"/>
        <v>-14188.007062806024</v>
      </c>
      <c r="F798" s="4">
        <f t="shared" si="151"/>
        <v>-14188</v>
      </c>
      <c r="G798" s="4">
        <f t="shared" si="152"/>
        <v>-4.4419999976526015E-3</v>
      </c>
      <c r="I798" s="1">
        <f t="shared" si="148"/>
        <v>-4.4419999976526015E-3</v>
      </c>
      <c r="M798" s="4"/>
      <c r="O798" s="4"/>
      <c r="P798" s="92">
        <f t="shared" si="153"/>
        <v>-2.6027579087337296E-2</v>
      </c>
      <c r="Q798" s="19">
        <f t="shared" si="154"/>
        <v>30547.910000000003</v>
      </c>
      <c r="R798" s="90">
        <f t="shared" si="155"/>
        <v>4.6593722463703313E-4</v>
      </c>
      <c r="S798" s="1">
        <f t="shared" si="149"/>
        <v>0.1</v>
      </c>
      <c r="T798" s="90">
        <f t="shared" si="156"/>
        <v>4.6593722463703316E-5</v>
      </c>
      <c r="AD798" s="1" t="s">
        <v>1989</v>
      </c>
      <c r="AI798" s="1" t="s">
        <v>1988</v>
      </c>
    </row>
    <row r="799" spans="1:35" ht="12.95" customHeight="1" x14ac:dyDescent="0.2">
      <c r="A799" s="47" t="s">
        <v>2085</v>
      </c>
      <c r="B799" s="48"/>
      <c r="C799" s="49">
        <v>45576.468000000001</v>
      </c>
      <c r="D799" s="49">
        <v>4.0000000000000001E-3</v>
      </c>
      <c r="E799" s="4">
        <f t="shared" si="150"/>
        <v>-14172.01478387448</v>
      </c>
      <c r="F799" s="4">
        <f t="shared" si="151"/>
        <v>-14172</v>
      </c>
      <c r="G799" s="4">
        <f t="shared" si="152"/>
        <v>-9.2979999972158112E-3</v>
      </c>
      <c r="I799" s="1">
        <f t="shared" si="148"/>
        <v>-9.2979999972158112E-3</v>
      </c>
      <c r="M799" s="4"/>
      <c r="O799" s="4"/>
      <c r="P799" s="92">
        <f t="shared" si="153"/>
        <v>-2.5991567004114358E-2</v>
      </c>
      <c r="Q799" s="19">
        <f t="shared" si="154"/>
        <v>30557.968000000001</v>
      </c>
      <c r="R799" s="90">
        <f t="shared" si="155"/>
        <v>2.786751794138117E-4</v>
      </c>
      <c r="S799" s="1">
        <f t="shared" si="149"/>
        <v>0.1</v>
      </c>
      <c r="T799" s="90">
        <f t="shared" si="156"/>
        <v>2.7867517941381173E-5</v>
      </c>
      <c r="AD799" s="1" t="s">
        <v>1989</v>
      </c>
      <c r="AE799" s="1">
        <v>22</v>
      </c>
      <c r="AG799" s="1" t="s">
        <v>2099</v>
      </c>
      <c r="AI799" s="1" t="s">
        <v>1988</v>
      </c>
    </row>
    <row r="800" spans="1:35" ht="12.95" customHeight="1" x14ac:dyDescent="0.2">
      <c r="A800" s="47" t="s">
        <v>2104</v>
      </c>
      <c r="B800" s="48"/>
      <c r="C800" s="49">
        <v>45578.362000000001</v>
      </c>
      <c r="D800" s="49"/>
      <c r="E800" s="4">
        <f t="shared" si="150"/>
        <v>-14169.003312777209</v>
      </c>
      <c r="F800" s="4">
        <f t="shared" si="151"/>
        <v>-14169</v>
      </c>
      <c r="G800" s="4">
        <f t="shared" si="152"/>
        <v>-2.0835000032093376E-3</v>
      </c>
      <c r="I800" s="1">
        <f t="shared" si="148"/>
        <v>-2.0835000032093376E-3</v>
      </c>
      <c r="M800" s="4"/>
      <c r="O800" s="4"/>
      <c r="P800" s="92">
        <f t="shared" si="153"/>
        <v>-2.5984816974412968E-2</v>
      </c>
      <c r="Q800" s="19">
        <f t="shared" si="154"/>
        <v>30559.862000000001</v>
      </c>
      <c r="R800" s="90">
        <f t="shared" si="155"/>
        <v>5.7127295295794666E-4</v>
      </c>
      <c r="S800" s="1">
        <f t="shared" si="149"/>
        <v>0.1</v>
      </c>
      <c r="T800" s="90">
        <f t="shared" si="156"/>
        <v>5.712729529579467E-5</v>
      </c>
      <c r="AE800" s="1">
        <v>9</v>
      </c>
      <c r="AG800" s="1" t="s">
        <v>2105</v>
      </c>
      <c r="AI800" s="1" t="s">
        <v>1993</v>
      </c>
    </row>
    <row r="801" spans="1:35" ht="12.95" customHeight="1" x14ac:dyDescent="0.2">
      <c r="A801" s="47" t="s">
        <v>2085</v>
      </c>
      <c r="B801" s="48"/>
      <c r="C801" s="49">
        <v>45578.368000000002</v>
      </c>
      <c r="D801" s="49">
        <v>5.0000000000000001E-3</v>
      </c>
      <c r="E801" s="4">
        <f t="shared" si="150"/>
        <v>-14168.993772742051</v>
      </c>
      <c r="F801" s="4">
        <f t="shared" si="151"/>
        <v>-14169</v>
      </c>
      <c r="G801" s="4">
        <f t="shared" si="152"/>
        <v>3.9164999980130233E-3</v>
      </c>
      <c r="I801" s="1">
        <f t="shared" si="148"/>
        <v>3.9164999980130233E-3</v>
      </c>
      <c r="M801" s="4"/>
      <c r="O801" s="4"/>
      <c r="P801" s="92">
        <f t="shared" si="153"/>
        <v>-2.5984816974412968E-2</v>
      </c>
      <c r="Q801" s="19">
        <f t="shared" si="154"/>
        <v>30559.868000000002</v>
      </c>
      <c r="R801" s="90">
        <f t="shared" si="155"/>
        <v>8.9408875668549066E-4</v>
      </c>
      <c r="S801" s="1">
        <f t="shared" si="149"/>
        <v>0.1</v>
      </c>
      <c r="T801" s="90">
        <f t="shared" si="156"/>
        <v>8.9408875668549074E-5</v>
      </c>
      <c r="AD801" s="1" t="s">
        <v>1989</v>
      </c>
      <c r="AE801" s="1">
        <v>27</v>
      </c>
      <c r="AG801" s="1" t="s">
        <v>2099</v>
      </c>
      <c r="AI801" s="1" t="s">
        <v>1988</v>
      </c>
    </row>
    <row r="802" spans="1:35" ht="12.95" customHeight="1" x14ac:dyDescent="0.2">
      <c r="A802" s="47" t="s">
        <v>2107</v>
      </c>
      <c r="B802" s="48"/>
      <c r="C802" s="49">
        <v>45579.616999999998</v>
      </c>
      <c r="D802" s="49"/>
      <c r="E802" s="4">
        <f t="shared" si="150"/>
        <v>-14167.007855423954</v>
      </c>
      <c r="F802" s="4">
        <f t="shared" si="151"/>
        <v>-14167</v>
      </c>
      <c r="G802" s="4">
        <f t="shared" si="152"/>
        <v>-4.9405000027036294E-3</v>
      </c>
      <c r="I802" s="1">
        <f t="shared" si="148"/>
        <v>-4.9405000027036294E-3</v>
      </c>
      <c r="M802" s="4"/>
      <c r="O802" s="4"/>
      <c r="P802" s="92">
        <f t="shared" si="153"/>
        <v>-2.5980317346875705E-2</v>
      </c>
      <c r="Q802" s="19">
        <f t="shared" si="154"/>
        <v>30561.116999999998</v>
      </c>
      <c r="R802" s="90">
        <f t="shared" si="155"/>
        <v>4.4267391387612406E-4</v>
      </c>
      <c r="S802" s="1">
        <f t="shared" si="149"/>
        <v>0.1</v>
      </c>
      <c r="T802" s="90">
        <f t="shared" si="156"/>
        <v>4.4267391387612412E-5</v>
      </c>
      <c r="AE802" s="1">
        <v>15</v>
      </c>
      <c r="AG802" s="1" t="s">
        <v>2106</v>
      </c>
      <c r="AI802" s="1" t="s">
        <v>1993</v>
      </c>
    </row>
    <row r="803" spans="1:35" ht="12.95" customHeight="1" x14ac:dyDescent="0.2">
      <c r="A803" s="47" t="s">
        <v>2104</v>
      </c>
      <c r="B803" s="48"/>
      <c r="C803" s="49">
        <v>45583.391000000003</v>
      </c>
      <c r="D803" s="49"/>
      <c r="E803" s="4">
        <f t="shared" si="150"/>
        <v>-14161.007173311431</v>
      </c>
      <c r="F803" s="4">
        <f t="shared" si="151"/>
        <v>-14161</v>
      </c>
      <c r="G803" s="4">
        <f t="shared" si="152"/>
        <v>-4.5114999957149848E-3</v>
      </c>
      <c r="I803" s="1">
        <f t="shared" si="148"/>
        <v>-4.5114999957149848E-3</v>
      </c>
      <c r="M803" s="4"/>
      <c r="O803" s="4"/>
      <c r="P803" s="92">
        <f t="shared" si="153"/>
        <v>-2.5966820347129542E-2</v>
      </c>
      <c r="Q803" s="19">
        <f t="shared" si="154"/>
        <v>30564.891000000003</v>
      </c>
      <c r="R803" s="90">
        <f t="shared" si="155"/>
        <v>4.6033077138182366E-4</v>
      </c>
      <c r="S803" s="1">
        <f t="shared" si="149"/>
        <v>0.1</v>
      </c>
      <c r="T803" s="90">
        <f t="shared" si="156"/>
        <v>4.6033077138182368E-5</v>
      </c>
      <c r="AE803" s="1">
        <v>13</v>
      </c>
      <c r="AG803" s="1" t="s">
        <v>2105</v>
      </c>
      <c r="AI803" s="1" t="s">
        <v>1993</v>
      </c>
    </row>
    <row r="804" spans="1:35" ht="12.95" customHeight="1" x14ac:dyDescent="0.2">
      <c r="A804" s="47" t="s">
        <v>2036</v>
      </c>
      <c r="B804" s="48"/>
      <c r="C804" s="49">
        <v>45584.658000000003</v>
      </c>
      <c r="D804" s="49"/>
      <c r="E804" s="4">
        <f t="shared" si="150"/>
        <v>-14158.992635887862</v>
      </c>
      <c r="F804" s="4">
        <f t="shared" si="151"/>
        <v>-14159</v>
      </c>
      <c r="G804" s="4">
        <f t="shared" si="152"/>
        <v>4.6314999999594875E-3</v>
      </c>
      <c r="I804" s="1">
        <f t="shared" si="148"/>
        <v>4.6314999999594875E-3</v>
      </c>
      <c r="M804" s="4"/>
      <c r="O804" s="4"/>
      <c r="P804" s="92">
        <f t="shared" si="153"/>
        <v>-2.5962321974836017E-2</v>
      </c>
      <c r="Q804" s="19">
        <f t="shared" si="154"/>
        <v>30566.158000000003</v>
      </c>
      <c r="R804" s="90">
        <f t="shared" si="155"/>
        <v>9.359819430254803E-4</v>
      </c>
      <c r="S804" s="1">
        <f t="shared" si="149"/>
        <v>0.1</v>
      </c>
      <c r="T804" s="90">
        <f t="shared" si="156"/>
        <v>9.359819430254803E-5</v>
      </c>
      <c r="AD804" s="1" t="s">
        <v>1989</v>
      </c>
      <c r="AE804" s="1">
        <v>10</v>
      </c>
      <c r="AG804" s="1" t="s">
        <v>2038</v>
      </c>
      <c r="AI804" s="1" t="s">
        <v>2037</v>
      </c>
    </row>
    <row r="805" spans="1:35" ht="12.95" customHeight="1" x14ac:dyDescent="0.2">
      <c r="A805" s="47" t="s">
        <v>2104</v>
      </c>
      <c r="B805" s="48"/>
      <c r="C805" s="49">
        <v>45600.375</v>
      </c>
      <c r="D805" s="49"/>
      <c r="E805" s="4">
        <f t="shared" si="150"/>
        <v>-14134.002513799267</v>
      </c>
      <c r="F805" s="4">
        <f t="shared" si="151"/>
        <v>-14134</v>
      </c>
      <c r="G805" s="4">
        <f t="shared" si="152"/>
        <v>-1.5810000040801242E-3</v>
      </c>
      <c r="I805" s="1">
        <f t="shared" si="148"/>
        <v>-1.5810000040801242E-3</v>
      </c>
      <c r="M805" s="4"/>
      <c r="O805" s="4"/>
      <c r="P805" s="92">
        <f t="shared" si="153"/>
        <v>-2.5906118798964636E-2</v>
      </c>
      <c r="Q805" s="19">
        <f t="shared" si="154"/>
        <v>30581.875</v>
      </c>
      <c r="R805" s="90">
        <f t="shared" si="155"/>
        <v>5.9171140438524369E-4</v>
      </c>
      <c r="S805" s="1">
        <f t="shared" si="149"/>
        <v>0.1</v>
      </c>
      <c r="T805" s="90">
        <f t="shared" si="156"/>
        <v>5.9171140438524369E-5</v>
      </c>
      <c r="AE805" s="1">
        <v>10</v>
      </c>
      <c r="AG805" s="1" t="s">
        <v>2105</v>
      </c>
      <c r="AI805" s="1" t="s">
        <v>1993</v>
      </c>
    </row>
    <row r="806" spans="1:35" ht="12.95" customHeight="1" x14ac:dyDescent="0.2">
      <c r="A806" s="47" t="s">
        <v>2108</v>
      </c>
      <c r="B806" s="48"/>
      <c r="C806" s="49">
        <v>45630.558700000001</v>
      </c>
      <c r="D806" s="49"/>
      <c r="E806" s="4">
        <f t="shared" si="150"/>
        <v>-14086.010253947787</v>
      </c>
      <c r="F806" s="4">
        <f t="shared" si="151"/>
        <v>-14086</v>
      </c>
      <c r="G806" s="4">
        <f t="shared" si="152"/>
        <v>-6.4490000004298054E-3</v>
      </c>
      <c r="J806" s="1">
        <f>G806</f>
        <v>-6.4490000004298054E-3</v>
      </c>
      <c r="M806" s="4"/>
      <c r="O806" s="4"/>
      <c r="P806" s="92">
        <f t="shared" si="153"/>
        <v>-2.5798346150480992E-2</v>
      </c>
      <c r="Q806" s="19">
        <f t="shared" si="154"/>
        <v>30612.058700000001</v>
      </c>
      <c r="R806" s="90">
        <f t="shared" si="155"/>
        <v>3.7439719643450066E-4</v>
      </c>
      <c r="S806" s="1">
        <f>S$17</f>
        <v>1</v>
      </c>
      <c r="T806" s="90">
        <f t="shared" si="156"/>
        <v>3.7439719643450066E-4</v>
      </c>
      <c r="AD806" s="1" t="s">
        <v>2009</v>
      </c>
      <c r="AI806" s="1" t="s">
        <v>1988</v>
      </c>
    </row>
    <row r="807" spans="1:35" ht="12.95" customHeight="1" x14ac:dyDescent="0.2">
      <c r="A807" s="47" t="s">
        <v>2036</v>
      </c>
      <c r="B807" s="48"/>
      <c r="C807" s="49">
        <v>45635.593999999997</v>
      </c>
      <c r="D807" s="49"/>
      <c r="E807" s="4">
        <f t="shared" si="150"/>
        <v>-14078.004097445106</v>
      </c>
      <c r="F807" s="4">
        <f t="shared" si="151"/>
        <v>-14078</v>
      </c>
      <c r="G807" s="4">
        <f t="shared" si="152"/>
        <v>-2.5770000065676868E-3</v>
      </c>
      <c r="I807" s="1">
        <f t="shared" ref="I807:I813" si="157">G807</f>
        <v>-2.5770000065676868E-3</v>
      </c>
      <c r="M807" s="4"/>
      <c r="O807" s="4"/>
      <c r="P807" s="92">
        <f t="shared" si="153"/>
        <v>-2.5780401615812729E-2</v>
      </c>
      <c r="Q807" s="19">
        <f t="shared" si="154"/>
        <v>30617.093999999997</v>
      </c>
      <c r="R807" s="90">
        <f t="shared" si="155"/>
        <v>5.3839784623991541E-4</v>
      </c>
      <c r="S807" s="1">
        <f t="shared" ref="S807:S813" si="158">S$16</f>
        <v>0.1</v>
      </c>
      <c r="T807" s="90">
        <f t="shared" si="156"/>
        <v>5.3839784623991542E-5</v>
      </c>
      <c r="AD807" s="1" t="s">
        <v>1989</v>
      </c>
      <c r="AE807" s="1">
        <v>16</v>
      </c>
      <c r="AG807" s="1" t="s">
        <v>2090</v>
      </c>
      <c r="AI807" s="1" t="s">
        <v>2037</v>
      </c>
    </row>
    <row r="808" spans="1:35" ht="12.95" customHeight="1" x14ac:dyDescent="0.2">
      <c r="A808" s="47" t="s">
        <v>2100</v>
      </c>
      <c r="B808" s="48"/>
      <c r="C808" s="49">
        <v>45646.288999999997</v>
      </c>
      <c r="D808" s="49"/>
      <c r="E808" s="4">
        <f t="shared" si="150"/>
        <v>-14060.998984781267</v>
      </c>
      <c r="F808" s="4">
        <f t="shared" si="151"/>
        <v>-14061</v>
      </c>
      <c r="G808" s="4">
        <f t="shared" si="152"/>
        <v>6.3849999423837289E-4</v>
      </c>
      <c r="I808" s="1">
        <f t="shared" si="157"/>
        <v>6.3849999423837289E-4</v>
      </c>
      <c r="M808" s="4"/>
      <c r="O808" s="4"/>
      <c r="P808" s="92">
        <f t="shared" si="153"/>
        <v>-2.5742286150848576E-2</v>
      </c>
      <c r="Q808" s="19">
        <f t="shared" si="154"/>
        <v>30627.788999999997</v>
      </c>
      <c r="R808" s="90">
        <f t="shared" si="155"/>
        <v>6.9594587763281159E-4</v>
      </c>
      <c r="S808" s="1">
        <f t="shared" si="158"/>
        <v>0.1</v>
      </c>
      <c r="T808" s="90">
        <f t="shared" si="156"/>
        <v>6.9594587763281159E-5</v>
      </c>
      <c r="AD808" s="1" t="s">
        <v>1989</v>
      </c>
      <c r="AI808" s="1" t="s">
        <v>1988</v>
      </c>
    </row>
    <row r="809" spans="1:35" ht="12.95" customHeight="1" x14ac:dyDescent="0.2">
      <c r="A809" s="47" t="s">
        <v>2109</v>
      </c>
      <c r="B809" s="48"/>
      <c r="C809" s="49">
        <v>45646.290999999997</v>
      </c>
      <c r="D809" s="49"/>
      <c r="E809" s="4">
        <f t="shared" si="150"/>
        <v>-14060.995804769547</v>
      </c>
      <c r="F809" s="4">
        <f t="shared" si="151"/>
        <v>-14061</v>
      </c>
      <c r="G809" s="4">
        <f t="shared" si="152"/>
        <v>2.6384999946458265E-3</v>
      </c>
      <c r="I809" s="1">
        <f t="shared" si="157"/>
        <v>2.6384999946458265E-3</v>
      </c>
      <c r="M809" s="4"/>
      <c r="O809" s="4"/>
      <c r="P809" s="92">
        <f t="shared" si="153"/>
        <v>-2.5742286150848576E-2</v>
      </c>
      <c r="Q809" s="19">
        <f t="shared" si="154"/>
        <v>30627.790999999997</v>
      </c>
      <c r="R809" s="90">
        <f t="shared" si="155"/>
        <v>8.0546902223628709E-4</v>
      </c>
      <c r="S809" s="1">
        <f t="shared" si="158"/>
        <v>0.1</v>
      </c>
      <c r="T809" s="90">
        <f t="shared" si="156"/>
        <v>8.0546902223628718E-5</v>
      </c>
      <c r="AD809" s="1" t="s">
        <v>1989</v>
      </c>
      <c r="AI809" s="1" t="s">
        <v>1988</v>
      </c>
    </row>
    <row r="810" spans="1:35" ht="12.95" customHeight="1" x14ac:dyDescent="0.2">
      <c r="A810" s="47" t="s">
        <v>2100</v>
      </c>
      <c r="B810" s="48"/>
      <c r="C810" s="49">
        <v>45646.292999999998</v>
      </c>
      <c r="D810" s="49"/>
      <c r="E810" s="4">
        <f t="shared" si="150"/>
        <v>-14060.992624757828</v>
      </c>
      <c r="F810" s="4">
        <f t="shared" si="151"/>
        <v>-14061</v>
      </c>
      <c r="G810" s="4">
        <f t="shared" si="152"/>
        <v>4.6384999950532801E-3</v>
      </c>
      <c r="I810" s="1">
        <f t="shared" si="157"/>
        <v>4.6384999950532801E-3</v>
      </c>
      <c r="M810" s="4"/>
      <c r="O810" s="4"/>
      <c r="P810" s="92">
        <f t="shared" si="153"/>
        <v>-2.5742286150848576E-2</v>
      </c>
      <c r="Q810" s="19">
        <f t="shared" si="154"/>
        <v>30627.792999999998</v>
      </c>
      <c r="R810" s="90">
        <f t="shared" si="155"/>
        <v>9.2299216684302223E-4</v>
      </c>
      <c r="S810" s="1">
        <f t="shared" si="158"/>
        <v>0.1</v>
      </c>
      <c r="T810" s="90">
        <f t="shared" si="156"/>
        <v>9.2299216684302234E-5</v>
      </c>
      <c r="AD810" s="1" t="s">
        <v>1989</v>
      </c>
      <c r="AI810" s="1" t="s">
        <v>1988</v>
      </c>
    </row>
    <row r="811" spans="1:35" ht="12.95" customHeight="1" x14ac:dyDescent="0.2">
      <c r="A811" s="47" t="s">
        <v>2085</v>
      </c>
      <c r="B811" s="48"/>
      <c r="C811" s="49">
        <v>45663.264999999999</v>
      </c>
      <c r="D811" s="49">
        <v>2E-3</v>
      </c>
      <c r="E811" s="4">
        <f t="shared" si="150"/>
        <v>-14034.007045315966</v>
      </c>
      <c r="F811" s="4">
        <f t="shared" si="151"/>
        <v>-14034</v>
      </c>
      <c r="G811" s="4">
        <f t="shared" si="152"/>
        <v>-4.4310000012046658E-3</v>
      </c>
      <c r="I811" s="1">
        <f t="shared" si="157"/>
        <v>-4.4310000012046658E-3</v>
      </c>
      <c r="M811" s="4"/>
      <c r="O811" s="4"/>
      <c r="P811" s="92">
        <f t="shared" si="153"/>
        <v>-2.5681796425064622E-2</v>
      </c>
      <c r="Q811" s="19">
        <f t="shared" si="154"/>
        <v>30644.764999999999</v>
      </c>
      <c r="R811" s="90">
        <f t="shared" si="155"/>
        <v>4.5159634864833911E-4</v>
      </c>
      <c r="S811" s="1">
        <f t="shared" si="158"/>
        <v>0.1</v>
      </c>
      <c r="T811" s="90">
        <f t="shared" si="156"/>
        <v>4.5159634864833914E-5</v>
      </c>
      <c r="AD811" s="1" t="s">
        <v>1989</v>
      </c>
      <c r="AE811" s="1">
        <v>12</v>
      </c>
      <c r="AG811" s="1" t="s">
        <v>2110</v>
      </c>
      <c r="AI811" s="1" t="s">
        <v>1988</v>
      </c>
    </row>
    <row r="812" spans="1:35" ht="12.95" customHeight="1" x14ac:dyDescent="0.2">
      <c r="A812" s="47" t="s">
        <v>2085</v>
      </c>
      <c r="B812" s="48"/>
      <c r="C812" s="49">
        <v>45663.271999999997</v>
      </c>
      <c r="D812" s="49">
        <v>4.0000000000000001E-3</v>
      </c>
      <c r="E812" s="4">
        <f t="shared" si="150"/>
        <v>-14033.995915274954</v>
      </c>
      <c r="F812" s="4">
        <f t="shared" si="151"/>
        <v>-14034</v>
      </c>
      <c r="G812" s="4">
        <f t="shared" si="152"/>
        <v>2.5689999965834431E-3</v>
      </c>
      <c r="I812" s="1">
        <f t="shared" si="157"/>
        <v>2.5689999965834431E-3</v>
      </c>
      <c r="M812" s="4"/>
      <c r="O812" s="4"/>
      <c r="P812" s="92">
        <f t="shared" si="153"/>
        <v>-2.5681796425064622E-2</v>
      </c>
      <c r="Q812" s="19">
        <f t="shared" si="154"/>
        <v>30644.771999999997</v>
      </c>
      <c r="R812" s="90">
        <f t="shared" si="155"/>
        <v>7.9810749845740311E-4</v>
      </c>
      <c r="S812" s="1">
        <f t="shared" si="158"/>
        <v>0.1</v>
      </c>
      <c r="T812" s="90">
        <f t="shared" si="156"/>
        <v>7.981074984574032E-5</v>
      </c>
      <c r="AD812" s="1" t="s">
        <v>1989</v>
      </c>
      <c r="AE812" s="1">
        <v>13</v>
      </c>
      <c r="AG812" s="1" t="s">
        <v>2084</v>
      </c>
      <c r="AI812" s="1" t="s">
        <v>1988</v>
      </c>
    </row>
    <row r="813" spans="1:35" ht="12.95" customHeight="1" x14ac:dyDescent="0.2">
      <c r="A813" s="47" t="s">
        <v>2085</v>
      </c>
      <c r="B813" s="48"/>
      <c r="C813" s="49">
        <v>45671.445</v>
      </c>
      <c r="D813" s="49">
        <v>3.0000000000000001E-3</v>
      </c>
      <c r="E813" s="4">
        <f t="shared" si="150"/>
        <v>-14021.000797387942</v>
      </c>
      <c r="F813" s="4">
        <f t="shared" si="151"/>
        <v>-14021</v>
      </c>
      <c r="G813" s="4">
        <f t="shared" si="152"/>
        <v>-5.0149999879067764E-4</v>
      </c>
      <c r="I813" s="1">
        <f t="shared" si="157"/>
        <v>-5.0149999879067764E-4</v>
      </c>
      <c r="M813" s="4"/>
      <c r="O813" s="4"/>
      <c r="P813" s="92">
        <f t="shared" si="153"/>
        <v>-2.565269213999051E-2</v>
      </c>
      <c r="Q813" s="19">
        <f t="shared" si="154"/>
        <v>30652.945</v>
      </c>
      <c r="R813" s="90">
        <f t="shared" si="155"/>
        <v>6.3258246612355221E-4</v>
      </c>
      <c r="S813" s="1">
        <f t="shared" si="158"/>
        <v>0.1</v>
      </c>
      <c r="T813" s="90">
        <f t="shared" si="156"/>
        <v>6.3258246612355221E-5</v>
      </c>
      <c r="AD813" s="1" t="s">
        <v>1989</v>
      </c>
      <c r="AE813" s="1">
        <v>20</v>
      </c>
      <c r="AG813" s="1" t="s">
        <v>2099</v>
      </c>
      <c r="AI813" s="1" t="s">
        <v>1988</v>
      </c>
    </row>
    <row r="814" spans="1:35" ht="12.95" customHeight="1" x14ac:dyDescent="0.2">
      <c r="A814" s="47" t="s">
        <v>2212</v>
      </c>
      <c r="B814" s="48"/>
      <c r="C814" s="49">
        <v>45673.325599999996</v>
      </c>
      <c r="D814" s="49"/>
      <c r="E814" s="4">
        <f t="shared" si="150"/>
        <v>-14018.010632369189</v>
      </c>
      <c r="F814" s="4">
        <f t="shared" si="151"/>
        <v>-14018</v>
      </c>
      <c r="G814" s="4">
        <f t="shared" si="152"/>
        <v>-6.6870000009657815E-3</v>
      </c>
      <c r="J814" s="1">
        <f>G814</f>
        <v>-6.6870000009657815E-3</v>
      </c>
      <c r="M814" s="4"/>
      <c r="O814" s="4"/>
      <c r="P814" s="92">
        <f t="shared" si="153"/>
        <v>-2.5645977649377476E-2</v>
      </c>
      <c r="Q814" s="19">
        <f t="shared" si="154"/>
        <v>30654.825599999996</v>
      </c>
      <c r="R814" s="90">
        <f t="shared" si="155"/>
        <v>3.594428334729742E-4</v>
      </c>
      <c r="S814" s="1">
        <f>S$17</f>
        <v>1</v>
      </c>
      <c r="T814" s="90">
        <f t="shared" si="156"/>
        <v>3.594428334729742E-4</v>
      </c>
    </row>
    <row r="815" spans="1:35" ht="12.95" customHeight="1" x14ac:dyDescent="0.2">
      <c r="A815" s="51" t="s">
        <v>2212</v>
      </c>
      <c r="B815" s="53" t="s">
        <v>2232</v>
      </c>
      <c r="C815" s="52">
        <v>45673.325599999996</v>
      </c>
      <c r="D815" s="52" t="s">
        <v>2166</v>
      </c>
      <c r="E815" s="4">
        <f t="shared" si="150"/>
        <v>-14018.010632369189</v>
      </c>
      <c r="F815" s="4">
        <f t="shared" si="151"/>
        <v>-14018</v>
      </c>
      <c r="G815" s="4">
        <f t="shared" si="152"/>
        <v>-6.6870000009657815E-3</v>
      </c>
      <c r="J815" s="1">
        <f>G815</f>
        <v>-6.6870000009657815E-3</v>
      </c>
      <c r="M815" s="4"/>
      <c r="O815" s="4"/>
      <c r="P815" s="92">
        <f t="shared" si="153"/>
        <v>-2.5645977649377476E-2</v>
      </c>
      <c r="Q815" s="19">
        <f t="shared" si="154"/>
        <v>30654.825599999996</v>
      </c>
      <c r="R815" s="90">
        <f t="shared" si="155"/>
        <v>3.594428334729742E-4</v>
      </c>
      <c r="S815" s="1">
        <f>S$17</f>
        <v>1</v>
      </c>
      <c r="T815" s="90">
        <f t="shared" si="156"/>
        <v>3.594428334729742E-4</v>
      </c>
    </row>
    <row r="816" spans="1:35" ht="12.95" customHeight="1" x14ac:dyDescent="0.2">
      <c r="A816" s="47" t="s">
        <v>2085</v>
      </c>
      <c r="B816" s="48"/>
      <c r="C816" s="49">
        <v>45673.347000000002</v>
      </c>
      <c r="D816" s="49">
        <v>3.0000000000000001E-3</v>
      </c>
      <c r="E816" s="4">
        <f t="shared" si="150"/>
        <v>-14017.976606243794</v>
      </c>
      <c r="F816" s="4">
        <f t="shared" si="151"/>
        <v>-14018</v>
      </c>
      <c r="G816" s="4">
        <f t="shared" si="152"/>
        <v>1.4713000004121568E-2</v>
      </c>
      <c r="I816" s="1">
        <f t="shared" ref="I816:I858" si="159">G816</f>
        <v>1.4713000004121568E-2</v>
      </c>
      <c r="M816" s="4"/>
      <c r="O816" s="4"/>
      <c r="P816" s="92">
        <f t="shared" si="153"/>
        <v>-2.5645977649377476E-2</v>
      </c>
      <c r="Q816" s="19">
        <f t="shared" si="154"/>
        <v>30654.847000000002</v>
      </c>
      <c r="R816" s="90">
        <f t="shared" si="155"/>
        <v>1.6288470772356351E-3</v>
      </c>
      <c r="S816" s="1">
        <f t="shared" ref="S816:S858" si="160">S$16</f>
        <v>0.1</v>
      </c>
      <c r="T816" s="90">
        <f t="shared" si="156"/>
        <v>1.6288470772356353E-4</v>
      </c>
      <c r="AD816" s="1" t="s">
        <v>1989</v>
      </c>
      <c r="AE816" s="1">
        <v>22</v>
      </c>
      <c r="AG816" s="1" t="s">
        <v>2099</v>
      </c>
      <c r="AI816" s="1" t="s">
        <v>1988</v>
      </c>
    </row>
    <row r="817" spans="1:35" ht="12.95" customHeight="1" x14ac:dyDescent="0.2">
      <c r="A817" s="47" t="s">
        <v>2100</v>
      </c>
      <c r="B817" s="48"/>
      <c r="C817" s="49">
        <v>45685.275999999998</v>
      </c>
      <c r="D817" s="49"/>
      <c r="E817" s="4">
        <f t="shared" si="150"/>
        <v>-13999.009426349743</v>
      </c>
      <c r="F817" s="4">
        <f t="shared" si="151"/>
        <v>-13999</v>
      </c>
      <c r="G817" s="4">
        <f t="shared" si="152"/>
        <v>-5.928500002482906E-3</v>
      </c>
      <c r="I817" s="1">
        <f t="shared" si="159"/>
        <v>-5.928500002482906E-3</v>
      </c>
      <c r="M817" s="4"/>
      <c r="O817" s="4"/>
      <c r="P817" s="92">
        <f t="shared" si="153"/>
        <v>-2.5603468938782941E-2</v>
      </c>
      <c r="Q817" s="19">
        <f t="shared" si="154"/>
        <v>30666.775999999998</v>
      </c>
      <c r="R817" s="90">
        <f t="shared" si="155"/>
        <v>3.8710440264437133E-4</v>
      </c>
      <c r="S817" s="1">
        <f t="shared" si="160"/>
        <v>0.1</v>
      </c>
      <c r="T817" s="90">
        <f t="shared" si="156"/>
        <v>3.8710440264437138E-5</v>
      </c>
      <c r="AD817" s="1" t="s">
        <v>1989</v>
      </c>
      <c r="AI817" s="1" t="s">
        <v>1988</v>
      </c>
    </row>
    <row r="818" spans="1:35" ht="12.95" customHeight="1" x14ac:dyDescent="0.2">
      <c r="A818" s="47" t="s">
        <v>2100</v>
      </c>
      <c r="B818" s="48"/>
      <c r="C818" s="49">
        <v>45685.277000000002</v>
      </c>
      <c r="D818" s="49"/>
      <c r="E818" s="4">
        <f t="shared" si="150"/>
        <v>-13999.007836343877</v>
      </c>
      <c r="F818" s="4">
        <f t="shared" si="151"/>
        <v>-13999</v>
      </c>
      <c r="G818" s="4">
        <f t="shared" si="152"/>
        <v>-4.9284999986412004E-3</v>
      </c>
      <c r="I818" s="1">
        <f t="shared" si="159"/>
        <v>-4.9284999986412004E-3</v>
      </c>
      <c r="M818" s="4"/>
      <c r="O818" s="4"/>
      <c r="P818" s="92">
        <f t="shared" si="153"/>
        <v>-2.5603468938782941E-2</v>
      </c>
      <c r="Q818" s="19">
        <f t="shared" si="154"/>
        <v>30666.777000000002</v>
      </c>
      <c r="R818" s="90">
        <f t="shared" si="155"/>
        <v>4.2745434067582567E-4</v>
      </c>
      <c r="S818" s="1">
        <f t="shared" si="160"/>
        <v>0.1</v>
      </c>
      <c r="T818" s="90">
        <f t="shared" si="156"/>
        <v>4.2745434067582569E-5</v>
      </c>
      <c r="AD818" s="1" t="s">
        <v>1989</v>
      </c>
      <c r="AI818" s="1" t="s">
        <v>1988</v>
      </c>
    </row>
    <row r="819" spans="1:35" ht="12.95" customHeight="1" x14ac:dyDescent="0.2">
      <c r="A819" s="47" t="s">
        <v>2100</v>
      </c>
      <c r="B819" s="48"/>
      <c r="C819" s="49">
        <v>45685.279000000002</v>
      </c>
      <c r="D819" s="49"/>
      <c r="E819" s="4">
        <f t="shared" si="150"/>
        <v>-13999.004656332158</v>
      </c>
      <c r="F819" s="4">
        <f t="shared" si="151"/>
        <v>-13999</v>
      </c>
      <c r="G819" s="4">
        <f t="shared" si="152"/>
        <v>-2.9284999982337467E-3</v>
      </c>
      <c r="I819" s="1">
        <f t="shared" si="159"/>
        <v>-2.9284999982337467E-3</v>
      </c>
      <c r="M819" s="4"/>
      <c r="O819" s="4"/>
      <c r="P819" s="92">
        <f t="shared" si="153"/>
        <v>-2.5603468938782941E-2</v>
      </c>
      <c r="Q819" s="19">
        <f t="shared" si="154"/>
        <v>30666.779000000002</v>
      </c>
      <c r="R819" s="90">
        <f t="shared" si="155"/>
        <v>5.1415421645487069E-4</v>
      </c>
      <c r="S819" s="1">
        <f t="shared" si="160"/>
        <v>0.1</v>
      </c>
      <c r="T819" s="90">
        <f t="shared" si="156"/>
        <v>5.1415421645487075E-5</v>
      </c>
      <c r="AD819" s="1" t="s">
        <v>1989</v>
      </c>
      <c r="AI819" s="1" t="s">
        <v>1988</v>
      </c>
    </row>
    <row r="820" spans="1:35" ht="12.95" customHeight="1" x14ac:dyDescent="0.2">
      <c r="A820" s="47" t="s">
        <v>2036</v>
      </c>
      <c r="B820" s="48"/>
      <c r="C820" s="49">
        <v>45875.836000000003</v>
      </c>
      <c r="D820" s="49"/>
      <c r="E820" s="4">
        <f t="shared" si="150"/>
        <v>-13696.017909825996</v>
      </c>
      <c r="F820" s="4">
        <f t="shared" si="151"/>
        <v>-13696</v>
      </c>
      <c r="G820" s="4">
        <f t="shared" si="152"/>
        <v>-1.1264000000664964E-2</v>
      </c>
      <c r="I820" s="1">
        <f t="shared" si="159"/>
        <v>-1.1264000000664964E-2</v>
      </c>
      <c r="M820" s="4"/>
      <c r="O820" s="4"/>
      <c r="P820" s="92">
        <f t="shared" si="153"/>
        <v>-2.4929394029535281E-2</v>
      </c>
      <c r="Q820" s="19">
        <f t="shared" si="154"/>
        <v>30857.336000000003</v>
      </c>
      <c r="R820" s="90">
        <f t="shared" si="155"/>
        <v>1.8674299396428452E-4</v>
      </c>
      <c r="S820" s="1">
        <f t="shared" si="160"/>
        <v>0.1</v>
      </c>
      <c r="T820" s="90">
        <f t="shared" si="156"/>
        <v>1.8674299396428454E-5</v>
      </c>
      <c r="AD820" s="1" t="s">
        <v>1989</v>
      </c>
      <c r="AE820" s="1">
        <v>15</v>
      </c>
      <c r="AG820" s="1" t="s">
        <v>2111</v>
      </c>
      <c r="AI820" s="1" t="s">
        <v>2037</v>
      </c>
    </row>
    <row r="821" spans="1:35" ht="12.95" customHeight="1" x14ac:dyDescent="0.2">
      <c r="A821" s="47" t="s">
        <v>2036</v>
      </c>
      <c r="B821" s="53"/>
      <c r="C821" s="49">
        <v>45875.836000000003</v>
      </c>
      <c r="D821" s="49"/>
      <c r="E821" s="4">
        <f t="shared" si="150"/>
        <v>-13696.017909825996</v>
      </c>
      <c r="F821" s="4">
        <f t="shared" si="151"/>
        <v>-13696</v>
      </c>
      <c r="G821" s="4">
        <f t="shared" si="152"/>
        <v>-1.1264000000664964E-2</v>
      </c>
      <c r="I821" s="1">
        <f t="shared" si="159"/>
        <v>-1.1264000000664964E-2</v>
      </c>
      <c r="M821" s="4"/>
      <c r="O821" s="4"/>
      <c r="P821" s="92">
        <f t="shared" si="153"/>
        <v>-2.4929394029535281E-2</v>
      </c>
      <c r="Q821" s="19">
        <f t="shared" si="154"/>
        <v>30857.336000000003</v>
      </c>
      <c r="R821" s="90">
        <f t="shared" si="155"/>
        <v>1.8674299396428452E-4</v>
      </c>
      <c r="S821" s="1">
        <f t="shared" si="160"/>
        <v>0.1</v>
      </c>
      <c r="T821" s="90">
        <f t="shared" si="156"/>
        <v>1.8674299396428454E-5</v>
      </c>
    </row>
    <row r="822" spans="1:35" ht="12.95" customHeight="1" x14ac:dyDescent="0.2">
      <c r="A822" s="47" t="s">
        <v>2112</v>
      </c>
      <c r="B822" s="48"/>
      <c r="C822" s="49">
        <v>45910.43</v>
      </c>
      <c r="D822" s="49"/>
      <c r="E822" s="4">
        <f t="shared" si="150"/>
        <v>-13641.013247133818</v>
      </c>
      <c r="F822" s="4">
        <f t="shared" si="151"/>
        <v>-13641</v>
      </c>
      <c r="G822" s="4">
        <f t="shared" si="152"/>
        <v>-8.3315000010770746E-3</v>
      </c>
      <c r="I822" s="1">
        <f t="shared" si="159"/>
        <v>-8.3315000010770746E-3</v>
      </c>
      <c r="M822" s="4"/>
      <c r="O822" s="4"/>
      <c r="P822" s="92">
        <f t="shared" si="153"/>
        <v>-2.4807809564986773E-2</v>
      </c>
      <c r="Q822" s="19">
        <f t="shared" si="154"/>
        <v>30891.93</v>
      </c>
      <c r="R822" s="90">
        <f t="shared" si="155"/>
        <v>2.7146877684578217E-4</v>
      </c>
      <c r="S822" s="1">
        <f t="shared" si="160"/>
        <v>0.1</v>
      </c>
      <c r="T822" s="90">
        <f t="shared" si="156"/>
        <v>2.7146877684578218E-5</v>
      </c>
      <c r="AD822" s="1" t="s">
        <v>1989</v>
      </c>
      <c r="AI822" s="1" t="s">
        <v>1988</v>
      </c>
    </row>
    <row r="823" spans="1:35" ht="12.95" customHeight="1" x14ac:dyDescent="0.2">
      <c r="A823" s="47" t="s">
        <v>2112</v>
      </c>
      <c r="B823" s="48"/>
      <c r="C823" s="49">
        <v>45910.432000000001</v>
      </c>
      <c r="D823" s="49"/>
      <c r="E823" s="4">
        <f t="shared" si="150"/>
        <v>-13641.010067122099</v>
      </c>
      <c r="F823" s="4">
        <f t="shared" si="151"/>
        <v>-13641</v>
      </c>
      <c r="G823" s="4">
        <f t="shared" si="152"/>
        <v>-6.3315000006696209E-3</v>
      </c>
      <c r="I823" s="1">
        <f t="shared" si="159"/>
        <v>-6.3315000006696209E-3</v>
      </c>
      <c r="M823" s="4"/>
      <c r="O823" s="4"/>
      <c r="P823" s="92">
        <f t="shared" si="153"/>
        <v>-2.4807809564986773E-2</v>
      </c>
      <c r="Q823" s="19">
        <f t="shared" si="154"/>
        <v>30891.932000000001</v>
      </c>
      <c r="R823" s="90">
        <f t="shared" si="155"/>
        <v>3.4137401511647743E-4</v>
      </c>
      <c r="S823" s="1">
        <f t="shared" si="160"/>
        <v>0.1</v>
      </c>
      <c r="T823" s="90">
        <f t="shared" si="156"/>
        <v>3.4137401511647743E-5</v>
      </c>
      <c r="AD823" s="1" t="s">
        <v>1989</v>
      </c>
      <c r="AI823" s="1" t="s">
        <v>1988</v>
      </c>
    </row>
    <row r="824" spans="1:35" ht="12.95" customHeight="1" x14ac:dyDescent="0.2">
      <c r="A824" s="47" t="s">
        <v>2112</v>
      </c>
      <c r="B824" s="48"/>
      <c r="C824" s="49">
        <v>45910.436999999998</v>
      </c>
      <c r="D824" s="49"/>
      <c r="E824" s="4">
        <f t="shared" si="150"/>
        <v>-13641.002117092807</v>
      </c>
      <c r="F824" s="4">
        <f t="shared" si="151"/>
        <v>-13641</v>
      </c>
      <c r="G824" s="4">
        <f t="shared" si="152"/>
        <v>-1.3315000032889657E-3</v>
      </c>
      <c r="I824" s="1">
        <f t="shared" si="159"/>
        <v>-1.3315000032889657E-3</v>
      </c>
      <c r="M824" s="4"/>
      <c r="O824" s="4"/>
      <c r="P824" s="92">
        <f t="shared" si="153"/>
        <v>-2.4807809564986773E-2</v>
      </c>
      <c r="Q824" s="19">
        <f t="shared" si="154"/>
        <v>30891.936999999998</v>
      </c>
      <c r="R824" s="90">
        <f t="shared" si="155"/>
        <v>5.5113711063666383E-4</v>
      </c>
      <c r="S824" s="1">
        <f t="shared" si="160"/>
        <v>0.1</v>
      </c>
      <c r="T824" s="90">
        <f t="shared" si="156"/>
        <v>5.5113711063666388E-5</v>
      </c>
      <c r="AD824" s="1" t="s">
        <v>1989</v>
      </c>
      <c r="AI824" s="1" t="s">
        <v>1988</v>
      </c>
    </row>
    <row r="825" spans="1:35" ht="12.95" customHeight="1" x14ac:dyDescent="0.2">
      <c r="A825" s="47" t="s">
        <v>2112</v>
      </c>
      <c r="B825" s="48"/>
      <c r="C825" s="49">
        <v>45910.442999999999</v>
      </c>
      <c r="D825" s="49"/>
      <c r="E825" s="4">
        <f t="shared" si="150"/>
        <v>-13640.99257705765</v>
      </c>
      <c r="F825" s="4">
        <f t="shared" si="151"/>
        <v>-13641</v>
      </c>
      <c r="G825" s="4">
        <f t="shared" si="152"/>
        <v>4.6684999979333952E-3</v>
      </c>
      <c r="I825" s="1">
        <f t="shared" si="159"/>
        <v>4.6684999979333952E-3</v>
      </c>
      <c r="M825" s="4"/>
      <c r="O825" s="4"/>
      <c r="P825" s="92">
        <f t="shared" si="153"/>
        <v>-2.4807809564986773E-2</v>
      </c>
      <c r="Q825" s="19">
        <f t="shared" si="154"/>
        <v>30891.942999999999</v>
      </c>
      <c r="R825" s="90">
        <f t="shared" si="155"/>
        <v>8.6885282544909897E-4</v>
      </c>
      <c r="S825" s="1">
        <f t="shared" si="160"/>
        <v>0.1</v>
      </c>
      <c r="T825" s="90">
        <f t="shared" si="156"/>
        <v>8.6885282544909906E-5</v>
      </c>
      <c r="AD825" s="1" t="s">
        <v>1989</v>
      </c>
      <c r="AI825" s="1" t="s">
        <v>1988</v>
      </c>
    </row>
    <row r="826" spans="1:35" ht="12.95" customHeight="1" x14ac:dyDescent="0.2">
      <c r="A826" s="47" t="s">
        <v>2112</v>
      </c>
      <c r="B826" s="48"/>
      <c r="C826" s="49">
        <v>45915.457999999999</v>
      </c>
      <c r="D826" s="49"/>
      <c r="E826" s="4">
        <f t="shared" si="150"/>
        <v>-13633.018697673906</v>
      </c>
      <c r="F826" s="4">
        <f t="shared" si="151"/>
        <v>-13633</v>
      </c>
      <c r="G826" s="4">
        <f t="shared" si="152"/>
        <v>-1.1759500004700385E-2</v>
      </c>
      <c r="I826" s="1">
        <f t="shared" si="159"/>
        <v>-1.1759500004700385E-2</v>
      </c>
      <c r="M826" s="4"/>
      <c r="O826" s="4"/>
      <c r="P826" s="92">
        <f t="shared" si="153"/>
        <v>-2.4790144322050425E-2</v>
      </c>
      <c r="Q826" s="19">
        <f t="shared" si="154"/>
        <v>30896.957999999999</v>
      </c>
      <c r="R826" s="90">
        <f t="shared" si="155"/>
        <v>1.6979769132528688E-4</v>
      </c>
      <c r="S826" s="1">
        <f t="shared" si="160"/>
        <v>0.1</v>
      </c>
      <c r="T826" s="90">
        <f t="shared" si="156"/>
        <v>1.6979769132528687E-5</v>
      </c>
      <c r="AD826" s="1" t="s">
        <v>1989</v>
      </c>
      <c r="AI826" s="1" t="s">
        <v>1988</v>
      </c>
    </row>
    <row r="827" spans="1:35" ht="12.95" customHeight="1" x14ac:dyDescent="0.2">
      <c r="A827" s="47" t="s">
        <v>2112</v>
      </c>
      <c r="B827" s="48"/>
      <c r="C827" s="49">
        <v>45915.461000000003</v>
      </c>
      <c r="D827" s="49"/>
      <c r="E827" s="4">
        <f t="shared" si="150"/>
        <v>-13633.013927656322</v>
      </c>
      <c r="F827" s="4">
        <f t="shared" si="151"/>
        <v>-13633</v>
      </c>
      <c r="G827" s="4">
        <f t="shared" si="152"/>
        <v>-8.7595000004512258E-3</v>
      </c>
      <c r="I827" s="1">
        <f t="shared" si="159"/>
        <v>-8.7595000004512258E-3</v>
      </c>
      <c r="M827" s="4"/>
      <c r="O827" s="4"/>
      <c r="P827" s="92">
        <f t="shared" si="153"/>
        <v>-2.4790144322050425E-2</v>
      </c>
      <c r="Q827" s="19">
        <f t="shared" si="154"/>
        <v>30896.961000000003</v>
      </c>
      <c r="R827" s="90">
        <f t="shared" si="155"/>
        <v>2.5698155736562066E-4</v>
      </c>
      <c r="S827" s="1">
        <f t="shared" si="160"/>
        <v>0.1</v>
      </c>
      <c r="T827" s="90">
        <f t="shared" si="156"/>
        <v>2.5698155736562068E-5</v>
      </c>
      <c r="AD827" s="1" t="s">
        <v>1989</v>
      </c>
      <c r="AI827" s="1" t="s">
        <v>1988</v>
      </c>
    </row>
    <row r="828" spans="1:35" ht="12.95" customHeight="1" x14ac:dyDescent="0.2">
      <c r="A828" s="47" t="s">
        <v>2112</v>
      </c>
      <c r="B828" s="48"/>
      <c r="C828" s="49">
        <v>45915.463000000003</v>
      </c>
      <c r="D828" s="49"/>
      <c r="E828" s="4">
        <f t="shared" si="150"/>
        <v>-13633.010747644603</v>
      </c>
      <c r="F828" s="4">
        <f t="shared" si="151"/>
        <v>-13633</v>
      </c>
      <c r="G828" s="4">
        <f t="shared" si="152"/>
        <v>-6.7595000000437722E-3</v>
      </c>
      <c r="I828" s="1">
        <f t="shared" si="159"/>
        <v>-6.7595000000437722E-3</v>
      </c>
      <c r="M828" s="4"/>
      <c r="O828" s="4"/>
      <c r="P828" s="92">
        <f t="shared" si="153"/>
        <v>-2.4790144322050425E-2</v>
      </c>
      <c r="Q828" s="19">
        <f t="shared" si="154"/>
        <v>30896.963000000003</v>
      </c>
      <c r="R828" s="90">
        <f t="shared" si="155"/>
        <v>3.2510413466671072E-4</v>
      </c>
      <c r="S828" s="1">
        <f t="shared" si="160"/>
        <v>0.1</v>
      </c>
      <c r="T828" s="90">
        <f t="shared" si="156"/>
        <v>3.2510413466671076E-5</v>
      </c>
      <c r="AD828" s="1" t="s">
        <v>1989</v>
      </c>
      <c r="AI828" s="1" t="s">
        <v>1988</v>
      </c>
    </row>
    <row r="829" spans="1:35" ht="12.95" customHeight="1" x14ac:dyDescent="0.2">
      <c r="A829" s="47" t="s">
        <v>2112</v>
      </c>
      <c r="B829" s="48"/>
      <c r="C829" s="49">
        <v>45915.464999999997</v>
      </c>
      <c r="D829" s="49"/>
      <c r="E829" s="4">
        <f t="shared" si="150"/>
        <v>-13633.007567632896</v>
      </c>
      <c r="F829" s="4">
        <f t="shared" si="151"/>
        <v>-13633</v>
      </c>
      <c r="G829" s="4">
        <f t="shared" si="152"/>
        <v>-4.7595000069122761E-3</v>
      </c>
      <c r="I829" s="1">
        <f t="shared" si="159"/>
        <v>-4.7595000069122761E-3</v>
      </c>
      <c r="M829" s="4"/>
      <c r="O829" s="4"/>
      <c r="P829" s="92">
        <f t="shared" si="153"/>
        <v>-2.4790144322050425E-2</v>
      </c>
      <c r="Q829" s="19">
        <f t="shared" si="154"/>
        <v>30896.964999999997</v>
      </c>
      <c r="R829" s="90">
        <f t="shared" si="155"/>
        <v>4.0122671167957624E-4</v>
      </c>
      <c r="S829" s="1">
        <f t="shared" si="160"/>
        <v>0.1</v>
      </c>
      <c r="T829" s="90">
        <f t="shared" si="156"/>
        <v>4.012267116795763E-5</v>
      </c>
      <c r="AD829" s="1" t="s">
        <v>1989</v>
      </c>
      <c r="AI829" s="1" t="s">
        <v>1988</v>
      </c>
    </row>
    <row r="830" spans="1:35" ht="12.95" customHeight="1" x14ac:dyDescent="0.2">
      <c r="A830" s="47" t="s">
        <v>2112</v>
      </c>
      <c r="B830" s="48"/>
      <c r="C830" s="49">
        <v>45915.466999999997</v>
      </c>
      <c r="D830" s="49"/>
      <c r="E830" s="4">
        <f t="shared" si="150"/>
        <v>-13633.004387621177</v>
      </c>
      <c r="F830" s="4">
        <f t="shared" si="151"/>
        <v>-13633</v>
      </c>
      <c r="G830" s="4">
        <f t="shared" si="152"/>
        <v>-2.7595000065048225E-3</v>
      </c>
      <c r="I830" s="1">
        <f t="shared" si="159"/>
        <v>-2.7595000065048225E-3</v>
      </c>
      <c r="M830" s="4"/>
      <c r="O830" s="4"/>
      <c r="P830" s="92">
        <f t="shared" si="153"/>
        <v>-2.4790144322050425E-2</v>
      </c>
      <c r="Q830" s="19">
        <f t="shared" si="154"/>
        <v>30896.966999999997</v>
      </c>
      <c r="R830" s="90">
        <f t="shared" si="155"/>
        <v>4.8534928895808174E-4</v>
      </c>
      <c r="S830" s="1">
        <f t="shared" si="160"/>
        <v>0.1</v>
      </c>
      <c r="T830" s="90">
        <f t="shared" si="156"/>
        <v>4.8534928895808179E-5</v>
      </c>
      <c r="AD830" s="1" t="s">
        <v>1989</v>
      </c>
      <c r="AI830" s="1" t="s">
        <v>1988</v>
      </c>
    </row>
    <row r="831" spans="1:35" ht="12.95" customHeight="1" x14ac:dyDescent="0.2">
      <c r="A831" s="47" t="s">
        <v>2112</v>
      </c>
      <c r="B831" s="48"/>
      <c r="C831" s="49">
        <v>45915.468999999997</v>
      </c>
      <c r="D831" s="49"/>
      <c r="E831" s="4">
        <f t="shared" si="150"/>
        <v>-13633.001207609457</v>
      </c>
      <c r="F831" s="4">
        <f t="shared" si="151"/>
        <v>-13633</v>
      </c>
      <c r="G831" s="4">
        <f t="shared" si="152"/>
        <v>-7.595000060973689E-4</v>
      </c>
      <c r="I831" s="1">
        <f t="shared" si="159"/>
        <v>-7.595000060973689E-4</v>
      </c>
      <c r="M831" s="4"/>
      <c r="O831" s="4"/>
      <c r="P831" s="92">
        <f t="shared" si="153"/>
        <v>-2.4790144322050425E-2</v>
      </c>
      <c r="Q831" s="19">
        <f t="shared" si="154"/>
        <v>30896.968999999997</v>
      </c>
      <c r="R831" s="90">
        <f t="shared" si="155"/>
        <v>5.7747186623984686E-4</v>
      </c>
      <c r="S831" s="1">
        <f t="shared" si="160"/>
        <v>0.1</v>
      </c>
      <c r="T831" s="90">
        <f t="shared" si="156"/>
        <v>5.7747186623984686E-5</v>
      </c>
      <c r="AD831" s="1" t="s">
        <v>1989</v>
      </c>
      <c r="AI831" s="1" t="s">
        <v>1988</v>
      </c>
    </row>
    <row r="832" spans="1:35" ht="12.95" customHeight="1" x14ac:dyDescent="0.2">
      <c r="A832" s="47" t="s">
        <v>2112</v>
      </c>
      <c r="B832" s="48"/>
      <c r="C832" s="49">
        <v>45915.468999999997</v>
      </c>
      <c r="D832" s="49"/>
      <c r="E832" s="4">
        <f t="shared" si="150"/>
        <v>-13633.001207609457</v>
      </c>
      <c r="F832" s="4">
        <f t="shared" si="151"/>
        <v>-13633</v>
      </c>
      <c r="G832" s="4">
        <f t="shared" si="152"/>
        <v>-7.595000060973689E-4</v>
      </c>
      <c r="I832" s="1">
        <f t="shared" si="159"/>
        <v>-7.595000060973689E-4</v>
      </c>
      <c r="M832" s="4"/>
      <c r="O832" s="4"/>
      <c r="P832" s="92">
        <f t="shared" si="153"/>
        <v>-2.4790144322050425E-2</v>
      </c>
      <c r="Q832" s="19">
        <f t="shared" si="154"/>
        <v>30896.968999999997</v>
      </c>
      <c r="R832" s="90">
        <f t="shared" si="155"/>
        <v>5.7747186623984686E-4</v>
      </c>
      <c r="S832" s="1">
        <f t="shared" si="160"/>
        <v>0.1</v>
      </c>
      <c r="T832" s="90">
        <f t="shared" si="156"/>
        <v>5.7747186623984686E-5</v>
      </c>
      <c r="AD832" s="1" t="s">
        <v>1989</v>
      </c>
      <c r="AI832" s="1" t="s">
        <v>1988</v>
      </c>
    </row>
    <row r="833" spans="1:35" ht="12.95" customHeight="1" x14ac:dyDescent="0.2">
      <c r="A833" s="47" t="s">
        <v>2112</v>
      </c>
      <c r="B833" s="48"/>
      <c r="C833" s="49">
        <v>45915.470999999998</v>
      </c>
      <c r="D833" s="49"/>
      <c r="E833" s="4">
        <f t="shared" si="150"/>
        <v>-13632.998027597738</v>
      </c>
      <c r="F833" s="4">
        <f t="shared" si="151"/>
        <v>-13633</v>
      </c>
      <c r="G833" s="4">
        <f t="shared" si="152"/>
        <v>1.2404999943100847E-3</v>
      </c>
      <c r="I833" s="1">
        <f t="shared" si="159"/>
        <v>1.2404999943100847E-3</v>
      </c>
      <c r="M833" s="4"/>
      <c r="O833" s="4"/>
      <c r="P833" s="92">
        <f t="shared" si="153"/>
        <v>-2.4790144322050425E-2</v>
      </c>
      <c r="Q833" s="19">
        <f t="shared" si="154"/>
        <v>30896.970999999998</v>
      </c>
      <c r="R833" s="90">
        <f t="shared" si="155"/>
        <v>6.7759444352487167E-4</v>
      </c>
      <c r="S833" s="1">
        <f t="shared" si="160"/>
        <v>0.1</v>
      </c>
      <c r="T833" s="90">
        <f t="shared" si="156"/>
        <v>6.7759444352487165E-5</v>
      </c>
      <c r="AD833" s="1" t="s">
        <v>1989</v>
      </c>
      <c r="AI833" s="1" t="s">
        <v>1988</v>
      </c>
    </row>
    <row r="834" spans="1:35" ht="12.95" customHeight="1" x14ac:dyDescent="0.2">
      <c r="A834" s="36" t="s">
        <v>908</v>
      </c>
      <c r="B834" s="156" t="s">
        <v>2232</v>
      </c>
      <c r="C834" s="157">
        <v>45934.351000000002</v>
      </c>
      <c r="D834" s="157" t="s">
        <v>2272</v>
      </c>
      <c r="E834" s="4">
        <f t="shared" si="150"/>
        <v>-13602.978716976571</v>
      </c>
      <c r="F834" s="4">
        <f t="shared" si="151"/>
        <v>-13603</v>
      </c>
      <c r="G834" s="4">
        <f t="shared" si="152"/>
        <v>1.3385500002186745E-2</v>
      </c>
      <c r="I834" s="1">
        <f t="shared" si="159"/>
        <v>1.3385500002186745E-2</v>
      </c>
      <c r="M834" s="4"/>
      <c r="O834" s="4"/>
      <c r="P834" s="92">
        <f t="shared" si="153"/>
        <v>-2.4723944379097314E-2</v>
      </c>
      <c r="Q834" s="19">
        <f t="shared" si="154"/>
        <v>30915.851000000002</v>
      </c>
      <c r="R834" s="90">
        <f t="shared" si="155"/>
        <v>1.4523297510501832E-3</v>
      </c>
      <c r="S834" s="1">
        <f t="shared" si="160"/>
        <v>0.1</v>
      </c>
      <c r="T834" s="90">
        <f t="shared" si="156"/>
        <v>1.4523297510501832E-4</v>
      </c>
    </row>
    <row r="835" spans="1:35" ht="12.95" customHeight="1" x14ac:dyDescent="0.2">
      <c r="A835" s="47" t="s">
        <v>2036</v>
      </c>
      <c r="B835" s="48"/>
      <c r="C835" s="49">
        <v>45945.658000000003</v>
      </c>
      <c r="D835" s="49"/>
      <c r="E835" s="4">
        <f t="shared" si="150"/>
        <v>-13585.000520726917</v>
      </c>
      <c r="F835" s="4">
        <f t="shared" si="151"/>
        <v>-13585</v>
      </c>
      <c r="G835" s="4">
        <f t="shared" si="152"/>
        <v>-3.2749999809311703E-4</v>
      </c>
      <c r="I835" s="1">
        <f t="shared" si="159"/>
        <v>-3.2749999809311703E-4</v>
      </c>
      <c r="M835" s="4"/>
      <c r="O835" s="4"/>
      <c r="P835" s="92">
        <f t="shared" si="153"/>
        <v>-2.4684258304906399E-2</v>
      </c>
      <c r="Q835" s="19">
        <f t="shared" si="154"/>
        <v>30927.158000000003</v>
      </c>
      <c r="R835" s="90">
        <f t="shared" si="155"/>
        <v>5.9325167521651783E-4</v>
      </c>
      <c r="S835" s="1">
        <f t="shared" si="160"/>
        <v>0.1</v>
      </c>
      <c r="T835" s="90">
        <f t="shared" si="156"/>
        <v>5.9325167521651789E-5</v>
      </c>
      <c r="AD835" s="1" t="s">
        <v>1989</v>
      </c>
      <c r="AE835" s="1">
        <v>10</v>
      </c>
      <c r="AG835" s="1" t="s">
        <v>2090</v>
      </c>
      <c r="AI835" s="1" t="s">
        <v>2037</v>
      </c>
    </row>
    <row r="836" spans="1:35" ht="12.95" customHeight="1" x14ac:dyDescent="0.2">
      <c r="A836" s="47" t="s">
        <v>2036</v>
      </c>
      <c r="B836" s="48"/>
      <c r="C836" s="49">
        <v>45962.627999999997</v>
      </c>
      <c r="D836" s="49"/>
      <c r="E836" s="4">
        <f t="shared" si="150"/>
        <v>-13558.018121296785</v>
      </c>
      <c r="F836" s="4">
        <f t="shared" si="151"/>
        <v>-13558</v>
      </c>
      <c r="G836" s="4">
        <f t="shared" si="152"/>
        <v>-1.1397000009310432E-2</v>
      </c>
      <c r="I836" s="1">
        <f t="shared" si="159"/>
        <v>-1.1397000009310432E-2</v>
      </c>
      <c r="M836" s="4"/>
      <c r="O836" s="4"/>
      <c r="P836" s="92">
        <f t="shared" si="153"/>
        <v>-2.4624776853655741E-2</v>
      </c>
      <c r="Q836" s="19">
        <f t="shared" si="154"/>
        <v>30944.127999999997</v>
      </c>
      <c r="R836" s="90">
        <f t="shared" si="155"/>
        <v>1.7497408024379793E-4</v>
      </c>
      <c r="S836" s="1">
        <f t="shared" si="160"/>
        <v>0.1</v>
      </c>
      <c r="T836" s="90">
        <f t="shared" si="156"/>
        <v>1.7497408024379795E-5</v>
      </c>
      <c r="AD836" s="1" t="s">
        <v>1989</v>
      </c>
      <c r="AE836" s="1">
        <v>12</v>
      </c>
      <c r="AG836" s="1" t="s">
        <v>2090</v>
      </c>
      <c r="AI836" s="1" t="s">
        <v>2037</v>
      </c>
    </row>
    <row r="837" spans="1:35" ht="12.95" customHeight="1" x14ac:dyDescent="0.2">
      <c r="A837" s="47" t="s">
        <v>2036</v>
      </c>
      <c r="B837" s="48"/>
      <c r="C837" s="49">
        <v>45991.56</v>
      </c>
      <c r="D837" s="49"/>
      <c r="E837" s="4">
        <f t="shared" si="150"/>
        <v>-13512.016071779231</v>
      </c>
      <c r="F837" s="4">
        <f t="shared" si="151"/>
        <v>-13512</v>
      </c>
      <c r="G837" s="4">
        <f t="shared" si="152"/>
        <v>-1.0108000002219342E-2</v>
      </c>
      <c r="I837" s="1">
        <f t="shared" si="159"/>
        <v>-1.0108000002219342E-2</v>
      </c>
      <c r="M837" s="4"/>
      <c r="O837" s="4"/>
      <c r="P837" s="92">
        <f t="shared" si="153"/>
        <v>-2.4523569806998172E-2</v>
      </c>
      <c r="Q837" s="19">
        <f t="shared" si="154"/>
        <v>30973.059999999998</v>
      </c>
      <c r="R837" s="90">
        <f t="shared" si="155"/>
        <v>2.0780865279645115E-4</v>
      </c>
      <c r="S837" s="1">
        <f t="shared" si="160"/>
        <v>0.1</v>
      </c>
      <c r="T837" s="90">
        <f t="shared" si="156"/>
        <v>2.0780865279645116E-5</v>
      </c>
      <c r="AD837" s="1" t="s">
        <v>1989</v>
      </c>
      <c r="AE837" s="1">
        <v>8</v>
      </c>
      <c r="AG837" s="1" t="s">
        <v>2038</v>
      </c>
      <c r="AI837" s="1" t="s">
        <v>2037</v>
      </c>
    </row>
    <row r="838" spans="1:35" ht="12.95" customHeight="1" x14ac:dyDescent="0.2">
      <c r="A838" s="47" t="s">
        <v>2036</v>
      </c>
      <c r="B838" s="48"/>
      <c r="C838" s="49">
        <v>45991.567000000003</v>
      </c>
      <c r="D838" s="49"/>
      <c r="E838" s="4">
        <f t="shared" si="150"/>
        <v>-13512.004941738209</v>
      </c>
      <c r="F838" s="4">
        <f t="shared" si="151"/>
        <v>-13512</v>
      </c>
      <c r="G838" s="4">
        <f t="shared" si="152"/>
        <v>-3.1079999971552752E-3</v>
      </c>
      <c r="I838" s="1">
        <f t="shared" si="159"/>
        <v>-3.1079999971552752E-3</v>
      </c>
      <c r="M838" s="4"/>
      <c r="O838" s="4"/>
      <c r="P838" s="92">
        <f t="shared" si="153"/>
        <v>-2.4523569806998172E-2</v>
      </c>
      <c r="Q838" s="19">
        <f t="shared" si="154"/>
        <v>30973.067000000003</v>
      </c>
      <c r="R838" s="90">
        <f t="shared" si="155"/>
        <v>4.5862663028025454E-4</v>
      </c>
      <c r="S838" s="1">
        <f t="shared" si="160"/>
        <v>0.1</v>
      </c>
      <c r="T838" s="90">
        <f t="shared" si="156"/>
        <v>4.5862663028025457E-5</v>
      </c>
      <c r="AD838" s="1" t="s">
        <v>1989</v>
      </c>
      <c r="AE838" s="1">
        <v>10</v>
      </c>
      <c r="AG838" s="1" t="s">
        <v>2039</v>
      </c>
      <c r="AI838" s="1" t="s">
        <v>2037</v>
      </c>
    </row>
    <row r="839" spans="1:35" ht="12.95" customHeight="1" x14ac:dyDescent="0.2">
      <c r="A839" s="47" t="s">
        <v>2036</v>
      </c>
      <c r="B839" s="48"/>
      <c r="C839" s="49">
        <v>45994.71</v>
      </c>
      <c r="D839" s="49"/>
      <c r="E839" s="4">
        <f t="shared" si="150"/>
        <v>-13507.007553322839</v>
      </c>
      <c r="F839" s="4">
        <f t="shared" si="151"/>
        <v>-13507</v>
      </c>
      <c r="G839" s="4">
        <f t="shared" si="152"/>
        <v>-4.7505000038654543E-3</v>
      </c>
      <c r="I839" s="1">
        <f t="shared" si="159"/>
        <v>-4.7505000038654543E-3</v>
      </c>
      <c r="M839" s="4"/>
      <c r="O839" s="4"/>
      <c r="P839" s="92">
        <f t="shared" si="153"/>
        <v>-2.4512579043780677E-2</v>
      </c>
      <c r="Q839" s="19">
        <f t="shared" si="154"/>
        <v>30976.21</v>
      </c>
      <c r="R839" s="90">
        <f t="shared" si="155"/>
        <v>3.9053976797985654E-4</v>
      </c>
      <c r="S839" s="1">
        <f t="shared" si="160"/>
        <v>0.1</v>
      </c>
      <c r="T839" s="90">
        <f t="shared" si="156"/>
        <v>3.9053976797985657E-5</v>
      </c>
      <c r="AD839" s="1" t="s">
        <v>1989</v>
      </c>
      <c r="AE839" s="1">
        <v>7</v>
      </c>
      <c r="AG839" s="1" t="s">
        <v>2113</v>
      </c>
      <c r="AI839" s="1" t="s">
        <v>2037</v>
      </c>
    </row>
    <row r="840" spans="1:35" ht="12.95" customHeight="1" x14ac:dyDescent="0.2">
      <c r="A840" s="47" t="s">
        <v>2036</v>
      </c>
      <c r="B840" s="48"/>
      <c r="C840" s="49">
        <v>46018.607000000004</v>
      </c>
      <c r="D840" s="49"/>
      <c r="E840" s="4">
        <f t="shared" si="150"/>
        <v>-13469.011183306207</v>
      </c>
      <c r="F840" s="4">
        <f t="shared" si="151"/>
        <v>-13469</v>
      </c>
      <c r="G840" s="4">
        <f t="shared" si="152"/>
        <v>-7.0334999982151203E-3</v>
      </c>
      <c r="I840" s="1">
        <f t="shared" si="159"/>
        <v>-7.0334999982151203E-3</v>
      </c>
      <c r="M840" s="4"/>
      <c r="O840" s="4"/>
      <c r="P840" s="92">
        <f t="shared" si="153"/>
        <v>-2.4429113339211134E-2</v>
      </c>
      <c r="Q840" s="19">
        <f t="shared" si="154"/>
        <v>31000.107000000004</v>
      </c>
      <c r="R840" s="90">
        <f t="shared" si="155"/>
        <v>3.0260736350943846E-4</v>
      </c>
      <c r="S840" s="1">
        <f t="shared" si="160"/>
        <v>0.1</v>
      </c>
      <c r="T840" s="90">
        <f t="shared" si="156"/>
        <v>3.0260736350943848E-5</v>
      </c>
      <c r="AD840" s="1" t="s">
        <v>1989</v>
      </c>
      <c r="AE840" s="1">
        <v>11</v>
      </c>
      <c r="AG840" s="1" t="s">
        <v>2039</v>
      </c>
      <c r="AI840" s="1" t="s">
        <v>2037</v>
      </c>
    </row>
    <row r="841" spans="1:35" ht="12.95" customHeight="1" x14ac:dyDescent="0.2">
      <c r="A841" s="47" t="s">
        <v>2036</v>
      </c>
      <c r="B841" s="48"/>
      <c r="C841" s="49">
        <v>46025.525000000001</v>
      </c>
      <c r="D841" s="49"/>
      <c r="E841" s="4">
        <f t="shared" si="150"/>
        <v>-13458.011522772462</v>
      </c>
      <c r="F841" s="4">
        <f t="shared" si="151"/>
        <v>-13458</v>
      </c>
      <c r="G841" s="4">
        <f t="shared" si="152"/>
        <v>-7.2470000013709068E-3</v>
      </c>
      <c r="I841" s="1">
        <f t="shared" si="159"/>
        <v>-7.2470000013709068E-3</v>
      </c>
      <c r="M841" s="4"/>
      <c r="O841" s="4"/>
      <c r="P841" s="92">
        <f t="shared" si="153"/>
        <v>-2.4404973357215889E-2</v>
      </c>
      <c r="Q841" s="19">
        <f t="shared" si="154"/>
        <v>31007.025000000001</v>
      </c>
      <c r="R841" s="90">
        <f t="shared" si="155"/>
        <v>2.9439604967988634E-4</v>
      </c>
      <c r="S841" s="1">
        <f t="shared" si="160"/>
        <v>0.1</v>
      </c>
      <c r="T841" s="90">
        <f t="shared" si="156"/>
        <v>2.9439604967988635E-5</v>
      </c>
      <c r="AD841" s="1" t="s">
        <v>1989</v>
      </c>
      <c r="AE841" s="1">
        <v>8</v>
      </c>
      <c r="AG841" s="1" t="s">
        <v>2039</v>
      </c>
      <c r="AI841" s="1" t="s">
        <v>2037</v>
      </c>
    </row>
    <row r="842" spans="1:35" ht="12.95" customHeight="1" x14ac:dyDescent="0.2">
      <c r="A842" s="47" t="s">
        <v>2036</v>
      </c>
      <c r="B842" s="48"/>
      <c r="C842" s="49">
        <v>46028.67</v>
      </c>
      <c r="D842" s="49"/>
      <c r="E842" s="4">
        <f t="shared" si="150"/>
        <v>-13453.010954345373</v>
      </c>
      <c r="F842" s="4">
        <f t="shared" si="151"/>
        <v>-13453</v>
      </c>
      <c r="G842" s="4">
        <f t="shared" si="152"/>
        <v>-6.8895000003976747E-3</v>
      </c>
      <c r="I842" s="1">
        <f t="shared" si="159"/>
        <v>-6.8895000003976747E-3</v>
      </c>
      <c r="M842" s="4"/>
      <c r="O842" s="4"/>
      <c r="P842" s="92">
        <f t="shared" si="153"/>
        <v>-2.4394003776236489E-2</v>
      </c>
      <c r="Q842" s="19">
        <f t="shared" si="154"/>
        <v>31010.17</v>
      </c>
      <c r="R842" s="90">
        <f t="shared" si="155"/>
        <v>3.0640765243835532E-4</v>
      </c>
      <c r="S842" s="1">
        <f t="shared" si="160"/>
        <v>0.1</v>
      </c>
      <c r="T842" s="90">
        <f t="shared" si="156"/>
        <v>3.0640765243835534E-5</v>
      </c>
      <c r="AD842" s="1" t="s">
        <v>1989</v>
      </c>
      <c r="AE842" s="1">
        <v>13</v>
      </c>
      <c r="AG842" s="1" t="s">
        <v>2038</v>
      </c>
      <c r="AI842" s="1" t="s">
        <v>2037</v>
      </c>
    </row>
    <row r="843" spans="1:35" ht="12.95" customHeight="1" x14ac:dyDescent="0.2">
      <c r="A843" s="47" t="s">
        <v>2112</v>
      </c>
      <c r="B843" s="48"/>
      <c r="C843" s="49">
        <v>46266.408000000003</v>
      </c>
      <c r="D843" s="49"/>
      <c r="E843" s="4">
        <f t="shared" si="150"/>
        <v>-13075.006141397629</v>
      </c>
      <c r="F843" s="4">
        <f t="shared" si="151"/>
        <v>-13075</v>
      </c>
      <c r="G843" s="4">
        <f t="shared" si="152"/>
        <v>-3.8624999942840077E-3</v>
      </c>
      <c r="I843" s="1">
        <f t="shared" si="159"/>
        <v>-3.8624999942840077E-3</v>
      </c>
      <c r="M843" s="4"/>
      <c r="O843" s="4"/>
      <c r="P843" s="92">
        <f t="shared" si="153"/>
        <v>-2.3570382412226937E-2</v>
      </c>
      <c r="Q843" s="19">
        <f t="shared" si="154"/>
        <v>31247.908000000003</v>
      </c>
      <c r="R843" s="90">
        <f t="shared" si="155"/>
        <v>3.8840062939946403E-4</v>
      </c>
      <c r="S843" s="1">
        <f t="shared" si="160"/>
        <v>0.1</v>
      </c>
      <c r="T843" s="90">
        <f t="shared" si="156"/>
        <v>3.8840062939946407E-5</v>
      </c>
      <c r="AD843" s="1" t="s">
        <v>1989</v>
      </c>
      <c r="AI843" s="1" t="s">
        <v>1988</v>
      </c>
    </row>
    <row r="844" spans="1:35" ht="12.95" customHeight="1" x14ac:dyDescent="0.2">
      <c r="A844" s="47" t="s">
        <v>2112</v>
      </c>
      <c r="B844" s="48"/>
      <c r="C844" s="49">
        <v>46266.411999999997</v>
      </c>
      <c r="D844" s="49"/>
      <c r="E844" s="4">
        <f t="shared" si="150"/>
        <v>-13074.999781374203</v>
      </c>
      <c r="F844" s="4">
        <f t="shared" si="151"/>
        <v>-13075</v>
      </c>
      <c r="G844" s="4">
        <f t="shared" si="152"/>
        <v>1.3749999925494194E-4</v>
      </c>
      <c r="I844" s="1">
        <f t="shared" si="159"/>
        <v>1.3749999925494194E-4</v>
      </c>
      <c r="M844" s="4"/>
      <c r="O844" s="4"/>
      <c r="P844" s="92">
        <f t="shared" si="153"/>
        <v>-2.3570382412226937E-2</v>
      </c>
      <c r="Q844" s="19">
        <f t="shared" si="154"/>
        <v>31247.911999999997</v>
      </c>
      <c r="R844" s="90">
        <f t="shared" si="155"/>
        <v>5.6206368843665189E-4</v>
      </c>
      <c r="S844" s="1">
        <f t="shared" si="160"/>
        <v>0.1</v>
      </c>
      <c r="T844" s="90">
        <f t="shared" si="156"/>
        <v>5.6206368843665189E-5</v>
      </c>
      <c r="AD844" s="1" t="s">
        <v>1989</v>
      </c>
      <c r="AI844" s="1" t="s">
        <v>1988</v>
      </c>
    </row>
    <row r="845" spans="1:35" ht="12.95" customHeight="1" x14ac:dyDescent="0.2">
      <c r="A845" s="47" t="s">
        <v>2112</v>
      </c>
      <c r="B845" s="48"/>
      <c r="C845" s="49">
        <v>46271.438999999998</v>
      </c>
      <c r="D845" s="49"/>
      <c r="E845" s="4">
        <f t="shared" si="150"/>
        <v>-13067.006821920144</v>
      </c>
      <c r="F845" s="4">
        <f t="shared" si="151"/>
        <v>-13067</v>
      </c>
      <c r="G845" s="4">
        <f t="shared" si="152"/>
        <v>-4.2905000009341165E-3</v>
      </c>
      <c r="I845" s="1">
        <f t="shared" si="159"/>
        <v>-4.2905000009341165E-3</v>
      </c>
      <c r="M845" s="4"/>
      <c r="O845" s="4"/>
      <c r="P845" s="92">
        <f t="shared" si="153"/>
        <v>-2.3553072403268704E-2</v>
      </c>
      <c r="Q845" s="19">
        <f t="shared" si="154"/>
        <v>31252.938999999998</v>
      </c>
      <c r="R845" s="90">
        <f t="shared" si="155"/>
        <v>3.7104669555518212E-4</v>
      </c>
      <c r="S845" s="1">
        <f t="shared" si="160"/>
        <v>0.1</v>
      </c>
      <c r="T845" s="90">
        <f t="shared" si="156"/>
        <v>3.7104669555518216E-5</v>
      </c>
      <c r="AD845" s="1" t="s">
        <v>1989</v>
      </c>
      <c r="AI845" s="1" t="s">
        <v>1988</v>
      </c>
    </row>
    <row r="846" spans="1:35" ht="12.95" customHeight="1" x14ac:dyDescent="0.2">
      <c r="A846" s="47" t="s">
        <v>2112</v>
      </c>
      <c r="B846" s="48"/>
      <c r="C846" s="49">
        <v>46293.449000000001</v>
      </c>
      <c r="D846" s="49"/>
      <c r="E846" s="4">
        <f t="shared" si="150"/>
        <v>-13032.010792959774</v>
      </c>
      <c r="F846" s="4">
        <f t="shared" si="151"/>
        <v>-13032</v>
      </c>
      <c r="G846" s="4">
        <f t="shared" si="152"/>
        <v>-6.7879999987781048E-3</v>
      </c>
      <c r="I846" s="1">
        <f t="shared" si="159"/>
        <v>-6.7879999987781048E-3</v>
      </c>
      <c r="M846" s="4"/>
      <c r="O846" s="4"/>
      <c r="P846" s="92">
        <f t="shared" si="153"/>
        <v>-2.3477400149758541E-2</v>
      </c>
      <c r="Q846" s="19">
        <f t="shared" si="154"/>
        <v>31274.949000000001</v>
      </c>
      <c r="R846" s="90">
        <f t="shared" si="155"/>
        <v>2.7853607739954583E-4</v>
      </c>
      <c r="S846" s="1">
        <f t="shared" si="160"/>
        <v>0.1</v>
      </c>
      <c r="T846" s="90">
        <f t="shared" si="156"/>
        <v>2.7853607739954586E-5</v>
      </c>
      <c r="AD846" s="1" t="s">
        <v>1989</v>
      </c>
      <c r="AI846" s="1" t="s">
        <v>1988</v>
      </c>
    </row>
    <row r="847" spans="1:35" ht="12.95" customHeight="1" x14ac:dyDescent="0.2">
      <c r="A847" s="47" t="s">
        <v>2112</v>
      </c>
      <c r="B847" s="48"/>
      <c r="C847" s="49">
        <v>46293.449000000001</v>
      </c>
      <c r="D847" s="49"/>
      <c r="E847" s="4">
        <f t="shared" si="150"/>
        <v>-13032.010792959774</v>
      </c>
      <c r="F847" s="4">
        <f t="shared" si="151"/>
        <v>-13032</v>
      </c>
      <c r="G847" s="4">
        <f t="shared" si="152"/>
        <v>-6.7879999987781048E-3</v>
      </c>
      <c r="I847" s="1">
        <f t="shared" si="159"/>
        <v>-6.7879999987781048E-3</v>
      </c>
      <c r="M847" s="4"/>
      <c r="O847" s="4"/>
      <c r="P847" s="92">
        <f t="shared" si="153"/>
        <v>-2.3477400149758541E-2</v>
      </c>
      <c r="Q847" s="19">
        <f t="shared" si="154"/>
        <v>31274.949000000001</v>
      </c>
      <c r="R847" s="90">
        <f t="shared" si="155"/>
        <v>2.7853607739954583E-4</v>
      </c>
      <c r="S847" s="1">
        <f t="shared" si="160"/>
        <v>0.1</v>
      </c>
      <c r="T847" s="90">
        <f t="shared" si="156"/>
        <v>2.7853607739954586E-5</v>
      </c>
      <c r="AD847" s="1" t="s">
        <v>1989</v>
      </c>
      <c r="AI847" s="1" t="s">
        <v>1988</v>
      </c>
    </row>
    <row r="848" spans="1:35" ht="12.95" customHeight="1" x14ac:dyDescent="0.2">
      <c r="A848" s="47" t="s">
        <v>2112</v>
      </c>
      <c r="B848" s="48"/>
      <c r="C848" s="49">
        <v>46293.449000000001</v>
      </c>
      <c r="D848" s="49"/>
      <c r="E848" s="4">
        <f t="shared" si="150"/>
        <v>-13032.010792959774</v>
      </c>
      <c r="F848" s="4">
        <f t="shared" si="151"/>
        <v>-13032</v>
      </c>
      <c r="G848" s="4">
        <f t="shared" si="152"/>
        <v>-6.7879999987781048E-3</v>
      </c>
      <c r="I848" s="1">
        <f t="shared" si="159"/>
        <v>-6.7879999987781048E-3</v>
      </c>
      <c r="M848" s="4"/>
      <c r="O848" s="4"/>
      <c r="P848" s="92">
        <f t="shared" si="153"/>
        <v>-2.3477400149758541E-2</v>
      </c>
      <c r="Q848" s="19">
        <f t="shared" si="154"/>
        <v>31274.949000000001</v>
      </c>
      <c r="R848" s="90">
        <f t="shared" si="155"/>
        <v>2.7853607739954583E-4</v>
      </c>
      <c r="S848" s="1">
        <f t="shared" si="160"/>
        <v>0.1</v>
      </c>
      <c r="T848" s="90">
        <f t="shared" si="156"/>
        <v>2.7853607739954586E-5</v>
      </c>
      <c r="AD848" s="1" t="s">
        <v>1989</v>
      </c>
      <c r="AI848" s="1" t="s">
        <v>1988</v>
      </c>
    </row>
    <row r="849" spans="1:35" ht="12.95" customHeight="1" x14ac:dyDescent="0.2">
      <c r="A849" s="47" t="s">
        <v>2112</v>
      </c>
      <c r="B849" s="48"/>
      <c r="C849" s="49">
        <v>46293.45</v>
      </c>
      <c r="D849" s="49"/>
      <c r="E849" s="4">
        <f t="shared" si="150"/>
        <v>-13032.009202953921</v>
      </c>
      <c r="F849" s="4">
        <f t="shared" si="151"/>
        <v>-13032</v>
      </c>
      <c r="G849" s="4">
        <f t="shared" si="152"/>
        <v>-5.7880000022123568E-3</v>
      </c>
      <c r="I849" s="1">
        <f t="shared" si="159"/>
        <v>-5.7880000022123568E-3</v>
      </c>
      <c r="M849" s="4"/>
      <c r="O849" s="4"/>
      <c r="P849" s="92">
        <f t="shared" si="153"/>
        <v>-2.3477400149758541E-2</v>
      </c>
      <c r="Q849" s="19">
        <f t="shared" si="154"/>
        <v>31274.949999999997</v>
      </c>
      <c r="R849" s="90">
        <f t="shared" si="155"/>
        <v>3.12914877580007E-4</v>
      </c>
      <c r="S849" s="1">
        <f t="shared" si="160"/>
        <v>0.1</v>
      </c>
      <c r="T849" s="90">
        <f t="shared" si="156"/>
        <v>3.1291487758000699E-5</v>
      </c>
      <c r="AD849" s="1" t="s">
        <v>1989</v>
      </c>
      <c r="AI849" s="1" t="s">
        <v>1988</v>
      </c>
    </row>
    <row r="850" spans="1:35" ht="12.95" customHeight="1" x14ac:dyDescent="0.2">
      <c r="A850" s="47" t="s">
        <v>2112</v>
      </c>
      <c r="B850" s="48"/>
      <c r="C850" s="49">
        <v>46293.451000000001</v>
      </c>
      <c r="D850" s="49"/>
      <c r="E850" s="4">
        <f t="shared" si="150"/>
        <v>-13032.007612948055</v>
      </c>
      <c r="F850" s="4">
        <f t="shared" si="151"/>
        <v>-13032</v>
      </c>
      <c r="G850" s="4">
        <f t="shared" si="152"/>
        <v>-4.7879999983706512E-3</v>
      </c>
      <c r="I850" s="1">
        <f t="shared" si="159"/>
        <v>-4.7879999983706512E-3</v>
      </c>
      <c r="M850" s="4"/>
      <c r="O850" s="4"/>
      <c r="P850" s="92">
        <f t="shared" si="153"/>
        <v>-2.3477400149758541E-2</v>
      </c>
      <c r="Q850" s="19">
        <f t="shared" si="154"/>
        <v>31274.951000000001</v>
      </c>
      <c r="R850" s="90">
        <f t="shared" si="155"/>
        <v>3.492936780186977E-4</v>
      </c>
      <c r="S850" s="1">
        <f t="shared" si="160"/>
        <v>0.1</v>
      </c>
      <c r="T850" s="90">
        <f t="shared" si="156"/>
        <v>3.4929367801869768E-5</v>
      </c>
      <c r="AD850" s="1" t="s">
        <v>1989</v>
      </c>
      <c r="AI850" s="1" t="s">
        <v>1988</v>
      </c>
    </row>
    <row r="851" spans="1:35" ht="12.95" customHeight="1" x14ac:dyDescent="0.2">
      <c r="A851" s="47" t="s">
        <v>2112</v>
      </c>
      <c r="B851" s="48"/>
      <c r="C851" s="49">
        <v>46293.453000000001</v>
      </c>
      <c r="D851" s="49"/>
      <c r="E851" s="4">
        <f t="shared" si="150"/>
        <v>-13032.004432936335</v>
      </c>
      <c r="F851" s="4">
        <f t="shared" si="151"/>
        <v>-13032</v>
      </c>
      <c r="G851" s="4">
        <f t="shared" si="152"/>
        <v>-2.7879999979631975E-3</v>
      </c>
      <c r="I851" s="1">
        <f t="shared" si="159"/>
        <v>-2.7879999979631975E-3</v>
      </c>
      <c r="M851" s="4"/>
      <c r="O851" s="4"/>
      <c r="P851" s="92">
        <f t="shared" si="153"/>
        <v>-2.3477400149758541E-2</v>
      </c>
      <c r="Q851" s="19">
        <f t="shared" si="154"/>
        <v>31274.953000000001</v>
      </c>
      <c r="R851" s="90">
        <f t="shared" si="155"/>
        <v>4.2805127864110919E-4</v>
      </c>
      <c r="S851" s="1">
        <f t="shared" si="160"/>
        <v>0.1</v>
      </c>
      <c r="T851" s="90">
        <f t="shared" si="156"/>
        <v>4.2805127864110922E-5</v>
      </c>
      <c r="AD851" s="1" t="s">
        <v>1989</v>
      </c>
      <c r="AI851" s="1" t="s">
        <v>1988</v>
      </c>
    </row>
    <row r="852" spans="1:35" ht="12.95" customHeight="1" x14ac:dyDescent="0.2">
      <c r="A852" s="47" t="s">
        <v>2112</v>
      </c>
      <c r="B852" s="48"/>
      <c r="C852" s="49">
        <v>46293.455999999998</v>
      </c>
      <c r="D852" s="49"/>
      <c r="E852" s="4">
        <f t="shared" si="150"/>
        <v>-13031.999662918763</v>
      </c>
      <c r="F852" s="4">
        <f t="shared" si="151"/>
        <v>-13032</v>
      </c>
      <c r="G852" s="4">
        <f t="shared" si="152"/>
        <v>2.119999990100041E-4</v>
      </c>
      <c r="I852" s="1">
        <f t="shared" si="159"/>
        <v>2.119999990100041E-4</v>
      </c>
      <c r="M852" s="4"/>
      <c r="O852" s="4"/>
      <c r="P852" s="92">
        <f t="shared" si="153"/>
        <v>-2.3477400149758541E-2</v>
      </c>
      <c r="Q852" s="19">
        <f t="shared" si="154"/>
        <v>31274.955999999998</v>
      </c>
      <c r="R852" s="90">
        <f t="shared" si="155"/>
        <v>5.6118767940847522E-4</v>
      </c>
      <c r="S852" s="1">
        <f t="shared" si="160"/>
        <v>0.1</v>
      </c>
      <c r="T852" s="90">
        <f t="shared" si="156"/>
        <v>5.6118767940847523E-5</v>
      </c>
      <c r="AD852" s="1" t="s">
        <v>1989</v>
      </c>
      <c r="AI852" s="1" t="s">
        <v>1988</v>
      </c>
    </row>
    <row r="853" spans="1:35" ht="12.95" customHeight="1" x14ac:dyDescent="0.2">
      <c r="A853" s="47" t="s">
        <v>2112</v>
      </c>
      <c r="B853" s="48"/>
      <c r="C853" s="49">
        <v>46293.455999999998</v>
      </c>
      <c r="D853" s="49"/>
      <c r="E853" s="4">
        <f t="shared" ref="E853:E916" si="161">(C853-C$7)/C$8</f>
        <v>-13031.999662918763</v>
      </c>
      <c r="F853" s="4">
        <f t="shared" ref="F853:F916" si="162">ROUND(2*E853,0)/2</f>
        <v>-13032</v>
      </c>
      <c r="G853" s="4">
        <f t="shared" ref="G853:G916" si="163">C853-(C$7+F853*C$8)</f>
        <v>2.119999990100041E-4</v>
      </c>
      <c r="I853" s="1">
        <f t="shared" si="159"/>
        <v>2.119999990100041E-4</v>
      </c>
      <c r="M853" s="4"/>
      <c r="O853" s="4"/>
      <c r="P853" s="92">
        <f t="shared" ref="P853:P916" si="164">+D$11+D$12*F853+D$13*F853^2</f>
        <v>-2.3477400149758541E-2</v>
      </c>
      <c r="Q853" s="19">
        <f t="shared" ref="Q853:Q916" si="165">+C853-15018.5</f>
        <v>31274.955999999998</v>
      </c>
      <c r="R853" s="90">
        <f t="shared" ref="R853:R916" si="166">+(P853-G853)^2</f>
        <v>5.6118767940847522E-4</v>
      </c>
      <c r="S853" s="1">
        <f t="shared" si="160"/>
        <v>0.1</v>
      </c>
      <c r="T853" s="90">
        <f t="shared" ref="T853:T916" si="167">+S853*R853</f>
        <v>5.6118767940847523E-5</v>
      </c>
      <c r="AD853" s="1" t="s">
        <v>1989</v>
      </c>
      <c r="AI853" s="1" t="s">
        <v>1988</v>
      </c>
    </row>
    <row r="854" spans="1:35" ht="12.95" customHeight="1" x14ac:dyDescent="0.2">
      <c r="A854" s="47" t="s">
        <v>2112</v>
      </c>
      <c r="B854" s="48"/>
      <c r="C854" s="49">
        <v>46293.457000000002</v>
      </c>
      <c r="D854" s="49"/>
      <c r="E854" s="4">
        <f t="shared" si="161"/>
        <v>-13031.998072912898</v>
      </c>
      <c r="F854" s="4">
        <f t="shared" si="162"/>
        <v>-13032</v>
      </c>
      <c r="G854" s="4">
        <f t="shared" si="163"/>
        <v>1.2120000028517097E-3</v>
      </c>
      <c r="I854" s="1">
        <f t="shared" si="159"/>
        <v>1.2120000028517097E-3</v>
      </c>
      <c r="M854" s="4"/>
      <c r="O854" s="4"/>
      <c r="P854" s="92">
        <f t="shared" si="164"/>
        <v>-2.3477400149758541E-2</v>
      </c>
      <c r="Q854" s="19">
        <f t="shared" si="165"/>
        <v>31274.957000000002</v>
      </c>
      <c r="R854" s="90">
        <f t="shared" si="166"/>
        <v>6.0956647989571114E-4</v>
      </c>
      <c r="S854" s="1">
        <f t="shared" si="160"/>
        <v>0.1</v>
      </c>
      <c r="T854" s="90">
        <f t="shared" si="167"/>
        <v>6.0956647989571117E-5</v>
      </c>
      <c r="AD854" s="1" t="s">
        <v>1989</v>
      </c>
      <c r="AI854" s="1" t="s">
        <v>1988</v>
      </c>
    </row>
    <row r="855" spans="1:35" ht="12.95" customHeight="1" x14ac:dyDescent="0.2">
      <c r="A855" s="47" t="s">
        <v>2112</v>
      </c>
      <c r="B855" s="48"/>
      <c r="C855" s="49">
        <v>46293.457999999999</v>
      </c>
      <c r="D855" s="49"/>
      <c r="E855" s="4">
        <f t="shared" si="161"/>
        <v>-13031.996482907045</v>
      </c>
      <c r="F855" s="4">
        <f t="shared" si="162"/>
        <v>-13032</v>
      </c>
      <c r="G855" s="4">
        <f t="shared" si="163"/>
        <v>2.2119999994174577E-3</v>
      </c>
      <c r="I855" s="1">
        <f t="shared" si="159"/>
        <v>2.2119999994174577E-3</v>
      </c>
      <c r="M855" s="4"/>
      <c r="O855" s="4"/>
      <c r="P855" s="92">
        <f t="shared" si="164"/>
        <v>-2.3477400149758541E-2</v>
      </c>
      <c r="Q855" s="19">
        <f t="shared" si="165"/>
        <v>31274.957999999999</v>
      </c>
      <c r="R855" s="90">
        <f t="shared" si="166"/>
        <v>6.5994528002448385E-4</v>
      </c>
      <c r="S855" s="1">
        <f t="shared" si="160"/>
        <v>0.1</v>
      </c>
      <c r="T855" s="90">
        <f t="shared" si="167"/>
        <v>6.5994528002448382E-5</v>
      </c>
      <c r="AD855" s="1" t="s">
        <v>1989</v>
      </c>
      <c r="AI855" s="1" t="s">
        <v>1988</v>
      </c>
    </row>
    <row r="856" spans="1:35" ht="12.95" customHeight="1" x14ac:dyDescent="0.2">
      <c r="A856" s="47" t="s">
        <v>2112</v>
      </c>
      <c r="B856" s="48"/>
      <c r="C856" s="49">
        <v>46293.46</v>
      </c>
      <c r="D856" s="49"/>
      <c r="E856" s="4">
        <f t="shared" si="161"/>
        <v>-13031.993302895326</v>
      </c>
      <c r="F856" s="4">
        <f t="shared" si="162"/>
        <v>-13032</v>
      </c>
      <c r="G856" s="4">
        <f t="shared" si="163"/>
        <v>4.2119999998249114E-3</v>
      </c>
      <c r="I856" s="1">
        <f t="shared" si="159"/>
        <v>4.2119999998249114E-3</v>
      </c>
      <c r="M856" s="4"/>
      <c r="O856" s="4"/>
      <c r="P856" s="92">
        <f t="shared" si="164"/>
        <v>-2.3477400149758541E-2</v>
      </c>
      <c r="Q856" s="19">
        <f t="shared" si="165"/>
        <v>31274.959999999999</v>
      </c>
      <c r="R856" s="90">
        <f t="shared" si="166"/>
        <v>7.6670288064375211E-4</v>
      </c>
      <c r="S856" s="1">
        <f t="shared" si="160"/>
        <v>0.1</v>
      </c>
      <c r="T856" s="90">
        <f t="shared" si="167"/>
        <v>7.667028806437522E-5</v>
      </c>
      <c r="AD856" s="1" t="s">
        <v>1989</v>
      </c>
      <c r="AI856" s="1" t="s">
        <v>1988</v>
      </c>
    </row>
    <row r="857" spans="1:35" ht="12.95" customHeight="1" x14ac:dyDescent="0.2">
      <c r="A857" s="47" t="s">
        <v>2112</v>
      </c>
      <c r="B857" s="48"/>
      <c r="C857" s="49">
        <v>46293.46</v>
      </c>
      <c r="D857" s="49"/>
      <c r="E857" s="4">
        <f t="shared" si="161"/>
        <v>-13031.993302895326</v>
      </c>
      <c r="F857" s="4">
        <f t="shared" si="162"/>
        <v>-13032</v>
      </c>
      <c r="G857" s="4">
        <f t="shared" si="163"/>
        <v>4.2119999998249114E-3</v>
      </c>
      <c r="I857" s="1">
        <f t="shared" si="159"/>
        <v>4.2119999998249114E-3</v>
      </c>
      <c r="M857" s="4"/>
      <c r="O857" s="4"/>
      <c r="P857" s="92">
        <f t="shared" si="164"/>
        <v>-2.3477400149758541E-2</v>
      </c>
      <c r="Q857" s="19">
        <f t="shared" si="165"/>
        <v>31274.959999999999</v>
      </c>
      <c r="R857" s="90">
        <f t="shared" si="166"/>
        <v>7.6670288064375211E-4</v>
      </c>
      <c r="S857" s="1">
        <f t="shared" si="160"/>
        <v>0.1</v>
      </c>
      <c r="T857" s="90">
        <f t="shared" si="167"/>
        <v>7.667028806437522E-5</v>
      </c>
      <c r="AD857" s="1" t="s">
        <v>1989</v>
      </c>
      <c r="AI857" s="1" t="s">
        <v>1988</v>
      </c>
    </row>
    <row r="858" spans="1:35" ht="12.95" customHeight="1" x14ac:dyDescent="0.2">
      <c r="A858" s="47" t="s">
        <v>2112</v>
      </c>
      <c r="B858" s="48"/>
      <c r="C858" s="49">
        <v>46293.464</v>
      </c>
      <c r="D858" s="49"/>
      <c r="E858" s="4">
        <f t="shared" si="161"/>
        <v>-13031.986942871887</v>
      </c>
      <c r="F858" s="4">
        <f t="shared" si="162"/>
        <v>-13032</v>
      </c>
      <c r="G858" s="4">
        <f t="shared" si="163"/>
        <v>8.2120000006398186E-3</v>
      </c>
      <c r="I858" s="1">
        <f t="shared" si="159"/>
        <v>8.2120000006398186E-3</v>
      </c>
      <c r="M858" s="4"/>
      <c r="O858" s="4"/>
      <c r="P858" s="92">
        <f t="shared" si="164"/>
        <v>-2.3477400149758541E-2</v>
      </c>
      <c r="Q858" s="19">
        <f t="shared" si="165"/>
        <v>31274.964</v>
      </c>
      <c r="R858" s="90">
        <f t="shared" si="166"/>
        <v>1.0042180818920676E-3</v>
      </c>
      <c r="S858" s="1">
        <f t="shared" si="160"/>
        <v>0.1</v>
      </c>
      <c r="T858" s="90">
        <f t="shared" si="167"/>
        <v>1.0042180818920677E-4</v>
      </c>
      <c r="AD858" s="1" t="s">
        <v>1989</v>
      </c>
      <c r="AI858" s="1" t="s">
        <v>1988</v>
      </c>
    </row>
    <row r="859" spans="1:35" ht="12.95" customHeight="1" x14ac:dyDescent="0.2">
      <c r="A859" s="47" t="s">
        <v>2211</v>
      </c>
      <c r="B859" s="48"/>
      <c r="C859" s="49">
        <v>46298.4807</v>
      </c>
      <c r="D859" s="49"/>
      <c r="E859" s="4">
        <f t="shared" si="161"/>
        <v>-13024.010360478182</v>
      </c>
      <c r="F859" s="4">
        <f t="shared" si="162"/>
        <v>-13024</v>
      </c>
      <c r="G859" s="4">
        <f t="shared" si="163"/>
        <v>-6.5160000012838282E-3</v>
      </c>
      <c r="J859" s="1">
        <f>G859</f>
        <v>-6.5160000012838282E-3</v>
      </c>
      <c r="M859" s="4"/>
      <c r="O859" s="4"/>
      <c r="P859" s="92">
        <f t="shared" si="164"/>
        <v>-2.3460117128540701E-2</v>
      </c>
      <c r="Q859" s="19">
        <f t="shared" si="165"/>
        <v>31279.9807</v>
      </c>
      <c r="R859" s="90">
        <f t="shared" si="166"/>
        <v>2.8710310522219969E-4</v>
      </c>
      <c r="S859" s="1">
        <f>S$17</f>
        <v>1</v>
      </c>
      <c r="T859" s="90">
        <f t="shared" si="167"/>
        <v>2.8710310522219969E-4</v>
      </c>
    </row>
    <row r="860" spans="1:35" ht="12.95" customHeight="1" x14ac:dyDescent="0.2">
      <c r="A860" s="51" t="s">
        <v>2211</v>
      </c>
      <c r="B860" s="53" t="s">
        <v>2232</v>
      </c>
      <c r="C860" s="52">
        <v>46298.4807</v>
      </c>
      <c r="D860" s="52" t="s">
        <v>2166</v>
      </c>
      <c r="E860" s="4">
        <f t="shared" si="161"/>
        <v>-13024.010360478182</v>
      </c>
      <c r="F860" s="4">
        <f t="shared" si="162"/>
        <v>-13024</v>
      </c>
      <c r="G860" s="4">
        <f t="shared" si="163"/>
        <v>-6.5160000012838282E-3</v>
      </c>
      <c r="J860" s="1">
        <f>G860</f>
        <v>-6.5160000012838282E-3</v>
      </c>
      <c r="M860" s="4"/>
      <c r="O860" s="4"/>
      <c r="P860" s="92">
        <f t="shared" si="164"/>
        <v>-2.3460117128540701E-2</v>
      </c>
      <c r="Q860" s="19">
        <f t="shared" si="165"/>
        <v>31279.9807</v>
      </c>
      <c r="R860" s="90">
        <f t="shared" si="166"/>
        <v>2.8710310522219969E-4</v>
      </c>
      <c r="S860" s="1">
        <f>S$17</f>
        <v>1</v>
      </c>
      <c r="T860" s="90">
        <f t="shared" si="167"/>
        <v>2.8710310522219969E-4</v>
      </c>
    </row>
    <row r="861" spans="1:35" ht="12.95" customHeight="1" x14ac:dyDescent="0.2">
      <c r="A861" s="47" t="s">
        <v>2112</v>
      </c>
      <c r="B861" s="48"/>
      <c r="C861" s="49">
        <v>46300.37</v>
      </c>
      <c r="D861" s="49"/>
      <c r="E861" s="4">
        <f t="shared" si="161"/>
        <v>-13021.006362408445</v>
      </c>
      <c r="F861" s="4">
        <f t="shared" si="162"/>
        <v>-13021</v>
      </c>
      <c r="G861" s="4">
        <f t="shared" si="163"/>
        <v>-4.0014999976847321E-3</v>
      </c>
      <c r="I861" s="1">
        <f t="shared" ref="I861:I892" si="168">G861</f>
        <v>-4.0014999976847321E-3</v>
      </c>
      <c r="M861" s="4"/>
      <c r="O861" s="4"/>
      <c r="P861" s="92">
        <f t="shared" si="164"/>
        <v>-2.3453637290054116E-2</v>
      </c>
      <c r="Q861" s="19">
        <f t="shared" si="165"/>
        <v>31281.870000000003</v>
      </c>
      <c r="R861" s="90">
        <f t="shared" si="166"/>
        <v>3.783856452411877E-4</v>
      </c>
      <c r="S861" s="1">
        <f t="shared" ref="S861:S892" si="169">S$16</f>
        <v>0.1</v>
      </c>
      <c r="T861" s="90">
        <f t="shared" si="167"/>
        <v>3.7838564524118775E-5</v>
      </c>
      <c r="AD861" s="1" t="s">
        <v>1989</v>
      </c>
      <c r="AI861" s="1" t="s">
        <v>1988</v>
      </c>
    </row>
    <row r="862" spans="1:35" ht="12.95" customHeight="1" x14ac:dyDescent="0.2">
      <c r="A862" s="47" t="s">
        <v>2112</v>
      </c>
      <c r="B862" s="48"/>
      <c r="C862" s="49">
        <v>46300.37</v>
      </c>
      <c r="D862" s="49"/>
      <c r="E862" s="4">
        <f t="shared" si="161"/>
        <v>-13021.006362408445</v>
      </c>
      <c r="F862" s="4">
        <f t="shared" si="162"/>
        <v>-13021</v>
      </c>
      <c r="G862" s="4">
        <f t="shared" si="163"/>
        <v>-4.0014999976847321E-3</v>
      </c>
      <c r="I862" s="1">
        <f t="shared" si="168"/>
        <v>-4.0014999976847321E-3</v>
      </c>
      <c r="M862" s="4"/>
      <c r="O862" s="4"/>
      <c r="P862" s="92">
        <f t="shared" si="164"/>
        <v>-2.3453637290054116E-2</v>
      </c>
      <c r="Q862" s="19">
        <f t="shared" si="165"/>
        <v>31281.870000000003</v>
      </c>
      <c r="R862" s="90">
        <f t="shared" si="166"/>
        <v>3.783856452411877E-4</v>
      </c>
      <c r="S862" s="1">
        <f t="shared" si="169"/>
        <v>0.1</v>
      </c>
      <c r="T862" s="90">
        <f t="shared" si="167"/>
        <v>3.7838564524118775E-5</v>
      </c>
      <c r="AD862" s="1" t="s">
        <v>1989</v>
      </c>
      <c r="AI862" s="1" t="s">
        <v>1988</v>
      </c>
    </row>
    <row r="863" spans="1:35" ht="12.95" customHeight="1" x14ac:dyDescent="0.2">
      <c r="A863" s="47" t="s">
        <v>2112</v>
      </c>
      <c r="B863" s="48"/>
      <c r="C863" s="49">
        <v>46300.373</v>
      </c>
      <c r="D863" s="49"/>
      <c r="E863" s="4">
        <f t="shared" si="161"/>
        <v>-13021.001592390872</v>
      </c>
      <c r="F863" s="4">
        <f t="shared" si="162"/>
        <v>-13021</v>
      </c>
      <c r="G863" s="4">
        <f t="shared" si="163"/>
        <v>-1.0015000007115304E-3</v>
      </c>
      <c r="I863" s="1">
        <f t="shared" si="168"/>
        <v>-1.0015000007115304E-3</v>
      </c>
      <c r="M863" s="4"/>
      <c r="O863" s="4"/>
      <c r="P863" s="92">
        <f t="shared" si="164"/>
        <v>-2.3453637290054116E-2</v>
      </c>
      <c r="Q863" s="19">
        <f t="shared" si="165"/>
        <v>31281.873</v>
      </c>
      <c r="R863" s="90">
        <f t="shared" si="166"/>
        <v>5.0409846885948783E-4</v>
      </c>
      <c r="S863" s="1">
        <f t="shared" si="169"/>
        <v>0.1</v>
      </c>
      <c r="T863" s="90">
        <f t="shared" si="167"/>
        <v>5.0409846885948784E-5</v>
      </c>
      <c r="AD863" s="1" t="s">
        <v>1989</v>
      </c>
      <c r="AI863" s="1" t="s">
        <v>1988</v>
      </c>
    </row>
    <row r="864" spans="1:35" ht="12.95" customHeight="1" x14ac:dyDescent="0.2">
      <c r="A864" s="47" t="s">
        <v>2112</v>
      </c>
      <c r="B864" s="48"/>
      <c r="C864" s="49">
        <v>46300.373</v>
      </c>
      <c r="D864" s="49"/>
      <c r="E864" s="4">
        <f t="shared" si="161"/>
        <v>-13021.001592390872</v>
      </c>
      <c r="F864" s="4">
        <f t="shared" si="162"/>
        <v>-13021</v>
      </c>
      <c r="G864" s="4">
        <f t="shared" si="163"/>
        <v>-1.0015000007115304E-3</v>
      </c>
      <c r="I864" s="1">
        <f t="shared" si="168"/>
        <v>-1.0015000007115304E-3</v>
      </c>
      <c r="M864" s="4"/>
      <c r="O864" s="4"/>
      <c r="P864" s="92">
        <f t="shared" si="164"/>
        <v>-2.3453637290054116E-2</v>
      </c>
      <c r="Q864" s="19">
        <f t="shared" si="165"/>
        <v>31281.873</v>
      </c>
      <c r="R864" s="90">
        <f t="shared" si="166"/>
        <v>5.0409846885948783E-4</v>
      </c>
      <c r="S864" s="1">
        <f t="shared" si="169"/>
        <v>0.1</v>
      </c>
      <c r="T864" s="90">
        <f t="shared" si="167"/>
        <v>5.0409846885948784E-5</v>
      </c>
      <c r="AD864" s="1" t="s">
        <v>1989</v>
      </c>
      <c r="AI864" s="1" t="s">
        <v>1988</v>
      </c>
    </row>
    <row r="865" spans="1:35" ht="12.95" customHeight="1" x14ac:dyDescent="0.2">
      <c r="A865" s="47" t="s">
        <v>2112</v>
      </c>
      <c r="B865" s="48"/>
      <c r="C865" s="49">
        <v>46300.374000000003</v>
      </c>
      <c r="D865" s="49"/>
      <c r="E865" s="4">
        <f t="shared" si="161"/>
        <v>-13021.000002385006</v>
      </c>
      <c r="F865" s="4">
        <f t="shared" si="162"/>
        <v>-13021</v>
      </c>
      <c r="G865" s="4">
        <f t="shared" si="163"/>
        <v>-1.4999968698248267E-6</v>
      </c>
      <c r="I865" s="1">
        <f t="shared" si="168"/>
        <v>-1.4999968698248267E-6</v>
      </c>
      <c r="M865" s="4"/>
      <c r="O865" s="4"/>
      <c r="P865" s="92">
        <f t="shared" si="164"/>
        <v>-2.3453637290054116E-2</v>
      </c>
      <c r="Q865" s="19">
        <f t="shared" si="165"/>
        <v>31281.874000000003</v>
      </c>
      <c r="R865" s="90">
        <f t="shared" si="166"/>
        <v>5.5000274361836541E-4</v>
      </c>
      <c r="S865" s="1">
        <f t="shared" si="169"/>
        <v>0.1</v>
      </c>
      <c r="T865" s="90">
        <f t="shared" si="167"/>
        <v>5.5000274361836542E-5</v>
      </c>
      <c r="AD865" s="1" t="s">
        <v>1989</v>
      </c>
      <c r="AI865" s="1" t="s">
        <v>1988</v>
      </c>
    </row>
    <row r="866" spans="1:35" ht="12.95" customHeight="1" x14ac:dyDescent="0.2">
      <c r="A866" s="47" t="s">
        <v>2112</v>
      </c>
      <c r="B866" s="48"/>
      <c r="C866" s="49">
        <v>46300.374000000003</v>
      </c>
      <c r="D866" s="49"/>
      <c r="E866" s="4">
        <f t="shared" si="161"/>
        <v>-13021.000002385006</v>
      </c>
      <c r="F866" s="4">
        <f t="shared" si="162"/>
        <v>-13021</v>
      </c>
      <c r="G866" s="4">
        <f t="shared" si="163"/>
        <v>-1.4999968698248267E-6</v>
      </c>
      <c r="I866" s="1">
        <f t="shared" si="168"/>
        <v>-1.4999968698248267E-6</v>
      </c>
      <c r="M866" s="4"/>
      <c r="O866" s="4"/>
      <c r="P866" s="92">
        <f t="shared" si="164"/>
        <v>-2.3453637290054116E-2</v>
      </c>
      <c r="Q866" s="19">
        <f t="shared" si="165"/>
        <v>31281.874000000003</v>
      </c>
      <c r="R866" s="90">
        <f t="shared" si="166"/>
        <v>5.5000274361836541E-4</v>
      </c>
      <c r="S866" s="1">
        <f t="shared" si="169"/>
        <v>0.1</v>
      </c>
      <c r="T866" s="90">
        <f t="shared" si="167"/>
        <v>5.5000274361836542E-5</v>
      </c>
      <c r="AD866" s="1" t="s">
        <v>1989</v>
      </c>
      <c r="AI866" s="1" t="s">
        <v>1988</v>
      </c>
    </row>
    <row r="867" spans="1:35" ht="12.95" customHeight="1" x14ac:dyDescent="0.2">
      <c r="A867" s="47" t="s">
        <v>2112</v>
      </c>
      <c r="B867" s="48"/>
      <c r="C867" s="49">
        <v>46300.374000000003</v>
      </c>
      <c r="D867" s="49"/>
      <c r="E867" s="4">
        <f t="shared" si="161"/>
        <v>-13021.000002385006</v>
      </c>
      <c r="F867" s="4">
        <f t="shared" si="162"/>
        <v>-13021</v>
      </c>
      <c r="G867" s="4">
        <f t="shared" si="163"/>
        <v>-1.4999968698248267E-6</v>
      </c>
      <c r="I867" s="1">
        <f t="shared" si="168"/>
        <v>-1.4999968698248267E-6</v>
      </c>
      <c r="M867" s="4"/>
      <c r="O867" s="4"/>
      <c r="P867" s="92">
        <f t="shared" si="164"/>
        <v>-2.3453637290054116E-2</v>
      </c>
      <c r="Q867" s="19">
        <f t="shared" si="165"/>
        <v>31281.874000000003</v>
      </c>
      <c r="R867" s="90">
        <f t="shared" si="166"/>
        <v>5.5000274361836541E-4</v>
      </c>
      <c r="S867" s="1">
        <f t="shared" si="169"/>
        <v>0.1</v>
      </c>
      <c r="T867" s="90">
        <f t="shared" si="167"/>
        <v>5.5000274361836542E-5</v>
      </c>
      <c r="AD867" s="1" t="s">
        <v>1989</v>
      </c>
      <c r="AI867" s="1" t="s">
        <v>1988</v>
      </c>
    </row>
    <row r="868" spans="1:35" ht="12.95" customHeight="1" x14ac:dyDescent="0.2">
      <c r="A868" s="47" t="s">
        <v>2112</v>
      </c>
      <c r="B868" s="48"/>
      <c r="C868" s="49">
        <v>46300.375</v>
      </c>
      <c r="D868" s="49"/>
      <c r="E868" s="4">
        <f t="shared" si="161"/>
        <v>-13020.998412379153</v>
      </c>
      <c r="F868" s="4">
        <f t="shared" si="162"/>
        <v>-13021</v>
      </c>
      <c r="G868" s="4">
        <f t="shared" si="163"/>
        <v>9.9849999969592318E-4</v>
      </c>
      <c r="I868" s="1">
        <f t="shared" si="168"/>
        <v>9.9849999969592318E-4</v>
      </c>
      <c r="M868" s="4"/>
      <c r="O868" s="4"/>
      <c r="P868" s="92">
        <f t="shared" si="164"/>
        <v>-2.3453637290054116E-2</v>
      </c>
      <c r="Q868" s="19">
        <f t="shared" si="165"/>
        <v>31281.875</v>
      </c>
      <c r="R868" s="90">
        <f t="shared" si="166"/>
        <v>5.9790701803678437E-4</v>
      </c>
      <c r="S868" s="1">
        <f t="shared" si="169"/>
        <v>0.1</v>
      </c>
      <c r="T868" s="90">
        <f t="shared" si="167"/>
        <v>5.9790701803678439E-5</v>
      </c>
      <c r="AD868" s="1" t="s">
        <v>1989</v>
      </c>
      <c r="AI868" s="1" t="s">
        <v>1988</v>
      </c>
    </row>
    <row r="869" spans="1:35" ht="12.95" customHeight="1" x14ac:dyDescent="0.2">
      <c r="A869" s="47" t="s">
        <v>2112</v>
      </c>
      <c r="B869" s="48"/>
      <c r="C869" s="49">
        <v>46300.375999999997</v>
      </c>
      <c r="D869" s="49"/>
      <c r="E869" s="4">
        <f t="shared" si="161"/>
        <v>-13020.996822373299</v>
      </c>
      <c r="F869" s="4">
        <f t="shared" si="162"/>
        <v>-13021</v>
      </c>
      <c r="G869" s="4">
        <f t="shared" si="163"/>
        <v>1.9984999962616712E-3</v>
      </c>
      <c r="I869" s="1">
        <f t="shared" si="168"/>
        <v>1.9984999962616712E-3</v>
      </c>
      <c r="M869" s="4"/>
      <c r="O869" s="4"/>
      <c r="P869" s="92">
        <f t="shared" si="164"/>
        <v>-2.3453637290054116E-2</v>
      </c>
      <c r="Q869" s="19">
        <f t="shared" si="165"/>
        <v>31281.875999999997</v>
      </c>
      <c r="R869" s="90">
        <f t="shared" si="166"/>
        <v>6.4781129244146632E-4</v>
      </c>
      <c r="S869" s="1">
        <f t="shared" si="169"/>
        <v>0.1</v>
      </c>
      <c r="T869" s="90">
        <f t="shared" si="167"/>
        <v>6.4781129244146637E-5</v>
      </c>
      <c r="AD869" s="1" t="s">
        <v>1989</v>
      </c>
      <c r="AI869" s="1" t="s">
        <v>1988</v>
      </c>
    </row>
    <row r="870" spans="1:35" ht="12.95" customHeight="1" x14ac:dyDescent="0.2">
      <c r="A870" s="47" t="s">
        <v>2112</v>
      </c>
      <c r="B870" s="48"/>
      <c r="C870" s="49">
        <v>46300.377</v>
      </c>
      <c r="D870" s="49"/>
      <c r="E870" s="4">
        <f t="shared" si="161"/>
        <v>-13020.995232367433</v>
      </c>
      <c r="F870" s="4">
        <f t="shared" si="162"/>
        <v>-13021</v>
      </c>
      <c r="G870" s="4">
        <f t="shared" si="163"/>
        <v>2.9985000001033768E-3</v>
      </c>
      <c r="I870" s="1">
        <f t="shared" si="168"/>
        <v>2.9985000001033768E-3</v>
      </c>
      <c r="M870" s="4"/>
      <c r="O870" s="4"/>
      <c r="P870" s="92">
        <f t="shared" si="164"/>
        <v>-2.3453637290054116E-2</v>
      </c>
      <c r="Q870" s="19">
        <f t="shared" si="165"/>
        <v>31281.877</v>
      </c>
      <c r="R870" s="90">
        <f t="shared" si="166"/>
        <v>6.9971556721734054E-4</v>
      </c>
      <c r="S870" s="1">
        <f t="shared" si="169"/>
        <v>0.1</v>
      </c>
      <c r="T870" s="90">
        <f t="shared" si="167"/>
        <v>6.9971556721734059E-5</v>
      </c>
      <c r="AD870" s="1" t="s">
        <v>1989</v>
      </c>
      <c r="AI870" s="1" t="s">
        <v>1988</v>
      </c>
    </row>
    <row r="871" spans="1:35" ht="12.95" customHeight="1" x14ac:dyDescent="0.2">
      <c r="A871" s="47" t="s">
        <v>2112</v>
      </c>
      <c r="B871" s="48"/>
      <c r="C871" s="49">
        <v>46300.377</v>
      </c>
      <c r="D871" s="49"/>
      <c r="E871" s="4">
        <f t="shared" si="161"/>
        <v>-13020.995232367433</v>
      </c>
      <c r="F871" s="4">
        <f t="shared" si="162"/>
        <v>-13021</v>
      </c>
      <c r="G871" s="4">
        <f t="shared" si="163"/>
        <v>2.9985000001033768E-3</v>
      </c>
      <c r="I871" s="1">
        <f t="shared" si="168"/>
        <v>2.9985000001033768E-3</v>
      </c>
      <c r="M871" s="4"/>
      <c r="O871" s="4"/>
      <c r="P871" s="92">
        <f t="shared" si="164"/>
        <v>-2.3453637290054116E-2</v>
      </c>
      <c r="Q871" s="19">
        <f t="shared" si="165"/>
        <v>31281.877</v>
      </c>
      <c r="R871" s="90">
        <f t="shared" si="166"/>
        <v>6.9971556721734054E-4</v>
      </c>
      <c r="S871" s="1">
        <f t="shared" si="169"/>
        <v>0.1</v>
      </c>
      <c r="T871" s="90">
        <f t="shared" si="167"/>
        <v>6.9971556721734059E-5</v>
      </c>
      <c r="AD871" s="1" t="s">
        <v>1989</v>
      </c>
      <c r="AI871" s="1" t="s">
        <v>1988</v>
      </c>
    </row>
    <row r="872" spans="1:35" ht="12.95" customHeight="1" x14ac:dyDescent="0.2">
      <c r="A872" s="47" t="s">
        <v>2112</v>
      </c>
      <c r="B872" s="48"/>
      <c r="C872" s="49">
        <v>46300.377999999997</v>
      </c>
      <c r="D872" s="49"/>
      <c r="E872" s="4">
        <f t="shared" si="161"/>
        <v>-13020.99364236158</v>
      </c>
      <c r="F872" s="4">
        <f t="shared" si="162"/>
        <v>-13021</v>
      </c>
      <c r="G872" s="4">
        <f t="shared" si="163"/>
        <v>3.9984999966691248E-3</v>
      </c>
      <c r="I872" s="1">
        <f t="shared" si="168"/>
        <v>3.9984999966691248E-3</v>
      </c>
      <c r="M872" s="4"/>
      <c r="O872" s="4"/>
      <c r="P872" s="92">
        <f t="shared" si="164"/>
        <v>-2.3453637290054116E-2</v>
      </c>
      <c r="Q872" s="19">
        <f t="shared" si="165"/>
        <v>31281.877999999997</v>
      </c>
      <c r="R872" s="90">
        <f t="shared" si="166"/>
        <v>7.5361984160910041E-4</v>
      </c>
      <c r="S872" s="1">
        <f t="shared" si="169"/>
        <v>0.1</v>
      </c>
      <c r="T872" s="90">
        <f t="shared" si="167"/>
        <v>7.5361984160910047E-5</v>
      </c>
      <c r="AD872" s="1" t="s">
        <v>1989</v>
      </c>
      <c r="AI872" s="1" t="s">
        <v>1988</v>
      </c>
    </row>
    <row r="873" spans="1:35" ht="12.95" customHeight="1" x14ac:dyDescent="0.2">
      <c r="A873" s="47" t="s">
        <v>2112</v>
      </c>
      <c r="B873" s="48"/>
      <c r="C873" s="49">
        <v>46300.377999999997</v>
      </c>
      <c r="D873" s="49"/>
      <c r="E873" s="4">
        <f t="shared" si="161"/>
        <v>-13020.99364236158</v>
      </c>
      <c r="F873" s="4">
        <f t="shared" si="162"/>
        <v>-13021</v>
      </c>
      <c r="G873" s="4">
        <f t="shared" si="163"/>
        <v>3.9984999966691248E-3</v>
      </c>
      <c r="I873" s="1">
        <f t="shared" si="168"/>
        <v>3.9984999966691248E-3</v>
      </c>
      <c r="M873" s="4"/>
      <c r="O873" s="4"/>
      <c r="P873" s="92">
        <f t="shared" si="164"/>
        <v>-2.3453637290054116E-2</v>
      </c>
      <c r="Q873" s="19">
        <f t="shared" si="165"/>
        <v>31281.877999999997</v>
      </c>
      <c r="R873" s="90">
        <f t="shared" si="166"/>
        <v>7.5361984160910041E-4</v>
      </c>
      <c r="S873" s="1">
        <f t="shared" si="169"/>
        <v>0.1</v>
      </c>
      <c r="T873" s="90">
        <f t="shared" si="167"/>
        <v>7.5361984160910047E-5</v>
      </c>
      <c r="AD873" s="1" t="s">
        <v>1989</v>
      </c>
      <c r="AI873" s="1" t="s">
        <v>1988</v>
      </c>
    </row>
    <row r="874" spans="1:35" ht="12.95" customHeight="1" x14ac:dyDescent="0.2">
      <c r="A874" s="47" t="s">
        <v>2112</v>
      </c>
      <c r="B874" s="48"/>
      <c r="C874" s="49">
        <v>46300.379000000001</v>
      </c>
      <c r="D874" s="49"/>
      <c r="E874" s="4">
        <f t="shared" si="161"/>
        <v>-13020.992052355714</v>
      </c>
      <c r="F874" s="4">
        <f t="shared" si="162"/>
        <v>-13021</v>
      </c>
      <c r="G874" s="4">
        <f t="shared" si="163"/>
        <v>4.9985000005108304E-3</v>
      </c>
      <c r="I874" s="1">
        <f t="shared" si="168"/>
        <v>4.9985000005108304E-3</v>
      </c>
      <c r="M874" s="4"/>
      <c r="O874" s="4"/>
      <c r="P874" s="92">
        <f t="shared" si="164"/>
        <v>-2.3453637290054116E-2</v>
      </c>
      <c r="Q874" s="19">
        <f t="shared" si="165"/>
        <v>31281.879000000001</v>
      </c>
      <c r="R874" s="90">
        <f t="shared" si="166"/>
        <v>8.0952411640115634E-4</v>
      </c>
      <c r="S874" s="1">
        <f t="shared" si="169"/>
        <v>0.1</v>
      </c>
      <c r="T874" s="90">
        <f t="shared" si="167"/>
        <v>8.0952411640115637E-5</v>
      </c>
      <c r="AD874" s="1" t="s">
        <v>1989</v>
      </c>
      <c r="AI874" s="1" t="s">
        <v>1988</v>
      </c>
    </row>
    <row r="875" spans="1:35" ht="12.95" customHeight="1" x14ac:dyDescent="0.2">
      <c r="A875" s="47" t="s">
        <v>2112</v>
      </c>
      <c r="B875" s="48"/>
      <c r="C875" s="49">
        <v>46300.381000000001</v>
      </c>
      <c r="D875" s="49"/>
      <c r="E875" s="4">
        <f t="shared" si="161"/>
        <v>-13020.988872343996</v>
      </c>
      <c r="F875" s="4">
        <f t="shared" si="162"/>
        <v>-13021</v>
      </c>
      <c r="G875" s="4">
        <f t="shared" si="163"/>
        <v>6.9985000009182841E-3</v>
      </c>
      <c r="I875" s="1">
        <f t="shared" si="168"/>
        <v>6.9985000009182841E-3</v>
      </c>
      <c r="M875" s="4"/>
      <c r="O875" s="4"/>
      <c r="P875" s="92">
        <f t="shared" si="164"/>
        <v>-2.3453637290054116E-2</v>
      </c>
      <c r="Q875" s="19">
        <f t="shared" si="165"/>
        <v>31281.881000000001</v>
      </c>
      <c r="R875" s="90">
        <f t="shared" si="166"/>
        <v>9.2733266558823189E-4</v>
      </c>
      <c r="S875" s="1">
        <f t="shared" si="169"/>
        <v>0.1</v>
      </c>
      <c r="T875" s="90">
        <f t="shared" si="167"/>
        <v>9.2733266558823199E-5</v>
      </c>
      <c r="AD875" s="1" t="s">
        <v>1989</v>
      </c>
      <c r="AI875" s="1" t="s">
        <v>1988</v>
      </c>
    </row>
    <row r="876" spans="1:35" ht="12.95" customHeight="1" x14ac:dyDescent="0.2">
      <c r="A876" s="47" t="s">
        <v>2112</v>
      </c>
      <c r="B876" s="48"/>
      <c r="C876" s="49">
        <v>46300.381999999998</v>
      </c>
      <c r="D876" s="49"/>
      <c r="E876" s="4">
        <f t="shared" si="161"/>
        <v>-13020.987282338141</v>
      </c>
      <c r="F876" s="4">
        <f t="shared" si="162"/>
        <v>-13021</v>
      </c>
      <c r="G876" s="4">
        <f t="shared" si="163"/>
        <v>7.9984999974840321E-3</v>
      </c>
      <c r="I876" s="1">
        <f t="shared" si="168"/>
        <v>7.9984999974840321E-3</v>
      </c>
      <c r="M876" s="4"/>
      <c r="O876" s="4"/>
      <c r="P876" s="92">
        <f t="shared" si="164"/>
        <v>-2.3453637290054116E-2</v>
      </c>
      <c r="Q876" s="19">
        <f t="shared" si="165"/>
        <v>31281.881999999998</v>
      </c>
      <c r="R876" s="90">
        <f t="shared" si="166"/>
        <v>9.8923693995414783E-4</v>
      </c>
      <c r="S876" s="1">
        <f t="shared" si="169"/>
        <v>0.1</v>
      </c>
      <c r="T876" s="90">
        <f t="shared" si="167"/>
        <v>9.8923693995414794E-5</v>
      </c>
      <c r="AD876" s="1" t="s">
        <v>1989</v>
      </c>
      <c r="AI876" s="1" t="s">
        <v>1988</v>
      </c>
    </row>
    <row r="877" spans="1:35" ht="12.95" customHeight="1" x14ac:dyDescent="0.2">
      <c r="A877" s="47" t="s">
        <v>2112</v>
      </c>
      <c r="B877" s="48"/>
      <c r="C877" s="49">
        <v>46300.381999999998</v>
      </c>
      <c r="D877" s="49"/>
      <c r="E877" s="4">
        <f t="shared" si="161"/>
        <v>-13020.987282338141</v>
      </c>
      <c r="F877" s="4">
        <f t="shared" si="162"/>
        <v>-13021</v>
      </c>
      <c r="G877" s="4">
        <f t="shared" si="163"/>
        <v>7.9984999974840321E-3</v>
      </c>
      <c r="I877" s="1">
        <f t="shared" si="168"/>
        <v>7.9984999974840321E-3</v>
      </c>
      <c r="M877" s="4"/>
      <c r="O877" s="4"/>
      <c r="P877" s="92">
        <f t="shared" si="164"/>
        <v>-2.3453637290054116E-2</v>
      </c>
      <c r="Q877" s="19">
        <f t="shared" si="165"/>
        <v>31281.881999999998</v>
      </c>
      <c r="R877" s="90">
        <f t="shared" si="166"/>
        <v>9.8923693995414783E-4</v>
      </c>
      <c r="S877" s="1">
        <f t="shared" si="169"/>
        <v>0.1</v>
      </c>
      <c r="T877" s="90">
        <f t="shared" si="167"/>
        <v>9.8923693995414794E-5</v>
      </c>
      <c r="AD877" s="1" t="s">
        <v>1989</v>
      </c>
      <c r="AI877" s="1" t="s">
        <v>1988</v>
      </c>
    </row>
    <row r="878" spans="1:35" ht="12.95" customHeight="1" x14ac:dyDescent="0.2">
      <c r="A878" s="47" t="s">
        <v>2115</v>
      </c>
      <c r="B878" s="48"/>
      <c r="C878" s="49">
        <v>46305.408000000003</v>
      </c>
      <c r="D878" s="49"/>
      <c r="E878" s="4">
        <f t="shared" si="161"/>
        <v>-13012.995912889937</v>
      </c>
      <c r="F878" s="4">
        <f t="shared" si="162"/>
        <v>-13013</v>
      </c>
      <c r="G878" s="4">
        <f t="shared" si="163"/>
        <v>2.5705000007292256E-3</v>
      </c>
      <c r="I878" s="1">
        <f t="shared" si="168"/>
        <v>2.5705000007292256E-3</v>
      </c>
      <c r="M878" s="4"/>
      <c r="O878" s="4"/>
      <c r="P878" s="92">
        <f t="shared" si="164"/>
        <v>-2.3436361172676834E-2</v>
      </c>
      <c r="Q878" s="19">
        <f t="shared" si="165"/>
        <v>31286.908000000003</v>
      </c>
      <c r="R878" s="90">
        <f t="shared" si="166"/>
        <v>6.7635682809281559E-4</v>
      </c>
      <c r="S878" s="1">
        <f t="shared" si="169"/>
        <v>0.1</v>
      </c>
      <c r="T878" s="90">
        <f t="shared" si="167"/>
        <v>6.7635682809281567E-5</v>
      </c>
      <c r="AD878" s="1" t="s">
        <v>1989</v>
      </c>
      <c r="AE878" s="1">
        <v>16</v>
      </c>
      <c r="AG878" s="1" t="s">
        <v>2114</v>
      </c>
      <c r="AI878" s="1" t="s">
        <v>1993</v>
      </c>
    </row>
    <row r="879" spans="1:35" ht="12.95" customHeight="1" x14ac:dyDescent="0.2">
      <c r="A879" s="47" t="s">
        <v>2112</v>
      </c>
      <c r="B879" s="48"/>
      <c r="C879" s="49">
        <v>46322.375</v>
      </c>
      <c r="D879" s="49"/>
      <c r="E879" s="4">
        <f t="shared" si="161"/>
        <v>-12986.018283477377</v>
      </c>
      <c r="F879" s="4">
        <f t="shared" si="162"/>
        <v>-12986</v>
      </c>
      <c r="G879" s="4">
        <f t="shared" si="163"/>
        <v>-1.1499000000185333E-2</v>
      </c>
      <c r="I879" s="1">
        <f t="shared" si="168"/>
        <v>-1.1499000000185333E-2</v>
      </c>
      <c r="M879" s="4"/>
      <c r="O879" s="4"/>
      <c r="P879" s="92">
        <f t="shared" si="164"/>
        <v>-2.3378091345445183E-2</v>
      </c>
      <c r="Q879" s="19">
        <f t="shared" si="165"/>
        <v>31303.875</v>
      </c>
      <c r="R879" s="90">
        <f t="shared" si="166"/>
        <v>1.4111281118902748E-4</v>
      </c>
      <c r="S879" s="1">
        <f t="shared" si="169"/>
        <v>0.1</v>
      </c>
      <c r="T879" s="90">
        <f t="shared" si="167"/>
        <v>1.4111281118902748E-5</v>
      </c>
      <c r="AD879" s="1" t="s">
        <v>1989</v>
      </c>
      <c r="AI879" s="1" t="s">
        <v>1988</v>
      </c>
    </row>
    <row r="880" spans="1:35" ht="12.95" customHeight="1" x14ac:dyDescent="0.2">
      <c r="A880" s="47" t="s">
        <v>2036</v>
      </c>
      <c r="B880" s="48"/>
      <c r="C880" s="49">
        <v>46328.675000000003</v>
      </c>
      <c r="D880" s="49"/>
      <c r="E880" s="4">
        <f t="shared" si="161"/>
        <v>-12976.001246564592</v>
      </c>
      <c r="F880" s="4">
        <f t="shared" si="162"/>
        <v>-12976</v>
      </c>
      <c r="G880" s="4">
        <f t="shared" si="163"/>
        <v>-7.8399999620160088E-4</v>
      </c>
      <c r="I880" s="1">
        <f t="shared" si="168"/>
        <v>-7.8399999620160088E-4</v>
      </c>
      <c r="M880" s="4"/>
      <c r="O880" s="4"/>
      <c r="P880" s="92">
        <f t="shared" si="164"/>
        <v>-2.3356524441707709E-2</v>
      </c>
      <c r="Q880" s="19">
        <f t="shared" si="165"/>
        <v>31310.175000000003</v>
      </c>
      <c r="R880" s="90">
        <f t="shared" si="166"/>
        <v>5.0951885984297084E-4</v>
      </c>
      <c r="S880" s="1">
        <f t="shared" si="169"/>
        <v>0.1</v>
      </c>
      <c r="T880" s="90">
        <f t="shared" si="167"/>
        <v>5.0951885984297084E-5</v>
      </c>
      <c r="AD880" s="1" t="s">
        <v>1989</v>
      </c>
      <c r="AE880" s="1">
        <v>9</v>
      </c>
      <c r="AG880" s="1" t="s">
        <v>2039</v>
      </c>
      <c r="AI880" s="1" t="s">
        <v>2037</v>
      </c>
    </row>
    <row r="881" spans="1:35" ht="12.95" customHeight="1" x14ac:dyDescent="0.2">
      <c r="A881" s="47" t="s">
        <v>2164</v>
      </c>
      <c r="B881" s="48"/>
      <c r="C881" s="49">
        <v>46351.311999999998</v>
      </c>
      <c r="D881" s="49"/>
      <c r="E881" s="4">
        <f t="shared" si="161"/>
        <v>-12940.008283930532</v>
      </c>
      <c r="F881" s="4">
        <f t="shared" si="162"/>
        <v>-12940</v>
      </c>
      <c r="G881" s="4">
        <f t="shared" si="163"/>
        <v>-5.2100000029895455E-3</v>
      </c>
      <c r="I881" s="1">
        <f t="shared" si="168"/>
        <v>-5.2100000029895455E-3</v>
      </c>
      <c r="M881" s="4"/>
      <c r="O881" s="4"/>
      <c r="P881" s="92">
        <f t="shared" si="164"/>
        <v>-2.327894854711629E-2</v>
      </c>
      <c r="Q881" s="19">
        <f t="shared" si="165"/>
        <v>31332.811999999998</v>
      </c>
      <c r="R881" s="90">
        <f t="shared" si="166"/>
        <v>3.2648690149030002E-4</v>
      </c>
      <c r="S881" s="1">
        <f t="shared" si="169"/>
        <v>0.1</v>
      </c>
      <c r="T881" s="90">
        <f t="shared" si="167"/>
        <v>3.2648690149030003E-5</v>
      </c>
      <c r="AG881" s="1" t="s">
        <v>1993</v>
      </c>
    </row>
    <row r="882" spans="1:35" ht="12.95" customHeight="1" x14ac:dyDescent="0.2">
      <c r="A882" s="47" t="s">
        <v>2036</v>
      </c>
      <c r="B882" s="48"/>
      <c r="C882" s="49">
        <v>46355.711000000003</v>
      </c>
      <c r="D882" s="49"/>
      <c r="E882" s="4">
        <f t="shared" si="161"/>
        <v>-12933.013848156028</v>
      </c>
      <c r="F882" s="4">
        <f t="shared" si="162"/>
        <v>-12933</v>
      </c>
      <c r="G882" s="4">
        <f t="shared" si="163"/>
        <v>-8.7094999980763532E-3</v>
      </c>
      <c r="I882" s="1">
        <f t="shared" si="168"/>
        <v>-8.7094999980763532E-3</v>
      </c>
      <c r="M882" s="4"/>
      <c r="O882" s="4"/>
      <c r="P882" s="92">
        <f t="shared" si="164"/>
        <v>-2.3263876152526605E-2</v>
      </c>
      <c r="Q882" s="19">
        <f t="shared" si="165"/>
        <v>31337.211000000003</v>
      </c>
      <c r="R882" s="90">
        <f t="shared" si="166"/>
        <v>2.1182986524523011E-4</v>
      </c>
      <c r="S882" s="1">
        <f t="shared" si="169"/>
        <v>0.1</v>
      </c>
      <c r="T882" s="90">
        <f t="shared" si="167"/>
        <v>2.1182986524523013E-5</v>
      </c>
      <c r="AD882" s="1" t="s">
        <v>1989</v>
      </c>
      <c r="AE882" s="1">
        <v>11</v>
      </c>
      <c r="AG882" s="1" t="s">
        <v>2039</v>
      </c>
      <c r="AI882" s="1" t="s">
        <v>2037</v>
      </c>
    </row>
    <row r="883" spans="1:35" ht="12.95" customHeight="1" x14ac:dyDescent="0.2">
      <c r="A883" s="61" t="s">
        <v>2036</v>
      </c>
      <c r="B883" s="62"/>
      <c r="C883" s="63">
        <v>46369.557999999997</v>
      </c>
      <c r="D883" s="63"/>
      <c r="E883" s="4">
        <f t="shared" si="161"/>
        <v>-12910.997037024088</v>
      </c>
      <c r="F883" s="4">
        <f t="shared" si="162"/>
        <v>-12911</v>
      </c>
      <c r="G883" s="4">
        <f t="shared" si="163"/>
        <v>1.8634999942150898E-3</v>
      </c>
      <c r="I883" s="1">
        <f t="shared" si="168"/>
        <v>1.8634999942150898E-3</v>
      </c>
      <c r="M883" s="4"/>
      <c r="O883" s="4"/>
      <c r="P883" s="92">
        <f t="shared" si="164"/>
        <v>-2.3216530795952484E-2</v>
      </c>
      <c r="Q883" s="19">
        <f t="shared" si="165"/>
        <v>31351.057999999997</v>
      </c>
      <c r="R883" s="90">
        <f t="shared" si="166"/>
        <v>6.2900794443575356E-4</v>
      </c>
      <c r="S883" s="1">
        <f t="shared" si="169"/>
        <v>0.1</v>
      </c>
      <c r="T883" s="90">
        <f t="shared" si="167"/>
        <v>6.2900794443575362E-5</v>
      </c>
      <c r="AD883" s="1" t="s">
        <v>1989</v>
      </c>
      <c r="AE883" s="1">
        <v>10</v>
      </c>
      <c r="AG883" s="1" t="s">
        <v>2038</v>
      </c>
      <c r="AI883" s="1" t="s">
        <v>2037</v>
      </c>
    </row>
    <row r="884" spans="1:35" ht="12.95" customHeight="1" x14ac:dyDescent="0.2">
      <c r="A884" s="61" t="s">
        <v>2036</v>
      </c>
      <c r="B884" s="62"/>
      <c r="C884" s="63">
        <v>46372.695</v>
      </c>
      <c r="D884" s="63"/>
      <c r="E884" s="4">
        <f t="shared" si="161"/>
        <v>-12906.009188643864</v>
      </c>
      <c r="F884" s="4">
        <f t="shared" si="162"/>
        <v>-12906</v>
      </c>
      <c r="G884" s="4">
        <f t="shared" si="163"/>
        <v>-5.778999999165535E-3</v>
      </c>
      <c r="I884" s="1">
        <f t="shared" si="168"/>
        <v>-5.778999999165535E-3</v>
      </c>
      <c r="M884" s="4"/>
      <c r="O884" s="4"/>
      <c r="P884" s="92">
        <f t="shared" si="164"/>
        <v>-2.3205775783199704E-2</v>
      </c>
      <c r="Q884" s="19">
        <f t="shared" si="165"/>
        <v>31354.195</v>
      </c>
      <c r="R884" s="90">
        <f t="shared" si="166"/>
        <v>3.0369251422699973E-4</v>
      </c>
      <c r="S884" s="1">
        <f t="shared" si="169"/>
        <v>0.1</v>
      </c>
      <c r="T884" s="90">
        <f t="shared" si="167"/>
        <v>3.0369251422699975E-5</v>
      </c>
      <c r="AD884" s="1" t="s">
        <v>1989</v>
      </c>
      <c r="AE884" s="1">
        <v>9</v>
      </c>
      <c r="AG884" s="1" t="s">
        <v>2113</v>
      </c>
      <c r="AI884" s="1" t="s">
        <v>2037</v>
      </c>
    </row>
    <row r="885" spans="1:35" ht="12.95" customHeight="1" x14ac:dyDescent="0.2">
      <c r="A885" s="61" t="s">
        <v>2036</v>
      </c>
      <c r="B885" s="62"/>
      <c r="C885" s="63">
        <v>46435.588000000003</v>
      </c>
      <c r="D885" s="63"/>
      <c r="E885" s="4">
        <f t="shared" si="161"/>
        <v>-12806.008950142979</v>
      </c>
      <c r="F885" s="4">
        <f t="shared" si="162"/>
        <v>-12806</v>
      </c>
      <c r="G885" s="4">
        <f t="shared" si="163"/>
        <v>-5.6289999993168749E-3</v>
      </c>
      <c r="I885" s="1">
        <f t="shared" si="168"/>
        <v>-5.6289999993168749E-3</v>
      </c>
      <c r="M885" s="4"/>
      <c r="O885" s="4"/>
      <c r="P885" s="92">
        <f t="shared" si="164"/>
        <v>-2.2991087404996013E-2</v>
      </c>
      <c r="Q885" s="19">
        <f t="shared" si="165"/>
        <v>31417.088000000003</v>
      </c>
      <c r="R885" s="90">
        <f t="shared" si="166"/>
        <v>3.0144207908244211E-4</v>
      </c>
      <c r="S885" s="1">
        <f t="shared" si="169"/>
        <v>0.1</v>
      </c>
      <c r="T885" s="90">
        <f t="shared" si="167"/>
        <v>3.0144207908244211E-5</v>
      </c>
      <c r="AD885" s="1" t="s">
        <v>1989</v>
      </c>
      <c r="AE885" s="1">
        <v>22</v>
      </c>
      <c r="AG885" s="1" t="s">
        <v>2111</v>
      </c>
      <c r="AI885" s="1" t="s">
        <v>2037</v>
      </c>
    </row>
    <row r="886" spans="1:35" ht="12.95" customHeight="1" x14ac:dyDescent="0.2">
      <c r="A886" s="61" t="s">
        <v>2116</v>
      </c>
      <c r="B886" s="62" t="s">
        <v>2226</v>
      </c>
      <c r="C886" s="63">
        <v>46495.34</v>
      </c>
      <c r="D886" s="63"/>
      <c r="E886" s="4">
        <f t="shared" si="161"/>
        <v>-12711.002920045768</v>
      </c>
      <c r="F886" s="4">
        <f t="shared" si="162"/>
        <v>-12711</v>
      </c>
      <c r="G886" s="4">
        <f t="shared" si="163"/>
        <v>-1.8365000069024973E-3</v>
      </c>
      <c r="I886" s="1">
        <f t="shared" si="168"/>
        <v>-1.8365000069024973E-3</v>
      </c>
      <c r="M886" s="4"/>
      <c r="O886" s="4"/>
      <c r="P886" s="92">
        <f t="shared" si="164"/>
        <v>-2.2787860114148243E-2</v>
      </c>
      <c r="Q886" s="19">
        <f t="shared" si="165"/>
        <v>31476.839999999997</v>
      </c>
      <c r="R886" s="90">
        <f t="shared" si="166"/>
        <v>4.3895949034348847E-4</v>
      </c>
      <c r="S886" s="1">
        <f t="shared" si="169"/>
        <v>0.1</v>
      </c>
      <c r="T886" s="90">
        <f t="shared" si="167"/>
        <v>4.3895949034348848E-5</v>
      </c>
      <c r="AD886" s="1" t="s">
        <v>1989</v>
      </c>
      <c r="AI886" s="1" t="s">
        <v>1988</v>
      </c>
    </row>
    <row r="887" spans="1:35" ht="12.95" customHeight="1" x14ac:dyDescent="0.2">
      <c r="A887" s="61" t="s">
        <v>2117</v>
      </c>
      <c r="B887" s="62"/>
      <c r="C887" s="63">
        <v>46615.457000000002</v>
      </c>
      <c r="D887" s="63"/>
      <c r="E887" s="4">
        <f t="shared" si="161"/>
        <v>-12520.016186259645</v>
      </c>
      <c r="F887" s="4">
        <f t="shared" si="162"/>
        <v>-12520</v>
      </c>
      <c r="G887" s="4">
        <f t="shared" si="163"/>
        <v>-1.0179999997490086E-2</v>
      </c>
      <c r="I887" s="1">
        <f t="shared" si="168"/>
        <v>-1.0179999997490086E-2</v>
      </c>
      <c r="M887" s="4"/>
      <c r="O887" s="4"/>
      <c r="P887" s="92">
        <f t="shared" si="164"/>
        <v>-2.2381409077327306E-2</v>
      </c>
      <c r="Q887" s="19">
        <f t="shared" si="165"/>
        <v>31596.957000000002</v>
      </c>
      <c r="R887" s="90">
        <f t="shared" si="166"/>
        <v>1.4887438353353415E-4</v>
      </c>
      <c r="S887" s="1">
        <f t="shared" si="169"/>
        <v>0.1</v>
      </c>
      <c r="T887" s="90">
        <f t="shared" si="167"/>
        <v>1.4887438353353416E-5</v>
      </c>
      <c r="AD887" s="1" t="s">
        <v>1989</v>
      </c>
      <c r="AI887" s="1" t="s">
        <v>1988</v>
      </c>
    </row>
    <row r="888" spans="1:35" ht="12.95" customHeight="1" x14ac:dyDescent="0.2">
      <c r="A888" s="61" t="s">
        <v>2117</v>
      </c>
      <c r="B888" s="62"/>
      <c r="C888" s="63">
        <v>46615.457000000002</v>
      </c>
      <c r="D888" s="63"/>
      <c r="E888" s="4">
        <f t="shared" si="161"/>
        <v>-12520.016186259645</v>
      </c>
      <c r="F888" s="4">
        <f t="shared" si="162"/>
        <v>-12520</v>
      </c>
      <c r="G888" s="4">
        <f t="shared" si="163"/>
        <v>-1.0179999997490086E-2</v>
      </c>
      <c r="I888" s="1">
        <f t="shared" si="168"/>
        <v>-1.0179999997490086E-2</v>
      </c>
      <c r="M888" s="4"/>
      <c r="O888" s="4"/>
      <c r="P888" s="92">
        <f t="shared" si="164"/>
        <v>-2.2381409077327306E-2</v>
      </c>
      <c r="Q888" s="19">
        <f t="shared" si="165"/>
        <v>31596.957000000002</v>
      </c>
      <c r="R888" s="90">
        <f t="shared" si="166"/>
        <v>1.4887438353353415E-4</v>
      </c>
      <c r="S888" s="1">
        <f t="shared" si="169"/>
        <v>0.1</v>
      </c>
      <c r="T888" s="90">
        <f t="shared" si="167"/>
        <v>1.4887438353353416E-5</v>
      </c>
      <c r="AD888" s="1" t="s">
        <v>1989</v>
      </c>
      <c r="AI888" s="1" t="s">
        <v>1988</v>
      </c>
    </row>
    <row r="889" spans="1:35" ht="12.95" customHeight="1" x14ac:dyDescent="0.2">
      <c r="A889" s="61" t="s">
        <v>2117</v>
      </c>
      <c r="B889" s="62"/>
      <c r="C889" s="63">
        <v>46615.462</v>
      </c>
      <c r="D889" s="63"/>
      <c r="E889" s="4">
        <f t="shared" si="161"/>
        <v>-12520.008236230355</v>
      </c>
      <c r="F889" s="4">
        <f t="shared" si="162"/>
        <v>-12520</v>
      </c>
      <c r="G889" s="4">
        <f t="shared" si="163"/>
        <v>-5.1800000001094304E-3</v>
      </c>
      <c r="I889" s="1">
        <f t="shared" si="168"/>
        <v>-5.1800000001094304E-3</v>
      </c>
      <c r="M889" s="4"/>
      <c r="O889" s="4"/>
      <c r="P889" s="92">
        <f t="shared" si="164"/>
        <v>-2.2381409077327306E-2</v>
      </c>
      <c r="Q889" s="19">
        <f t="shared" si="165"/>
        <v>31596.962</v>
      </c>
      <c r="R889" s="90">
        <f t="shared" si="166"/>
        <v>2.9588847424179352E-4</v>
      </c>
      <c r="S889" s="1">
        <f t="shared" si="169"/>
        <v>0.1</v>
      </c>
      <c r="T889" s="90">
        <f t="shared" si="167"/>
        <v>2.9588847424179354E-5</v>
      </c>
      <c r="AD889" s="1" t="s">
        <v>1989</v>
      </c>
      <c r="AI889" s="1" t="s">
        <v>1988</v>
      </c>
    </row>
    <row r="890" spans="1:35" ht="12.95" customHeight="1" x14ac:dyDescent="0.2">
      <c r="A890" s="61" t="s">
        <v>2117</v>
      </c>
      <c r="B890" s="62"/>
      <c r="C890" s="63">
        <v>46615.463000000003</v>
      </c>
      <c r="D890" s="63"/>
      <c r="E890" s="4">
        <f t="shared" si="161"/>
        <v>-12520.006646224489</v>
      </c>
      <c r="F890" s="4">
        <f t="shared" si="162"/>
        <v>-12520</v>
      </c>
      <c r="G890" s="4">
        <f t="shared" si="163"/>
        <v>-4.1799999962677248E-3</v>
      </c>
      <c r="I890" s="1">
        <f t="shared" si="168"/>
        <v>-4.1799999962677248E-3</v>
      </c>
      <c r="M890" s="4"/>
      <c r="O890" s="4"/>
      <c r="P890" s="92">
        <f t="shared" si="164"/>
        <v>-2.2381409077327306E-2</v>
      </c>
      <c r="Q890" s="19">
        <f t="shared" si="165"/>
        <v>31596.963000000003</v>
      </c>
      <c r="R890" s="90">
        <f t="shared" si="166"/>
        <v>3.312912925360782E-4</v>
      </c>
      <c r="S890" s="1">
        <f t="shared" si="169"/>
        <v>0.1</v>
      </c>
      <c r="T890" s="90">
        <f t="shared" si="167"/>
        <v>3.3129129253607824E-5</v>
      </c>
      <c r="AD890" s="1" t="s">
        <v>1989</v>
      </c>
      <c r="AI890" s="1" t="s">
        <v>1988</v>
      </c>
    </row>
    <row r="891" spans="1:35" ht="12.95" customHeight="1" x14ac:dyDescent="0.2">
      <c r="A891" s="61" t="s">
        <v>2117</v>
      </c>
      <c r="B891" s="62"/>
      <c r="C891" s="63">
        <v>46615.466999999997</v>
      </c>
      <c r="D891" s="63"/>
      <c r="E891" s="4">
        <f t="shared" si="161"/>
        <v>-12520.000286201062</v>
      </c>
      <c r="F891" s="4">
        <f t="shared" si="162"/>
        <v>-12520</v>
      </c>
      <c r="G891" s="4">
        <f t="shared" si="163"/>
        <v>-1.8000000272877514E-4</v>
      </c>
      <c r="I891" s="1">
        <f t="shared" si="168"/>
        <v>-1.8000000272877514E-4</v>
      </c>
      <c r="M891" s="4"/>
      <c r="O891" s="4"/>
      <c r="P891" s="92">
        <f t="shared" si="164"/>
        <v>-2.2381409077327306E-2</v>
      </c>
      <c r="Q891" s="19">
        <f t="shared" si="165"/>
        <v>31596.966999999997</v>
      </c>
      <c r="R891" s="90">
        <f t="shared" si="166"/>
        <v>4.92902564897666E-4</v>
      </c>
      <c r="S891" s="1">
        <f t="shared" si="169"/>
        <v>0.1</v>
      </c>
      <c r="T891" s="90">
        <f t="shared" si="167"/>
        <v>4.9290256489766604E-5</v>
      </c>
      <c r="AD891" s="1" t="s">
        <v>1989</v>
      </c>
      <c r="AI891" s="1" t="s">
        <v>1988</v>
      </c>
    </row>
    <row r="892" spans="1:35" ht="12.95" customHeight="1" x14ac:dyDescent="0.2">
      <c r="A892" s="61" t="s">
        <v>2117</v>
      </c>
      <c r="B892" s="62"/>
      <c r="C892" s="63">
        <v>46615.476999999999</v>
      </c>
      <c r="D892" s="63"/>
      <c r="E892" s="4">
        <f t="shared" si="161"/>
        <v>-12519.984386142467</v>
      </c>
      <c r="F892" s="4">
        <f t="shared" si="162"/>
        <v>-12520</v>
      </c>
      <c r="G892" s="4">
        <f t="shared" si="163"/>
        <v>9.819999999308493E-3</v>
      </c>
      <c r="I892" s="1">
        <f t="shared" si="168"/>
        <v>9.819999999308493E-3</v>
      </c>
      <c r="M892" s="4"/>
      <c r="O892" s="4"/>
      <c r="P892" s="92">
        <f t="shared" si="164"/>
        <v>-2.2381409077327306E-2</v>
      </c>
      <c r="Q892" s="19">
        <f t="shared" si="165"/>
        <v>31596.976999999999</v>
      </c>
      <c r="R892" s="90">
        <f t="shared" si="166"/>
        <v>1.0369307465208422E-3</v>
      </c>
      <c r="S892" s="1">
        <f t="shared" si="169"/>
        <v>0.1</v>
      </c>
      <c r="T892" s="90">
        <f t="shared" si="167"/>
        <v>1.0369307465208424E-4</v>
      </c>
      <c r="AD892" s="1" t="s">
        <v>1989</v>
      </c>
      <c r="AI892" s="1" t="s">
        <v>1988</v>
      </c>
    </row>
    <row r="893" spans="1:35" ht="12.95" customHeight="1" x14ac:dyDescent="0.2">
      <c r="A893" s="61" t="s">
        <v>2118</v>
      </c>
      <c r="B893" s="62"/>
      <c r="C893" s="63">
        <v>46639.360999999997</v>
      </c>
      <c r="D893" s="63"/>
      <c r="E893" s="4">
        <f t="shared" si="161"/>
        <v>-12482.008686202016</v>
      </c>
      <c r="F893" s="4">
        <f t="shared" si="162"/>
        <v>-12482</v>
      </c>
      <c r="G893" s="4">
        <f t="shared" si="163"/>
        <v>-5.4630000013276003E-3</v>
      </c>
      <c r="I893" s="1">
        <f t="shared" ref="I893:I925" si="170">G893</f>
        <v>-5.4630000013276003E-3</v>
      </c>
      <c r="M893" s="4"/>
      <c r="O893" s="4"/>
      <c r="P893" s="92">
        <f t="shared" si="164"/>
        <v>-2.2300885820987291E-2</v>
      </c>
      <c r="Q893" s="19">
        <f t="shared" si="165"/>
        <v>31620.860999999997</v>
      </c>
      <c r="R893" s="90">
        <f t="shared" si="166"/>
        <v>2.8351439887589689E-4</v>
      </c>
      <c r="S893" s="1">
        <f t="shared" ref="S893:S925" si="171">S$16</f>
        <v>0.1</v>
      </c>
      <c r="T893" s="90">
        <f t="shared" si="167"/>
        <v>2.8351439887589692E-5</v>
      </c>
      <c r="AD893" s="1" t="s">
        <v>1989</v>
      </c>
      <c r="AE893" s="1">
        <v>13</v>
      </c>
      <c r="AG893" s="1" t="s">
        <v>2114</v>
      </c>
      <c r="AI893" s="1" t="s">
        <v>1993</v>
      </c>
    </row>
    <row r="894" spans="1:35" ht="12.95" customHeight="1" x14ac:dyDescent="0.2">
      <c r="A894" s="61" t="s">
        <v>2119</v>
      </c>
      <c r="B894" s="62"/>
      <c r="C894" s="63">
        <v>46649.421999999999</v>
      </c>
      <c r="D894" s="63"/>
      <c r="E894" s="4">
        <f t="shared" si="161"/>
        <v>-12466.011637252888</v>
      </c>
      <c r="F894" s="4">
        <f t="shared" si="162"/>
        <v>-12466</v>
      </c>
      <c r="G894" s="4">
        <f t="shared" si="163"/>
        <v>-7.3190000039176084E-3</v>
      </c>
      <c r="I894" s="1">
        <f t="shared" si="170"/>
        <v>-7.3190000039176084E-3</v>
      </c>
      <c r="M894" s="4"/>
      <c r="O894" s="4"/>
      <c r="P894" s="92">
        <f t="shared" si="164"/>
        <v>-2.2267015183582976E-2</v>
      </c>
      <c r="Q894" s="19">
        <f t="shared" si="165"/>
        <v>31630.921999999999</v>
      </c>
      <c r="R894" s="90">
        <f t="shared" si="166"/>
        <v>2.2344315781150625E-4</v>
      </c>
      <c r="S894" s="1">
        <f t="shared" si="171"/>
        <v>0.1</v>
      </c>
      <c r="T894" s="90">
        <f t="shared" si="167"/>
        <v>2.2344315781150626E-5</v>
      </c>
      <c r="AD894" s="1" t="s">
        <v>1989</v>
      </c>
      <c r="AI894" s="1" t="s">
        <v>1988</v>
      </c>
    </row>
    <row r="895" spans="1:35" ht="12.95" customHeight="1" x14ac:dyDescent="0.2">
      <c r="A895" s="61" t="s">
        <v>2119</v>
      </c>
      <c r="B895" s="62"/>
      <c r="C895" s="63">
        <v>46649.430999999997</v>
      </c>
      <c r="D895" s="63"/>
      <c r="E895" s="4">
        <f t="shared" si="161"/>
        <v>-12465.997327200159</v>
      </c>
      <c r="F895" s="4">
        <f t="shared" si="162"/>
        <v>-12466</v>
      </c>
      <c r="G895" s="4">
        <f t="shared" si="163"/>
        <v>1.6809999942779541E-3</v>
      </c>
      <c r="I895" s="1">
        <f t="shared" si="170"/>
        <v>1.6809999942779541E-3</v>
      </c>
      <c r="M895" s="4"/>
      <c r="O895" s="4"/>
      <c r="P895" s="92">
        <f t="shared" si="164"/>
        <v>-2.2267015183582976E-2</v>
      </c>
      <c r="Q895" s="19">
        <f t="shared" si="165"/>
        <v>31630.930999999997</v>
      </c>
      <c r="R895" s="90">
        <f t="shared" si="166"/>
        <v>5.7350743095905751E-4</v>
      </c>
      <c r="S895" s="1">
        <f t="shared" si="171"/>
        <v>0.1</v>
      </c>
      <c r="T895" s="90">
        <f t="shared" si="167"/>
        <v>5.7350743095905757E-5</v>
      </c>
      <c r="AD895" s="1" t="s">
        <v>1989</v>
      </c>
      <c r="AI895" s="1" t="s">
        <v>1988</v>
      </c>
    </row>
    <row r="896" spans="1:35" ht="12.95" customHeight="1" x14ac:dyDescent="0.2">
      <c r="A896" s="61" t="s">
        <v>2117</v>
      </c>
      <c r="B896" s="62"/>
      <c r="C896" s="63">
        <v>46649.432000000001</v>
      </c>
      <c r="D896" s="63"/>
      <c r="E896" s="4">
        <f t="shared" si="161"/>
        <v>-12465.995737194293</v>
      </c>
      <c r="F896" s="4">
        <f t="shared" si="162"/>
        <v>-12466</v>
      </c>
      <c r="G896" s="4">
        <f t="shared" si="163"/>
        <v>2.6809999981196597E-3</v>
      </c>
      <c r="I896" s="1">
        <f t="shared" si="170"/>
        <v>2.6809999981196597E-3</v>
      </c>
      <c r="M896" s="4"/>
      <c r="O896" s="4"/>
      <c r="P896" s="92">
        <f t="shared" si="164"/>
        <v>-2.2267015183582976E-2</v>
      </c>
      <c r="Q896" s="19">
        <f t="shared" si="165"/>
        <v>31630.932000000001</v>
      </c>
      <c r="R896" s="90">
        <f t="shared" si="166"/>
        <v>6.224034615064652E-4</v>
      </c>
      <c r="S896" s="1">
        <f t="shared" si="171"/>
        <v>0.1</v>
      </c>
      <c r="T896" s="90">
        <f t="shared" si="167"/>
        <v>6.2240346150646517E-5</v>
      </c>
      <c r="AD896" s="1" t="s">
        <v>1989</v>
      </c>
      <c r="AI896" s="1" t="s">
        <v>1988</v>
      </c>
    </row>
    <row r="897" spans="1:35" ht="12.95" customHeight="1" x14ac:dyDescent="0.2">
      <c r="A897" s="61" t="s">
        <v>2117</v>
      </c>
      <c r="B897" s="62"/>
      <c r="C897" s="63">
        <v>46649.436000000002</v>
      </c>
      <c r="D897" s="63"/>
      <c r="E897" s="4">
        <f t="shared" si="161"/>
        <v>-12465.989377170856</v>
      </c>
      <c r="F897" s="4">
        <f t="shared" si="162"/>
        <v>-12466</v>
      </c>
      <c r="G897" s="4">
        <f t="shared" si="163"/>
        <v>6.680999998934567E-3</v>
      </c>
      <c r="I897" s="1">
        <f t="shared" si="170"/>
        <v>6.680999998934567E-3</v>
      </c>
      <c r="M897" s="4"/>
      <c r="O897" s="4"/>
      <c r="P897" s="92">
        <f t="shared" si="164"/>
        <v>-2.2267015183582976E-2</v>
      </c>
      <c r="Q897" s="19">
        <f t="shared" si="165"/>
        <v>31630.936000000002</v>
      </c>
      <c r="R897" s="90">
        <f t="shared" si="166"/>
        <v>8.3798758300726616E-4</v>
      </c>
      <c r="S897" s="1">
        <f t="shared" si="171"/>
        <v>0.1</v>
      </c>
      <c r="T897" s="90">
        <f t="shared" si="167"/>
        <v>8.3798758300726627E-5</v>
      </c>
      <c r="AD897" s="1" t="s">
        <v>1989</v>
      </c>
      <c r="AI897" s="1" t="s">
        <v>1988</v>
      </c>
    </row>
    <row r="898" spans="1:35" ht="12.95" customHeight="1" x14ac:dyDescent="0.2">
      <c r="A898" s="61" t="s">
        <v>2036</v>
      </c>
      <c r="B898" s="62"/>
      <c r="C898" s="63">
        <v>46672.703000000001</v>
      </c>
      <c r="D898" s="63"/>
      <c r="E898" s="4">
        <f t="shared" si="161"/>
        <v>-12428.994710845511</v>
      </c>
      <c r="F898" s="4">
        <f t="shared" si="162"/>
        <v>-12429</v>
      </c>
      <c r="G898" s="4">
        <f t="shared" si="163"/>
        <v>3.3265000020037405E-3</v>
      </c>
      <c r="I898" s="1">
        <f t="shared" si="170"/>
        <v>3.3265000020037405E-3</v>
      </c>
      <c r="M898" s="4"/>
      <c r="O898" s="4"/>
      <c r="P898" s="92">
        <f t="shared" si="164"/>
        <v>-2.2188766257490864E-2</v>
      </c>
      <c r="Q898" s="19">
        <f t="shared" si="165"/>
        <v>31654.203000000001</v>
      </c>
      <c r="R898" s="90">
        <f t="shared" si="166"/>
        <v>6.5102881229290384E-4</v>
      </c>
      <c r="S898" s="1">
        <f t="shared" si="171"/>
        <v>0.1</v>
      </c>
      <c r="T898" s="90">
        <f t="shared" si="167"/>
        <v>6.5102881229290387E-5</v>
      </c>
      <c r="AD898" s="1" t="s">
        <v>1989</v>
      </c>
      <c r="AE898" s="1">
        <v>12</v>
      </c>
      <c r="AG898" s="1" t="s">
        <v>2039</v>
      </c>
      <c r="AI898" s="1" t="s">
        <v>2037</v>
      </c>
    </row>
    <row r="899" spans="1:35" ht="12.95" customHeight="1" x14ac:dyDescent="0.2">
      <c r="A899" s="61" t="s">
        <v>2036</v>
      </c>
      <c r="B899" s="62"/>
      <c r="C899" s="63">
        <v>46674.593000000001</v>
      </c>
      <c r="D899" s="63"/>
      <c r="E899" s="4">
        <f t="shared" si="161"/>
        <v>-12425.989599771678</v>
      </c>
      <c r="F899" s="4">
        <f t="shared" si="162"/>
        <v>-12426</v>
      </c>
      <c r="G899" s="4">
        <f t="shared" si="163"/>
        <v>6.5410000024712645E-3</v>
      </c>
      <c r="I899" s="1">
        <f t="shared" si="170"/>
        <v>6.5410000024712645E-3</v>
      </c>
      <c r="M899" s="4"/>
      <c r="O899" s="4"/>
      <c r="P899" s="92">
        <f t="shared" si="164"/>
        <v>-2.2182426457133905E-2</v>
      </c>
      <c r="Q899" s="19">
        <f t="shared" si="165"/>
        <v>31656.093000000001</v>
      </c>
      <c r="R899" s="90">
        <f t="shared" si="166"/>
        <v>8.2503522758034639E-4</v>
      </c>
      <c r="S899" s="1">
        <f t="shared" si="171"/>
        <v>0.1</v>
      </c>
      <c r="T899" s="90">
        <f t="shared" si="167"/>
        <v>8.2503522758034647E-5</v>
      </c>
      <c r="AE899" s="1">
        <v>8</v>
      </c>
      <c r="AG899" s="1" t="s">
        <v>2120</v>
      </c>
    </row>
    <row r="900" spans="1:35" ht="12.95" customHeight="1" x14ac:dyDescent="0.2">
      <c r="A900" s="61" t="s">
        <v>2119</v>
      </c>
      <c r="B900" s="62"/>
      <c r="C900" s="63">
        <v>46678.349000000002</v>
      </c>
      <c r="D900" s="49"/>
      <c r="E900" s="4">
        <f t="shared" si="161"/>
        <v>-12420.017537764626</v>
      </c>
      <c r="F900" s="4">
        <f t="shared" si="162"/>
        <v>-12420</v>
      </c>
      <c r="G900" s="4">
        <f t="shared" si="163"/>
        <v>-1.1030000001483131E-2</v>
      </c>
      <c r="I900" s="1">
        <f t="shared" si="170"/>
        <v>-1.1030000001483131E-2</v>
      </c>
      <c r="M900" s="4"/>
      <c r="O900" s="4"/>
      <c r="P900" s="92">
        <f t="shared" si="164"/>
        <v>-2.2169748974643792E-2</v>
      </c>
      <c r="Q900" s="19">
        <f t="shared" si="165"/>
        <v>31659.849000000002</v>
      </c>
      <c r="R900" s="90">
        <f t="shared" si="166"/>
        <v>1.24094007185034E-4</v>
      </c>
      <c r="S900" s="1">
        <f t="shared" si="171"/>
        <v>0.1</v>
      </c>
      <c r="T900" s="90">
        <f t="shared" si="167"/>
        <v>1.2409400718503401E-5</v>
      </c>
      <c r="AD900" s="1" t="s">
        <v>1989</v>
      </c>
      <c r="AI900" s="1" t="s">
        <v>1988</v>
      </c>
    </row>
    <row r="901" spans="1:35" ht="12.95" customHeight="1" x14ac:dyDescent="0.2">
      <c r="A901" s="159" t="s">
        <v>1061</v>
      </c>
      <c r="B901" s="161" t="s">
        <v>2232</v>
      </c>
      <c r="C901" s="165">
        <v>46678.366999999998</v>
      </c>
      <c r="D901" s="165" t="s">
        <v>2272</v>
      </c>
      <c r="E901" s="4">
        <f t="shared" si="161"/>
        <v>-12419.988917659168</v>
      </c>
      <c r="F901" s="4">
        <f t="shared" si="162"/>
        <v>-12420</v>
      </c>
      <c r="G901" s="4">
        <f t="shared" si="163"/>
        <v>6.9699999949079938E-3</v>
      </c>
      <c r="I901" s="1">
        <f t="shared" si="170"/>
        <v>6.9699999949079938E-3</v>
      </c>
      <c r="M901" s="4"/>
      <c r="O901" s="4"/>
      <c r="P901" s="92">
        <f t="shared" si="164"/>
        <v>-2.2169748974643792E-2</v>
      </c>
      <c r="Q901" s="19">
        <f t="shared" si="165"/>
        <v>31659.866999999998</v>
      </c>
      <c r="R901" s="90">
        <f t="shared" si="166"/>
        <v>8.4912497000849436E-4</v>
      </c>
      <c r="S901" s="1">
        <f t="shared" si="171"/>
        <v>0.1</v>
      </c>
      <c r="T901" s="90">
        <f t="shared" si="167"/>
        <v>8.4912497000849441E-5</v>
      </c>
    </row>
    <row r="902" spans="1:35" ht="12.95" customHeight="1" x14ac:dyDescent="0.2">
      <c r="A902" s="159" t="s">
        <v>1061</v>
      </c>
      <c r="B902" s="161" t="s">
        <v>2232</v>
      </c>
      <c r="C902" s="165">
        <v>46681.504999999997</v>
      </c>
      <c r="D902" s="165" t="s">
        <v>2272</v>
      </c>
      <c r="E902" s="4">
        <f t="shared" si="161"/>
        <v>-12414.999479273089</v>
      </c>
      <c r="F902" s="4">
        <f t="shared" si="162"/>
        <v>-12415</v>
      </c>
      <c r="G902" s="4">
        <f t="shared" si="163"/>
        <v>3.2749999809311703E-4</v>
      </c>
      <c r="I902" s="1">
        <f t="shared" si="170"/>
        <v>3.2749999809311703E-4</v>
      </c>
      <c r="M902" s="4"/>
      <c r="O902" s="4"/>
      <c r="P902" s="92">
        <f t="shared" si="164"/>
        <v>-2.2159186563352206E-2</v>
      </c>
      <c r="Q902" s="19">
        <f t="shared" si="165"/>
        <v>31663.004999999997</v>
      </c>
      <c r="R902" s="90">
        <f t="shared" si="166"/>
        <v>5.0565107251268572E-4</v>
      </c>
      <c r="S902" s="1">
        <f t="shared" si="171"/>
        <v>0.1</v>
      </c>
      <c r="T902" s="90">
        <f t="shared" si="167"/>
        <v>5.0565107251268577E-5</v>
      </c>
    </row>
    <row r="903" spans="1:35" ht="12.95" customHeight="1" x14ac:dyDescent="0.2">
      <c r="A903" s="61" t="s">
        <v>2036</v>
      </c>
      <c r="B903" s="62"/>
      <c r="C903" s="63">
        <v>46701.627999999997</v>
      </c>
      <c r="D903" s="63"/>
      <c r="E903" s="4">
        <f t="shared" si="161"/>
        <v>-12383.003791368979</v>
      </c>
      <c r="F903" s="4">
        <f t="shared" si="162"/>
        <v>-12383</v>
      </c>
      <c r="G903" s="4">
        <f t="shared" si="163"/>
        <v>-2.3845000032451935E-3</v>
      </c>
      <c r="I903" s="1">
        <f t="shared" si="170"/>
        <v>-2.3845000032451935E-3</v>
      </c>
      <c r="M903" s="4"/>
      <c r="O903" s="4"/>
      <c r="P903" s="92">
        <f t="shared" si="164"/>
        <v>-2.2091633575104415E-2</v>
      </c>
      <c r="Q903" s="19">
        <f t="shared" si="165"/>
        <v>31683.127999999997</v>
      </c>
      <c r="R903" s="90">
        <f t="shared" si="166"/>
        <v>3.8837111361910077E-4</v>
      </c>
      <c r="S903" s="1">
        <f t="shared" si="171"/>
        <v>0.1</v>
      </c>
      <c r="T903" s="90">
        <f t="shared" si="167"/>
        <v>3.8837111361910078E-5</v>
      </c>
      <c r="AD903" s="1" t="s">
        <v>1989</v>
      </c>
      <c r="AE903" s="1">
        <v>12</v>
      </c>
      <c r="AG903" s="1" t="s">
        <v>2039</v>
      </c>
      <c r="AI903" s="1" t="s">
        <v>2037</v>
      </c>
    </row>
    <row r="904" spans="1:35" ht="12.95" customHeight="1" x14ac:dyDescent="0.2">
      <c r="A904" s="61" t="s">
        <v>2036</v>
      </c>
      <c r="B904" s="62"/>
      <c r="C904" s="63">
        <v>46713.584999999999</v>
      </c>
      <c r="D904" s="63"/>
      <c r="E904" s="4">
        <f t="shared" si="161"/>
        <v>-12363.99209131086</v>
      </c>
      <c r="F904" s="4">
        <f t="shared" si="162"/>
        <v>-12364</v>
      </c>
      <c r="G904" s="4">
        <f t="shared" si="163"/>
        <v>4.9739999958546832E-3</v>
      </c>
      <c r="I904" s="1">
        <f t="shared" si="170"/>
        <v>4.9739999958546832E-3</v>
      </c>
      <c r="M904" s="4"/>
      <c r="O904" s="4"/>
      <c r="P904" s="92">
        <f t="shared" si="164"/>
        <v>-2.2051561998681753E-2</v>
      </c>
      <c r="Q904" s="19">
        <f t="shared" si="165"/>
        <v>31695.084999999999</v>
      </c>
      <c r="R904" s="90">
        <f t="shared" si="166"/>
        <v>7.3038100112053227E-4</v>
      </c>
      <c r="S904" s="1">
        <f t="shared" si="171"/>
        <v>0.1</v>
      </c>
      <c r="T904" s="90">
        <f t="shared" si="167"/>
        <v>7.3038100112053224E-5</v>
      </c>
      <c r="AD904" s="1" t="s">
        <v>1989</v>
      </c>
      <c r="AE904" s="1">
        <v>10</v>
      </c>
      <c r="AG904" s="1" t="s">
        <v>2038</v>
      </c>
      <c r="AI904" s="1" t="s">
        <v>2037</v>
      </c>
    </row>
    <row r="905" spans="1:35" ht="12.95" customHeight="1" x14ac:dyDescent="0.2">
      <c r="A905" s="61" t="s">
        <v>2036</v>
      </c>
      <c r="B905" s="62"/>
      <c r="C905" s="63">
        <v>46723.64</v>
      </c>
      <c r="D905" s="63"/>
      <c r="E905" s="4">
        <f t="shared" si="161"/>
        <v>-12348.00458239689</v>
      </c>
      <c r="F905" s="4">
        <f t="shared" si="162"/>
        <v>-12348</v>
      </c>
      <c r="G905" s="4">
        <f t="shared" si="163"/>
        <v>-2.8820000006817281E-3</v>
      </c>
      <c r="I905" s="1">
        <f t="shared" si="170"/>
        <v>-2.8820000006817281E-3</v>
      </c>
      <c r="M905" s="4"/>
      <c r="O905" s="4"/>
      <c r="P905" s="92">
        <f t="shared" si="164"/>
        <v>-2.2017839480038631E-2</v>
      </c>
      <c r="Q905" s="19">
        <f t="shared" si="165"/>
        <v>31705.14</v>
      </c>
      <c r="R905" s="90">
        <f t="shared" si="166"/>
        <v>3.6618035257971425E-4</v>
      </c>
      <c r="S905" s="1">
        <f t="shared" si="171"/>
        <v>0.1</v>
      </c>
      <c r="T905" s="90">
        <f t="shared" si="167"/>
        <v>3.6618035257971429E-5</v>
      </c>
      <c r="AD905" s="1" t="s">
        <v>1989</v>
      </c>
      <c r="AE905" s="1">
        <v>12</v>
      </c>
      <c r="AG905" s="1" t="s">
        <v>2039</v>
      </c>
      <c r="AI905" s="1" t="s">
        <v>2037</v>
      </c>
    </row>
    <row r="906" spans="1:35" ht="12.95" customHeight="1" x14ac:dyDescent="0.2">
      <c r="A906" s="61" t="s">
        <v>2036</v>
      </c>
      <c r="B906" s="62"/>
      <c r="C906" s="63">
        <v>46735.588000000003</v>
      </c>
      <c r="D906" s="63"/>
      <c r="E906" s="4">
        <f t="shared" si="161"/>
        <v>-12329.007192391502</v>
      </c>
      <c r="F906" s="4">
        <f t="shared" si="162"/>
        <v>-12329</v>
      </c>
      <c r="G906" s="4">
        <f t="shared" si="163"/>
        <v>-4.5234999997774139E-3</v>
      </c>
      <c r="I906" s="1">
        <f t="shared" si="170"/>
        <v>-4.5234999997774139E-3</v>
      </c>
      <c r="M906" s="4"/>
      <c r="O906" s="4"/>
      <c r="P906" s="92">
        <f t="shared" si="164"/>
        <v>-2.1977820074683869E-2</v>
      </c>
      <c r="Q906" s="19">
        <f t="shared" si="165"/>
        <v>31717.088000000003</v>
      </c>
      <c r="R906" s="90">
        <f t="shared" si="166"/>
        <v>3.0465328927728247E-4</v>
      </c>
      <c r="S906" s="1">
        <f t="shared" si="171"/>
        <v>0.1</v>
      </c>
      <c r="T906" s="90">
        <f t="shared" si="167"/>
        <v>3.0465328927728249E-5</v>
      </c>
      <c r="AD906" s="1" t="s">
        <v>1989</v>
      </c>
      <c r="AE906" s="1">
        <v>12</v>
      </c>
      <c r="AG906" s="1" t="s">
        <v>2039</v>
      </c>
      <c r="AI906" s="1" t="s">
        <v>2037</v>
      </c>
    </row>
    <row r="907" spans="1:35" ht="12.95" customHeight="1" x14ac:dyDescent="0.2">
      <c r="A907" s="61" t="s">
        <v>2117</v>
      </c>
      <c r="B907" s="62"/>
      <c r="C907" s="63">
        <v>46763.277999999998</v>
      </c>
      <c r="D907" s="63"/>
      <c r="E907" s="4">
        <f t="shared" si="161"/>
        <v>-12284.979930151048</v>
      </c>
      <c r="F907" s="4">
        <f t="shared" si="162"/>
        <v>-12285</v>
      </c>
      <c r="G907" s="4">
        <f t="shared" si="163"/>
        <v>1.262249999854248E-2</v>
      </c>
      <c r="I907" s="1">
        <f t="shared" si="170"/>
        <v>1.262249999854248E-2</v>
      </c>
      <c r="M907" s="4"/>
      <c r="O907" s="4"/>
      <c r="P907" s="92">
        <f t="shared" si="164"/>
        <v>-2.1885252292509101E-2</v>
      </c>
      <c r="Q907" s="19">
        <f t="shared" si="165"/>
        <v>31744.777999999998</v>
      </c>
      <c r="R907" s="90">
        <f t="shared" si="166"/>
        <v>1.1907849681805757E-3</v>
      </c>
      <c r="S907" s="1">
        <f t="shared" si="171"/>
        <v>0.1</v>
      </c>
      <c r="T907" s="90">
        <f t="shared" si="167"/>
        <v>1.1907849681805757E-4</v>
      </c>
      <c r="AD907" s="1" t="s">
        <v>1989</v>
      </c>
      <c r="AI907" s="1" t="s">
        <v>1988</v>
      </c>
    </row>
    <row r="908" spans="1:35" ht="12.95" customHeight="1" x14ac:dyDescent="0.2">
      <c r="A908" s="61" t="s">
        <v>2117</v>
      </c>
      <c r="B908" s="62"/>
      <c r="C908" s="63">
        <v>46763.279000000002</v>
      </c>
      <c r="D908" s="63"/>
      <c r="E908" s="4">
        <f t="shared" si="161"/>
        <v>-12284.978340145182</v>
      </c>
      <c r="F908" s="4">
        <f t="shared" si="162"/>
        <v>-12285</v>
      </c>
      <c r="G908" s="4">
        <f t="shared" si="163"/>
        <v>1.3622500002384186E-2</v>
      </c>
      <c r="I908" s="1">
        <f t="shared" si="170"/>
        <v>1.3622500002384186E-2</v>
      </c>
      <c r="M908" s="4"/>
      <c r="O908" s="4"/>
      <c r="P908" s="92">
        <f t="shared" si="164"/>
        <v>-2.1885252292509101E-2</v>
      </c>
      <c r="Q908" s="19">
        <f t="shared" si="165"/>
        <v>31744.779000000002</v>
      </c>
      <c r="R908" s="90">
        <f t="shared" si="166"/>
        <v>1.2608004730354995E-3</v>
      </c>
      <c r="S908" s="1">
        <f t="shared" si="171"/>
        <v>0.1</v>
      </c>
      <c r="T908" s="90">
        <f t="shared" si="167"/>
        <v>1.2608004730354995E-4</v>
      </c>
      <c r="AD908" s="1" t="s">
        <v>1989</v>
      </c>
      <c r="AI908" s="1" t="s">
        <v>1988</v>
      </c>
    </row>
    <row r="909" spans="1:35" ht="12.95" customHeight="1" x14ac:dyDescent="0.2">
      <c r="A909" s="61" t="s">
        <v>2121</v>
      </c>
      <c r="B909" s="62"/>
      <c r="C909" s="63">
        <v>46768.305</v>
      </c>
      <c r="D909" s="63"/>
      <c r="E909" s="4">
        <f t="shared" si="161"/>
        <v>-12276.986970696989</v>
      </c>
      <c r="F909" s="4">
        <f t="shared" si="162"/>
        <v>-12277</v>
      </c>
      <c r="G909" s="4">
        <f t="shared" si="163"/>
        <v>8.1944999983534217E-3</v>
      </c>
      <c r="I909" s="1">
        <f t="shared" si="170"/>
        <v>8.1944999983534217E-3</v>
      </c>
      <c r="M909" s="4"/>
      <c r="O909" s="4"/>
      <c r="P909" s="92">
        <f t="shared" si="164"/>
        <v>-2.1868438104827748E-2</v>
      </c>
      <c r="Q909" s="19">
        <f t="shared" si="165"/>
        <v>31749.805</v>
      </c>
      <c r="R909" s="90">
        <f t="shared" si="166"/>
        <v>9.037802473957022E-4</v>
      </c>
      <c r="S909" s="1">
        <f t="shared" si="171"/>
        <v>0.1</v>
      </c>
      <c r="T909" s="90">
        <f t="shared" si="167"/>
        <v>9.0378024739570223E-5</v>
      </c>
      <c r="AD909" s="1" t="s">
        <v>1989</v>
      </c>
      <c r="AE909" s="1">
        <v>5</v>
      </c>
      <c r="AG909" s="1" t="s">
        <v>2079</v>
      </c>
      <c r="AI909" s="1" t="s">
        <v>1993</v>
      </c>
    </row>
    <row r="910" spans="1:35" ht="12.95" customHeight="1" x14ac:dyDescent="0.2">
      <c r="A910" s="61" t="s">
        <v>2036</v>
      </c>
      <c r="B910" s="62"/>
      <c r="C910" s="63">
        <v>46769.559000000001</v>
      </c>
      <c r="D910" s="63"/>
      <c r="E910" s="4">
        <f t="shared" si="161"/>
        <v>-12274.993103349587</v>
      </c>
      <c r="F910" s="4">
        <f t="shared" si="162"/>
        <v>-12275</v>
      </c>
      <c r="G910" s="4">
        <f t="shared" si="163"/>
        <v>4.3375000022933818E-3</v>
      </c>
      <c r="I910" s="1">
        <f t="shared" si="170"/>
        <v>4.3375000022933818E-3</v>
      </c>
      <c r="M910" s="4"/>
      <c r="O910" s="4"/>
      <c r="P910" s="92">
        <f t="shared" si="164"/>
        <v>-2.1864235342434746E-2</v>
      </c>
      <c r="Q910" s="19">
        <f t="shared" si="165"/>
        <v>31751.059000000001</v>
      </c>
      <c r="R910" s="90">
        <f t="shared" si="166"/>
        <v>6.8653093507517525E-4</v>
      </c>
      <c r="S910" s="1">
        <f t="shared" si="171"/>
        <v>0.1</v>
      </c>
      <c r="T910" s="90">
        <f t="shared" si="167"/>
        <v>6.8653093507517533E-5</v>
      </c>
      <c r="AD910" s="1" t="s">
        <v>1989</v>
      </c>
      <c r="AE910" s="1">
        <v>13</v>
      </c>
      <c r="AG910" s="1" t="s">
        <v>2038</v>
      </c>
      <c r="AI910" s="1" t="s">
        <v>2037</v>
      </c>
    </row>
    <row r="911" spans="1:35" ht="12.95" customHeight="1" x14ac:dyDescent="0.2">
      <c r="A911" s="61" t="s">
        <v>2036</v>
      </c>
      <c r="B911" s="62"/>
      <c r="C911" s="63">
        <v>46774.582999999999</v>
      </c>
      <c r="D911" s="63"/>
      <c r="E911" s="4">
        <f t="shared" si="161"/>
        <v>-12267.004913913113</v>
      </c>
      <c r="F911" s="4">
        <f t="shared" si="162"/>
        <v>-12267</v>
      </c>
      <c r="G911" s="4">
        <f t="shared" si="163"/>
        <v>-3.0905000021448359E-3</v>
      </c>
      <c r="I911" s="1">
        <f t="shared" si="170"/>
        <v>-3.0905000021448359E-3</v>
      </c>
      <c r="M911" s="4"/>
      <c r="O911" s="4"/>
      <c r="P911" s="92">
        <f t="shared" si="164"/>
        <v>-2.184742743097209E-2</v>
      </c>
      <c r="Q911" s="19">
        <f t="shared" si="165"/>
        <v>31756.082999999999</v>
      </c>
      <c r="R911" s="90">
        <f t="shared" si="166"/>
        <v>3.5182232657029219E-4</v>
      </c>
      <c r="S911" s="1">
        <f t="shared" si="171"/>
        <v>0.1</v>
      </c>
      <c r="T911" s="90">
        <f t="shared" si="167"/>
        <v>3.5182232657029218E-5</v>
      </c>
      <c r="AD911" s="1" t="s">
        <v>1989</v>
      </c>
      <c r="AE911" s="1">
        <v>12</v>
      </c>
      <c r="AG911" s="1" t="s">
        <v>2038</v>
      </c>
      <c r="AI911" s="1" t="s">
        <v>2037</v>
      </c>
    </row>
    <row r="912" spans="1:35" ht="12.95" customHeight="1" x14ac:dyDescent="0.2">
      <c r="A912" s="61" t="s">
        <v>2121</v>
      </c>
      <c r="B912" s="62"/>
      <c r="C912" s="63">
        <v>46795.339</v>
      </c>
      <c r="D912" s="63"/>
      <c r="E912" s="4">
        <f t="shared" si="161"/>
        <v>-12234.002752300144</v>
      </c>
      <c r="F912" s="4">
        <f t="shared" si="162"/>
        <v>-12234</v>
      </c>
      <c r="G912" s="4">
        <f t="shared" si="163"/>
        <v>-1.7310000039287843E-3</v>
      </c>
      <c r="I912" s="1">
        <f t="shared" si="170"/>
        <v>-1.7310000039287843E-3</v>
      </c>
      <c r="M912" s="4"/>
      <c r="O912" s="4"/>
      <c r="P912" s="92">
        <f t="shared" si="164"/>
        <v>-2.1778147869462968E-2</v>
      </c>
      <c r="Q912" s="19">
        <f t="shared" si="165"/>
        <v>31776.839</v>
      </c>
      <c r="R912" s="90">
        <f t="shared" si="166"/>
        <v>4.0188813754259178E-4</v>
      </c>
      <c r="S912" s="1">
        <f t="shared" si="171"/>
        <v>0.1</v>
      </c>
      <c r="T912" s="90">
        <f t="shared" si="167"/>
        <v>4.0188813754259183E-5</v>
      </c>
      <c r="AD912" s="1" t="s">
        <v>1989</v>
      </c>
      <c r="AE912" s="1">
        <v>8</v>
      </c>
      <c r="AG912" s="1" t="s">
        <v>2079</v>
      </c>
      <c r="AI912" s="1" t="s">
        <v>1993</v>
      </c>
    </row>
    <row r="913" spans="1:35" ht="12.95" customHeight="1" x14ac:dyDescent="0.2">
      <c r="A913" s="61" t="s">
        <v>2036</v>
      </c>
      <c r="B913" s="62"/>
      <c r="C913" s="63">
        <v>46808.542000000001</v>
      </c>
      <c r="D913" s="63"/>
      <c r="E913" s="4">
        <f t="shared" si="161"/>
        <v>-12213.0099049415</v>
      </c>
      <c r="F913" s="4">
        <f t="shared" si="162"/>
        <v>-12213</v>
      </c>
      <c r="G913" s="4">
        <f t="shared" si="163"/>
        <v>-6.2295000025187619E-3</v>
      </c>
      <c r="I913" s="1">
        <f t="shared" si="170"/>
        <v>-6.2295000025187619E-3</v>
      </c>
      <c r="M913" s="4"/>
      <c r="O913" s="4"/>
      <c r="P913" s="92">
        <f t="shared" si="164"/>
        <v>-2.173410535847534E-2</v>
      </c>
      <c r="Q913" s="19">
        <f t="shared" si="165"/>
        <v>31790.042000000001</v>
      </c>
      <c r="R913" s="90">
        <f t="shared" si="166"/>
        <v>2.4039278724395741E-4</v>
      </c>
      <c r="S913" s="1">
        <f t="shared" si="171"/>
        <v>0.1</v>
      </c>
      <c r="T913" s="90">
        <f t="shared" si="167"/>
        <v>2.4039278724395741E-5</v>
      </c>
      <c r="AD913" s="1" t="s">
        <v>1989</v>
      </c>
      <c r="AE913" s="1">
        <v>12</v>
      </c>
      <c r="AG913" s="1" t="s">
        <v>2039</v>
      </c>
      <c r="AI913" s="1" t="s">
        <v>2037</v>
      </c>
    </row>
    <row r="914" spans="1:35" ht="12.95" customHeight="1" x14ac:dyDescent="0.2">
      <c r="A914" s="61" t="s">
        <v>2036</v>
      </c>
      <c r="B914" s="62"/>
      <c r="C914" s="63">
        <v>46835.578000000001</v>
      </c>
      <c r="D914" s="63"/>
      <c r="E914" s="4">
        <f t="shared" si="161"/>
        <v>-12170.022506532938</v>
      </c>
      <c r="F914" s="4">
        <f t="shared" si="162"/>
        <v>-12170</v>
      </c>
      <c r="G914" s="4">
        <f t="shared" si="163"/>
        <v>-1.4155000004393514E-2</v>
      </c>
      <c r="I914" s="1">
        <f t="shared" si="170"/>
        <v>-1.4155000004393514E-2</v>
      </c>
      <c r="M914" s="4"/>
      <c r="O914" s="4"/>
      <c r="P914" s="92">
        <f t="shared" si="164"/>
        <v>-2.1644031025033657E-2</v>
      </c>
      <c r="Q914" s="19">
        <f t="shared" si="165"/>
        <v>31817.078000000001</v>
      </c>
      <c r="R914" s="90">
        <f t="shared" si="166"/>
        <v>5.6085585628110332E-5</v>
      </c>
      <c r="S914" s="1">
        <f t="shared" si="171"/>
        <v>0.1</v>
      </c>
      <c r="T914" s="90">
        <f t="shared" si="167"/>
        <v>5.6085585628110334E-6</v>
      </c>
      <c r="AD914" s="1" t="s">
        <v>1989</v>
      </c>
      <c r="AE914" s="1">
        <v>14</v>
      </c>
      <c r="AG914" s="1" t="s">
        <v>2038</v>
      </c>
      <c r="AI914" s="1" t="s">
        <v>2037</v>
      </c>
    </row>
    <row r="915" spans="1:35" ht="12.95" customHeight="1" x14ac:dyDescent="0.2">
      <c r="A915" s="61" t="s">
        <v>2122</v>
      </c>
      <c r="B915" s="62"/>
      <c r="C915" s="63">
        <v>46851.303999999996</v>
      </c>
      <c r="D915" s="63"/>
      <c r="E915" s="4">
        <f t="shared" si="161"/>
        <v>-12145.018074391613</v>
      </c>
      <c r="F915" s="4">
        <f t="shared" si="162"/>
        <v>-12145</v>
      </c>
      <c r="G915" s="4">
        <f t="shared" si="163"/>
        <v>-1.1367500002961606E-2</v>
      </c>
      <c r="I915" s="1">
        <f t="shared" si="170"/>
        <v>-1.1367500002961606E-2</v>
      </c>
      <c r="M915" s="4"/>
      <c r="O915" s="4"/>
      <c r="P915" s="92">
        <f t="shared" si="164"/>
        <v>-2.1591728911344678E-2</v>
      </c>
      <c r="Q915" s="19">
        <f t="shared" si="165"/>
        <v>31832.803999999996</v>
      </c>
      <c r="R915" s="90">
        <f t="shared" si="166"/>
        <v>1.045348567710161E-4</v>
      </c>
      <c r="S915" s="1">
        <f t="shared" si="171"/>
        <v>0.1</v>
      </c>
      <c r="T915" s="90">
        <f t="shared" si="167"/>
        <v>1.045348567710161E-5</v>
      </c>
      <c r="AD915" s="1" t="s">
        <v>1989</v>
      </c>
      <c r="AI915" s="1" t="s">
        <v>1988</v>
      </c>
    </row>
    <row r="916" spans="1:35" ht="12.95" customHeight="1" x14ac:dyDescent="0.2">
      <c r="A916" s="61" t="s">
        <v>2119</v>
      </c>
      <c r="B916" s="62"/>
      <c r="C916" s="63">
        <v>46851.311000000002</v>
      </c>
      <c r="D916" s="63"/>
      <c r="E916" s="4">
        <f t="shared" si="161"/>
        <v>-12145.006944350591</v>
      </c>
      <c r="F916" s="4">
        <f t="shared" si="162"/>
        <v>-12145</v>
      </c>
      <c r="G916" s="4">
        <f t="shared" si="163"/>
        <v>-4.3674999978975393E-3</v>
      </c>
      <c r="I916" s="1">
        <f t="shared" si="170"/>
        <v>-4.3674999978975393E-3</v>
      </c>
      <c r="M916" s="4"/>
      <c r="O916" s="4"/>
      <c r="P916" s="92">
        <f t="shared" si="164"/>
        <v>-2.1591728911344678E-2</v>
      </c>
      <c r="Q916" s="19">
        <f t="shared" si="165"/>
        <v>31832.811000000002</v>
      </c>
      <c r="R916" s="90">
        <f t="shared" si="166"/>
        <v>2.9667406166282841E-4</v>
      </c>
      <c r="S916" s="1">
        <f t="shared" si="171"/>
        <v>0.1</v>
      </c>
      <c r="T916" s="90">
        <f t="shared" si="167"/>
        <v>2.9667406166282843E-5</v>
      </c>
      <c r="AD916" s="1" t="s">
        <v>1989</v>
      </c>
      <c r="AI916" s="1" t="s">
        <v>1988</v>
      </c>
    </row>
    <row r="917" spans="1:35" ht="12.95" customHeight="1" x14ac:dyDescent="0.2">
      <c r="A917" s="61" t="s">
        <v>2122</v>
      </c>
      <c r="B917" s="62"/>
      <c r="C917" s="63">
        <v>46959.491000000002</v>
      </c>
      <c r="D917" s="63"/>
      <c r="E917" s="4">
        <f t="shared" ref="E917:E980" si="172">(C917-C$7)/C$8</f>
        <v>-11973.000110505407</v>
      </c>
      <c r="F917" s="4">
        <f t="shared" ref="F917:F980" si="173">ROUND(2*E917,0)/2</f>
        <v>-11973</v>
      </c>
      <c r="G917" s="4">
        <f t="shared" ref="G917:G980" si="174">C917-(C$7+F917*C$8)</f>
        <v>-6.9499998062383384E-5</v>
      </c>
      <c r="I917" s="1">
        <f t="shared" si="170"/>
        <v>-6.9499998062383384E-5</v>
      </c>
      <c r="M917" s="4"/>
      <c r="O917" s="4"/>
      <c r="P917" s="92">
        <f t="shared" ref="P917:P980" si="175">+D$11+D$12*F917+D$13*F917^2</f>
        <v>-2.1233219515378581E-2</v>
      </c>
      <c r="Q917" s="19">
        <f t="shared" ref="Q917:Q980" si="176">+C917-15018.5</f>
        <v>31940.991000000002</v>
      </c>
      <c r="R917" s="90">
        <f t="shared" ref="R917:R980" si="177">+(P917-G917)^2</f>
        <v>4.4790302380763055E-4</v>
      </c>
      <c r="S917" s="1">
        <f t="shared" si="171"/>
        <v>0.1</v>
      </c>
      <c r="T917" s="90">
        <f t="shared" ref="T917:T980" si="178">+S917*R917</f>
        <v>4.4790302380763057E-5</v>
      </c>
      <c r="AD917" s="1" t="s">
        <v>1989</v>
      </c>
      <c r="AI917" s="1" t="s">
        <v>1988</v>
      </c>
    </row>
    <row r="918" spans="1:35" ht="12.95" customHeight="1" x14ac:dyDescent="0.2">
      <c r="A918" s="61" t="s">
        <v>2122</v>
      </c>
      <c r="B918" s="62"/>
      <c r="C918" s="63">
        <v>46959.491000000002</v>
      </c>
      <c r="D918" s="63"/>
      <c r="E918" s="4">
        <f t="shared" si="172"/>
        <v>-11973.000110505407</v>
      </c>
      <c r="F918" s="4">
        <f t="shared" si="173"/>
        <v>-11973</v>
      </c>
      <c r="G918" s="4">
        <f t="shared" si="174"/>
        <v>-6.9499998062383384E-5</v>
      </c>
      <c r="I918" s="1">
        <f t="shared" si="170"/>
        <v>-6.9499998062383384E-5</v>
      </c>
      <c r="M918" s="4"/>
      <c r="O918" s="4"/>
      <c r="P918" s="92">
        <f t="shared" si="175"/>
        <v>-2.1233219515378581E-2</v>
      </c>
      <c r="Q918" s="19">
        <f t="shared" si="176"/>
        <v>31940.991000000002</v>
      </c>
      <c r="R918" s="90">
        <f t="shared" si="177"/>
        <v>4.4790302380763055E-4</v>
      </c>
      <c r="S918" s="1">
        <f t="shared" si="171"/>
        <v>0.1</v>
      </c>
      <c r="T918" s="90">
        <f t="shared" si="178"/>
        <v>4.4790302380763057E-5</v>
      </c>
      <c r="AD918" s="1" t="s">
        <v>1989</v>
      </c>
      <c r="AI918" s="1" t="s">
        <v>1988</v>
      </c>
    </row>
    <row r="919" spans="1:35" ht="12.95" customHeight="1" x14ac:dyDescent="0.2">
      <c r="A919" s="61" t="s">
        <v>2122</v>
      </c>
      <c r="B919" s="62"/>
      <c r="C919" s="63">
        <v>46976.472000000002</v>
      </c>
      <c r="D919" s="63"/>
      <c r="E919" s="4">
        <f t="shared" si="172"/>
        <v>-11946.000221010814</v>
      </c>
      <c r="F919" s="4">
        <f t="shared" si="173"/>
        <v>-11946</v>
      </c>
      <c r="G919" s="4">
        <f t="shared" si="174"/>
        <v>-1.3900000340072438E-4</v>
      </c>
      <c r="I919" s="1">
        <f t="shared" si="170"/>
        <v>-1.3900000340072438E-4</v>
      </c>
      <c r="M919" s="4"/>
      <c r="O919" s="4"/>
      <c r="P919" s="92">
        <f t="shared" si="175"/>
        <v>-2.1177152640908758E-2</v>
      </c>
      <c r="Q919" s="19">
        <f t="shared" si="176"/>
        <v>31957.972000000002</v>
      </c>
      <c r="R919" s="90">
        <f t="shared" si="177"/>
        <v>4.4260386639908623E-4</v>
      </c>
      <c r="S919" s="1">
        <f t="shared" si="171"/>
        <v>0.1</v>
      </c>
      <c r="T919" s="90">
        <f t="shared" si="178"/>
        <v>4.4260386639908627E-5</v>
      </c>
      <c r="AD919" s="1" t="s">
        <v>1989</v>
      </c>
      <c r="AI919" s="1" t="s">
        <v>1988</v>
      </c>
    </row>
    <row r="920" spans="1:35" ht="12.95" customHeight="1" x14ac:dyDescent="0.2">
      <c r="A920" s="61" t="s">
        <v>2123</v>
      </c>
      <c r="B920" s="62"/>
      <c r="C920" s="63">
        <v>46988.418599999997</v>
      </c>
      <c r="D920" s="63"/>
      <c r="E920" s="4">
        <f t="shared" si="172"/>
        <v>-11927.005057013643</v>
      </c>
      <c r="F920" s="4">
        <f t="shared" si="173"/>
        <v>-11927</v>
      </c>
      <c r="G920" s="4">
        <f t="shared" si="174"/>
        <v>-3.1805000035092235E-3</v>
      </c>
      <c r="I920" s="1">
        <f t="shared" si="170"/>
        <v>-3.1805000035092235E-3</v>
      </c>
      <c r="M920" s="4"/>
      <c r="O920" s="4"/>
      <c r="P920" s="92">
        <f t="shared" si="175"/>
        <v>-2.1137732457533871E-2</v>
      </c>
      <c r="Q920" s="19">
        <f t="shared" si="176"/>
        <v>31969.918599999997</v>
      </c>
      <c r="R920" s="90">
        <f t="shared" si="177"/>
        <v>3.224621974078761E-4</v>
      </c>
      <c r="S920" s="1">
        <f t="shared" si="171"/>
        <v>0.1</v>
      </c>
      <c r="T920" s="90">
        <f t="shared" si="178"/>
        <v>3.2246219740787614E-5</v>
      </c>
      <c r="AD920" s="1" t="s">
        <v>2009</v>
      </c>
      <c r="AE920" s="1">
        <v>8</v>
      </c>
      <c r="AG920" s="1" t="s">
        <v>1991</v>
      </c>
      <c r="AI920" s="1" t="s">
        <v>1993</v>
      </c>
    </row>
    <row r="921" spans="1:35" ht="12.95" customHeight="1" x14ac:dyDescent="0.2">
      <c r="A921" s="61" t="s">
        <v>2122</v>
      </c>
      <c r="B921" s="62"/>
      <c r="C921" s="63">
        <v>46988.42</v>
      </c>
      <c r="D921" s="63"/>
      <c r="E921" s="4">
        <f t="shared" si="172"/>
        <v>-11927.002831005439</v>
      </c>
      <c r="F921" s="4">
        <f t="shared" si="173"/>
        <v>-11927</v>
      </c>
      <c r="G921" s="4">
        <f t="shared" si="174"/>
        <v>-1.7805000024964102E-3</v>
      </c>
      <c r="I921" s="1">
        <f t="shared" si="170"/>
        <v>-1.7805000024964102E-3</v>
      </c>
      <c r="M921" s="4"/>
      <c r="O921" s="4"/>
      <c r="P921" s="92">
        <f t="shared" si="175"/>
        <v>-2.1137732457533871E-2</v>
      </c>
      <c r="Q921" s="19">
        <f t="shared" si="176"/>
        <v>31969.919999999998</v>
      </c>
      <c r="R921" s="90">
        <f t="shared" si="177"/>
        <v>3.7470244831835562E-4</v>
      </c>
      <c r="S921" s="1">
        <f t="shared" si="171"/>
        <v>0.1</v>
      </c>
      <c r="T921" s="90">
        <f t="shared" si="178"/>
        <v>3.7470244831835563E-5</v>
      </c>
      <c r="AD921" s="1" t="s">
        <v>1989</v>
      </c>
      <c r="AI921" s="1" t="s">
        <v>1988</v>
      </c>
    </row>
    <row r="922" spans="1:35" ht="12.95" customHeight="1" x14ac:dyDescent="0.2">
      <c r="A922" s="61" t="s">
        <v>2124</v>
      </c>
      <c r="B922" s="62"/>
      <c r="C922" s="63">
        <v>46998.483</v>
      </c>
      <c r="D922" s="63"/>
      <c r="E922" s="4">
        <f t="shared" si="172"/>
        <v>-11911.002602044591</v>
      </c>
      <c r="F922" s="4">
        <f t="shared" si="173"/>
        <v>-11911</v>
      </c>
      <c r="G922" s="4">
        <f t="shared" si="174"/>
        <v>-1.6365000046789646E-3</v>
      </c>
      <c r="I922" s="1">
        <f t="shared" si="170"/>
        <v>-1.6365000046789646E-3</v>
      </c>
      <c r="M922" s="4"/>
      <c r="O922" s="4"/>
      <c r="P922" s="92">
        <f t="shared" si="175"/>
        <v>-2.1104558480404663E-2</v>
      </c>
      <c r="Q922" s="19">
        <f t="shared" si="176"/>
        <v>31979.983</v>
      </c>
      <c r="R922" s="90">
        <f t="shared" si="177"/>
        <v>3.790053008142752E-4</v>
      </c>
      <c r="S922" s="1">
        <f t="shared" si="171"/>
        <v>0.1</v>
      </c>
      <c r="T922" s="90">
        <f t="shared" si="178"/>
        <v>3.7900530081427523E-5</v>
      </c>
      <c r="AD922" s="1" t="s">
        <v>1989</v>
      </c>
      <c r="AE922" s="1">
        <v>7</v>
      </c>
      <c r="AG922" s="1" t="s">
        <v>2079</v>
      </c>
      <c r="AI922" s="1" t="s">
        <v>1993</v>
      </c>
    </row>
    <row r="923" spans="1:35" ht="12.95" customHeight="1" x14ac:dyDescent="0.2">
      <c r="A923" s="61" t="s">
        <v>2124</v>
      </c>
      <c r="B923" s="62"/>
      <c r="C923" s="63">
        <v>47003.523999999998</v>
      </c>
      <c r="D923" s="63"/>
      <c r="E923" s="4">
        <f t="shared" si="172"/>
        <v>-11902.987382508511</v>
      </c>
      <c r="F923" s="4">
        <f t="shared" si="173"/>
        <v>-11903</v>
      </c>
      <c r="G923" s="4">
        <f t="shared" si="174"/>
        <v>7.9354999979841523E-3</v>
      </c>
      <c r="I923" s="1">
        <f t="shared" si="170"/>
        <v>7.9354999979841523E-3</v>
      </c>
      <c r="M923" s="4"/>
      <c r="O923" s="4"/>
      <c r="P923" s="92">
        <f t="shared" si="175"/>
        <v>-2.1087979023302492E-2</v>
      </c>
      <c r="Q923" s="19">
        <f t="shared" si="176"/>
        <v>31985.023999999998</v>
      </c>
      <c r="R923" s="90">
        <f t="shared" si="177"/>
        <v>8.4236233449906596E-4</v>
      </c>
      <c r="S923" s="1">
        <f t="shared" si="171"/>
        <v>0.1</v>
      </c>
      <c r="T923" s="90">
        <f t="shared" si="178"/>
        <v>8.4236233449906607E-5</v>
      </c>
      <c r="AD923" s="1" t="s">
        <v>1989</v>
      </c>
      <c r="AE923" s="1">
        <v>6</v>
      </c>
      <c r="AG923" s="1" t="s">
        <v>2079</v>
      </c>
      <c r="AI923" s="1" t="s">
        <v>1993</v>
      </c>
    </row>
    <row r="924" spans="1:35" ht="12.95" customHeight="1" x14ac:dyDescent="0.2">
      <c r="A924" s="61" t="s">
        <v>2124</v>
      </c>
      <c r="B924" s="62"/>
      <c r="C924" s="63">
        <v>47005.411</v>
      </c>
      <c r="D924" s="63"/>
      <c r="E924" s="4">
        <f t="shared" si="172"/>
        <v>-11899.98704145225</v>
      </c>
      <c r="F924" s="4">
        <f t="shared" si="173"/>
        <v>-11900</v>
      </c>
      <c r="G924" s="4">
        <f t="shared" si="174"/>
        <v>8.1500000014784746E-3</v>
      </c>
      <c r="I924" s="1">
        <f t="shared" si="170"/>
        <v>8.1500000014784746E-3</v>
      </c>
      <c r="M924" s="4"/>
      <c r="O924" s="4"/>
      <c r="P924" s="92">
        <f t="shared" si="175"/>
        <v>-2.1081763021359286E-2</v>
      </c>
      <c r="Q924" s="19">
        <f t="shared" si="176"/>
        <v>31986.911</v>
      </c>
      <c r="R924" s="90">
        <f t="shared" si="177"/>
        <v>8.5449596942334502E-4</v>
      </c>
      <c r="S924" s="1">
        <f t="shared" si="171"/>
        <v>0.1</v>
      </c>
      <c r="T924" s="90">
        <f t="shared" si="178"/>
        <v>8.5449596942334513E-5</v>
      </c>
      <c r="AD924" s="1" t="s">
        <v>1989</v>
      </c>
      <c r="AE924" s="1">
        <v>10</v>
      </c>
      <c r="AG924" s="1" t="s">
        <v>2079</v>
      </c>
      <c r="AI924" s="1" t="s">
        <v>1993</v>
      </c>
    </row>
    <row r="925" spans="1:35" ht="12.95" customHeight="1" x14ac:dyDescent="0.2">
      <c r="A925" s="61" t="s">
        <v>2124</v>
      </c>
      <c r="B925" s="62"/>
      <c r="C925" s="63">
        <v>47010.432999999997</v>
      </c>
      <c r="D925" s="63"/>
      <c r="E925" s="4">
        <f t="shared" si="172"/>
        <v>-11892.002032027496</v>
      </c>
      <c r="F925" s="4">
        <f t="shared" si="173"/>
        <v>-11892</v>
      </c>
      <c r="G925" s="4">
        <f t="shared" si="174"/>
        <v>-1.2780000033671968E-3</v>
      </c>
      <c r="I925" s="1">
        <f t="shared" si="170"/>
        <v>-1.2780000033671968E-3</v>
      </c>
      <c r="M925" s="4"/>
      <c r="O925" s="4"/>
      <c r="P925" s="92">
        <f t="shared" si="175"/>
        <v>-2.1065190468097676E-2</v>
      </c>
      <c r="Q925" s="19">
        <f t="shared" si="176"/>
        <v>31991.932999999997</v>
      </c>
      <c r="R925" s="90">
        <f t="shared" si="177"/>
        <v>3.9153290648752078E-4</v>
      </c>
      <c r="S925" s="1">
        <f t="shared" si="171"/>
        <v>0.1</v>
      </c>
      <c r="T925" s="90">
        <f t="shared" si="178"/>
        <v>3.9153290648752078E-5</v>
      </c>
      <c r="AD925" s="1" t="s">
        <v>1989</v>
      </c>
      <c r="AE925" s="1">
        <v>7</v>
      </c>
      <c r="AG925" s="1" t="s">
        <v>2079</v>
      </c>
      <c r="AI925" s="1" t="s">
        <v>1993</v>
      </c>
    </row>
    <row r="926" spans="1:35" ht="12.95" customHeight="1" x14ac:dyDescent="0.2">
      <c r="A926" s="75" t="s">
        <v>2172</v>
      </c>
      <c r="B926" s="66"/>
      <c r="C926" s="57">
        <v>47015.461000000003</v>
      </c>
      <c r="D926" s="57"/>
      <c r="E926" s="4">
        <f t="shared" si="172"/>
        <v>-11884.007482567571</v>
      </c>
      <c r="F926" s="4">
        <f t="shared" si="173"/>
        <v>-11884</v>
      </c>
      <c r="G926" s="4">
        <f t="shared" si="174"/>
        <v>-4.7059999997145496E-3</v>
      </c>
      <c r="J926" s="1">
        <f>G926</f>
        <v>-4.7059999997145496E-3</v>
      </c>
      <c r="M926" s="4"/>
      <c r="O926" s="4"/>
      <c r="P926" s="92">
        <f t="shared" si="175"/>
        <v>-2.1048622935811025E-2</v>
      </c>
      <c r="Q926" s="19">
        <f t="shared" si="176"/>
        <v>31996.961000000003</v>
      </c>
      <c r="R926" s="90">
        <f t="shared" si="177"/>
        <v>2.6708132443142662E-4</v>
      </c>
      <c r="S926" s="1">
        <f>S$17</f>
        <v>1</v>
      </c>
      <c r="T926" s="90">
        <f t="shared" si="178"/>
        <v>2.6708132443142662E-4</v>
      </c>
    </row>
    <row r="927" spans="1:35" ht="12.95" customHeight="1" x14ac:dyDescent="0.2">
      <c r="A927" s="61" t="s">
        <v>2124</v>
      </c>
      <c r="B927" s="62"/>
      <c r="C927" s="63">
        <v>47017.347999999998</v>
      </c>
      <c r="D927" s="63"/>
      <c r="E927" s="4">
        <f t="shared" si="172"/>
        <v>-11881.007141511322</v>
      </c>
      <c r="F927" s="4">
        <f t="shared" si="173"/>
        <v>-11881</v>
      </c>
      <c r="G927" s="4">
        <f t="shared" si="174"/>
        <v>-4.4915000034961849E-3</v>
      </c>
      <c r="I927" s="1">
        <f>G927</f>
        <v>-4.4915000034961849E-3</v>
      </c>
      <c r="M927" s="4"/>
      <c r="O927" s="4"/>
      <c r="P927" s="92">
        <f t="shared" si="175"/>
        <v>-2.1042411405673637E-2</v>
      </c>
      <c r="Q927" s="19">
        <f t="shared" si="176"/>
        <v>31998.847999999998</v>
      </c>
      <c r="R927" s="90">
        <f t="shared" si="177"/>
        <v>2.739326682427276E-4</v>
      </c>
      <c r="S927" s="1">
        <f>S$16</f>
        <v>0.1</v>
      </c>
      <c r="T927" s="90">
        <f t="shared" si="178"/>
        <v>2.739326682427276E-5</v>
      </c>
      <c r="AD927" s="1" t="s">
        <v>1989</v>
      </c>
      <c r="AE927" s="1">
        <v>10</v>
      </c>
      <c r="AG927" s="1" t="s">
        <v>2079</v>
      </c>
      <c r="AI927" s="1" t="s">
        <v>1993</v>
      </c>
    </row>
    <row r="928" spans="1:35" ht="12.95" customHeight="1" x14ac:dyDescent="0.2">
      <c r="A928" s="61" t="s">
        <v>2036</v>
      </c>
      <c r="B928" s="62"/>
      <c r="C928" s="63">
        <v>47023.646999999997</v>
      </c>
      <c r="D928" s="63"/>
      <c r="E928" s="4">
        <f t="shared" si="172"/>
        <v>-11870.991694604401</v>
      </c>
      <c r="F928" s="4">
        <f t="shared" si="173"/>
        <v>-11871</v>
      </c>
      <c r="G928" s="4">
        <f t="shared" si="174"/>
        <v>5.2234999966458417E-3</v>
      </c>
      <c r="I928" s="1">
        <f>G928</f>
        <v>5.2234999966458417E-3</v>
      </c>
      <c r="M928" s="4"/>
      <c r="O928" s="4"/>
      <c r="P928" s="92">
        <f t="shared" si="175"/>
        <v>-2.1021711404643366E-2</v>
      </c>
      <c r="Q928" s="19">
        <f t="shared" si="176"/>
        <v>32005.146999999997</v>
      </c>
      <c r="R928" s="90">
        <f t="shared" si="177"/>
        <v>6.8881112149836096E-4</v>
      </c>
      <c r="S928" s="1">
        <f>S$16</f>
        <v>0.1</v>
      </c>
      <c r="T928" s="90">
        <f t="shared" si="178"/>
        <v>6.8881112149836096E-5</v>
      </c>
      <c r="AD928" s="1" t="s">
        <v>1989</v>
      </c>
      <c r="AE928" s="1">
        <v>13</v>
      </c>
      <c r="AG928" s="1" t="s">
        <v>2039</v>
      </c>
      <c r="AI928" s="1" t="s">
        <v>2037</v>
      </c>
    </row>
    <row r="929" spans="1:35" ht="12.95" customHeight="1" x14ac:dyDescent="0.2">
      <c r="A929" s="61" t="s">
        <v>2125</v>
      </c>
      <c r="B929" s="62"/>
      <c r="C929" s="63">
        <v>47032.447</v>
      </c>
      <c r="D929" s="63"/>
      <c r="E929" s="4">
        <f t="shared" si="172"/>
        <v>-11856.999643043688</v>
      </c>
      <c r="F929" s="4">
        <f t="shared" si="173"/>
        <v>-11857</v>
      </c>
      <c r="G929" s="4">
        <f t="shared" si="174"/>
        <v>2.2449999960372224E-4</v>
      </c>
      <c r="I929" s="1">
        <f>G929</f>
        <v>2.2449999960372224E-4</v>
      </c>
      <c r="M929" s="4"/>
      <c r="O929" s="4"/>
      <c r="P929" s="92">
        <f t="shared" si="175"/>
        <v>-2.0992744583260243E-2</v>
      </c>
      <c r="Q929" s="19">
        <f t="shared" si="176"/>
        <v>32013.947</v>
      </c>
      <c r="R929" s="90">
        <f t="shared" si="177"/>
        <v>4.5017146768907028E-4</v>
      </c>
      <c r="S929" s="1">
        <f>S$16</f>
        <v>0.1</v>
      </c>
      <c r="T929" s="90">
        <f t="shared" si="178"/>
        <v>4.5017146768907032E-5</v>
      </c>
      <c r="AD929" s="1" t="s">
        <v>1989</v>
      </c>
      <c r="AI929" s="1" t="s">
        <v>1988</v>
      </c>
    </row>
    <row r="930" spans="1:35" ht="12.95" customHeight="1" x14ac:dyDescent="0.2">
      <c r="A930" s="61" t="s">
        <v>2036</v>
      </c>
      <c r="B930" s="62"/>
      <c r="C930" s="63">
        <v>47040.618000000002</v>
      </c>
      <c r="D930" s="63"/>
      <c r="E930" s="4">
        <f t="shared" si="172"/>
        <v>-11844.007705168393</v>
      </c>
      <c r="F930" s="4">
        <f t="shared" si="173"/>
        <v>-11844</v>
      </c>
      <c r="G930" s="4">
        <f t="shared" si="174"/>
        <v>-4.8459999961778522E-3</v>
      </c>
      <c r="I930" s="1">
        <f>G930</f>
        <v>-4.8459999961778522E-3</v>
      </c>
      <c r="M930" s="4"/>
      <c r="O930" s="4"/>
      <c r="P930" s="92">
        <f t="shared" si="175"/>
        <v>-2.0965860589002107E-2</v>
      </c>
      <c r="Q930" s="19">
        <f t="shared" si="176"/>
        <v>32022.118000000002</v>
      </c>
      <c r="R930" s="90">
        <f t="shared" si="177"/>
        <v>2.5984990553208832E-4</v>
      </c>
      <c r="S930" s="1">
        <f>S$16</f>
        <v>0.1</v>
      </c>
      <c r="T930" s="90">
        <f t="shared" si="178"/>
        <v>2.5984990553208834E-5</v>
      </c>
      <c r="AD930" s="1" t="s">
        <v>1989</v>
      </c>
      <c r="AE930" s="1">
        <v>12</v>
      </c>
      <c r="AG930" s="1" t="s">
        <v>2039</v>
      </c>
      <c r="AI930" s="1" t="s">
        <v>2037</v>
      </c>
    </row>
    <row r="931" spans="1:35" ht="12.95" customHeight="1" x14ac:dyDescent="0.2">
      <c r="A931" s="61" t="s">
        <v>2125</v>
      </c>
      <c r="B931" s="62"/>
      <c r="C931" s="63">
        <v>47044.391600000003</v>
      </c>
      <c r="D931" s="63"/>
      <c r="E931" s="4">
        <f t="shared" si="172"/>
        <v>-11838.007659058223</v>
      </c>
      <c r="F931" s="4">
        <f t="shared" si="173"/>
        <v>-11838</v>
      </c>
      <c r="G931" s="4">
        <f t="shared" si="174"/>
        <v>-4.8170000009122305E-3</v>
      </c>
      <c r="J931" s="1">
        <f>G931</f>
        <v>-4.8170000009122305E-3</v>
      </c>
      <c r="M931" s="4"/>
      <c r="O931" s="4"/>
      <c r="P931" s="92">
        <f t="shared" si="175"/>
        <v>-2.0953457063458018E-2</v>
      </c>
      <c r="Q931" s="19">
        <f t="shared" si="176"/>
        <v>32025.891600000003</v>
      </c>
      <c r="R931" s="90">
        <f t="shared" si="177"/>
        <v>2.6038524653138382E-4</v>
      </c>
      <c r="S931" s="1">
        <f>S$17</f>
        <v>1</v>
      </c>
      <c r="T931" s="90">
        <f t="shared" si="178"/>
        <v>2.6038524653138382E-4</v>
      </c>
      <c r="AD931" s="1" t="s">
        <v>2009</v>
      </c>
      <c r="AI931" s="1" t="s">
        <v>1988</v>
      </c>
    </row>
    <row r="932" spans="1:35" ht="12.95" customHeight="1" x14ac:dyDescent="0.2">
      <c r="A932" s="61" t="s">
        <v>2124</v>
      </c>
      <c r="B932" s="62"/>
      <c r="C932" s="63">
        <v>47051.313000000002</v>
      </c>
      <c r="D932" s="63"/>
      <c r="E932" s="4">
        <f t="shared" si="172"/>
        <v>-11827.002592504554</v>
      </c>
      <c r="F932" s="4">
        <f t="shared" si="173"/>
        <v>-11827</v>
      </c>
      <c r="G932" s="4">
        <f t="shared" si="174"/>
        <v>-1.6305000026477501E-3</v>
      </c>
      <c r="I932" s="1">
        <f>G932</f>
        <v>-1.6305000026477501E-3</v>
      </c>
      <c r="M932" s="4"/>
      <c r="O932" s="4"/>
      <c r="P932" s="92">
        <f t="shared" si="175"/>
        <v>-2.0930724601957787E-2</v>
      </c>
      <c r="Q932" s="19">
        <f t="shared" si="176"/>
        <v>32032.813000000002</v>
      </c>
      <c r="R932" s="90">
        <f t="shared" si="177"/>
        <v>3.7249866958381225E-4</v>
      </c>
      <c r="S932" s="1">
        <f>S$16</f>
        <v>0.1</v>
      </c>
      <c r="T932" s="90">
        <f t="shared" si="178"/>
        <v>3.7249866958381226E-5</v>
      </c>
      <c r="AD932" s="1" t="s">
        <v>1989</v>
      </c>
      <c r="AE932" s="1">
        <v>8</v>
      </c>
      <c r="AG932" s="1" t="s">
        <v>2079</v>
      </c>
      <c r="AI932" s="1" t="s">
        <v>1993</v>
      </c>
    </row>
    <row r="933" spans="1:35" ht="12.95" customHeight="1" x14ac:dyDescent="0.2">
      <c r="A933" s="61" t="s">
        <v>2124</v>
      </c>
      <c r="B933" s="62"/>
      <c r="C933" s="63">
        <v>47056.341999999997</v>
      </c>
      <c r="D933" s="63"/>
      <c r="E933" s="4">
        <f t="shared" si="172"/>
        <v>-11819.006453038788</v>
      </c>
      <c r="F933" s="4">
        <f t="shared" si="173"/>
        <v>-11819</v>
      </c>
      <c r="G933" s="4">
        <f t="shared" si="174"/>
        <v>-4.0585000024293549E-3</v>
      </c>
      <c r="I933" s="1">
        <f>G933</f>
        <v>-4.0585000024293549E-3</v>
      </c>
      <c r="M933" s="4"/>
      <c r="O933" s="4"/>
      <c r="P933" s="92">
        <f t="shared" si="175"/>
        <v>-2.0914197865092649E-2</v>
      </c>
      <c r="Q933" s="19">
        <f t="shared" si="176"/>
        <v>32037.841999999997</v>
      </c>
      <c r="R933" s="90">
        <f t="shared" si="177"/>
        <v>2.8411455043739193E-4</v>
      </c>
      <c r="S933" s="1">
        <f>S$16</f>
        <v>0.1</v>
      </c>
      <c r="T933" s="90">
        <f t="shared" si="178"/>
        <v>2.8411455043739193E-5</v>
      </c>
      <c r="AD933" s="1" t="s">
        <v>1989</v>
      </c>
      <c r="AE933" s="1">
        <v>8</v>
      </c>
      <c r="AG933" s="1" t="s">
        <v>2079</v>
      </c>
      <c r="AI933" s="1" t="s">
        <v>1993</v>
      </c>
    </row>
    <row r="934" spans="1:35" ht="12.95" customHeight="1" x14ac:dyDescent="0.2">
      <c r="A934" s="61" t="s">
        <v>2126</v>
      </c>
      <c r="B934" s="62"/>
      <c r="C934" s="63">
        <v>47061.374000000003</v>
      </c>
      <c r="D934" s="63"/>
      <c r="E934" s="4">
        <f t="shared" si="172"/>
        <v>-11811.005543555426</v>
      </c>
      <c r="F934" s="4">
        <f t="shared" si="173"/>
        <v>-11811</v>
      </c>
      <c r="G934" s="4">
        <f t="shared" si="174"/>
        <v>-3.4864999979618005E-3</v>
      </c>
      <c r="I934" s="1">
        <f>G934</f>
        <v>-3.4864999979618005E-3</v>
      </c>
      <c r="M934" s="4"/>
      <c r="O934" s="4"/>
      <c r="P934" s="92">
        <f t="shared" si="175"/>
        <v>-2.0897676149202467E-2</v>
      </c>
      <c r="Q934" s="19">
        <f t="shared" si="176"/>
        <v>32042.874000000003</v>
      </c>
      <c r="R934" s="90">
        <f t="shared" si="177"/>
        <v>3.0314905496953176E-4</v>
      </c>
      <c r="S934" s="1">
        <f>S$16</f>
        <v>0.1</v>
      </c>
      <c r="T934" s="90">
        <f t="shared" si="178"/>
        <v>3.0314905496953177E-5</v>
      </c>
      <c r="AD934" s="1" t="s">
        <v>1989</v>
      </c>
      <c r="AI934" s="1" t="s">
        <v>1988</v>
      </c>
    </row>
    <row r="935" spans="1:35" ht="12.95" customHeight="1" x14ac:dyDescent="0.2">
      <c r="A935" s="61" t="s">
        <v>2036</v>
      </c>
      <c r="B935" s="62"/>
      <c r="C935" s="63">
        <v>47062.624000000003</v>
      </c>
      <c r="D935" s="63"/>
      <c r="E935" s="4">
        <f t="shared" si="172"/>
        <v>-11809.01803623146</v>
      </c>
      <c r="F935" s="4">
        <f t="shared" si="173"/>
        <v>-11809</v>
      </c>
      <c r="G935" s="4">
        <f t="shared" si="174"/>
        <v>-1.1343500002112705E-2</v>
      </c>
      <c r="I935" s="1">
        <f>G935</f>
        <v>-1.1343500002112705E-2</v>
      </c>
      <c r="M935" s="4"/>
      <c r="O935" s="4"/>
      <c r="P935" s="92">
        <f t="shared" si="175"/>
        <v>-2.0893546504757259E-2</v>
      </c>
      <c r="Q935" s="19">
        <f t="shared" si="176"/>
        <v>32044.124000000003</v>
      </c>
      <c r="R935" s="90">
        <f t="shared" si="177"/>
        <v>9.1203388202673472E-5</v>
      </c>
      <c r="S935" s="1">
        <f>S$16</f>
        <v>0.1</v>
      </c>
      <c r="T935" s="90">
        <f t="shared" si="178"/>
        <v>9.1203388202673468E-6</v>
      </c>
      <c r="AD935" s="1" t="s">
        <v>1989</v>
      </c>
      <c r="AE935" s="1">
        <v>16</v>
      </c>
      <c r="AG935" s="1" t="s">
        <v>2038</v>
      </c>
      <c r="AI935" s="1" t="s">
        <v>2037</v>
      </c>
    </row>
    <row r="936" spans="1:35" ht="12.95" customHeight="1" x14ac:dyDescent="0.2">
      <c r="A936" s="61" t="s">
        <v>2036</v>
      </c>
      <c r="B936" s="62"/>
      <c r="C936" s="63">
        <v>47062.631999999998</v>
      </c>
      <c r="D936" s="63"/>
      <c r="E936" s="4">
        <f t="shared" si="172"/>
        <v>-11809.005316184597</v>
      </c>
      <c r="F936" s="4">
        <f t="shared" si="173"/>
        <v>-11809</v>
      </c>
      <c r="G936" s="4">
        <f t="shared" si="174"/>
        <v>-3.3435000077588484E-3</v>
      </c>
      <c r="I936" s="1">
        <f>G936</f>
        <v>-3.3435000077588484E-3</v>
      </c>
      <c r="M936" s="4"/>
      <c r="O936" s="4"/>
      <c r="P936" s="92">
        <f t="shared" si="175"/>
        <v>-2.0893546504757259E-2</v>
      </c>
      <c r="Q936" s="19">
        <f t="shared" si="176"/>
        <v>32044.131999999998</v>
      </c>
      <c r="R936" s="90">
        <f t="shared" si="177"/>
        <v>3.0800413204680618E-4</v>
      </c>
      <c r="S936" s="1">
        <f>S$16</f>
        <v>0.1</v>
      </c>
      <c r="T936" s="90">
        <f t="shared" si="178"/>
        <v>3.0800413204680619E-5</v>
      </c>
      <c r="AE936" s="1">
        <v>8</v>
      </c>
      <c r="AG936" s="1" t="s">
        <v>2120</v>
      </c>
    </row>
    <row r="937" spans="1:35" ht="12.95" customHeight="1" x14ac:dyDescent="0.2">
      <c r="A937" s="75" t="s">
        <v>2128</v>
      </c>
      <c r="B937" s="66" t="s">
        <v>2232</v>
      </c>
      <c r="C937" s="57">
        <v>47082.756939999999</v>
      </c>
      <c r="D937" s="57">
        <v>6.0999999999999997E-4</v>
      </c>
      <c r="E937" s="4">
        <f t="shared" si="172"/>
        <v>-11777.006543669117</v>
      </c>
      <c r="F937" s="4">
        <f t="shared" si="173"/>
        <v>-11777</v>
      </c>
      <c r="G937" s="4">
        <f t="shared" si="174"/>
        <v>-4.1154999998980202E-3</v>
      </c>
      <c r="J937" s="1">
        <f>G937</f>
        <v>-4.1154999998980202E-3</v>
      </c>
      <c r="M937" s="4"/>
      <c r="O937" s="4"/>
      <c r="P937" s="92">
        <f t="shared" si="175"/>
        <v>-2.0827514871921055E-2</v>
      </c>
      <c r="Q937" s="19">
        <f t="shared" si="176"/>
        <v>32064.256939999999</v>
      </c>
      <c r="R937" s="90">
        <f t="shared" si="177"/>
        <v>2.792914410827191E-4</v>
      </c>
      <c r="S937" s="1">
        <f>S$17</f>
        <v>1</v>
      </c>
      <c r="T937" s="90">
        <f t="shared" si="178"/>
        <v>2.792914410827191E-4</v>
      </c>
    </row>
    <row r="938" spans="1:35" ht="12.95" customHeight="1" x14ac:dyDescent="0.2">
      <c r="A938" s="61" t="s">
        <v>2124</v>
      </c>
      <c r="B938" s="62"/>
      <c r="C938" s="63">
        <v>47083.381999999998</v>
      </c>
      <c r="D938" s="63"/>
      <c r="E938" s="4">
        <f t="shared" si="172"/>
        <v>-11776.012694606787</v>
      </c>
      <c r="F938" s="4">
        <f t="shared" si="173"/>
        <v>-11776</v>
      </c>
      <c r="G938" s="4">
        <f t="shared" si="174"/>
        <v>-7.9840000034892E-3</v>
      </c>
      <c r="I938" s="1">
        <f t="shared" ref="I938:I943" si="179">G938</f>
        <v>-7.9840000034892E-3</v>
      </c>
      <c r="M938" s="4"/>
      <c r="O938" s="4"/>
      <c r="P938" s="92">
        <f t="shared" si="175"/>
        <v>-2.0825452677865029E-2</v>
      </c>
      <c r="Q938" s="19">
        <f t="shared" si="176"/>
        <v>32064.881999999998</v>
      </c>
      <c r="R938" s="90">
        <f t="shared" si="177"/>
        <v>1.6490290678823413E-4</v>
      </c>
      <c r="S938" s="1">
        <f t="shared" ref="S938:S943" si="180">S$16</f>
        <v>0.1</v>
      </c>
      <c r="T938" s="90">
        <f t="shared" si="178"/>
        <v>1.6490290678823415E-5</v>
      </c>
      <c r="AD938" s="1" t="s">
        <v>1989</v>
      </c>
      <c r="AE938" s="1">
        <v>8</v>
      </c>
      <c r="AG938" s="1" t="s">
        <v>2079</v>
      </c>
      <c r="AI938" s="1" t="s">
        <v>1993</v>
      </c>
    </row>
    <row r="939" spans="1:35" ht="12.95" customHeight="1" x14ac:dyDescent="0.2">
      <c r="A939" s="61" t="s">
        <v>2124</v>
      </c>
      <c r="B939" s="62"/>
      <c r="C939" s="63">
        <v>47086.536</v>
      </c>
      <c r="D939" s="63"/>
      <c r="E939" s="4">
        <f t="shared" si="172"/>
        <v>-11770.997816126956</v>
      </c>
      <c r="F939" s="4">
        <f t="shared" si="173"/>
        <v>-11771</v>
      </c>
      <c r="G939" s="4">
        <f t="shared" si="174"/>
        <v>1.3734999956795946E-3</v>
      </c>
      <c r="I939" s="1">
        <f t="shared" si="179"/>
        <v>1.3734999956795946E-3</v>
      </c>
      <c r="M939" s="4"/>
      <c r="O939" s="4"/>
      <c r="P939" s="92">
        <f t="shared" si="175"/>
        <v>-2.0815142884375904E-2</v>
      </c>
      <c r="Q939" s="19">
        <f t="shared" si="176"/>
        <v>32068.036</v>
      </c>
      <c r="R939" s="90">
        <f t="shared" si="177"/>
        <v>4.9233587285863758E-4</v>
      </c>
      <c r="S939" s="1">
        <f t="shared" si="180"/>
        <v>0.1</v>
      </c>
      <c r="T939" s="90">
        <f t="shared" si="178"/>
        <v>4.923358728586376E-5</v>
      </c>
      <c r="AD939" s="1" t="s">
        <v>1989</v>
      </c>
      <c r="AE939" s="1">
        <v>17</v>
      </c>
      <c r="AG939" s="1" t="s">
        <v>2129</v>
      </c>
      <c r="AI939" s="1" t="s">
        <v>1993</v>
      </c>
    </row>
    <row r="940" spans="1:35" ht="12.95" customHeight="1" x14ac:dyDescent="0.2">
      <c r="A940" s="61" t="s">
        <v>2036</v>
      </c>
      <c r="B940" s="62"/>
      <c r="C940" s="63">
        <v>47111.680999999997</v>
      </c>
      <c r="D940" s="63"/>
      <c r="E940" s="4">
        <f t="shared" si="172"/>
        <v>-11731.01711879809</v>
      </c>
      <c r="F940" s="4">
        <f t="shared" si="173"/>
        <v>-11731</v>
      </c>
      <c r="G940" s="4">
        <f t="shared" si="174"/>
        <v>-1.076650000322843E-2</v>
      </c>
      <c r="I940" s="1">
        <f t="shared" si="179"/>
        <v>-1.076650000322843E-2</v>
      </c>
      <c r="M940" s="4"/>
      <c r="O940" s="4"/>
      <c r="P940" s="92">
        <f t="shared" si="175"/>
        <v>-2.0732735143923233E-2</v>
      </c>
      <c r="Q940" s="19">
        <f t="shared" si="176"/>
        <v>32093.180999999997</v>
      </c>
      <c r="R940" s="90">
        <f t="shared" si="177"/>
        <v>9.932584287961997E-5</v>
      </c>
      <c r="S940" s="1">
        <f t="shared" si="180"/>
        <v>0.1</v>
      </c>
      <c r="T940" s="90">
        <f t="shared" si="178"/>
        <v>9.932584287961998E-6</v>
      </c>
      <c r="AD940" s="1" t="s">
        <v>1989</v>
      </c>
      <c r="AE940" s="1">
        <v>8</v>
      </c>
      <c r="AG940" s="1" t="s">
        <v>2113</v>
      </c>
      <c r="AI940" s="1" t="s">
        <v>2037</v>
      </c>
    </row>
    <row r="941" spans="1:35" ht="12.95" customHeight="1" x14ac:dyDescent="0.2">
      <c r="A941" s="61" t="s">
        <v>2130</v>
      </c>
      <c r="B941" s="62"/>
      <c r="C941" s="63">
        <v>47137.462</v>
      </c>
      <c r="D941" s="63"/>
      <c r="E941" s="4">
        <f t="shared" si="172"/>
        <v>-11690.025177742784</v>
      </c>
      <c r="F941" s="4">
        <f t="shared" si="173"/>
        <v>-11690</v>
      </c>
      <c r="G941" s="4">
        <f t="shared" si="174"/>
        <v>-1.5834999998332933E-2</v>
      </c>
      <c r="I941" s="1">
        <f t="shared" si="179"/>
        <v>-1.5834999998332933E-2</v>
      </c>
      <c r="M941" s="4"/>
      <c r="O941" s="4"/>
      <c r="P941" s="92">
        <f t="shared" si="175"/>
        <v>-2.0648397480723529E-2</v>
      </c>
      <c r="Q941" s="19">
        <f t="shared" si="176"/>
        <v>32118.962</v>
      </c>
      <c r="R941" s="90">
        <f t="shared" si="177"/>
        <v>2.3168795323484136E-5</v>
      </c>
      <c r="S941" s="1">
        <f t="shared" si="180"/>
        <v>0.1</v>
      </c>
      <c r="T941" s="90">
        <f t="shared" si="178"/>
        <v>2.316879532348414E-6</v>
      </c>
      <c r="AD941" s="1" t="s">
        <v>1989</v>
      </c>
      <c r="AE941" s="1">
        <v>14</v>
      </c>
      <c r="AG941" s="1" t="s">
        <v>2129</v>
      </c>
      <c r="AI941" s="1" t="s">
        <v>1993</v>
      </c>
    </row>
    <row r="942" spans="1:35" ht="12.95" customHeight="1" x14ac:dyDescent="0.2">
      <c r="A942" s="61" t="s">
        <v>2130</v>
      </c>
      <c r="B942" s="62"/>
      <c r="C942" s="63">
        <v>47137.476000000002</v>
      </c>
      <c r="D942" s="63"/>
      <c r="E942" s="4">
        <f t="shared" si="172"/>
        <v>-11690.002917660751</v>
      </c>
      <c r="F942" s="4">
        <f t="shared" si="173"/>
        <v>-11690</v>
      </c>
      <c r="G942" s="4">
        <f t="shared" si="174"/>
        <v>-1.8349999954807572E-3</v>
      </c>
      <c r="I942" s="1">
        <f t="shared" si="179"/>
        <v>-1.8349999954807572E-3</v>
      </c>
      <c r="M942" s="4"/>
      <c r="O942" s="4"/>
      <c r="P942" s="92">
        <f t="shared" si="175"/>
        <v>-2.0648397480723529E-2</v>
      </c>
      <c r="Q942" s="19">
        <f t="shared" si="176"/>
        <v>32118.976000000002</v>
      </c>
      <c r="R942" s="90">
        <f t="shared" si="177"/>
        <v>3.5394392493773904E-4</v>
      </c>
      <c r="S942" s="1">
        <f t="shared" si="180"/>
        <v>0.1</v>
      </c>
      <c r="T942" s="90">
        <f t="shared" si="178"/>
        <v>3.5394392493773905E-5</v>
      </c>
      <c r="AD942" s="1" t="s">
        <v>1989</v>
      </c>
      <c r="AE942" s="1">
        <v>14</v>
      </c>
      <c r="AG942" s="1" t="s">
        <v>2131</v>
      </c>
      <c r="AI942" s="1" t="s">
        <v>1993</v>
      </c>
    </row>
    <row r="943" spans="1:35" ht="12.95" customHeight="1" x14ac:dyDescent="0.2">
      <c r="A943" s="61" t="s">
        <v>2132</v>
      </c>
      <c r="B943" s="62"/>
      <c r="C943" s="63">
        <v>47166.400000000001</v>
      </c>
      <c r="D943" s="63"/>
      <c r="E943" s="4">
        <f t="shared" si="172"/>
        <v>-11644.013588190073</v>
      </c>
      <c r="F943" s="4">
        <f t="shared" si="173"/>
        <v>-11644</v>
      </c>
      <c r="G943" s="4">
        <f t="shared" si="174"/>
        <v>-8.5459999972954392E-3</v>
      </c>
      <c r="I943" s="1">
        <f t="shared" si="179"/>
        <v>-8.5459999972954392E-3</v>
      </c>
      <c r="M943" s="4"/>
      <c r="O943" s="4"/>
      <c r="P943" s="92">
        <f t="shared" si="175"/>
        <v>-2.055393172056591E-2</v>
      </c>
      <c r="Q943" s="19">
        <f t="shared" si="176"/>
        <v>32147.9</v>
      </c>
      <c r="R943" s="90">
        <f t="shared" si="177"/>
        <v>1.4419042427072534E-4</v>
      </c>
      <c r="S943" s="1">
        <f t="shared" si="180"/>
        <v>0.1</v>
      </c>
      <c r="T943" s="90">
        <f t="shared" si="178"/>
        <v>1.4419042427072535E-5</v>
      </c>
      <c r="AD943" s="1" t="s">
        <v>1989</v>
      </c>
      <c r="AI943" s="1" t="s">
        <v>1988</v>
      </c>
    </row>
    <row r="944" spans="1:35" ht="12.95" customHeight="1" x14ac:dyDescent="0.2">
      <c r="A944" s="57" t="s">
        <v>2128</v>
      </c>
      <c r="B944" s="66" t="s">
        <v>2226</v>
      </c>
      <c r="C944" s="57">
        <v>47208.577140000001</v>
      </c>
      <c r="D944" s="57">
        <v>9.6000000000000002E-4</v>
      </c>
      <c r="E944" s="4">
        <f t="shared" si="172"/>
        <v>-11576.951688466974</v>
      </c>
      <c r="F944" s="4">
        <f t="shared" si="173"/>
        <v>-11577</v>
      </c>
      <c r="G944" s="4">
        <f t="shared" si="174"/>
        <v>3.0384500001673587E-2</v>
      </c>
      <c r="M944" s="4"/>
      <c r="O944" s="4"/>
      <c r="P944" s="92">
        <f t="shared" si="175"/>
        <v>-2.0416637270116212E-2</v>
      </c>
      <c r="Q944" s="19">
        <f t="shared" si="176"/>
        <v>32190.077140000001</v>
      </c>
      <c r="R944" s="90">
        <f t="shared" si="177"/>
        <v>2.5807555481072303E-3</v>
      </c>
      <c r="T944" s="90">
        <f t="shared" si="178"/>
        <v>0</v>
      </c>
      <c r="U944" s="1">
        <f>C944-(C$7+F944*C$8)</f>
        <v>3.0384500001673587E-2</v>
      </c>
    </row>
    <row r="945" spans="1:35" ht="12.95" customHeight="1" x14ac:dyDescent="0.2">
      <c r="A945" s="61" t="s">
        <v>2133</v>
      </c>
      <c r="B945" s="62"/>
      <c r="C945" s="63">
        <v>47212.315000000002</v>
      </c>
      <c r="D945" s="63"/>
      <c r="E945" s="4">
        <f t="shared" si="172"/>
        <v>-11571.008469166209</v>
      </c>
      <c r="F945" s="4">
        <f t="shared" si="173"/>
        <v>-11571</v>
      </c>
      <c r="G945" s="4">
        <f t="shared" si="174"/>
        <v>-5.3265000024111941E-3</v>
      </c>
      <c r="I945" s="1">
        <f t="shared" ref="I945:I952" si="181">G945</f>
        <v>-5.3265000024111941E-3</v>
      </c>
      <c r="M945" s="4"/>
      <c r="O945" s="4"/>
      <c r="P945" s="92">
        <f t="shared" si="175"/>
        <v>-2.0404359425851483E-2</v>
      </c>
      <c r="Q945" s="19">
        <f t="shared" si="176"/>
        <v>32193.815000000002</v>
      </c>
      <c r="R945" s="90">
        <f t="shared" si="177"/>
        <v>2.2734184479302711E-4</v>
      </c>
      <c r="S945" s="1">
        <f t="shared" ref="S945:S952" si="182">S$16</f>
        <v>0.1</v>
      </c>
      <c r="T945" s="90">
        <f t="shared" si="178"/>
        <v>2.2734184479302714E-5</v>
      </c>
      <c r="AD945" s="1" t="s">
        <v>1989</v>
      </c>
      <c r="AI945" s="1" t="s">
        <v>1988</v>
      </c>
    </row>
    <row r="946" spans="1:35" ht="12.95" customHeight="1" x14ac:dyDescent="0.2">
      <c r="A946" s="61" t="s">
        <v>2130</v>
      </c>
      <c r="B946" s="62"/>
      <c r="C946" s="63">
        <v>47274.578000000001</v>
      </c>
      <c r="D946" s="63"/>
      <c r="E946" s="4">
        <f t="shared" si="172"/>
        <v>-11472.009934356609</v>
      </c>
      <c r="F946" s="4">
        <f t="shared" si="173"/>
        <v>-11472</v>
      </c>
      <c r="G946" s="4">
        <f t="shared" si="174"/>
        <v>-6.247999997867737E-3</v>
      </c>
      <c r="I946" s="1">
        <f t="shared" si="181"/>
        <v>-6.247999997867737E-3</v>
      </c>
      <c r="M946" s="4"/>
      <c r="O946" s="4"/>
      <c r="P946" s="92">
        <f t="shared" si="175"/>
        <v>-2.0202182753566778E-2</v>
      </c>
      <c r="Q946" s="19">
        <f t="shared" si="176"/>
        <v>32256.078000000001</v>
      </c>
      <c r="R946" s="90">
        <f t="shared" si="177"/>
        <v>1.9471921637944847E-4</v>
      </c>
      <c r="S946" s="1">
        <f t="shared" si="182"/>
        <v>0.1</v>
      </c>
      <c r="T946" s="90">
        <f t="shared" si="178"/>
        <v>1.9471921637944849E-5</v>
      </c>
      <c r="AD946" s="1" t="s">
        <v>1989</v>
      </c>
      <c r="AE946" s="1">
        <v>26</v>
      </c>
      <c r="AG946" s="1" t="s">
        <v>2134</v>
      </c>
      <c r="AI946" s="1" t="s">
        <v>1993</v>
      </c>
    </row>
    <row r="947" spans="1:35" ht="12.95" customHeight="1" x14ac:dyDescent="0.2">
      <c r="A947" s="61" t="s">
        <v>2036</v>
      </c>
      <c r="B947" s="62"/>
      <c r="C947" s="63">
        <v>47316.718000000001</v>
      </c>
      <c r="D947" s="63"/>
      <c r="E947" s="4">
        <f t="shared" si="172"/>
        <v>-11405.007087451118</v>
      </c>
      <c r="F947" s="4">
        <f t="shared" si="173"/>
        <v>-11405</v>
      </c>
      <c r="G947" s="4">
        <f t="shared" si="174"/>
        <v>-4.4574999992619269E-3</v>
      </c>
      <c r="I947" s="1">
        <f t="shared" si="181"/>
        <v>-4.4574999992619269E-3</v>
      </c>
      <c r="M947" s="4"/>
      <c r="O947" s="4"/>
      <c r="P947" s="92">
        <f t="shared" si="175"/>
        <v>-2.006579239242005E-2</v>
      </c>
      <c r="Q947" s="19">
        <f t="shared" si="176"/>
        <v>32298.218000000001</v>
      </c>
      <c r="R947" s="90">
        <f t="shared" si="177"/>
        <v>2.4361879143031774E-4</v>
      </c>
      <c r="S947" s="1">
        <f t="shared" si="182"/>
        <v>0.1</v>
      </c>
      <c r="T947" s="90">
        <f t="shared" si="178"/>
        <v>2.4361879143031776E-5</v>
      </c>
      <c r="AD947" s="1" t="s">
        <v>1989</v>
      </c>
      <c r="AE947" s="1">
        <v>12</v>
      </c>
      <c r="AG947" s="1" t="s">
        <v>2038</v>
      </c>
      <c r="AI947" s="1" t="s">
        <v>2037</v>
      </c>
    </row>
    <row r="948" spans="1:35" ht="12.95" customHeight="1" x14ac:dyDescent="0.2">
      <c r="A948" s="61" t="s">
        <v>2130</v>
      </c>
      <c r="B948" s="62"/>
      <c r="C948" s="63">
        <v>47327.41</v>
      </c>
      <c r="D948" s="63"/>
      <c r="E948" s="4">
        <f t="shared" si="172"/>
        <v>-11388.006744804852</v>
      </c>
      <c r="F948" s="4">
        <f t="shared" si="173"/>
        <v>-11388</v>
      </c>
      <c r="G948" s="4">
        <f t="shared" si="174"/>
        <v>-4.2419999954290688E-3</v>
      </c>
      <c r="I948" s="1">
        <f t="shared" si="181"/>
        <v>-4.2419999954290688E-3</v>
      </c>
      <c r="M948" s="4"/>
      <c r="O948" s="4"/>
      <c r="P948" s="92">
        <f t="shared" si="175"/>
        <v>-2.003124189812721E-2</v>
      </c>
      <c r="Q948" s="19">
        <f t="shared" si="176"/>
        <v>32308.910000000003</v>
      </c>
      <c r="R948" s="90">
        <f t="shared" si="177"/>
        <v>2.4930015986191883E-4</v>
      </c>
      <c r="S948" s="1">
        <f t="shared" si="182"/>
        <v>0.1</v>
      </c>
      <c r="T948" s="90">
        <f t="shared" si="178"/>
        <v>2.4930015986191883E-5</v>
      </c>
      <c r="AD948" s="1" t="s">
        <v>1989</v>
      </c>
      <c r="AE948" s="1">
        <v>19</v>
      </c>
      <c r="AG948" s="1" t="s">
        <v>2134</v>
      </c>
      <c r="AI948" s="1" t="s">
        <v>1993</v>
      </c>
    </row>
    <row r="949" spans="1:35" ht="12.95" customHeight="1" x14ac:dyDescent="0.2">
      <c r="A949" s="61" t="s">
        <v>2135</v>
      </c>
      <c r="B949" s="62"/>
      <c r="C949" s="63">
        <v>47352.569000000003</v>
      </c>
      <c r="D949" s="63"/>
      <c r="E949" s="4">
        <f t="shared" si="172"/>
        <v>-11348.003787393955</v>
      </c>
      <c r="F949" s="4">
        <f t="shared" si="173"/>
        <v>-11348</v>
      </c>
      <c r="G949" s="4">
        <f t="shared" si="174"/>
        <v>-2.3819999987608753E-3</v>
      </c>
      <c r="I949" s="1">
        <f t="shared" si="181"/>
        <v>-2.3819999987608753E-3</v>
      </c>
      <c r="M949" s="4"/>
      <c r="O949" s="4"/>
      <c r="P949" s="92">
        <f t="shared" si="175"/>
        <v>-1.9950036053554568E-2</v>
      </c>
      <c r="Q949" s="19">
        <f t="shared" si="176"/>
        <v>32334.069000000003</v>
      </c>
      <c r="R949" s="90">
        <f t="shared" si="177"/>
        <v>3.0863589082253111E-4</v>
      </c>
      <c r="S949" s="1">
        <f t="shared" si="182"/>
        <v>0.1</v>
      </c>
      <c r="T949" s="90">
        <f t="shared" si="178"/>
        <v>3.086358908225311E-5</v>
      </c>
      <c r="AD949" s="1" t="s">
        <v>1989</v>
      </c>
      <c r="AE949" s="1">
        <v>19</v>
      </c>
      <c r="AG949" s="1" t="s">
        <v>2134</v>
      </c>
      <c r="AI949" s="1" t="s">
        <v>1993</v>
      </c>
    </row>
    <row r="950" spans="1:35" ht="12.95" customHeight="1" x14ac:dyDescent="0.2">
      <c r="A950" s="61" t="s">
        <v>2135</v>
      </c>
      <c r="B950" s="62"/>
      <c r="C950" s="63">
        <v>47354.453999999998</v>
      </c>
      <c r="D950" s="63"/>
      <c r="E950" s="4">
        <f t="shared" si="172"/>
        <v>-11345.006626349425</v>
      </c>
      <c r="F950" s="4">
        <f t="shared" si="173"/>
        <v>-11345</v>
      </c>
      <c r="G950" s="4">
        <f t="shared" si="174"/>
        <v>-4.1675000029499643E-3</v>
      </c>
      <c r="I950" s="1">
        <f t="shared" si="181"/>
        <v>-4.1675000029499643E-3</v>
      </c>
      <c r="M950" s="4"/>
      <c r="O950" s="4"/>
      <c r="P950" s="92">
        <f t="shared" si="175"/>
        <v>-1.9943950675412939E-2</v>
      </c>
      <c r="Q950" s="19">
        <f t="shared" si="176"/>
        <v>32335.953999999998</v>
      </c>
      <c r="R950" s="90">
        <f t="shared" si="177"/>
        <v>2.4889639582065747E-4</v>
      </c>
      <c r="S950" s="1">
        <f t="shared" si="182"/>
        <v>0.1</v>
      </c>
      <c r="T950" s="90">
        <f t="shared" si="178"/>
        <v>2.4889639582065747E-5</v>
      </c>
      <c r="AE950" s="1">
        <v>21</v>
      </c>
      <c r="AG950" s="1" t="s">
        <v>2134</v>
      </c>
      <c r="AI950" s="1" t="s">
        <v>1993</v>
      </c>
    </row>
    <row r="951" spans="1:35" ht="12.95" customHeight="1" x14ac:dyDescent="0.2">
      <c r="A951" s="61" t="s">
        <v>2122</v>
      </c>
      <c r="B951" s="62"/>
      <c r="C951" s="63">
        <v>47354.466999999997</v>
      </c>
      <c r="D951" s="63"/>
      <c r="E951" s="4">
        <f t="shared" si="172"/>
        <v>-11344.985956273256</v>
      </c>
      <c r="F951" s="4">
        <f t="shared" si="173"/>
        <v>-11345</v>
      </c>
      <c r="G951" s="4">
        <f t="shared" si="174"/>
        <v>8.8324999960605055E-3</v>
      </c>
      <c r="I951" s="1">
        <f t="shared" si="181"/>
        <v>8.8324999960605055E-3</v>
      </c>
      <c r="M951" s="4"/>
      <c r="O951" s="4"/>
      <c r="P951" s="92">
        <f t="shared" si="175"/>
        <v>-1.9943950675412939E-2</v>
      </c>
      <c r="Q951" s="19">
        <f t="shared" si="176"/>
        <v>32335.966999999997</v>
      </c>
      <c r="R951" s="90">
        <f t="shared" si="177"/>
        <v>8.280841132477445E-4</v>
      </c>
      <c r="S951" s="1">
        <f t="shared" si="182"/>
        <v>0.1</v>
      </c>
      <c r="T951" s="90">
        <f t="shared" si="178"/>
        <v>8.280841132477445E-5</v>
      </c>
      <c r="AD951" s="1" t="s">
        <v>1989</v>
      </c>
      <c r="AI951" s="1" t="s">
        <v>1988</v>
      </c>
    </row>
    <row r="952" spans="1:35" ht="12.95" customHeight="1" x14ac:dyDescent="0.2">
      <c r="A952" s="61" t="s">
        <v>2130</v>
      </c>
      <c r="B952" s="62"/>
      <c r="C952" s="63">
        <v>47366.409</v>
      </c>
      <c r="D952" s="63"/>
      <c r="E952" s="4">
        <f t="shared" si="172"/>
        <v>-11325.998106303025</v>
      </c>
      <c r="F952" s="4">
        <f t="shared" si="173"/>
        <v>-11326</v>
      </c>
      <c r="G952" s="4">
        <f t="shared" si="174"/>
        <v>1.1909999957424589E-3</v>
      </c>
      <c r="I952" s="1">
        <f t="shared" si="181"/>
        <v>1.1909999957424589E-3</v>
      </c>
      <c r="M952" s="4"/>
      <c r="O952" s="4"/>
      <c r="P952" s="92">
        <f t="shared" si="175"/>
        <v>-1.9905426343803986E-2</v>
      </c>
      <c r="Q952" s="19">
        <f t="shared" si="176"/>
        <v>32347.909</v>
      </c>
      <c r="R952" s="90">
        <f t="shared" si="177"/>
        <v>4.45059204299909E-4</v>
      </c>
      <c r="S952" s="1">
        <f t="shared" si="182"/>
        <v>0.1</v>
      </c>
      <c r="T952" s="90">
        <f t="shared" si="178"/>
        <v>4.45059204299909E-5</v>
      </c>
      <c r="AD952" s="1" t="s">
        <v>1989</v>
      </c>
      <c r="AE952" s="1">
        <v>7</v>
      </c>
      <c r="AG952" s="1" t="s">
        <v>2079</v>
      </c>
      <c r="AI952" s="1" t="s">
        <v>1993</v>
      </c>
    </row>
    <row r="953" spans="1:35" ht="12.95" customHeight="1" x14ac:dyDescent="0.2">
      <c r="A953" s="57" t="s">
        <v>2210</v>
      </c>
      <c r="B953" s="66" t="s">
        <v>2226</v>
      </c>
      <c r="C953" s="57">
        <v>47381.4974</v>
      </c>
      <c r="D953" s="57" t="s">
        <v>2279</v>
      </c>
      <c r="E953" s="4">
        <f t="shared" si="172"/>
        <v>-11302.0074618975</v>
      </c>
      <c r="F953" s="4">
        <f t="shared" si="173"/>
        <v>-11302</v>
      </c>
      <c r="G953" s="4">
        <f t="shared" si="174"/>
        <v>-4.6930000025895424E-3</v>
      </c>
      <c r="J953" s="1">
        <f>G953</f>
        <v>-4.6930000025895424E-3</v>
      </c>
      <c r="M953" s="4"/>
      <c r="O953" s="4"/>
      <c r="P953" s="92">
        <f t="shared" si="175"/>
        <v>-1.9856804511803255E-2</v>
      </c>
      <c r="Q953" s="19">
        <f t="shared" si="176"/>
        <v>32362.9974</v>
      </c>
      <c r="R953" s="90">
        <f t="shared" si="177"/>
        <v>2.299409671936501E-4</v>
      </c>
      <c r="S953" s="1">
        <f>S$17</f>
        <v>1</v>
      </c>
      <c r="T953" s="90">
        <f t="shared" si="178"/>
        <v>2.299409671936501E-4</v>
      </c>
    </row>
    <row r="954" spans="1:35" ht="12.95" customHeight="1" x14ac:dyDescent="0.2">
      <c r="A954" s="75" t="s">
        <v>2210</v>
      </c>
      <c r="B954" s="66" t="s">
        <v>2226</v>
      </c>
      <c r="C954" s="65">
        <v>47381.498800000001</v>
      </c>
      <c r="D954" s="57"/>
      <c r="E954" s="4">
        <f t="shared" si="172"/>
        <v>-11302.005235889295</v>
      </c>
      <c r="F954" s="4">
        <f t="shared" si="173"/>
        <v>-11302</v>
      </c>
      <c r="G954" s="4">
        <f t="shared" si="174"/>
        <v>-3.2930000015767291E-3</v>
      </c>
      <c r="J954" s="1">
        <f>G954</f>
        <v>-3.2930000015767291E-3</v>
      </c>
      <c r="M954" s="4"/>
      <c r="O954" s="4"/>
      <c r="P954" s="92">
        <f t="shared" si="175"/>
        <v>-1.9856804511803255E-2</v>
      </c>
      <c r="Q954" s="19">
        <f t="shared" si="176"/>
        <v>32362.998800000001</v>
      </c>
      <c r="R954" s="90">
        <f t="shared" si="177"/>
        <v>2.7435961985300059E-4</v>
      </c>
      <c r="S954" s="1">
        <f>S$17</f>
        <v>1</v>
      </c>
      <c r="T954" s="90">
        <f t="shared" si="178"/>
        <v>2.7435961985300059E-4</v>
      </c>
    </row>
    <row r="955" spans="1:35" ht="12.95" customHeight="1" x14ac:dyDescent="0.2">
      <c r="A955" s="64" t="s">
        <v>2210</v>
      </c>
      <c r="B955" s="70" t="s">
        <v>2226</v>
      </c>
      <c r="C955" s="65">
        <v>47381.498800000001</v>
      </c>
      <c r="D955" s="63"/>
      <c r="E955" s="4">
        <f t="shared" si="172"/>
        <v>-11302.005235889295</v>
      </c>
      <c r="F955" s="4">
        <f t="shared" si="173"/>
        <v>-11302</v>
      </c>
      <c r="G955" s="4">
        <f t="shared" si="174"/>
        <v>-3.2930000015767291E-3</v>
      </c>
      <c r="J955" s="1">
        <f>G955</f>
        <v>-3.2930000015767291E-3</v>
      </c>
      <c r="M955" s="4"/>
      <c r="O955" s="4"/>
      <c r="P955" s="92">
        <f t="shared" si="175"/>
        <v>-1.9856804511803255E-2</v>
      </c>
      <c r="Q955" s="19">
        <f t="shared" si="176"/>
        <v>32362.998800000001</v>
      </c>
      <c r="R955" s="90">
        <f t="shared" si="177"/>
        <v>2.7435961985300059E-4</v>
      </c>
      <c r="S955" s="1">
        <f>S$17</f>
        <v>1</v>
      </c>
      <c r="T955" s="90">
        <f t="shared" si="178"/>
        <v>2.7435961985300059E-4</v>
      </c>
    </row>
    <row r="956" spans="1:35" ht="12.95" customHeight="1" x14ac:dyDescent="0.2">
      <c r="A956" s="61" t="s">
        <v>2122</v>
      </c>
      <c r="B956" s="62"/>
      <c r="C956" s="63">
        <v>47388.404999999999</v>
      </c>
      <c r="D956" s="63"/>
      <c r="E956" s="4">
        <f t="shared" si="172"/>
        <v>-11291.024337424687</v>
      </c>
      <c r="F956" s="4">
        <f t="shared" si="173"/>
        <v>-11291</v>
      </c>
      <c r="G956" s="4">
        <f t="shared" si="174"/>
        <v>-1.5306500004953705E-2</v>
      </c>
      <c r="I956" s="1">
        <f t="shared" ref="I956:I969" si="183">G956</f>
        <v>-1.5306500004953705E-2</v>
      </c>
      <c r="M956" s="4"/>
      <c r="O956" s="4"/>
      <c r="P956" s="92">
        <f t="shared" si="175"/>
        <v>-1.9834534607620819E-2</v>
      </c>
      <c r="Q956" s="19">
        <f t="shared" si="176"/>
        <v>32369.904999999999</v>
      </c>
      <c r="R956" s="90">
        <f t="shared" si="177"/>
        <v>2.0503097362950733E-5</v>
      </c>
      <c r="S956" s="1">
        <f t="shared" ref="S956:S969" si="184">S$16</f>
        <v>0.1</v>
      </c>
      <c r="T956" s="90">
        <f t="shared" si="178"/>
        <v>2.0503097362950735E-6</v>
      </c>
      <c r="AD956" s="1" t="s">
        <v>1989</v>
      </c>
      <c r="AI956" s="1" t="s">
        <v>1988</v>
      </c>
    </row>
    <row r="957" spans="1:35" ht="12.95" customHeight="1" x14ac:dyDescent="0.2">
      <c r="A957" s="61" t="s">
        <v>2122</v>
      </c>
      <c r="B957" s="62"/>
      <c r="C957" s="63">
        <v>47388.413</v>
      </c>
      <c r="D957" s="63"/>
      <c r="E957" s="4">
        <f t="shared" si="172"/>
        <v>-11291.011617377811</v>
      </c>
      <c r="F957" s="4">
        <f t="shared" si="173"/>
        <v>-11291</v>
      </c>
      <c r="G957" s="4">
        <f t="shared" si="174"/>
        <v>-7.3065000033238903E-3</v>
      </c>
      <c r="I957" s="1">
        <f t="shared" si="183"/>
        <v>-7.3065000033238903E-3</v>
      </c>
      <c r="M957" s="4"/>
      <c r="O957" s="4"/>
      <c r="P957" s="92">
        <f t="shared" si="175"/>
        <v>-1.9834534607620819E-2</v>
      </c>
      <c r="Q957" s="19">
        <f t="shared" si="176"/>
        <v>32369.913</v>
      </c>
      <c r="R957" s="90">
        <f t="shared" si="177"/>
        <v>1.569516510464613E-4</v>
      </c>
      <c r="S957" s="1">
        <f t="shared" si="184"/>
        <v>0.1</v>
      </c>
      <c r="T957" s="90">
        <f t="shared" si="178"/>
        <v>1.5695165104646129E-5</v>
      </c>
      <c r="AD957" s="1" t="s">
        <v>1989</v>
      </c>
      <c r="AI957" s="1" t="s">
        <v>1988</v>
      </c>
    </row>
    <row r="958" spans="1:35" ht="12.95" customHeight="1" x14ac:dyDescent="0.2">
      <c r="A958" s="61" t="s">
        <v>2122</v>
      </c>
      <c r="B958" s="62"/>
      <c r="C958" s="63">
        <v>47388.417000000001</v>
      </c>
      <c r="D958" s="63"/>
      <c r="E958" s="4">
        <f t="shared" si="172"/>
        <v>-11291.005257354374</v>
      </c>
      <c r="F958" s="4">
        <f t="shared" si="173"/>
        <v>-11291</v>
      </c>
      <c r="G958" s="4">
        <f t="shared" si="174"/>
        <v>-3.306500002508983E-3</v>
      </c>
      <c r="I958" s="1">
        <f t="shared" si="183"/>
        <v>-3.306500002508983E-3</v>
      </c>
      <c r="M958" s="4"/>
      <c r="O958" s="4"/>
      <c r="P958" s="92">
        <f t="shared" si="175"/>
        <v>-1.9834534607620819E-2</v>
      </c>
      <c r="Q958" s="19">
        <f t="shared" si="176"/>
        <v>32369.917000000001</v>
      </c>
      <c r="R958" s="90">
        <f t="shared" si="177"/>
        <v>2.7317592790777439E-4</v>
      </c>
      <c r="S958" s="1">
        <f t="shared" si="184"/>
        <v>0.1</v>
      </c>
      <c r="T958" s="90">
        <f t="shared" si="178"/>
        <v>2.7317592790777439E-5</v>
      </c>
      <c r="AD958" s="1" t="s">
        <v>1989</v>
      </c>
      <c r="AI958" s="1" t="s">
        <v>1988</v>
      </c>
    </row>
    <row r="959" spans="1:35" ht="12.95" customHeight="1" x14ac:dyDescent="0.2">
      <c r="A959" s="61" t="s">
        <v>2122</v>
      </c>
      <c r="B959" s="62"/>
      <c r="C959" s="63">
        <v>47388.419000000002</v>
      </c>
      <c r="D959" s="63"/>
      <c r="E959" s="4">
        <f t="shared" si="172"/>
        <v>-11291.002077342655</v>
      </c>
      <c r="F959" s="4">
        <f t="shared" si="173"/>
        <v>-11291</v>
      </c>
      <c r="G959" s="4">
        <f t="shared" si="174"/>
        <v>-1.3065000021015294E-3</v>
      </c>
      <c r="I959" s="1">
        <f t="shared" si="183"/>
        <v>-1.3065000021015294E-3</v>
      </c>
      <c r="M959" s="4"/>
      <c r="O959" s="4"/>
      <c r="P959" s="92">
        <f t="shared" si="175"/>
        <v>-1.9834534607620819E-2</v>
      </c>
      <c r="Q959" s="19">
        <f t="shared" si="176"/>
        <v>32369.919000000002</v>
      </c>
      <c r="R959" s="90">
        <f t="shared" si="177"/>
        <v>3.4328806634332035E-4</v>
      </c>
      <c r="S959" s="1">
        <f t="shared" si="184"/>
        <v>0.1</v>
      </c>
      <c r="T959" s="90">
        <f t="shared" si="178"/>
        <v>3.4328806634332036E-5</v>
      </c>
      <c r="AD959" s="1" t="s">
        <v>1989</v>
      </c>
      <c r="AI959" s="1" t="s">
        <v>1988</v>
      </c>
    </row>
    <row r="960" spans="1:35" ht="12.95" customHeight="1" x14ac:dyDescent="0.2">
      <c r="A960" s="61" t="s">
        <v>2122</v>
      </c>
      <c r="B960" s="62"/>
      <c r="C960" s="63">
        <v>47388.421000000002</v>
      </c>
      <c r="D960" s="63"/>
      <c r="E960" s="4">
        <f t="shared" si="172"/>
        <v>-11290.998897330936</v>
      </c>
      <c r="F960" s="4">
        <f t="shared" si="173"/>
        <v>-11291</v>
      </c>
      <c r="G960" s="4">
        <f t="shared" si="174"/>
        <v>6.9349999830592424E-4</v>
      </c>
      <c r="I960" s="1">
        <f t="shared" si="183"/>
        <v>6.9349999830592424E-4</v>
      </c>
      <c r="M960" s="4"/>
      <c r="O960" s="4"/>
      <c r="P960" s="92">
        <f t="shared" si="175"/>
        <v>-1.9834534607620819E-2</v>
      </c>
      <c r="Q960" s="19">
        <f t="shared" si="176"/>
        <v>32369.921000000002</v>
      </c>
      <c r="R960" s="90">
        <f t="shared" si="177"/>
        <v>4.2140020478212593E-4</v>
      </c>
      <c r="S960" s="1">
        <f t="shared" si="184"/>
        <v>0.1</v>
      </c>
      <c r="T960" s="90">
        <f t="shared" si="178"/>
        <v>4.2140020478212597E-5</v>
      </c>
      <c r="AD960" s="1" t="s">
        <v>1989</v>
      </c>
      <c r="AI960" s="1" t="s">
        <v>1988</v>
      </c>
    </row>
    <row r="961" spans="1:35" ht="12.95" customHeight="1" x14ac:dyDescent="0.2">
      <c r="A961" s="61" t="s">
        <v>2122</v>
      </c>
      <c r="B961" s="62"/>
      <c r="C961" s="63">
        <v>47388.427000000003</v>
      </c>
      <c r="D961" s="63"/>
      <c r="E961" s="4">
        <f t="shared" si="172"/>
        <v>-11290.989357295779</v>
      </c>
      <c r="F961" s="4">
        <f t="shared" si="173"/>
        <v>-11291</v>
      </c>
      <c r="G961" s="4">
        <f t="shared" si="174"/>
        <v>6.6934999995282851E-3</v>
      </c>
      <c r="I961" s="1">
        <f t="shared" si="183"/>
        <v>6.6934999995282851E-3</v>
      </c>
      <c r="M961" s="4"/>
      <c r="O961" s="4"/>
      <c r="P961" s="92">
        <f t="shared" si="175"/>
        <v>-1.9834534607620819E-2</v>
      </c>
      <c r="Q961" s="19">
        <f t="shared" si="176"/>
        <v>32369.927000000003</v>
      </c>
      <c r="R961" s="90">
        <f t="shared" si="177"/>
        <v>7.0373662011810048E-4</v>
      </c>
      <c r="S961" s="1">
        <f t="shared" si="184"/>
        <v>0.1</v>
      </c>
      <c r="T961" s="90">
        <f t="shared" si="178"/>
        <v>7.0373662011810048E-5</v>
      </c>
      <c r="AD961" s="1" t="s">
        <v>1989</v>
      </c>
      <c r="AI961" s="1" t="s">
        <v>1988</v>
      </c>
    </row>
    <row r="962" spans="1:35" ht="12.95" customHeight="1" x14ac:dyDescent="0.2">
      <c r="A962" s="61" t="s">
        <v>2122</v>
      </c>
      <c r="B962" s="62"/>
      <c r="C962" s="63">
        <v>47388.427000000003</v>
      </c>
      <c r="D962" s="63"/>
      <c r="E962" s="4">
        <f t="shared" si="172"/>
        <v>-11290.989357295779</v>
      </c>
      <c r="F962" s="4">
        <f t="shared" si="173"/>
        <v>-11291</v>
      </c>
      <c r="G962" s="4">
        <f t="shared" si="174"/>
        <v>6.6934999995282851E-3</v>
      </c>
      <c r="I962" s="1">
        <f t="shared" si="183"/>
        <v>6.6934999995282851E-3</v>
      </c>
      <c r="M962" s="4"/>
      <c r="O962" s="4"/>
      <c r="P962" s="92">
        <f t="shared" si="175"/>
        <v>-1.9834534607620819E-2</v>
      </c>
      <c r="Q962" s="19">
        <f t="shared" si="176"/>
        <v>32369.927000000003</v>
      </c>
      <c r="R962" s="90">
        <f t="shared" si="177"/>
        <v>7.0373662011810048E-4</v>
      </c>
      <c r="S962" s="1">
        <f t="shared" si="184"/>
        <v>0.1</v>
      </c>
      <c r="T962" s="90">
        <f t="shared" si="178"/>
        <v>7.0373662011810048E-5</v>
      </c>
      <c r="AD962" s="1" t="s">
        <v>1989</v>
      </c>
      <c r="AI962" s="1" t="s">
        <v>1988</v>
      </c>
    </row>
    <row r="963" spans="1:35" ht="12.95" customHeight="1" x14ac:dyDescent="0.2">
      <c r="A963" s="61" t="s">
        <v>2132</v>
      </c>
      <c r="B963" s="62"/>
      <c r="C963" s="63">
        <v>47405.398999999998</v>
      </c>
      <c r="D963" s="63"/>
      <c r="E963" s="4">
        <f t="shared" si="172"/>
        <v>-11264.003777853928</v>
      </c>
      <c r="F963" s="4">
        <f t="shared" si="173"/>
        <v>-11264</v>
      </c>
      <c r="G963" s="4">
        <f t="shared" si="174"/>
        <v>-2.3760000040056184E-3</v>
      </c>
      <c r="I963" s="1">
        <f t="shared" si="183"/>
        <v>-2.3760000040056184E-3</v>
      </c>
      <c r="M963" s="4"/>
      <c r="O963" s="4"/>
      <c r="P963" s="92">
        <f t="shared" si="175"/>
        <v>-1.977991236178904E-2</v>
      </c>
      <c r="Q963" s="19">
        <f t="shared" si="176"/>
        <v>32386.898999999998</v>
      </c>
      <c r="R963" s="90">
        <f t="shared" si="177"/>
        <v>3.0289616535740651E-4</v>
      </c>
      <c r="S963" s="1">
        <f t="shared" si="184"/>
        <v>0.1</v>
      </c>
      <c r="T963" s="90">
        <f t="shared" si="178"/>
        <v>3.0289616535740654E-5</v>
      </c>
      <c r="AD963" s="1" t="s">
        <v>1989</v>
      </c>
      <c r="AI963" s="1" t="s">
        <v>1988</v>
      </c>
    </row>
    <row r="964" spans="1:35" ht="12.95" customHeight="1" x14ac:dyDescent="0.2">
      <c r="A964" s="61" t="s">
        <v>2036</v>
      </c>
      <c r="B964" s="62"/>
      <c r="C964" s="63">
        <v>47406.654000000002</v>
      </c>
      <c r="D964" s="63"/>
      <c r="E964" s="4">
        <f t="shared" si="172"/>
        <v>-11262.008320500659</v>
      </c>
      <c r="F964" s="4">
        <f t="shared" si="173"/>
        <v>-11262</v>
      </c>
      <c r="G964" s="4">
        <f t="shared" si="174"/>
        <v>-5.2329999962239526E-3</v>
      </c>
      <c r="I964" s="1">
        <f t="shared" si="183"/>
        <v>-5.2329999962239526E-3</v>
      </c>
      <c r="M964" s="4"/>
      <c r="O964" s="4"/>
      <c r="P964" s="92">
        <f t="shared" si="175"/>
        <v>-1.9775868544634485E-2</v>
      </c>
      <c r="Q964" s="19">
        <f t="shared" si="176"/>
        <v>32388.154000000002</v>
      </c>
      <c r="R964" s="90">
        <f t="shared" si="177"/>
        <v>2.1149502561634828E-4</v>
      </c>
      <c r="S964" s="1">
        <f t="shared" si="184"/>
        <v>0.1</v>
      </c>
      <c r="T964" s="90">
        <f t="shared" si="178"/>
        <v>2.1149502561634828E-5</v>
      </c>
      <c r="AD964" s="1" t="s">
        <v>1989</v>
      </c>
      <c r="AE964" s="1">
        <v>15</v>
      </c>
      <c r="AG964" s="1" t="s">
        <v>2039</v>
      </c>
      <c r="AI964" s="1" t="s">
        <v>2037</v>
      </c>
    </row>
    <row r="965" spans="1:35" ht="12.95" customHeight="1" x14ac:dyDescent="0.2">
      <c r="A965" s="61" t="s">
        <v>2036</v>
      </c>
      <c r="B965" s="62"/>
      <c r="C965" s="63">
        <v>47411.686999999998</v>
      </c>
      <c r="D965" s="63"/>
      <c r="E965" s="4">
        <f t="shared" si="172"/>
        <v>-11254.005821011457</v>
      </c>
      <c r="F965" s="4">
        <f t="shared" si="173"/>
        <v>-11254</v>
      </c>
      <c r="G965" s="4">
        <f t="shared" si="174"/>
        <v>-3.6610000024666078E-3</v>
      </c>
      <c r="I965" s="1">
        <f t="shared" si="183"/>
        <v>-3.6610000024666078E-3</v>
      </c>
      <c r="M965" s="4"/>
      <c r="O965" s="4"/>
      <c r="P965" s="92">
        <f t="shared" si="175"/>
        <v>-1.9759696414125595E-2</v>
      </c>
      <c r="Q965" s="19">
        <f t="shared" si="176"/>
        <v>32393.186999999998</v>
      </c>
      <c r="R965" s="90">
        <f t="shared" si="177"/>
        <v>2.5916802615476195E-4</v>
      </c>
      <c r="S965" s="1">
        <f t="shared" si="184"/>
        <v>0.1</v>
      </c>
      <c r="T965" s="90">
        <f t="shared" si="178"/>
        <v>2.5916802615476197E-5</v>
      </c>
      <c r="AD965" s="1" t="s">
        <v>1989</v>
      </c>
      <c r="AE965" s="1">
        <v>15</v>
      </c>
      <c r="AG965" s="1" t="s">
        <v>2039</v>
      </c>
      <c r="AI965" s="1" t="s">
        <v>2037</v>
      </c>
    </row>
    <row r="966" spans="1:35" ht="12.95" customHeight="1" x14ac:dyDescent="0.2">
      <c r="A966" s="61" t="s">
        <v>2122</v>
      </c>
      <c r="B966" s="62"/>
      <c r="C966" s="63">
        <v>47439.358999999997</v>
      </c>
      <c r="D966" s="63"/>
      <c r="E966" s="4">
        <f t="shared" si="172"/>
        <v>-11210.007178876462</v>
      </c>
      <c r="F966" s="4">
        <f t="shared" si="173"/>
        <v>-11210</v>
      </c>
      <c r="G966" s="4">
        <f t="shared" si="174"/>
        <v>-4.5150000078137964E-3</v>
      </c>
      <c r="I966" s="1">
        <f t="shared" si="183"/>
        <v>-4.5150000078137964E-3</v>
      </c>
      <c r="M966" s="4"/>
      <c r="O966" s="4"/>
      <c r="P966" s="92">
        <f t="shared" si="175"/>
        <v>-1.9670839446254054E-2</v>
      </c>
      <c r="Q966" s="19">
        <f t="shared" si="176"/>
        <v>32420.858999999997</v>
      </c>
      <c r="R966" s="90">
        <f t="shared" si="177"/>
        <v>2.2969946908378108E-4</v>
      </c>
      <c r="S966" s="1">
        <f t="shared" si="184"/>
        <v>0.1</v>
      </c>
      <c r="T966" s="90">
        <f t="shared" si="178"/>
        <v>2.296994690837811E-5</v>
      </c>
      <c r="AD966" s="1" t="s">
        <v>1989</v>
      </c>
      <c r="AI966" s="1" t="s">
        <v>1988</v>
      </c>
    </row>
    <row r="967" spans="1:35" ht="12.95" customHeight="1" x14ac:dyDescent="0.2">
      <c r="A967" s="159" t="s">
        <v>448</v>
      </c>
      <c r="B967" s="161" t="s">
        <v>2232</v>
      </c>
      <c r="C967" s="165">
        <v>47450.04</v>
      </c>
      <c r="D967" s="165" t="s">
        <v>2272</v>
      </c>
      <c r="E967" s="4">
        <f t="shared" si="172"/>
        <v>-11193.024326294644</v>
      </c>
      <c r="F967" s="4">
        <f t="shared" si="173"/>
        <v>-11193</v>
      </c>
      <c r="G967" s="4">
        <f t="shared" si="174"/>
        <v>-1.5299500002583954E-2</v>
      </c>
      <c r="I967" s="1">
        <f t="shared" si="183"/>
        <v>-1.5299500002583954E-2</v>
      </c>
      <c r="M967" s="4"/>
      <c r="O967" s="4"/>
      <c r="P967" s="92">
        <f t="shared" si="175"/>
        <v>-1.963654902277337E-2</v>
      </c>
      <c r="Q967" s="19">
        <f t="shared" si="176"/>
        <v>32431.54</v>
      </c>
      <c r="R967" s="90">
        <f t="shared" si="177"/>
        <v>1.8809994203525966E-5</v>
      </c>
      <c r="S967" s="1">
        <f t="shared" si="184"/>
        <v>0.1</v>
      </c>
      <c r="T967" s="90">
        <f t="shared" si="178"/>
        <v>1.8809994203525966E-6</v>
      </c>
    </row>
    <row r="968" spans="1:35" ht="12.95" customHeight="1" x14ac:dyDescent="0.2">
      <c r="A968" s="61" t="s">
        <v>2036</v>
      </c>
      <c r="B968" s="62"/>
      <c r="C968" s="63">
        <v>47506.669000000002</v>
      </c>
      <c r="D968" s="63"/>
      <c r="E968" s="4">
        <f t="shared" si="172"/>
        <v>-11102.983884495614</v>
      </c>
      <c r="F968" s="4">
        <f t="shared" si="173"/>
        <v>-11103</v>
      </c>
      <c r="G968" s="4">
        <f t="shared" si="174"/>
        <v>1.0135500000615139E-2</v>
      </c>
      <c r="I968" s="1">
        <f t="shared" si="183"/>
        <v>1.0135500000615139E-2</v>
      </c>
      <c r="M968" s="4"/>
      <c r="O968" s="4"/>
      <c r="P968" s="92">
        <f t="shared" si="175"/>
        <v>-1.9455389236611859E-2</v>
      </c>
      <c r="Q968" s="19">
        <f t="shared" si="176"/>
        <v>32488.169000000002</v>
      </c>
      <c r="R968" s="90">
        <f t="shared" si="177"/>
        <v>8.7562072584983653E-4</v>
      </c>
      <c r="S968" s="1">
        <f t="shared" si="184"/>
        <v>0.1</v>
      </c>
      <c r="T968" s="90">
        <f t="shared" si="178"/>
        <v>8.7562072584983664E-5</v>
      </c>
      <c r="AD968" s="1" t="s">
        <v>1989</v>
      </c>
      <c r="AE968" s="1">
        <v>10</v>
      </c>
      <c r="AG968" s="1" t="s">
        <v>2113</v>
      </c>
      <c r="AI968" s="1" t="s">
        <v>2037</v>
      </c>
    </row>
    <row r="969" spans="1:35" ht="12.95" customHeight="1" x14ac:dyDescent="0.2">
      <c r="A969" s="61" t="s">
        <v>2136</v>
      </c>
      <c r="B969" s="62"/>
      <c r="C969" s="63">
        <v>47529.290999999997</v>
      </c>
      <c r="D969" s="63"/>
      <c r="E969" s="4">
        <f t="shared" si="172"/>
        <v>-11067.014771949442</v>
      </c>
      <c r="F969" s="4">
        <f t="shared" si="173"/>
        <v>-11067</v>
      </c>
      <c r="G969" s="4">
        <f t="shared" si="174"/>
        <v>-9.2905000055907294E-3</v>
      </c>
      <c r="I969" s="1">
        <f t="shared" si="183"/>
        <v>-9.2905000055907294E-3</v>
      </c>
      <c r="M969" s="4"/>
      <c r="O969" s="4"/>
      <c r="P969" s="92">
        <f t="shared" si="175"/>
        <v>-1.9383103252947252E-2</v>
      </c>
      <c r="Q969" s="19">
        <f t="shared" si="176"/>
        <v>32510.790999999997</v>
      </c>
      <c r="R969" s="90">
        <f t="shared" si="177"/>
        <v>1.0186064030855142E-4</v>
      </c>
      <c r="S969" s="1">
        <f t="shared" si="184"/>
        <v>0.1</v>
      </c>
      <c r="T969" s="90">
        <f t="shared" si="178"/>
        <v>1.0186064030855142E-5</v>
      </c>
      <c r="AD969" s="1" t="s">
        <v>1989</v>
      </c>
      <c r="AI969" s="1" t="s">
        <v>1988</v>
      </c>
    </row>
    <row r="970" spans="1:35" ht="12.95" customHeight="1" x14ac:dyDescent="0.2">
      <c r="A970" s="61" t="s">
        <v>2137</v>
      </c>
      <c r="B970" s="62"/>
      <c r="C970" s="63">
        <v>47534.453999999998</v>
      </c>
      <c r="D970" s="63"/>
      <c r="E970" s="4">
        <f t="shared" si="172"/>
        <v>-11058.805571698538</v>
      </c>
      <c r="F970" s="4">
        <f t="shared" si="173"/>
        <v>-11059</v>
      </c>
      <c r="G970" s="4">
        <f t="shared" si="174"/>
        <v>0.12228149999282323</v>
      </c>
      <c r="M970" s="4"/>
      <c r="O970" s="4"/>
      <c r="P970" s="92">
        <f t="shared" si="175"/>
        <v>-1.9367053508702908E-2</v>
      </c>
      <c r="Q970" s="19">
        <f t="shared" si="176"/>
        <v>32515.953999999998</v>
      </c>
      <c r="R970" s="90">
        <f t="shared" si="177"/>
        <v>2.0064312709074713E-2</v>
      </c>
      <c r="T970" s="90">
        <f t="shared" si="178"/>
        <v>0</v>
      </c>
      <c r="U970" s="1">
        <f>C970-(C$7+F970*C$8)</f>
        <v>0.12228149999282323</v>
      </c>
      <c r="AD970" s="1" t="s">
        <v>1989</v>
      </c>
      <c r="AI970" s="1" t="s">
        <v>1988</v>
      </c>
    </row>
    <row r="971" spans="1:35" ht="12.95" customHeight="1" x14ac:dyDescent="0.2">
      <c r="A971" s="61" t="s">
        <v>2036</v>
      </c>
      <c r="B971" s="62"/>
      <c r="C971" s="63">
        <v>47540.612999999998</v>
      </c>
      <c r="D971" s="63"/>
      <c r="E971" s="4">
        <f t="shared" si="172"/>
        <v>-11049.012725611901</v>
      </c>
      <c r="F971" s="4">
        <f t="shared" si="173"/>
        <v>-11049</v>
      </c>
      <c r="G971" s="4">
        <f t="shared" si="174"/>
        <v>-8.0035000064526685E-3</v>
      </c>
      <c r="I971" s="1">
        <f t="shared" ref="I971:I983" si="185">G971</f>
        <v>-8.0035000064526685E-3</v>
      </c>
      <c r="M971" s="4"/>
      <c r="O971" s="4"/>
      <c r="P971" s="92">
        <f t="shared" si="175"/>
        <v>-1.9346998389143513E-2</v>
      </c>
      <c r="Q971" s="19">
        <f t="shared" si="176"/>
        <v>32522.112999999998</v>
      </c>
      <c r="R971" s="90">
        <f t="shared" si="177"/>
        <v>1.2867495555810981E-4</v>
      </c>
      <c r="S971" s="1">
        <f t="shared" ref="S971:S983" si="186">S$16</f>
        <v>0.1</v>
      </c>
      <c r="T971" s="90">
        <f t="shared" si="178"/>
        <v>1.2867495555810982E-5</v>
      </c>
      <c r="AD971" s="1" t="s">
        <v>1989</v>
      </c>
      <c r="AE971" s="1">
        <v>17</v>
      </c>
      <c r="AG971" s="1" t="s">
        <v>2038</v>
      </c>
      <c r="AI971" s="1" t="s">
        <v>2037</v>
      </c>
    </row>
    <row r="972" spans="1:35" ht="12.95" customHeight="1" x14ac:dyDescent="0.2">
      <c r="A972" s="61" t="s">
        <v>2139</v>
      </c>
      <c r="B972" s="62"/>
      <c r="C972" s="63">
        <v>47698.48</v>
      </c>
      <c r="D972" s="63"/>
      <c r="E972" s="4">
        <f t="shared" si="172"/>
        <v>-10798.00327064205</v>
      </c>
      <c r="F972" s="4">
        <f t="shared" si="173"/>
        <v>-10798</v>
      </c>
      <c r="G972" s="4">
        <f t="shared" si="174"/>
        <v>-2.0569999978761189E-3</v>
      </c>
      <c r="I972" s="1">
        <f t="shared" si="185"/>
        <v>-2.0569999978761189E-3</v>
      </c>
      <c r="M972" s="4"/>
      <c r="O972" s="4"/>
      <c r="P972" s="92">
        <f t="shared" si="175"/>
        <v>-1.884618464672088E-2</v>
      </c>
      <c r="Q972" s="19">
        <f t="shared" si="176"/>
        <v>32679.980000000003</v>
      </c>
      <c r="R972" s="90">
        <f t="shared" si="177"/>
        <v>2.8187672117300458E-4</v>
      </c>
      <c r="S972" s="1">
        <f t="shared" si="186"/>
        <v>0.1</v>
      </c>
      <c r="T972" s="90">
        <f t="shared" si="178"/>
        <v>2.8187672117300461E-5</v>
      </c>
      <c r="AD972" s="1" t="s">
        <v>1989</v>
      </c>
      <c r="AE972" s="1">
        <v>7</v>
      </c>
      <c r="AG972" s="1" t="s">
        <v>2138</v>
      </c>
      <c r="AI972" s="1" t="s">
        <v>1993</v>
      </c>
    </row>
    <row r="973" spans="1:35" ht="12.95" customHeight="1" x14ac:dyDescent="0.2">
      <c r="A973" s="61" t="s">
        <v>2139</v>
      </c>
      <c r="B973" s="62"/>
      <c r="C973" s="63">
        <v>47703.506999999998</v>
      </c>
      <c r="D973" s="63"/>
      <c r="E973" s="4">
        <f t="shared" si="172"/>
        <v>-10790.010311188003</v>
      </c>
      <c r="F973" s="4">
        <f t="shared" si="173"/>
        <v>-10790</v>
      </c>
      <c r="G973" s="4">
        <f t="shared" si="174"/>
        <v>-6.485000005341135E-3</v>
      </c>
      <c r="I973" s="1">
        <f t="shared" si="185"/>
        <v>-6.485000005341135E-3</v>
      </c>
      <c r="M973" s="4"/>
      <c r="O973" s="4"/>
      <c r="P973" s="92">
        <f t="shared" si="175"/>
        <v>-1.8830303732759426E-2</v>
      </c>
      <c r="Q973" s="19">
        <f t="shared" si="176"/>
        <v>32685.006999999998</v>
      </c>
      <c r="R973" s="90">
        <f t="shared" si="177"/>
        <v>1.5240652412220793E-4</v>
      </c>
      <c r="S973" s="1">
        <f t="shared" si="186"/>
        <v>0.1</v>
      </c>
      <c r="T973" s="90">
        <f t="shared" si="178"/>
        <v>1.5240652412220795E-5</v>
      </c>
      <c r="AD973" s="1" t="s">
        <v>1989</v>
      </c>
      <c r="AE973" s="1">
        <v>10</v>
      </c>
      <c r="AG973" s="1" t="s">
        <v>2138</v>
      </c>
      <c r="AI973" s="1" t="s">
        <v>1993</v>
      </c>
    </row>
    <row r="974" spans="1:35" ht="12.95" customHeight="1" x14ac:dyDescent="0.2">
      <c r="A974" s="61" t="s">
        <v>2122</v>
      </c>
      <c r="B974" s="62"/>
      <c r="C974" s="63">
        <v>47715.45</v>
      </c>
      <c r="D974" s="63"/>
      <c r="E974" s="4">
        <f t="shared" si="172"/>
        <v>-10771.020871211918</v>
      </c>
      <c r="F974" s="4">
        <f t="shared" si="173"/>
        <v>-10771</v>
      </c>
      <c r="G974" s="4">
        <f t="shared" si="174"/>
        <v>-1.3126500001817476E-2</v>
      </c>
      <c r="I974" s="1">
        <f t="shared" si="185"/>
        <v>-1.3126500001817476E-2</v>
      </c>
      <c r="M974" s="4"/>
      <c r="O974" s="4"/>
      <c r="P974" s="92">
        <f t="shared" si="175"/>
        <v>-1.8792606685227163E-2</v>
      </c>
      <c r="Q974" s="19">
        <f t="shared" si="176"/>
        <v>32696.949999999997</v>
      </c>
      <c r="R974" s="90">
        <f t="shared" si="177"/>
        <v>3.2104764947779926E-5</v>
      </c>
      <c r="S974" s="1">
        <f t="shared" si="186"/>
        <v>0.1</v>
      </c>
      <c r="T974" s="90">
        <f t="shared" si="178"/>
        <v>3.2104764947779926E-6</v>
      </c>
      <c r="AD974" s="1" t="s">
        <v>1989</v>
      </c>
      <c r="AI974" s="1" t="s">
        <v>1988</v>
      </c>
    </row>
    <row r="975" spans="1:35" ht="12.95" customHeight="1" x14ac:dyDescent="0.2">
      <c r="A975" s="61" t="s">
        <v>2122</v>
      </c>
      <c r="B975" s="62"/>
      <c r="C975" s="63">
        <v>47715.453000000001</v>
      </c>
      <c r="D975" s="63"/>
      <c r="E975" s="4">
        <f t="shared" si="172"/>
        <v>-10771.016101194333</v>
      </c>
      <c r="F975" s="4">
        <f t="shared" si="173"/>
        <v>-10771</v>
      </c>
      <c r="G975" s="4">
        <f t="shared" si="174"/>
        <v>-1.0126499997568317E-2</v>
      </c>
      <c r="I975" s="1">
        <f t="shared" si="185"/>
        <v>-1.0126499997568317E-2</v>
      </c>
      <c r="M975" s="4"/>
      <c r="O975" s="4"/>
      <c r="P975" s="92">
        <f t="shared" si="175"/>
        <v>-1.8792606685227163E-2</v>
      </c>
      <c r="Q975" s="19">
        <f t="shared" si="176"/>
        <v>32696.953000000001</v>
      </c>
      <c r="R975" s="90">
        <f t="shared" si="177"/>
        <v>7.5101405121885377E-5</v>
      </c>
      <c r="S975" s="1">
        <f t="shared" si="186"/>
        <v>0.1</v>
      </c>
      <c r="T975" s="90">
        <f t="shared" si="178"/>
        <v>7.5101405121885384E-6</v>
      </c>
      <c r="AD975" s="1" t="s">
        <v>1989</v>
      </c>
      <c r="AI975" s="1" t="s">
        <v>1988</v>
      </c>
    </row>
    <row r="976" spans="1:35" ht="12.95" customHeight="1" x14ac:dyDescent="0.2">
      <c r="A976" s="61" t="s">
        <v>2122</v>
      </c>
      <c r="B976" s="62"/>
      <c r="C976" s="63">
        <v>47715.466999999997</v>
      </c>
      <c r="D976" s="63"/>
      <c r="E976" s="4">
        <f t="shared" si="172"/>
        <v>-10770.993841112313</v>
      </c>
      <c r="F976" s="4">
        <f t="shared" si="173"/>
        <v>-10771</v>
      </c>
      <c r="G976" s="4">
        <f t="shared" si="174"/>
        <v>3.873499998007901E-3</v>
      </c>
      <c r="I976" s="1">
        <f t="shared" si="185"/>
        <v>3.873499998007901E-3</v>
      </c>
      <c r="M976" s="4"/>
      <c r="O976" s="4"/>
      <c r="P976" s="92">
        <f t="shared" si="175"/>
        <v>-1.8792606685227163E-2</v>
      </c>
      <c r="Q976" s="19">
        <f t="shared" si="176"/>
        <v>32696.966999999997</v>
      </c>
      <c r="R976" s="90">
        <f t="shared" si="177"/>
        <v>5.1375239217579327E-4</v>
      </c>
      <c r="S976" s="1">
        <f t="shared" si="186"/>
        <v>0.1</v>
      </c>
      <c r="T976" s="90">
        <f t="shared" si="178"/>
        <v>5.1375239217579327E-5</v>
      </c>
      <c r="AD976" s="1" t="s">
        <v>1989</v>
      </c>
      <c r="AI976" s="1" t="s">
        <v>1988</v>
      </c>
    </row>
    <row r="977" spans="1:35" ht="12.95" customHeight="1" x14ac:dyDescent="0.2">
      <c r="A977" s="61" t="s">
        <v>2140</v>
      </c>
      <c r="B977" s="62"/>
      <c r="C977" s="63">
        <v>47737.474099999999</v>
      </c>
      <c r="D977" s="63"/>
      <c r="E977" s="4">
        <f t="shared" si="172"/>
        <v>-10736.002423168933</v>
      </c>
      <c r="F977" s="4">
        <f t="shared" si="173"/>
        <v>-10736</v>
      </c>
      <c r="G977" s="4">
        <f t="shared" si="174"/>
        <v>-1.5239999993355013E-3</v>
      </c>
      <c r="I977" s="1">
        <f t="shared" si="185"/>
        <v>-1.5239999993355013E-3</v>
      </c>
      <c r="M977" s="4"/>
      <c r="O977" s="4"/>
      <c r="P977" s="92">
        <f t="shared" si="175"/>
        <v>-1.8723238893395798E-2</v>
      </c>
      <c r="Q977" s="19">
        <f t="shared" si="176"/>
        <v>32718.974099999999</v>
      </c>
      <c r="R977" s="90">
        <f t="shared" si="177"/>
        <v>2.9581381853495647E-4</v>
      </c>
      <c r="S977" s="1">
        <f t="shared" si="186"/>
        <v>0.1</v>
      </c>
      <c r="T977" s="90">
        <f t="shared" si="178"/>
        <v>2.9581381853495648E-5</v>
      </c>
      <c r="AD977" s="1" t="s">
        <v>1989</v>
      </c>
      <c r="AI977" s="1" t="s">
        <v>1988</v>
      </c>
    </row>
    <row r="978" spans="1:35" ht="12.95" customHeight="1" x14ac:dyDescent="0.2">
      <c r="A978" s="61" t="s">
        <v>2122</v>
      </c>
      <c r="B978" s="62"/>
      <c r="C978" s="63">
        <v>47737.476000000002</v>
      </c>
      <c r="D978" s="63"/>
      <c r="E978" s="4">
        <f t="shared" si="172"/>
        <v>-10735.999402157797</v>
      </c>
      <c r="F978" s="4">
        <f t="shared" si="173"/>
        <v>-10736</v>
      </c>
      <c r="G978" s="4">
        <f t="shared" si="174"/>
        <v>3.7600000359816477E-4</v>
      </c>
      <c r="I978" s="1">
        <f t="shared" si="185"/>
        <v>3.7600000359816477E-4</v>
      </c>
      <c r="M978" s="4"/>
      <c r="O978" s="4"/>
      <c r="P978" s="92">
        <f t="shared" si="175"/>
        <v>-1.8723238893395798E-2</v>
      </c>
      <c r="Q978" s="19">
        <f t="shared" si="176"/>
        <v>32718.976000000002</v>
      </c>
      <c r="R978" s="90">
        <f t="shared" si="177"/>
        <v>3.6478092644444719E-4</v>
      </c>
      <c r="S978" s="1">
        <f t="shared" si="186"/>
        <v>0.1</v>
      </c>
      <c r="T978" s="90">
        <f t="shared" si="178"/>
        <v>3.647809264444472E-5</v>
      </c>
      <c r="AD978" s="1" t="s">
        <v>1989</v>
      </c>
      <c r="AI978" s="1" t="s">
        <v>1988</v>
      </c>
    </row>
    <row r="979" spans="1:35" ht="12.95" customHeight="1" x14ac:dyDescent="0.2">
      <c r="A979" s="61" t="s">
        <v>2122</v>
      </c>
      <c r="B979" s="62"/>
      <c r="C979" s="63">
        <v>47737.476999999999</v>
      </c>
      <c r="D979" s="63"/>
      <c r="E979" s="4">
        <f t="shared" si="172"/>
        <v>-10735.997812151942</v>
      </c>
      <c r="F979" s="4">
        <f t="shared" si="173"/>
        <v>-10736</v>
      </c>
      <c r="G979" s="4">
        <f t="shared" si="174"/>
        <v>1.3760000001639128E-3</v>
      </c>
      <c r="I979" s="1">
        <f t="shared" si="185"/>
        <v>1.3760000001639128E-3</v>
      </c>
      <c r="M979" s="4"/>
      <c r="O979" s="4"/>
      <c r="P979" s="92">
        <f t="shared" si="175"/>
        <v>-1.8723238893395798E-2</v>
      </c>
      <c r="Q979" s="19">
        <f t="shared" si="176"/>
        <v>32718.976999999999</v>
      </c>
      <c r="R979" s="90">
        <f t="shared" si="177"/>
        <v>4.0397940410038337E-4</v>
      </c>
      <c r="S979" s="1">
        <f t="shared" si="186"/>
        <v>0.1</v>
      </c>
      <c r="T979" s="90">
        <f t="shared" si="178"/>
        <v>4.0397940410038341E-5</v>
      </c>
      <c r="AD979" s="1" t="s">
        <v>1989</v>
      </c>
      <c r="AI979" s="1" t="s">
        <v>1988</v>
      </c>
    </row>
    <row r="980" spans="1:35" ht="12.95" customHeight="1" x14ac:dyDescent="0.2">
      <c r="A980" s="61" t="s">
        <v>2122</v>
      </c>
      <c r="B980" s="62"/>
      <c r="C980" s="63">
        <v>47737.485999999997</v>
      </c>
      <c r="D980" s="63"/>
      <c r="E980" s="4">
        <f t="shared" si="172"/>
        <v>-10735.983502099212</v>
      </c>
      <c r="F980" s="4">
        <f t="shared" si="173"/>
        <v>-10736</v>
      </c>
      <c r="G980" s="4">
        <f t="shared" si="174"/>
        <v>1.0375999998359475E-2</v>
      </c>
      <c r="I980" s="1">
        <f t="shared" si="185"/>
        <v>1.0375999998359475E-2</v>
      </c>
      <c r="M980" s="4"/>
      <c r="O980" s="4"/>
      <c r="P980" s="92">
        <f t="shared" si="175"/>
        <v>-1.8723238893395798E-2</v>
      </c>
      <c r="Q980" s="19">
        <f t="shared" si="176"/>
        <v>32718.985999999997</v>
      </c>
      <c r="R980" s="90">
        <f t="shared" si="177"/>
        <v>8.4676570407944262E-4</v>
      </c>
      <c r="S980" s="1">
        <f t="shared" si="186"/>
        <v>0.1</v>
      </c>
      <c r="T980" s="90">
        <f t="shared" si="178"/>
        <v>8.4676570407944267E-5</v>
      </c>
      <c r="AD980" s="1" t="s">
        <v>1989</v>
      </c>
      <c r="AI980" s="1" t="s">
        <v>1988</v>
      </c>
    </row>
    <row r="981" spans="1:35" ht="12.95" customHeight="1" x14ac:dyDescent="0.2">
      <c r="A981" s="61" t="s">
        <v>2122</v>
      </c>
      <c r="B981" s="62"/>
      <c r="C981" s="63">
        <v>47749.415999999997</v>
      </c>
      <c r="D981" s="63"/>
      <c r="E981" s="4">
        <f t="shared" ref="E981:E1044" si="187">(C981-C$7)/C$8</f>
        <v>-10717.014732199295</v>
      </c>
      <c r="F981" s="4">
        <f t="shared" ref="F981:F1044" si="188">ROUND(2*E981,0)/2</f>
        <v>-10717</v>
      </c>
      <c r="G981" s="4">
        <f t="shared" ref="G981:G1044" si="189">C981-(C$7+F981*C$8)</f>
        <v>-9.2655000044032931E-3</v>
      </c>
      <c r="I981" s="1">
        <f t="shared" si="185"/>
        <v>-9.2655000044032931E-3</v>
      </c>
      <c r="M981" s="4"/>
      <c r="O981" s="4"/>
      <c r="P981" s="92">
        <f t="shared" ref="P981:P1044" si="190">+D$11+D$12*F981+D$13*F981^2</f>
        <v>-1.8685622338368294E-2</v>
      </c>
      <c r="Q981" s="19">
        <f t="shared" ref="Q981:Q1044" si="191">+C981-15018.5</f>
        <v>32730.915999999997</v>
      </c>
      <c r="R981" s="90">
        <f t="shared" ref="R981:R1044" si="192">+(P981-G981)^2</f>
        <v>8.8738704786866214E-5</v>
      </c>
      <c r="S981" s="1">
        <f t="shared" si="186"/>
        <v>0.1</v>
      </c>
      <c r="T981" s="90">
        <f t="shared" ref="T981:T1044" si="193">+S981*R981</f>
        <v>8.8738704786866224E-6</v>
      </c>
      <c r="AD981" s="1" t="s">
        <v>1989</v>
      </c>
      <c r="AI981" s="1" t="s">
        <v>1988</v>
      </c>
    </row>
    <row r="982" spans="1:35" ht="12.95" customHeight="1" x14ac:dyDescent="0.2">
      <c r="A982" s="61" t="s">
        <v>2122</v>
      </c>
      <c r="B982" s="62"/>
      <c r="C982" s="63">
        <v>47749.425999999999</v>
      </c>
      <c r="D982" s="63"/>
      <c r="E982" s="4">
        <f t="shared" si="187"/>
        <v>-10716.9988321407</v>
      </c>
      <c r="F982" s="4">
        <f t="shared" si="188"/>
        <v>-10717</v>
      </c>
      <c r="G982" s="4">
        <f t="shared" si="189"/>
        <v>7.34499997633975E-4</v>
      </c>
      <c r="I982" s="1">
        <f t="shared" si="185"/>
        <v>7.34499997633975E-4</v>
      </c>
      <c r="M982" s="4"/>
      <c r="O982" s="4"/>
      <c r="P982" s="92">
        <f t="shared" si="190"/>
        <v>-1.8685622338368294E-2</v>
      </c>
      <c r="Q982" s="19">
        <f t="shared" si="191"/>
        <v>32730.925999999999</v>
      </c>
      <c r="R982" s="90">
        <f t="shared" si="192"/>
        <v>3.7714115154529422E-4</v>
      </c>
      <c r="S982" s="1">
        <f t="shared" si="186"/>
        <v>0.1</v>
      </c>
      <c r="T982" s="90">
        <f t="shared" si="193"/>
        <v>3.7714115154529424E-5</v>
      </c>
      <c r="AD982" s="1" t="s">
        <v>1989</v>
      </c>
      <c r="AI982" s="1" t="s">
        <v>1988</v>
      </c>
    </row>
    <row r="983" spans="1:35" ht="12.95" customHeight="1" x14ac:dyDescent="0.2">
      <c r="A983" s="61" t="s">
        <v>2122</v>
      </c>
      <c r="B983" s="62"/>
      <c r="C983" s="63">
        <v>47749.428</v>
      </c>
      <c r="D983" s="63"/>
      <c r="E983" s="4">
        <f t="shared" si="187"/>
        <v>-10716.995652128981</v>
      </c>
      <c r="F983" s="4">
        <f t="shared" si="188"/>
        <v>-10717</v>
      </c>
      <c r="G983" s="4">
        <f t="shared" si="189"/>
        <v>2.7344999980414286E-3</v>
      </c>
      <c r="I983" s="1">
        <f t="shared" si="185"/>
        <v>2.7344999980414286E-3</v>
      </c>
      <c r="M983" s="4"/>
      <c r="O983" s="4"/>
      <c r="P983" s="92">
        <f t="shared" si="190"/>
        <v>-1.8685622338368294E-2</v>
      </c>
      <c r="Q983" s="19">
        <f t="shared" si="191"/>
        <v>32730.928</v>
      </c>
      <c r="R983" s="90">
        <f t="shared" si="192"/>
        <v>4.588216409067587E-4</v>
      </c>
      <c r="S983" s="1">
        <f t="shared" si="186"/>
        <v>0.1</v>
      </c>
      <c r="T983" s="90">
        <f t="shared" si="193"/>
        <v>4.5882164090675874E-5</v>
      </c>
      <c r="AD983" s="1" t="s">
        <v>1989</v>
      </c>
      <c r="AI983" s="1" t="s">
        <v>1988</v>
      </c>
    </row>
    <row r="984" spans="1:35" ht="12.95" customHeight="1" x14ac:dyDescent="0.2">
      <c r="A984" s="61" t="s">
        <v>2141</v>
      </c>
      <c r="B984" s="62"/>
      <c r="C984" s="63">
        <v>47756.338499999998</v>
      </c>
      <c r="D984" s="63"/>
      <c r="E984" s="4">
        <f t="shared" si="187"/>
        <v>-10706.007916639179</v>
      </c>
      <c r="F984" s="4">
        <f t="shared" si="188"/>
        <v>-10706</v>
      </c>
      <c r="G984" s="4">
        <f t="shared" si="189"/>
        <v>-4.9790000048233196E-3</v>
      </c>
      <c r="J984" s="1">
        <f>G984</f>
        <v>-4.9790000048233196E-3</v>
      </c>
      <c r="M984" s="4"/>
      <c r="O984" s="4"/>
      <c r="P984" s="92">
        <f t="shared" si="190"/>
        <v>-1.8663857277527111E-2</v>
      </c>
      <c r="Q984" s="19">
        <f t="shared" si="191"/>
        <v>32737.838499999998</v>
      </c>
      <c r="R984" s="90">
        <f t="shared" si="192"/>
        <v>1.8727531857427385E-4</v>
      </c>
      <c r="S984" s="1">
        <f>S$17</f>
        <v>1</v>
      </c>
      <c r="T984" s="90">
        <f t="shared" si="193"/>
        <v>1.8727531857427385E-4</v>
      </c>
      <c r="AD984" s="1" t="s">
        <v>2009</v>
      </c>
      <c r="AI984" s="1" t="s">
        <v>1988</v>
      </c>
    </row>
    <row r="985" spans="1:35" ht="12.95" customHeight="1" x14ac:dyDescent="0.2">
      <c r="A985" s="61" t="s">
        <v>2208</v>
      </c>
      <c r="B985" s="62"/>
      <c r="C985" s="63">
        <v>47758.538999999997</v>
      </c>
      <c r="D985" s="63"/>
      <c r="E985" s="4">
        <f t="shared" si="187"/>
        <v>-10702.509108746073</v>
      </c>
      <c r="F985" s="4">
        <f t="shared" si="188"/>
        <v>-10702.5</v>
      </c>
      <c r="G985" s="4">
        <f t="shared" si="189"/>
        <v>-5.7287500021629967E-3</v>
      </c>
      <c r="J985" s="1">
        <f>G985</f>
        <v>-5.7287500021629967E-3</v>
      </c>
      <c r="M985" s="4"/>
      <c r="O985" s="4"/>
      <c r="P985" s="92">
        <f t="shared" si="190"/>
        <v>-1.8656934021633945E-2</v>
      </c>
      <c r="Q985" s="19">
        <f t="shared" si="191"/>
        <v>32740.038999999997</v>
      </c>
      <c r="R985" s="90">
        <f t="shared" si="192"/>
        <v>1.67137942041304E-4</v>
      </c>
      <c r="S985" s="1">
        <f>S$17</f>
        <v>1</v>
      </c>
      <c r="T985" s="90">
        <f t="shared" si="193"/>
        <v>1.67137942041304E-4</v>
      </c>
    </row>
    <row r="986" spans="1:35" ht="12.95" customHeight="1" x14ac:dyDescent="0.2">
      <c r="A986" s="61" t="s">
        <v>2141</v>
      </c>
      <c r="B986" s="62"/>
      <c r="C986" s="63">
        <v>47759.483200000002</v>
      </c>
      <c r="D986" s="63"/>
      <c r="E986" s="4">
        <f t="shared" si="187"/>
        <v>-10701.007825213836</v>
      </c>
      <c r="F986" s="4">
        <f t="shared" si="188"/>
        <v>-10701</v>
      </c>
      <c r="G986" s="4">
        <f t="shared" si="189"/>
        <v>-4.9214999962714501E-3</v>
      </c>
      <c r="J986" s="1">
        <f>G986</f>
        <v>-4.9214999962714501E-3</v>
      </c>
      <c r="M986" s="4"/>
      <c r="O986" s="4"/>
      <c r="P986" s="92">
        <f t="shared" si="190"/>
        <v>-1.8653967206163195E-2</v>
      </c>
      <c r="Q986" s="19">
        <f t="shared" si="191"/>
        <v>32740.983200000002</v>
      </c>
      <c r="R986" s="90">
        <f t="shared" si="192"/>
        <v>1.8858065567075195E-4</v>
      </c>
      <c r="S986" s="1">
        <f>S$17</f>
        <v>1</v>
      </c>
      <c r="T986" s="90">
        <f t="shared" si="193"/>
        <v>1.8858065567075195E-4</v>
      </c>
      <c r="AD986" s="1" t="s">
        <v>2009</v>
      </c>
      <c r="AI986" s="1" t="s">
        <v>1988</v>
      </c>
    </row>
    <row r="987" spans="1:35" ht="12.95" customHeight="1" x14ac:dyDescent="0.2">
      <c r="A987" s="61" t="s">
        <v>2141</v>
      </c>
      <c r="B987" s="62"/>
      <c r="C987" s="63">
        <v>47760.425600000002</v>
      </c>
      <c r="D987" s="63"/>
      <c r="E987" s="4">
        <f t="shared" si="187"/>
        <v>-10699.509403692153</v>
      </c>
      <c r="F987" s="4">
        <f t="shared" si="188"/>
        <v>-10699.5</v>
      </c>
      <c r="G987" s="4">
        <f t="shared" si="189"/>
        <v>-5.9142499958397821E-3</v>
      </c>
      <c r="J987" s="1">
        <f>G987</f>
        <v>-5.9142499958397821E-3</v>
      </c>
      <c r="M987" s="4"/>
      <c r="O987" s="4"/>
      <c r="P987" s="92">
        <f t="shared" si="190"/>
        <v>-1.8651000567211098E-2</v>
      </c>
      <c r="Q987" s="19">
        <f t="shared" si="191"/>
        <v>32741.925600000002</v>
      </c>
      <c r="R987" s="90">
        <f t="shared" si="192"/>
        <v>1.6222481511732754E-4</v>
      </c>
      <c r="S987" s="1">
        <f>S$17</f>
        <v>1</v>
      </c>
      <c r="T987" s="90">
        <f t="shared" si="193"/>
        <v>1.6222481511732754E-4</v>
      </c>
      <c r="AD987" s="1" t="s">
        <v>2009</v>
      </c>
      <c r="AI987" s="1" t="s">
        <v>1988</v>
      </c>
    </row>
    <row r="988" spans="1:35" ht="12.95" customHeight="1" x14ac:dyDescent="0.2">
      <c r="A988" s="61" t="s">
        <v>2141</v>
      </c>
      <c r="B988" s="62"/>
      <c r="C988" s="63">
        <v>47763.571100000001</v>
      </c>
      <c r="D988" s="63"/>
      <c r="E988" s="4">
        <f t="shared" si="187"/>
        <v>-10694.50804026213</v>
      </c>
      <c r="F988" s="4">
        <f t="shared" si="188"/>
        <v>-10694.5</v>
      </c>
      <c r="G988" s="4">
        <f t="shared" si="189"/>
        <v>-5.0567500002216548E-3</v>
      </c>
      <c r="J988" s="1">
        <f>G988</f>
        <v>-5.0567500002216548E-3</v>
      </c>
      <c r="M988" s="4"/>
      <c r="O988" s="4"/>
      <c r="P988" s="92">
        <f t="shared" si="190"/>
        <v>-1.8641113045561025E-2</v>
      </c>
      <c r="Q988" s="19">
        <f t="shared" si="191"/>
        <v>32745.071100000001</v>
      </c>
      <c r="R988" s="90">
        <f t="shared" si="192"/>
        <v>1.8453491934758193E-4</v>
      </c>
      <c r="S988" s="1">
        <f>S$17</f>
        <v>1</v>
      </c>
      <c r="T988" s="90">
        <f t="shared" si="193"/>
        <v>1.8453491934758193E-4</v>
      </c>
      <c r="AD988" s="1" t="s">
        <v>2009</v>
      </c>
      <c r="AI988" s="1" t="s">
        <v>1988</v>
      </c>
    </row>
    <row r="989" spans="1:35" ht="12.95" customHeight="1" x14ac:dyDescent="0.2">
      <c r="A989" s="64" t="s">
        <v>2261</v>
      </c>
      <c r="B989" s="70" t="s">
        <v>2232</v>
      </c>
      <c r="C989" s="65">
        <v>47770.808799999999</v>
      </c>
      <c r="D989" s="65">
        <v>8.0000000000000004E-4</v>
      </c>
      <c r="E989" s="4">
        <f t="shared" si="187"/>
        <v>-10683.000054855207</v>
      </c>
      <c r="F989" s="4">
        <f t="shared" si="188"/>
        <v>-10683</v>
      </c>
      <c r="G989" s="4">
        <f t="shared" si="189"/>
        <v>-3.4500000765547156E-5</v>
      </c>
      <c r="K989" s="1">
        <f>G989</f>
        <v>-3.4500000765547156E-5</v>
      </c>
      <c r="M989" s="4"/>
      <c r="O989" s="4"/>
      <c r="P989" s="92">
        <f t="shared" si="190"/>
        <v>-1.8618379188968966E-2</v>
      </c>
      <c r="Q989" s="19">
        <f t="shared" si="191"/>
        <v>32752.308799999999</v>
      </c>
      <c r="R989" s="90">
        <f t="shared" si="192"/>
        <v>3.4536056568174018E-4</v>
      </c>
      <c r="S989" s="1">
        <f>S$18</f>
        <v>1</v>
      </c>
      <c r="T989" s="90">
        <f t="shared" si="193"/>
        <v>3.4536056568174018E-4</v>
      </c>
    </row>
    <row r="990" spans="1:35" ht="12.95" customHeight="1" x14ac:dyDescent="0.2">
      <c r="A990" s="61" t="s">
        <v>2122</v>
      </c>
      <c r="B990" s="62"/>
      <c r="C990" s="63">
        <v>47771.438000000002</v>
      </c>
      <c r="D990" s="63"/>
      <c r="E990" s="4">
        <f t="shared" si="187"/>
        <v>-10681.999623168611</v>
      </c>
      <c r="F990" s="4">
        <f t="shared" si="188"/>
        <v>-10682</v>
      </c>
      <c r="G990" s="4">
        <f t="shared" si="189"/>
        <v>2.3700000019744039E-4</v>
      </c>
      <c r="I990" s="1">
        <f>G990</f>
        <v>2.3700000019744039E-4</v>
      </c>
      <c r="M990" s="4"/>
      <c r="O990" s="4"/>
      <c r="P990" s="92">
        <f t="shared" si="190"/>
        <v>-1.8616402822203591E-2</v>
      </c>
      <c r="Q990" s="19">
        <f t="shared" si="191"/>
        <v>32752.938000000002</v>
      </c>
      <c r="R990" s="90">
        <f t="shared" si="192"/>
        <v>3.5545079798371914E-4</v>
      </c>
      <c r="S990" s="1">
        <f>S$16</f>
        <v>0.1</v>
      </c>
      <c r="T990" s="90">
        <f t="shared" si="193"/>
        <v>3.5545079798371916E-5</v>
      </c>
      <c r="AD990" s="1" t="s">
        <v>1989</v>
      </c>
      <c r="AI990" s="1" t="s">
        <v>1988</v>
      </c>
    </row>
    <row r="991" spans="1:35" ht="12.95" customHeight="1" x14ac:dyDescent="0.2">
      <c r="A991" s="61" t="s">
        <v>2122</v>
      </c>
      <c r="B991" s="62"/>
      <c r="C991" s="63">
        <v>47771.440999999999</v>
      </c>
      <c r="D991" s="63"/>
      <c r="E991" s="4">
        <f t="shared" si="187"/>
        <v>-10681.994853151038</v>
      </c>
      <c r="F991" s="4">
        <f t="shared" si="188"/>
        <v>-10682</v>
      </c>
      <c r="G991" s="4">
        <f t="shared" si="189"/>
        <v>3.236999997170642E-3</v>
      </c>
      <c r="I991" s="1">
        <f>G991</f>
        <v>3.236999997170642E-3</v>
      </c>
      <c r="M991" s="4"/>
      <c r="O991" s="4"/>
      <c r="P991" s="92">
        <f t="shared" si="190"/>
        <v>-1.8616402822203591E-2</v>
      </c>
      <c r="Q991" s="19">
        <f t="shared" si="191"/>
        <v>32752.940999999999</v>
      </c>
      <c r="R991" s="90">
        <f t="shared" si="192"/>
        <v>4.7757121478583364E-4</v>
      </c>
      <c r="S991" s="1">
        <f>S$16</f>
        <v>0.1</v>
      </c>
      <c r="T991" s="90">
        <f t="shared" si="193"/>
        <v>4.7757121478583368E-5</v>
      </c>
      <c r="AD991" s="1" t="s">
        <v>1989</v>
      </c>
      <c r="AI991" s="1" t="s">
        <v>1988</v>
      </c>
    </row>
    <row r="992" spans="1:35" ht="12.95" customHeight="1" x14ac:dyDescent="0.2">
      <c r="A992" s="61" t="s">
        <v>2142</v>
      </c>
      <c r="B992" s="62"/>
      <c r="C992" s="63">
        <v>47778.338000000003</v>
      </c>
      <c r="D992" s="63"/>
      <c r="E992" s="4">
        <f t="shared" si="187"/>
        <v>-10671.028582740326</v>
      </c>
      <c r="F992" s="4">
        <f t="shared" si="188"/>
        <v>-10671</v>
      </c>
      <c r="G992" s="4">
        <f t="shared" si="189"/>
        <v>-1.7976499999349471E-2</v>
      </c>
      <c r="I992" s="1">
        <f>G992</f>
        <v>-1.7976499999349471E-2</v>
      </c>
      <c r="M992" s="4"/>
      <c r="O992" s="4"/>
      <c r="P992" s="92">
        <f t="shared" si="190"/>
        <v>-1.8594667965664877E-2</v>
      </c>
      <c r="Q992" s="19">
        <f t="shared" si="191"/>
        <v>32759.838000000003</v>
      </c>
      <c r="R992" s="90">
        <f t="shared" si="192"/>
        <v>3.8213163457852429E-7</v>
      </c>
      <c r="S992" s="1">
        <f>S$16</f>
        <v>0.1</v>
      </c>
      <c r="T992" s="90">
        <f t="shared" si="193"/>
        <v>3.8213163457852432E-8</v>
      </c>
      <c r="AD992" s="1" t="s">
        <v>1989</v>
      </c>
      <c r="AI992" s="1" t="s">
        <v>1988</v>
      </c>
    </row>
    <row r="993" spans="1:35" ht="12.95" customHeight="1" x14ac:dyDescent="0.2">
      <c r="A993" s="61" t="s">
        <v>2036</v>
      </c>
      <c r="B993" s="62"/>
      <c r="C993" s="63">
        <v>47794.697999999997</v>
      </c>
      <c r="D993" s="63"/>
      <c r="E993" s="4">
        <f t="shared" si="187"/>
        <v>-10645.016086884289</v>
      </c>
      <c r="F993" s="4">
        <f t="shared" si="188"/>
        <v>-10645</v>
      </c>
      <c r="G993" s="4">
        <f t="shared" si="189"/>
        <v>-1.011750000907341E-2</v>
      </c>
      <c r="I993" s="1">
        <f>G993</f>
        <v>-1.011750000907341E-2</v>
      </c>
      <c r="M993" s="4"/>
      <c r="O993" s="4"/>
      <c r="P993" s="92">
        <f t="shared" si="190"/>
        <v>-1.8543332404156454E-2</v>
      </c>
      <c r="Q993" s="19">
        <f t="shared" si="191"/>
        <v>32776.197999999997</v>
      </c>
      <c r="R993" s="90">
        <f t="shared" si="192"/>
        <v>7.0994651550030865E-5</v>
      </c>
      <c r="S993" s="1">
        <f>S$16</f>
        <v>0.1</v>
      </c>
      <c r="T993" s="90">
        <f t="shared" si="193"/>
        <v>7.0994651550030869E-6</v>
      </c>
      <c r="AD993" s="1" t="s">
        <v>1989</v>
      </c>
      <c r="AE993" s="1">
        <v>12</v>
      </c>
      <c r="AG993" s="1" t="s">
        <v>2038</v>
      </c>
      <c r="AI993" s="1" t="s">
        <v>2037</v>
      </c>
    </row>
    <row r="994" spans="1:35" ht="12.95" customHeight="1" x14ac:dyDescent="0.2">
      <c r="A994" s="61" t="s">
        <v>2036</v>
      </c>
      <c r="B994" s="62"/>
      <c r="C994" s="63">
        <v>47796.593999999997</v>
      </c>
      <c r="D994" s="63"/>
      <c r="E994" s="4">
        <f t="shared" si="187"/>
        <v>-10642.001435775299</v>
      </c>
      <c r="F994" s="4">
        <f t="shared" si="188"/>
        <v>-10642</v>
      </c>
      <c r="G994" s="4">
        <f t="shared" si="189"/>
        <v>-9.0300000738352537E-4</v>
      </c>
      <c r="I994" s="1">
        <f>G994</f>
        <v>-9.0300000738352537E-4</v>
      </c>
      <c r="M994" s="4"/>
      <c r="O994" s="4"/>
      <c r="P994" s="92">
        <f t="shared" si="190"/>
        <v>-1.8537412482830168E-2</v>
      </c>
      <c r="Q994" s="19">
        <f t="shared" si="191"/>
        <v>32778.093999999997</v>
      </c>
      <c r="R994" s="90">
        <f t="shared" si="192"/>
        <v>3.1097250335418815E-4</v>
      </c>
      <c r="S994" s="1">
        <f>S$16</f>
        <v>0.1</v>
      </c>
      <c r="T994" s="90">
        <f t="shared" si="193"/>
        <v>3.1097250335418814E-5</v>
      </c>
      <c r="AD994" s="1" t="s">
        <v>1989</v>
      </c>
      <c r="AE994" s="1">
        <v>8</v>
      </c>
      <c r="AG994" s="1" t="s">
        <v>2039</v>
      </c>
      <c r="AI994" s="1" t="s">
        <v>2037</v>
      </c>
    </row>
    <row r="995" spans="1:35" ht="12.95" customHeight="1" x14ac:dyDescent="0.2">
      <c r="A995" s="61" t="s">
        <v>2144</v>
      </c>
      <c r="B995" s="62"/>
      <c r="C995" s="63">
        <v>47803.509400000003</v>
      </c>
      <c r="D995" s="63"/>
      <c r="E995" s="4">
        <f t="shared" si="187"/>
        <v>-10631.005909256774</v>
      </c>
      <c r="F995" s="4">
        <f t="shared" si="188"/>
        <v>-10631</v>
      </c>
      <c r="G995" s="4">
        <f t="shared" si="189"/>
        <v>-3.7165000030654483E-3</v>
      </c>
      <c r="J995" s="1">
        <f>G995</f>
        <v>-3.7165000030654483E-3</v>
      </c>
      <c r="M995" s="4"/>
      <c r="O995" s="4"/>
      <c r="P995" s="92">
        <f t="shared" si="190"/>
        <v>-1.8515712145494273E-2</v>
      </c>
      <c r="Q995" s="19">
        <f t="shared" si="191"/>
        <v>32785.009400000003</v>
      </c>
      <c r="R995" s="90">
        <f t="shared" si="192"/>
        <v>2.1901668003661276E-4</v>
      </c>
      <c r="S995" s="1">
        <f>S$17</f>
        <v>1</v>
      </c>
      <c r="T995" s="90">
        <f t="shared" si="193"/>
        <v>2.1901668003661276E-4</v>
      </c>
      <c r="AD995" s="1" t="s">
        <v>2127</v>
      </c>
      <c r="AI995" s="1" t="s">
        <v>1988</v>
      </c>
    </row>
    <row r="996" spans="1:35" ht="12.95" customHeight="1" x14ac:dyDescent="0.2">
      <c r="A996" s="61" t="s">
        <v>2144</v>
      </c>
      <c r="B996" s="62" t="s">
        <v>2226</v>
      </c>
      <c r="C996" s="63">
        <v>47806.338900000002</v>
      </c>
      <c r="D996" s="63"/>
      <c r="E996" s="4">
        <f t="shared" si="187"/>
        <v>-10626.506987678249</v>
      </c>
      <c r="F996" s="4">
        <f t="shared" si="188"/>
        <v>-10626.5</v>
      </c>
      <c r="G996" s="4">
        <f t="shared" si="189"/>
        <v>-4.3947500016656704E-3</v>
      </c>
      <c r="J996" s="1">
        <f>G996</f>
        <v>-4.3947500016656704E-3</v>
      </c>
      <c r="M996" s="4"/>
      <c r="O996" s="4"/>
      <c r="P996" s="92">
        <f t="shared" si="190"/>
        <v>-1.8506837470805042E-2</v>
      </c>
      <c r="Q996" s="19">
        <f t="shared" si="191"/>
        <v>32787.838900000002</v>
      </c>
      <c r="R996" s="90">
        <f t="shared" si="192"/>
        <v>1.991510127366405E-4</v>
      </c>
      <c r="S996" s="1">
        <f>S$17</f>
        <v>1</v>
      </c>
      <c r="T996" s="90">
        <f t="shared" si="193"/>
        <v>1.991510127366405E-4</v>
      </c>
      <c r="AD996" s="1" t="s">
        <v>2127</v>
      </c>
      <c r="AI996" s="1" t="s">
        <v>1988</v>
      </c>
    </row>
    <row r="997" spans="1:35" ht="12.95" customHeight="1" x14ac:dyDescent="0.2">
      <c r="A997" s="159" t="s">
        <v>1313</v>
      </c>
      <c r="B997" s="161" t="s">
        <v>2226</v>
      </c>
      <c r="C997" s="165">
        <v>47806.339699999997</v>
      </c>
      <c r="D997" s="165" t="s">
        <v>2272</v>
      </c>
      <c r="E997" s="4">
        <f t="shared" si="187"/>
        <v>-10626.505715673571</v>
      </c>
      <c r="F997" s="4">
        <f t="shared" si="188"/>
        <v>-10626.5</v>
      </c>
      <c r="G997" s="4">
        <f t="shared" si="189"/>
        <v>-3.5947500073234551E-3</v>
      </c>
      <c r="J997" s="1">
        <f>G997</f>
        <v>-3.5947500073234551E-3</v>
      </c>
      <c r="M997" s="4"/>
      <c r="O997" s="4"/>
      <c r="P997" s="92">
        <f t="shared" si="190"/>
        <v>-1.8506837470805042E-2</v>
      </c>
      <c r="Q997" s="19">
        <f t="shared" si="191"/>
        <v>32787.839699999997</v>
      </c>
      <c r="R997" s="90">
        <f t="shared" si="192"/>
        <v>2.2237035251852473E-4</v>
      </c>
      <c r="S997" s="1">
        <f>S$17</f>
        <v>1</v>
      </c>
      <c r="T997">
        <f t="shared" si="193"/>
        <v>2.2237035251852473E-4</v>
      </c>
    </row>
    <row r="998" spans="1:35" ht="12.95" customHeight="1" x14ac:dyDescent="0.2">
      <c r="A998" s="61" t="s">
        <v>2144</v>
      </c>
      <c r="B998" s="62" t="s">
        <v>2226</v>
      </c>
      <c r="C998" s="63">
        <v>47806.340400000001</v>
      </c>
      <c r="D998" s="63"/>
      <c r="E998" s="4">
        <f t="shared" si="187"/>
        <v>-10626.504602669462</v>
      </c>
      <c r="F998" s="4">
        <f t="shared" si="188"/>
        <v>-10626.5</v>
      </c>
      <c r="G998" s="4">
        <f t="shared" si="189"/>
        <v>-2.8947500031790696E-3</v>
      </c>
      <c r="J998" s="1">
        <f>G998</f>
        <v>-2.8947500031790696E-3</v>
      </c>
      <c r="O998" s="4"/>
      <c r="P998" s="92">
        <f t="shared" si="190"/>
        <v>-1.8506837470805042E-2</v>
      </c>
      <c r="Q998" s="19">
        <f t="shared" si="191"/>
        <v>32787.840400000001</v>
      </c>
      <c r="R998" s="90">
        <f t="shared" si="192"/>
        <v>2.4373727509680395E-4</v>
      </c>
      <c r="S998" s="1">
        <f>S$17</f>
        <v>1</v>
      </c>
      <c r="T998" s="90">
        <f t="shared" si="193"/>
        <v>2.4373727509680395E-4</v>
      </c>
      <c r="AD998" s="1" t="s">
        <v>2143</v>
      </c>
      <c r="AI998" s="1" t="s">
        <v>1988</v>
      </c>
    </row>
    <row r="999" spans="1:35" ht="12.95" customHeight="1" x14ac:dyDescent="0.2">
      <c r="A999" s="61" t="s">
        <v>2139</v>
      </c>
      <c r="B999" s="62"/>
      <c r="C999" s="63">
        <v>47815.457999999999</v>
      </c>
      <c r="D999" s="63"/>
      <c r="E999" s="4">
        <f t="shared" si="187"/>
        <v>-10612.007565247883</v>
      </c>
      <c r="F999" s="4">
        <f t="shared" si="188"/>
        <v>-10612</v>
      </c>
      <c r="G999" s="4">
        <f t="shared" si="189"/>
        <v>-4.7580000027664937E-3</v>
      </c>
      <c r="I999" s="1">
        <f>G999</f>
        <v>-4.7580000027664937E-3</v>
      </c>
      <c r="O999" s="4"/>
      <c r="P999" s="92">
        <f t="shared" si="190"/>
        <v>-1.8478252103670469E-2</v>
      </c>
      <c r="Q999" s="19">
        <f t="shared" si="191"/>
        <v>32796.957999999999</v>
      </c>
      <c r="R999" s="90">
        <f t="shared" si="192"/>
        <v>1.8824531771235994E-4</v>
      </c>
      <c r="S999" s="1">
        <f>S$16</f>
        <v>0.1</v>
      </c>
      <c r="T999" s="90">
        <f t="shared" si="193"/>
        <v>1.8824531771235994E-5</v>
      </c>
      <c r="AD999" s="1" t="s">
        <v>1989</v>
      </c>
      <c r="AE999" s="1">
        <v>10</v>
      </c>
      <c r="AG999" s="1" t="s">
        <v>2138</v>
      </c>
      <c r="AI999" s="1" t="s">
        <v>1993</v>
      </c>
    </row>
    <row r="1000" spans="1:35" ht="12.95" customHeight="1" x14ac:dyDescent="0.2">
      <c r="A1000" s="61" t="s">
        <v>2139</v>
      </c>
      <c r="B1000" s="62"/>
      <c r="C1000" s="63">
        <v>47817.343000000001</v>
      </c>
      <c r="D1000" s="63"/>
      <c r="E1000" s="4">
        <f t="shared" si="187"/>
        <v>-10609.010404203342</v>
      </c>
      <c r="F1000" s="4">
        <f t="shared" si="188"/>
        <v>-10609</v>
      </c>
      <c r="G1000" s="4">
        <f t="shared" si="189"/>
        <v>-6.543499999679625E-3</v>
      </c>
      <c r="I1000" s="1">
        <f>G1000</f>
        <v>-6.543499999679625E-3</v>
      </c>
      <c r="O1000" s="4"/>
      <c r="P1000" s="92">
        <f t="shared" si="190"/>
        <v>-1.8472339949164817E-2</v>
      </c>
      <c r="Q1000" s="19">
        <f t="shared" si="191"/>
        <v>32798.843000000001</v>
      </c>
      <c r="R1000" s="90">
        <f t="shared" si="192"/>
        <v>1.4229722254043389E-4</v>
      </c>
      <c r="S1000" s="1">
        <f>S$16</f>
        <v>0.1</v>
      </c>
      <c r="T1000" s="90">
        <f t="shared" si="193"/>
        <v>1.4229722254043389E-5</v>
      </c>
      <c r="AD1000" s="1" t="s">
        <v>1989</v>
      </c>
      <c r="AE1000" s="1">
        <v>10</v>
      </c>
      <c r="AG1000" s="1" t="s">
        <v>2138</v>
      </c>
      <c r="AI1000" s="1" t="s">
        <v>1993</v>
      </c>
    </row>
    <row r="1001" spans="1:35" ht="12.95" customHeight="1" x14ac:dyDescent="0.2">
      <c r="A1001" s="159" t="s">
        <v>1324</v>
      </c>
      <c r="B1001" s="161" t="s">
        <v>2232</v>
      </c>
      <c r="C1001" s="165">
        <v>47817.345600000001</v>
      </c>
      <c r="D1001" s="165" t="s">
        <v>2272</v>
      </c>
      <c r="E1001" s="4">
        <f t="shared" si="187"/>
        <v>-10609.006270188107</v>
      </c>
      <c r="F1001" s="4">
        <f t="shared" si="188"/>
        <v>-10609</v>
      </c>
      <c r="G1001" s="4">
        <f t="shared" si="189"/>
        <v>-3.9434999998775311E-3</v>
      </c>
      <c r="J1001" s="1">
        <f>G1001</f>
        <v>-3.9434999998775311E-3</v>
      </c>
      <c r="O1001" s="4"/>
      <c r="P1001" s="92">
        <f t="shared" si="190"/>
        <v>-1.8472339949164817E-2</v>
      </c>
      <c r="Q1001" s="19">
        <f t="shared" si="191"/>
        <v>32798.845600000001</v>
      </c>
      <c r="R1001" s="90">
        <f t="shared" si="192"/>
        <v>2.1108719027200618E-4</v>
      </c>
      <c r="S1001" s="1">
        <f>S$17</f>
        <v>1</v>
      </c>
      <c r="T1001">
        <f t="shared" si="193"/>
        <v>2.1108719027200618E-4</v>
      </c>
    </row>
    <row r="1002" spans="1:35" ht="12.95" customHeight="1" x14ac:dyDescent="0.2">
      <c r="A1002" s="61" t="s">
        <v>2139</v>
      </c>
      <c r="B1002" s="62"/>
      <c r="C1002" s="63">
        <v>47822.374000000003</v>
      </c>
      <c r="D1002" s="63"/>
      <c r="E1002" s="4">
        <f t="shared" si="187"/>
        <v>-10601.011084725844</v>
      </c>
      <c r="F1002" s="4">
        <f t="shared" si="188"/>
        <v>-10601</v>
      </c>
      <c r="G1002" s="4">
        <f t="shared" si="189"/>
        <v>-6.9714999990537763E-3</v>
      </c>
      <c r="I1002" s="1">
        <f t="shared" ref="I1002:I1026" si="194">G1002</f>
        <v>-6.9714999990537763E-3</v>
      </c>
      <c r="O1002" s="4"/>
      <c r="P1002" s="92">
        <f t="shared" si="190"/>
        <v>-1.8456577655736692E-2</v>
      </c>
      <c r="Q1002" s="19">
        <f t="shared" si="191"/>
        <v>32803.874000000003</v>
      </c>
      <c r="R1002" s="90">
        <f t="shared" si="192"/>
        <v>1.3190700878003715E-4</v>
      </c>
      <c r="S1002" s="1">
        <f t="shared" ref="S1002:S1026" si="195">S$16</f>
        <v>0.1</v>
      </c>
      <c r="T1002" s="90">
        <f t="shared" si="193"/>
        <v>1.3190700878003715E-5</v>
      </c>
      <c r="AD1002" s="1" t="s">
        <v>1989</v>
      </c>
      <c r="AE1002" s="1">
        <v>7</v>
      </c>
      <c r="AG1002" s="1" t="s">
        <v>2138</v>
      </c>
      <c r="AI1002" s="1" t="s">
        <v>1993</v>
      </c>
    </row>
    <row r="1003" spans="1:35" ht="12.95" customHeight="1" x14ac:dyDescent="0.2">
      <c r="A1003" s="61" t="s">
        <v>2145</v>
      </c>
      <c r="B1003" s="62"/>
      <c r="C1003" s="63">
        <v>47834.32</v>
      </c>
      <c r="D1003" s="63"/>
      <c r="E1003" s="4">
        <f t="shared" si="187"/>
        <v>-10582.016874732186</v>
      </c>
      <c r="F1003" s="4">
        <f t="shared" si="188"/>
        <v>-10582</v>
      </c>
      <c r="G1003" s="4">
        <f t="shared" si="189"/>
        <v>-1.0612999998556916E-2</v>
      </c>
      <c r="I1003" s="1">
        <f t="shared" si="194"/>
        <v>-1.0612999998556916E-2</v>
      </c>
      <c r="O1003" s="4"/>
      <c r="P1003" s="92">
        <f t="shared" si="190"/>
        <v>-1.8419162331971085E-2</v>
      </c>
      <c r="Q1003" s="19">
        <f t="shared" si="191"/>
        <v>32815.82</v>
      </c>
      <c r="R1003" s="90">
        <f t="shared" si="192"/>
        <v>6.0936170375614157E-5</v>
      </c>
      <c r="S1003" s="1">
        <f t="shared" si="195"/>
        <v>0.1</v>
      </c>
      <c r="T1003" s="90">
        <f t="shared" si="193"/>
        <v>6.0936170375614162E-6</v>
      </c>
      <c r="AD1003" s="1" t="s">
        <v>1989</v>
      </c>
      <c r="AE1003" s="1">
        <v>10</v>
      </c>
      <c r="AG1003" s="1" t="s">
        <v>2138</v>
      </c>
      <c r="AI1003" s="1" t="s">
        <v>1993</v>
      </c>
    </row>
    <row r="1004" spans="1:35" ht="12.95" customHeight="1" x14ac:dyDescent="0.2">
      <c r="A1004" s="61" t="s">
        <v>2145</v>
      </c>
      <c r="B1004" s="62"/>
      <c r="C1004" s="63">
        <v>47849.421000000002</v>
      </c>
      <c r="D1004" s="63"/>
      <c r="E1004" s="4">
        <f t="shared" si="187"/>
        <v>-10558.006196252833</v>
      </c>
      <c r="F1004" s="4">
        <f t="shared" si="188"/>
        <v>-10558</v>
      </c>
      <c r="G1004" s="4">
        <f t="shared" si="189"/>
        <v>-3.8970000023255125E-3</v>
      </c>
      <c r="I1004" s="1">
        <f t="shared" si="194"/>
        <v>-3.8970000023255125E-3</v>
      </c>
      <c r="O1004" s="4"/>
      <c r="P1004" s="92">
        <f t="shared" si="190"/>
        <v>-1.8371941351983005E-2</v>
      </c>
      <c r="Q1004" s="19">
        <f t="shared" si="191"/>
        <v>32830.921000000002</v>
      </c>
      <c r="R1004" s="90">
        <f t="shared" si="192"/>
        <v>2.0952392707602424E-4</v>
      </c>
      <c r="S1004" s="1">
        <f t="shared" si="195"/>
        <v>0.1</v>
      </c>
      <c r="T1004" s="90">
        <f t="shared" si="193"/>
        <v>2.0952392707602424E-5</v>
      </c>
      <c r="AD1004" s="1" t="s">
        <v>1989</v>
      </c>
      <c r="AE1004" s="1">
        <v>10</v>
      </c>
      <c r="AG1004" s="1" t="s">
        <v>2138</v>
      </c>
      <c r="AI1004" s="1" t="s">
        <v>1993</v>
      </c>
    </row>
    <row r="1005" spans="1:35" ht="12.95" customHeight="1" x14ac:dyDescent="0.2">
      <c r="A1005" s="159" t="s">
        <v>1335</v>
      </c>
      <c r="B1005" s="161" t="s">
        <v>2232</v>
      </c>
      <c r="C1005" s="165">
        <v>47856.337</v>
      </c>
      <c r="D1005" s="165" t="s">
        <v>2272</v>
      </c>
      <c r="E1005" s="4">
        <f t="shared" si="187"/>
        <v>-10547.009715730806</v>
      </c>
      <c r="F1005" s="4">
        <f t="shared" si="188"/>
        <v>-10547</v>
      </c>
      <c r="G1005" s="4">
        <f t="shared" si="189"/>
        <v>-6.1105000058887526E-3</v>
      </c>
      <c r="I1005" s="1">
        <f t="shared" si="194"/>
        <v>-6.1105000058887526E-3</v>
      </c>
      <c r="O1005" s="4"/>
      <c r="P1005" s="92">
        <f t="shared" si="190"/>
        <v>-1.8350313504973036E-2</v>
      </c>
      <c r="Q1005" s="19">
        <f t="shared" si="191"/>
        <v>32837.837</v>
      </c>
      <c r="R1005" s="90">
        <f t="shared" si="192"/>
        <v>1.4981303449236583E-4</v>
      </c>
      <c r="S1005" s="1">
        <f t="shared" si="195"/>
        <v>0.1</v>
      </c>
      <c r="T1005" s="90">
        <f t="shared" si="193"/>
        <v>1.4981303449236583E-5</v>
      </c>
    </row>
    <row r="1006" spans="1:35" ht="12.95" customHeight="1" x14ac:dyDescent="0.2">
      <c r="A1006" s="61" t="s">
        <v>2145</v>
      </c>
      <c r="B1006" s="62"/>
      <c r="C1006" s="63">
        <v>47856.343999999997</v>
      </c>
      <c r="D1006" s="63"/>
      <c r="E1006" s="4">
        <f t="shared" si="187"/>
        <v>-10546.998585689795</v>
      </c>
      <c r="F1006" s="4">
        <f t="shared" si="188"/>
        <v>-10547</v>
      </c>
      <c r="G1006" s="4">
        <f t="shared" si="189"/>
        <v>8.8949999189935625E-4</v>
      </c>
      <c r="I1006" s="1">
        <f t="shared" si="194"/>
        <v>8.8949999189935625E-4</v>
      </c>
      <c r="O1006" s="4"/>
      <c r="P1006" s="92">
        <f t="shared" si="190"/>
        <v>-1.8350313504973036E-2</v>
      </c>
      <c r="Q1006" s="19">
        <f t="shared" si="191"/>
        <v>32837.843999999997</v>
      </c>
      <c r="R1006" s="90">
        <f t="shared" si="192"/>
        <v>3.7017042339443308E-4</v>
      </c>
      <c r="S1006" s="1">
        <f t="shared" si="195"/>
        <v>0.1</v>
      </c>
      <c r="T1006" s="90">
        <f t="shared" si="193"/>
        <v>3.7017042339443314E-5</v>
      </c>
      <c r="AD1006" s="1" t="s">
        <v>1989</v>
      </c>
      <c r="AE1006" s="1">
        <v>10</v>
      </c>
      <c r="AG1006" s="1" t="s">
        <v>2138</v>
      </c>
      <c r="AI1006" s="1" t="s">
        <v>1993</v>
      </c>
    </row>
    <row r="1007" spans="1:35" ht="12.95" customHeight="1" x14ac:dyDescent="0.2">
      <c r="A1007" s="61" t="s">
        <v>2036</v>
      </c>
      <c r="B1007" s="62"/>
      <c r="C1007" s="63">
        <v>47918.603000000003</v>
      </c>
      <c r="D1007" s="63"/>
      <c r="E1007" s="4">
        <f t="shared" si="187"/>
        <v>-10448.006410903623</v>
      </c>
      <c r="F1007" s="4">
        <f t="shared" si="188"/>
        <v>-10448</v>
      </c>
      <c r="G1007" s="4">
        <f t="shared" si="189"/>
        <v>-4.0319999970961362E-3</v>
      </c>
      <c r="I1007" s="1">
        <f t="shared" si="194"/>
        <v>-4.0319999970961362E-3</v>
      </c>
      <c r="O1007" s="4"/>
      <c r="P1007" s="92">
        <f t="shared" si="190"/>
        <v>-1.8156090057018216E-2</v>
      </c>
      <c r="Q1007" s="19">
        <f t="shared" si="191"/>
        <v>32900.103000000003</v>
      </c>
      <c r="R1007" s="90">
        <f t="shared" si="192"/>
        <v>1.9948992002078971E-4</v>
      </c>
      <c r="S1007" s="1">
        <f t="shared" si="195"/>
        <v>0.1</v>
      </c>
      <c r="T1007" s="90">
        <f t="shared" si="193"/>
        <v>1.9948992002078971E-5</v>
      </c>
      <c r="AD1007" s="1" t="s">
        <v>1989</v>
      </c>
      <c r="AE1007" s="1">
        <v>14</v>
      </c>
      <c r="AG1007" s="1" t="s">
        <v>2039</v>
      </c>
      <c r="AI1007" s="1" t="s">
        <v>2037</v>
      </c>
    </row>
    <row r="1008" spans="1:35" ht="12.95" customHeight="1" x14ac:dyDescent="0.2">
      <c r="A1008" s="61" t="s">
        <v>2146</v>
      </c>
      <c r="B1008" s="62"/>
      <c r="C1008" s="63">
        <v>47927.41</v>
      </c>
      <c r="D1008" s="63"/>
      <c r="E1008" s="4">
        <f t="shared" si="187"/>
        <v>-10434.003229301898</v>
      </c>
      <c r="F1008" s="4">
        <f t="shared" si="188"/>
        <v>-10434</v>
      </c>
      <c r="G1008" s="4">
        <f t="shared" si="189"/>
        <v>-2.0309999963501468E-3</v>
      </c>
      <c r="I1008" s="1">
        <f t="shared" si="194"/>
        <v>-2.0309999963501468E-3</v>
      </c>
      <c r="O1008" s="4"/>
      <c r="P1008" s="92">
        <f t="shared" si="190"/>
        <v>-1.8128686170995535E-2</v>
      </c>
      <c r="Q1008" s="19">
        <f t="shared" si="191"/>
        <v>32908.910000000003</v>
      </c>
      <c r="R1008" s="90">
        <f t="shared" si="192"/>
        <v>2.5913550017736927E-4</v>
      </c>
      <c r="S1008" s="1">
        <f t="shared" si="195"/>
        <v>0.1</v>
      </c>
      <c r="T1008" s="90">
        <f t="shared" si="193"/>
        <v>2.5913550017736929E-5</v>
      </c>
      <c r="AD1008" s="1" t="s">
        <v>1989</v>
      </c>
      <c r="AE1008" s="1">
        <v>9</v>
      </c>
      <c r="AG1008" s="1" t="s">
        <v>2134</v>
      </c>
      <c r="AI1008" s="1" t="s">
        <v>1993</v>
      </c>
    </row>
    <row r="1009" spans="1:35" ht="12.95" customHeight="1" x14ac:dyDescent="0.2">
      <c r="A1009" s="61" t="s">
        <v>2036</v>
      </c>
      <c r="B1009" s="62"/>
      <c r="C1009" s="63">
        <v>47930.552000000003</v>
      </c>
      <c r="D1009" s="63"/>
      <c r="E1009" s="4">
        <f t="shared" si="187"/>
        <v>-10429.007430892381</v>
      </c>
      <c r="F1009" s="4">
        <f t="shared" si="188"/>
        <v>-10429</v>
      </c>
      <c r="G1009" s="4">
        <f t="shared" si="189"/>
        <v>-4.673499999626074E-3</v>
      </c>
      <c r="I1009" s="1">
        <f t="shared" si="194"/>
        <v>-4.673499999626074E-3</v>
      </c>
      <c r="O1009" s="4"/>
      <c r="P1009" s="92">
        <f t="shared" si="190"/>
        <v>-1.8118902795349428E-2</v>
      </c>
      <c r="Q1009" s="19">
        <f t="shared" si="191"/>
        <v>32912.052000000003</v>
      </c>
      <c r="R1009" s="90">
        <f t="shared" si="192"/>
        <v>1.8077885633924537E-4</v>
      </c>
      <c r="S1009" s="1">
        <f t="shared" si="195"/>
        <v>0.1</v>
      </c>
      <c r="T1009" s="90">
        <f t="shared" si="193"/>
        <v>1.8077885633924537E-5</v>
      </c>
      <c r="AD1009" s="1" t="s">
        <v>1989</v>
      </c>
      <c r="AE1009" s="1">
        <v>9</v>
      </c>
      <c r="AG1009" s="1" t="s">
        <v>2039</v>
      </c>
      <c r="AI1009" s="1" t="s">
        <v>2037</v>
      </c>
    </row>
    <row r="1010" spans="1:35" ht="12.95" customHeight="1" x14ac:dyDescent="0.2">
      <c r="A1010" s="61" t="s">
        <v>2136</v>
      </c>
      <c r="B1010" s="62"/>
      <c r="C1010" s="63">
        <v>48088.417000000001</v>
      </c>
      <c r="D1010" s="63"/>
      <c r="E1010" s="4">
        <f t="shared" si="187"/>
        <v>-10178.00115593426</v>
      </c>
      <c r="F1010" s="4">
        <f t="shared" si="188"/>
        <v>-10178</v>
      </c>
      <c r="G1010" s="4">
        <f t="shared" si="189"/>
        <v>-7.2699999873293564E-4</v>
      </c>
      <c r="I1010" s="1">
        <f t="shared" si="194"/>
        <v>-7.2699999873293564E-4</v>
      </c>
      <c r="O1010" s="4"/>
      <c r="P1010" s="92">
        <f t="shared" si="190"/>
        <v>-1.7630297867342604E-2</v>
      </c>
      <c r="Q1010" s="19">
        <f t="shared" si="191"/>
        <v>33069.917000000001</v>
      </c>
      <c r="R1010" s="90">
        <f t="shared" si="192"/>
        <v>2.8572147883494415E-4</v>
      </c>
      <c r="S1010" s="1">
        <f t="shared" si="195"/>
        <v>0.1</v>
      </c>
      <c r="T1010" s="90">
        <f t="shared" si="193"/>
        <v>2.8572147883494415E-5</v>
      </c>
      <c r="AD1010" s="1" t="s">
        <v>1989</v>
      </c>
      <c r="AI1010" s="1" t="s">
        <v>1988</v>
      </c>
    </row>
    <row r="1011" spans="1:35" ht="12.95" customHeight="1" x14ac:dyDescent="0.2">
      <c r="A1011" s="61" t="s">
        <v>2136</v>
      </c>
      <c r="B1011" s="62"/>
      <c r="C1011" s="63">
        <v>48088.417999999998</v>
      </c>
      <c r="D1011" s="63"/>
      <c r="E1011" s="4">
        <f t="shared" si="187"/>
        <v>-10177.999565928407</v>
      </c>
      <c r="F1011" s="4">
        <f t="shared" si="188"/>
        <v>-10178</v>
      </c>
      <c r="G1011" s="4">
        <f t="shared" si="189"/>
        <v>2.7299999783281237E-4</v>
      </c>
      <c r="I1011" s="1">
        <f t="shared" si="194"/>
        <v>2.7299999783281237E-4</v>
      </c>
      <c r="O1011" s="4"/>
      <c r="P1011" s="92">
        <f t="shared" si="190"/>
        <v>-1.7630297867342604E-2</v>
      </c>
      <c r="Q1011" s="19">
        <f t="shared" si="191"/>
        <v>33069.917999999998</v>
      </c>
      <c r="R1011" s="90">
        <f t="shared" si="192"/>
        <v>3.2052807444919463E-4</v>
      </c>
      <c r="S1011" s="1">
        <f t="shared" si="195"/>
        <v>0.1</v>
      </c>
      <c r="T1011" s="90">
        <f t="shared" si="193"/>
        <v>3.2052807444919463E-5</v>
      </c>
      <c r="AD1011" s="1" t="s">
        <v>1989</v>
      </c>
      <c r="AI1011" s="1" t="s">
        <v>1988</v>
      </c>
    </row>
    <row r="1012" spans="1:35" ht="12.95" customHeight="1" x14ac:dyDescent="0.2">
      <c r="A1012" s="61" t="s">
        <v>2136</v>
      </c>
      <c r="B1012" s="62"/>
      <c r="C1012" s="63">
        <v>48088.419000000002</v>
      </c>
      <c r="D1012" s="63"/>
      <c r="E1012" s="4">
        <f t="shared" si="187"/>
        <v>-10177.997975922541</v>
      </c>
      <c r="F1012" s="4">
        <f t="shared" si="188"/>
        <v>-10178</v>
      </c>
      <c r="G1012" s="4">
        <f t="shared" si="189"/>
        <v>1.273000001674518E-3</v>
      </c>
      <c r="I1012" s="1">
        <f t="shared" si="194"/>
        <v>1.273000001674518E-3</v>
      </c>
      <c r="O1012" s="4"/>
      <c r="P1012" s="92">
        <f t="shared" si="190"/>
        <v>-1.7630297867342604E-2</v>
      </c>
      <c r="Q1012" s="19">
        <f t="shared" si="191"/>
        <v>33069.919000000002</v>
      </c>
      <c r="R1012" s="90">
        <f t="shared" si="192"/>
        <v>3.5733467032478727E-4</v>
      </c>
      <c r="S1012" s="1">
        <f t="shared" si="195"/>
        <v>0.1</v>
      </c>
      <c r="T1012" s="90">
        <f t="shared" si="193"/>
        <v>3.5733467032478729E-5</v>
      </c>
      <c r="AD1012" s="1" t="s">
        <v>1989</v>
      </c>
      <c r="AI1012" s="1" t="s">
        <v>1988</v>
      </c>
    </row>
    <row r="1013" spans="1:35" ht="12.95" customHeight="1" x14ac:dyDescent="0.2">
      <c r="A1013" s="61" t="s">
        <v>2136</v>
      </c>
      <c r="B1013" s="62"/>
      <c r="C1013" s="63">
        <v>48088.42</v>
      </c>
      <c r="D1013" s="63"/>
      <c r="E1013" s="4">
        <f t="shared" si="187"/>
        <v>-10177.996385916687</v>
      </c>
      <c r="F1013" s="4">
        <f t="shared" si="188"/>
        <v>-10178</v>
      </c>
      <c r="G1013" s="4">
        <f t="shared" si="189"/>
        <v>2.272999998240266E-3</v>
      </c>
      <c r="I1013" s="1">
        <f t="shared" si="194"/>
        <v>2.272999998240266E-3</v>
      </c>
      <c r="O1013" s="4"/>
      <c r="P1013" s="92">
        <f t="shared" si="190"/>
        <v>-1.7630297867342604E-2</v>
      </c>
      <c r="Q1013" s="19">
        <f t="shared" si="191"/>
        <v>33069.919999999998</v>
      </c>
      <c r="R1013" s="90">
        <f t="shared" si="192"/>
        <v>3.9614126592611563E-4</v>
      </c>
      <c r="S1013" s="1">
        <f t="shared" si="195"/>
        <v>0.1</v>
      </c>
      <c r="T1013" s="90">
        <f t="shared" si="193"/>
        <v>3.9614126592611567E-5</v>
      </c>
      <c r="AD1013" s="1" t="s">
        <v>1989</v>
      </c>
      <c r="AI1013" s="1" t="s">
        <v>1988</v>
      </c>
    </row>
    <row r="1014" spans="1:35" ht="12.95" customHeight="1" x14ac:dyDescent="0.2">
      <c r="A1014" s="61" t="s">
        <v>2136</v>
      </c>
      <c r="B1014" s="62"/>
      <c r="C1014" s="63">
        <v>48088.421999999999</v>
      </c>
      <c r="D1014" s="63"/>
      <c r="E1014" s="4">
        <f t="shared" si="187"/>
        <v>-10177.99320590497</v>
      </c>
      <c r="F1014" s="4">
        <f t="shared" si="188"/>
        <v>-10178</v>
      </c>
      <c r="G1014" s="4">
        <f t="shared" si="189"/>
        <v>4.2729999986477196E-3</v>
      </c>
      <c r="I1014" s="1">
        <f t="shared" si="194"/>
        <v>4.2729999986477196E-3</v>
      </c>
      <c r="O1014" s="4"/>
      <c r="P1014" s="92">
        <f t="shared" si="190"/>
        <v>-1.7630297867342604E-2</v>
      </c>
      <c r="Q1014" s="19">
        <f t="shared" si="191"/>
        <v>33069.921999999999</v>
      </c>
      <c r="R1014" s="90">
        <f t="shared" si="192"/>
        <v>4.7975445740629626E-4</v>
      </c>
      <c r="S1014" s="1">
        <f t="shared" si="195"/>
        <v>0.1</v>
      </c>
      <c r="T1014" s="90">
        <f t="shared" si="193"/>
        <v>4.7975445740629629E-5</v>
      </c>
      <c r="AD1014" s="1" t="s">
        <v>1989</v>
      </c>
      <c r="AI1014" s="1" t="s">
        <v>1988</v>
      </c>
    </row>
    <row r="1015" spans="1:35" ht="12.95" customHeight="1" x14ac:dyDescent="0.2">
      <c r="A1015" s="61" t="s">
        <v>2136</v>
      </c>
      <c r="B1015" s="62"/>
      <c r="C1015" s="63">
        <v>48093.455000000002</v>
      </c>
      <c r="D1015" s="63"/>
      <c r="E1015" s="4">
        <f t="shared" si="187"/>
        <v>-10169.990706415754</v>
      </c>
      <c r="F1015" s="4">
        <f t="shared" si="188"/>
        <v>-10170</v>
      </c>
      <c r="G1015" s="4">
        <f t="shared" si="189"/>
        <v>5.844999999681022E-3</v>
      </c>
      <c r="I1015" s="1">
        <f t="shared" si="194"/>
        <v>5.844999999681022E-3</v>
      </c>
      <c r="O1015" s="4"/>
      <c r="P1015" s="92">
        <f t="shared" si="190"/>
        <v>-1.7614806078940219E-2</v>
      </c>
      <c r="Q1015" s="19">
        <f t="shared" si="191"/>
        <v>33074.955000000002</v>
      </c>
      <c r="R1015" s="90">
        <f t="shared" si="192"/>
        <v>5.5036250124651412E-4</v>
      </c>
      <c r="S1015" s="1">
        <f t="shared" si="195"/>
        <v>0.1</v>
      </c>
      <c r="T1015" s="90">
        <f t="shared" si="193"/>
        <v>5.5036250124651412E-5</v>
      </c>
      <c r="AD1015" s="1" t="s">
        <v>1989</v>
      </c>
      <c r="AI1015" s="1" t="s">
        <v>1988</v>
      </c>
    </row>
    <row r="1016" spans="1:35" ht="12.95" customHeight="1" x14ac:dyDescent="0.2">
      <c r="A1016" s="61" t="s">
        <v>2148</v>
      </c>
      <c r="B1016" s="62"/>
      <c r="C1016" s="63">
        <v>48101.631000000001</v>
      </c>
      <c r="D1016" s="63"/>
      <c r="E1016" s="4">
        <f t="shared" si="187"/>
        <v>-10156.990818511167</v>
      </c>
      <c r="F1016" s="4">
        <f t="shared" si="188"/>
        <v>-10157</v>
      </c>
      <c r="G1016" s="4">
        <f t="shared" si="189"/>
        <v>5.7745000012801029E-3</v>
      </c>
      <c r="I1016" s="1">
        <f t="shared" si="194"/>
        <v>5.7745000012801029E-3</v>
      </c>
      <c r="O1016" s="4"/>
      <c r="P1016" s="92">
        <f t="shared" si="190"/>
        <v>-1.7589642631584496E-2</v>
      </c>
      <c r="Q1016" s="19">
        <f t="shared" si="191"/>
        <v>33083.131000000001</v>
      </c>
      <c r="R1016" s="90">
        <f t="shared" si="192"/>
        <v>5.4588316096884106E-4</v>
      </c>
      <c r="S1016" s="1">
        <f t="shared" si="195"/>
        <v>0.1</v>
      </c>
      <c r="T1016" s="90">
        <f t="shared" si="193"/>
        <v>5.4588316096884107E-5</v>
      </c>
      <c r="AD1016" s="1" t="s">
        <v>1989</v>
      </c>
      <c r="AE1016" s="1">
        <v>10</v>
      </c>
      <c r="AG1016" s="1" t="s">
        <v>2147</v>
      </c>
      <c r="AI1016" s="1" t="s">
        <v>1993</v>
      </c>
    </row>
    <row r="1017" spans="1:35" ht="12.95" customHeight="1" x14ac:dyDescent="0.2">
      <c r="A1017" s="61" t="s">
        <v>2136</v>
      </c>
      <c r="B1017" s="62"/>
      <c r="C1017" s="63">
        <v>48120.487999999998</v>
      </c>
      <c r="D1017" s="63"/>
      <c r="E1017" s="4">
        <f t="shared" si="187"/>
        <v>-10127.008078024774</v>
      </c>
      <c r="F1017" s="4">
        <f t="shared" si="188"/>
        <v>-10127</v>
      </c>
      <c r="G1017" s="4">
        <f t="shared" si="189"/>
        <v>-5.0805000064428896E-3</v>
      </c>
      <c r="I1017" s="1">
        <f t="shared" si="194"/>
        <v>-5.0805000064428896E-3</v>
      </c>
      <c r="O1017" s="4"/>
      <c r="P1017" s="92">
        <f t="shared" si="190"/>
        <v>-1.7531623739699888E-2</v>
      </c>
      <c r="Q1017" s="19">
        <f t="shared" si="191"/>
        <v>33101.987999999998</v>
      </c>
      <c r="R1017" s="90">
        <f t="shared" si="192"/>
        <v>1.5503048222087568E-4</v>
      </c>
      <c r="S1017" s="1">
        <f t="shared" si="195"/>
        <v>0.1</v>
      </c>
      <c r="T1017" s="90">
        <f t="shared" si="193"/>
        <v>1.5503048222087568E-5</v>
      </c>
      <c r="AD1017" s="1" t="s">
        <v>1989</v>
      </c>
      <c r="AI1017" s="1" t="s">
        <v>1988</v>
      </c>
    </row>
    <row r="1018" spans="1:35" ht="12.95" customHeight="1" x14ac:dyDescent="0.2">
      <c r="A1018" s="61" t="s">
        <v>2136</v>
      </c>
      <c r="B1018" s="62"/>
      <c r="C1018" s="63">
        <v>48120.493999999999</v>
      </c>
      <c r="D1018" s="63"/>
      <c r="E1018" s="4">
        <f t="shared" si="187"/>
        <v>-10126.998537989617</v>
      </c>
      <c r="F1018" s="4">
        <f t="shared" si="188"/>
        <v>-10127</v>
      </c>
      <c r="G1018" s="4">
        <f t="shared" si="189"/>
        <v>9.1949999477947131E-4</v>
      </c>
      <c r="I1018" s="1">
        <f t="shared" si="194"/>
        <v>9.1949999477947131E-4</v>
      </c>
      <c r="O1018" s="4"/>
      <c r="P1018" s="92">
        <f t="shared" si="190"/>
        <v>-1.7531623739699888E-2</v>
      </c>
      <c r="Q1018" s="19">
        <f t="shared" si="191"/>
        <v>33101.993999999999</v>
      </c>
      <c r="R1018" s="90">
        <f t="shared" si="192"/>
        <v>3.4044396706506752E-4</v>
      </c>
      <c r="S1018" s="1">
        <f t="shared" si="195"/>
        <v>0.1</v>
      </c>
      <c r="T1018" s="90">
        <f t="shared" si="193"/>
        <v>3.404439670650675E-5</v>
      </c>
      <c r="AD1018" s="1" t="s">
        <v>1989</v>
      </c>
      <c r="AI1018" s="1" t="s">
        <v>1988</v>
      </c>
    </row>
    <row r="1019" spans="1:35" ht="12.95" customHeight="1" x14ac:dyDescent="0.2">
      <c r="A1019" s="61" t="s">
        <v>2136</v>
      </c>
      <c r="B1019" s="62"/>
      <c r="C1019" s="63">
        <v>48120.502</v>
      </c>
      <c r="D1019" s="63"/>
      <c r="E1019" s="4">
        <f t="shared" si="187"/>
        <v>-10126.985817942741</v>
      </c>
      <c r="F1019" s="4">
        <f t="shared" si="188"/>
        <v>-10127</v>
      </c>
      <c r="G1019" s="4">
        <f t="shared" si="189"/>
        <v>8.9194999964092858E-3</v>
      </c>
      <c r="I1019" s="1">
        <f t="shared" si="194"/>
        <v>8.9194999964092858E-3</v>
      </c>
      <c r="O1019" s="4"/>
      <c r="P1019" s="92">
        <f t="shared" si="190"/>
        <v>-1.7531623739699888E-2</v>
      </c>
      <c r="Q1019" s="19">
        <f t="shared" si="191"/>
        <v>33102.002</v>
      </c>
      <c r="R1019" s="90">
        <f t="shared" si="192"/>
        <v>6.9966194690295814E-4</v>
      </c>
      <c r="S1019" s="1">
        <f t="shared" si="195"/>
        <v>0.1</v>
      </c>
      <c r="T1019" s="90">
        <f t="shared" si="193"/>
        <v>6.9966194690295814E-5</v>
      </c>
      <c r="AD1019" s="1" t="s">
        <v>1989</v>
      </c>
      <c r="AI1019" s="1" t="s">
        <v>1988</v>
      </c>
    </row>
    <row r="1020" spans="1:35" ht="12.95" customHeight="1" x14ac:dyDescent="0.2">
      <c r="A1020" s="61" t="s">
        <v>2136</v>
      </c>
      <c r="B1020" s="62"/>
      <c r="C1020" s="63">
        <v>48122.373</v>
      </c>
      <c r="D1020" s="63"/>
      <c r="E1020" s="4">
        <f t="shared" si="187"/>
        <v>-10124.010916980233</v>
      </c>
      <c r="F1020" s="4">
        <f t="shared" si="188"/>
        <v>-10124</v>
      </c>
      <c r="G1020" s="4">
        <f t="shared" si="189"/>
        <v>-6.8660000033560209E-3</v>
      </c>
      <c r="I1020" s="1">
        <f t="shared" si="194"/>
        <v>-6.8660000033560209E-3</v>
      </c>
      <c r="O1020" s="4"/>
      <c r="P1020" s="92">
        <f t="shared" si="190"/>
        <v>-1.7525825733921745E-2</v>
      </c>
      <c r="Q1020" s="19">
        <f t="shared" si="191"/>
        <v>33103.873</v>
      </c>
      <c r="R1020" s="90">
        <f t="shared" si="192"/>
        <v>1.1363188460603107E-4</v>
      </c>
      <c r="S1020" s="1">
        <f t="shared" si="195"/>
        <v>0.1</v>
      </c>
      <c r="T1020" s="90">
        <f t="shared" si="193"/>
        <v>1.1363188460603107E-5</v>
      </c>
      <c r="AD1020" s="1" t="s">
        <v>1989</v>
      </c>
      <c r="AI1020" s="1" t="s">
        <v>1988</v>
      </c>
    </row>
    <row r="1021" spans="1:35" ht="12.95" customHeight="1" x14ac:dyDescent="0.2">
      <c r="A1021" s="61" t="s">
        <v>2136</v>
      </c>
      <c r="B1021" s="62"/>
      <c r="C1021" s="63">
        <v>48122.377</v>
      </c>
      <c r="D1021" s="63"/>
      <c r="E1021" s="4">
        <f t="shared" si="187"/>
        <v>-10124.004556956796</v>
      </c>
      <c r="F1021" s="4">
        <f t="shared" si="188"/>
        <v>-10124</v>
      </c>
      <c r="G1021" s="4">
        <f t="shared" si="189"/>
        <v>-2.8660000025411136E-3</v>
      </c>
      <c r="I1021" s="1">
        <f t="shared" si="194"/>
        <v>-2.8660000025411136E-3</v>
      </c>
      <c r="O1021" s="4"/>
      <c r="P1021" s="92">
        <f t="shared" si="190"/>
        <v>-1.7525825733921745E-2</v>
      </c>
      <c r="Q1021" s="19">
        <f t="shared" si="191"/>
        <v>33103.877</v>
      </c>
      <c r="R1021" s="90">
        <f t="shared" si="192"/>
        <v>2.1491049047444964E-4</v>
      </c>
      <c r="S1021" s="1">
        <f t="shared" si="195"/>
        <v>0.1</v>
      </c>
      <c r="T1021" s="90">
        <f t="shared" si="193"/>
        <v>2.1491049047444967E-5</v>
      </c>
      <c r="AD1021" s="1" t="s">
        <v>1989</v>
      </c>
      <c r="AI1021" s="1" t="s">
        <v>1988</v>
      </c>
    </row>
    <row r="1022" spans="1:35" ht="12.95" customHeight="1" x14ac:dyDescent="0.2">
      <c r="A1022" s="61" t="s">
        <v>2136</v>
      </c>
      <c r="B1022" s="62"/>
      <c r="C1022" s="63">
        <v>48122.379000000001</v>
      </c>
      <c r="D1022" s="63"/>
      <c r="E1022" s="4">
        <f t="shared" si="187"/>
        <v>-10124.001376945076</v>
      </c>
      <c r="F1022" s="4">
        <f t="shared" si="188"/>
        <v>-10124</v>
      </c>
      <c r="G1022" s="4">
        <f t="shared" si="189"/>
        <v>-8.6600000213366002E-4</v>
      </c>
      <c r="I1022" s="1">
        <f t="shared" si="194"/>
        <v>-8.6600000213366002E-4</v>
      </c>
      <c r="O1022" s="4"/>
      <c r="P1022" s="92">
        <f t="shared" si="190"/>
        <v>-1.7525825733921745E-2</v>
      </c>
      <c r="Q1022" s="19">
        <f t="shared" si="191"/>
        <v>33103.879000000001</v>
      </c>
      <c r="R1022" s="90">
        <f t="shared" si="192"/>
        <v>2.7754979341354838E-4</v>
      </c>
      <c r="S1022" s="1">
        <f t="shared" si="195"/>
        <v>0.1</v>
      </c>
      <c r="T1022" s="90">
        <f t="shared" si="193"/>
        <v>2.775497934135484E-5</v>
      </c>
      <c r="AD1022" s="1" t="s">
        <v>1989</v>
      </c>
      <c r="AI1022" s="1" t="s">
        <v>1988</v>
      </c>
    </row>
    <row r="1023" spans="1:35" ht="12.95" customHeight="1" x14ac:dyDescent="0.2">
      <c r="A1023" s="61" t="s">
        <v>2136</v>
      </c>
      <c r="B1023" s="62"/>
      <c r="C1023" s="63">
        <v>48122.381000000001</v>
      </c>
      <c r="D1023" s="63"/>
      <c r="E1023" s="4">
        <f t="shared" si="187"/>
        <v>-10123.998196933357</v>
      </c>
      <c r="F1023" s="4">
        <f t="shared" si="188"/>
        <v>-10124</v>
      </c>
      <c r="G1023" s="4">
        <f t="shared" si="189"/>
        <v>1.1339999982737936E-3</v>
      </c>
      <c r="I1023" s="1">
        <f t="shared" si="194"/>
        <v>1.1339999982737936E-3</v>
      </c>
      <c r="O1023" s="4"/>
      <c r="P1023" s="92">
        <f t="shared" si="190"/>
        <v>-1.7525825733921745E-2</v>
      </c>
      <c r="Q1023" s="19">
        <f t="shared" si="191"/>
        <v>33103.881000000001</v>
      </c>
      <c r="R1023" s="90">
        <f t="shared" si="192"/>
        <v>3.4818909635590676E-4</v>
      </c>
      <c r="S1023" s="1">
        <f t="shared" si="195"/>
        <v>0.1</v>
      </c>
      <c r="T1023" s="90">
        <f t="shared" si="193"/>
        <v>3.4818909635590678E-5</v>
      </c>
      <c r="AD1023" s="1" t="s">
        <v>1989</v>
      </c>
      <c r="AI1023" s="1" t="s">
        <v>1988</v>
      </c>
    </row>
    <row r="1024" spans="1:35" ht="12.95" customHeight="1" x14ac:dyDescent="0.2">
      <c r="A1024" s="61" t="s">
        <v>2136</v>
      </c>
      <c r="B1024" s="62"/>
      <c r="C1024" s="63">
        <v>48122.381000000001</v>
      </c>
      <c r="D1024" s="63"/>
      <c r="E1024" s="4">
        <f t="shared" si="187"/>
        <v>-10123.998196933357</v>
      </c>
      <c r="F1024" s="4">
        <f t="shared" si="188"/>
        <v>-10124</v>
      </c>
      <c r="G1024" s="4">
        <f t="shared" si="189"/>
        <v>1.1339999982737936E-3</v>
      </c>
      <c r="I1024" s="1">
        <f t="shared" si="194"/>
        <v>1.1339999982737936E-3</v>
      </c>
      <c r="O1024" s="4"/>
      <c r="P1024" s="92">
        <f t="shared" si="190"/>
        <v>-1.7525825733921745E-2</v>
      </c>
      <c r="Q1024" s="19">
        <f t="shared" si="191"/>
        <v>33103.881000000001</v>
      </c>
      <c r="R1024" s="90">
        <f t="shared" si="192"/>
        <v>3.4818909635590676E-4</v>
      </c>
      <c r="S1024" s="1">
        <f t="shared" si="195"/>
        <v>0.1</v>
      </c>
      <c r="T1024" s="90">
        <f t="shared" si="193"/>
        <v>3.4818909635590678E-5</v>
      </c>
      <c r="AD1024" s="1" t="s">
        <v>1989</v>
      </c>
      <c r="AI1024" s="1" t="s">
        <v>1988</v>
      </c>
    </row>
    <row r="1025" spans="1:35" ht="12.95" customHeight="1" x14ac:dyDescent="0.2">
      <c r="A1025" s="61" t="s">
        <v>2136</v>
      </c>
      <c r="B1025" s="62"/>
      <c r="C1025" s="63">
        <v>48122.385000000002</v>
      </c>
      <c r="D1025" s="63"/>
      <c r="E1025" s="4">
        <f t="shared" si="187"/>
        <v>-10123.99183690992</v>
      </c>
      <c r="F1025" s="4">
        <f t="shared" si="188"/>
        <v>-10124</v>
      </c>
      <c r="G1025" s="4">
        <f t="shared" si="189"/>
        <v>5.1339999990887009E-3</v>
      </c>
      <c r="I1025" s="1">
        <f t="shared" si="194"/>
        <v>5.1339999990887009E-3</v>
      </c>
      <c r="O1025" s="4"/>
      <c r="P1025" s="92">
        <f t="shared" si="190"/>
        <v>-1.7525825733921745E-2</v>
      </c>
      <c r="Q1025" s="19">
        <f t="shared" si="191"/>
        <v>33103.885000000002</v>
      </c>
      <c r="R1025" s="90">
        <f t="shared" si="192"/>
        <v>5.1346770225040234E-4</v>
      </c>
      <c r="S1025" s="1">
        <f t="shared" si="195"/>
        <v>0.1</v>
      </c>
      <c r="T1025" s="90">
        <f t="shared" si="193"/>
        <v>5.1346770225040234E-5</v>
      </c>
      <c r="AD1025" s="1" t="s">
        <v>1989</v>
      </c>
      <c r="AI1025" s="1" t="s">
        <v>1988</v>
      </c>
    </row>
    <row r="1026" spans="1:35" ht="12.95" customHeight="1" x14ac:dyDescent="0.2">
      <c r="A1026" s="61" t="s">
        <v>2136</v>
      </c>
      <c r="B1026" s="62"/>
      <c r="C1026" s="63">
        <v>48122.387999999999</v>
      </c>
      <c r="D1026" s="63"/>
      <c r="E1026" s="4">
        <f t="shared" si="187"/>
        <v>-10123.987066892347</v>
      </c>
      <c r="F1026" s="4">
        <f t="shared" si="188"/>
        <v>-10124</v>
      </c>
      <c r="G1026" s="4">
        <f t="shared" si="189"/>
        <v>8.1339999960619025E-3</v>
      </c>
      <c r="I1026" s="1">
        <f t="shared" si="194"/>
        <v>8.1339999960619025E-3</v>
      </c>
      <c r="O1026" s="4"/>
      <c r="P1026" s="92">
        <f t="shared" si="190"/>
        <v>-1.7525825733921745E-2</v>
      </c>
      <c r="Q1026" s="19">
        <f t="shared" si="191"/>
        <v>33103.887999999999</v>
      </c>
      <c r="R1026" s="90">
        <f t="shared" si="192"/>
        <v>6.5842665649313084E-4</v>
      </c>
      <c r="S1026" s="1">
        <f t="shared" si="195"/>
        <v>0.1</v>
      </c>
      <c r="T1026" s="90">
        <f t="shared" si="193"/>
        <v>6.5842665649313092E-5</v>
      </c>
      <c r="AD1026" s="1" t="s">
        <v>1989</v>
      </c>
      <c r="AI1026" s="1" t="s">
        <v>1988</v>
      </c>
    </row>
    <row r="1027" spans="1:35" ht="12.95" customHeight="1" x14ac:dyDescent="0.2">
      <c r="A1027" s="57" t="s">
        <v>2144</v>
      </c>
      <c r="B1027" s="66" t="s">
        <v>2232</v>
      </c>
      <c r="C1027" s="57">
        <v>48125.520100000002</v>
      </c>
      <c r="D1027" s="57">
        <v>1E-4</v>
      </c>
      <c r="E1027" s="4">
        <f t="shared" si="187"/>
        <v>-10119.00700954083</v>
      </c>
      <c r="F1027" s="4">
        <f t="shared" si="188"/>
        <v>-10119</v>
      </c>
      <c r="G1027" s="4">
        <f t="shared" si="189"/>
        <v>-4.4084999972255901E-3</v>
      </c>
      <c r="J1027" s="1">
        <f t="shared" ref="J1027:J1032" si="196">G1027</f>
        <v>-4.4084999972255901E-3</v>
      </c>
      <c r="O1027" s="4"/>
      <c r="P1027" s="92">
        <f t="shared" si="190"/>
        <v>-1.7516163960012848E-2</v>
      </c>
      <c r="Q1027" s="19">
        <f t="shared" si="191"/>
        <v>33107.020100000002</v>
      </c>
      <c r="R1027" s="90">
        <f t="shared" si="192"/>
        <v>1.7181085456135177E-4</v>
      </c>
      <c r="S1027" s="1">
        <f t="shared" ref="S1027:S1032" si="197">S$17</f>
        <v>1</v>
      </c>
      <c r="T1027" s="90">
        <f t="shared" si="193"/>
        <v>1.7181085456135177E-4</v>
      </c>
    </row>
    <row r="1028" spans="1:35" ht="12.95" customHeight="1" x14ac:dyDescent="0.2">
      <c r="A1028" s="46" t="s">
        <v>2144</v>
      </c>
      <c r="B1028" s="45" t="s">
        <v>2232</v>
      </c>
      <c r="C1028" s="46">
        <v>48125.520300000004</v>
      </c>
      <c r="D1028" s="46">
        <v>1E-4</v>
      </c>
      <c r="E1028" s="4">
        <f t="shared" si="187"/>
        <v>-10119.006691539655</v>
      </c>
      <c r="F1028" s="4">
        <f t="shared" si="188"/>
        <v>-10119</v>
      </c>
      <c r="G1028" s="4">
        <f t="shared" si="189"/>
        <v>-4.2084999950020574E-3</v>
      </c>
      <c r="J1028" s="1">
        <f t="shared" si="196"/>
        <v>-4.2084999950020574E-3</v>
      </c>
      <c r="O1028" s="4"/>
      <c r="P1028" s="92">
        <f t="shared" si="190"/>
        <v>-1.7516163960012848E-2</v>
      </c>
      <c r="Q1028" s="19">
        <f t="shared" si="191"/>
        <v>33107.020300000004</v>
      </c>
      <c r="R1028" s="90">
        <f t="shared" si="192"/>
        <v>1.7709392020564673E-4</v>
      </c>
      <c r="S1028" s="1">
        <f t="shared" si="197"/>
        <v>1</v>
      </c>
      <c r="T1028" s="90">
        <f t="shared" si="193"/>
        <v>1.7709392020564673E-4</v>
      </c>
    </row>
    <row r="1029" spans="1:35" ht="12.95" customHeight="1" x14ac:dyDescent="0.2">
      <c r="A1029" s="47" t="s">
        <v>2144</v>
      </c>
      <c r="B1029" s="48"/>
      <c r="C1029" s="49">
        <v>48125.520400000001</v>
      </c>
      <c r="D1029" s="49"/>
      <c r="E1029" s="4">
        <f t="shared" si="187"/>
        <v>-10119.006532539073</v>
      </c>
      <c r="F1029" s="4">
        <f t="shared" si="188"/>
        <v>-10119</v>
      </c>
      <c r="G1029" s="4">
        <f t="shared" si="189"/>
        <v>-4.1084999975282699E-3</v>
      </c>
      <c r="J1029" s="1">
        <f t="shared" si="196"/>
        <v>-4.1084999975282699E-3</v>
      </c>
      <c r="O1029" s="4"/>
      <c r="P1029" s="92">
        <f t="shared" si="190"/>
        <v>-1.7516163960012848E-2</v>
      </c>
      <c r="Q1029" s="19">
        <f t="shared" si="191"/>
        <v>33107.020400000001</v>
      </c>
      <c r="R1029" s="90">
        <f t="shared" si="192"/>
        <v>1.7976545293090768E-4</v>
      </c>
      <c r="S1029" s="1">
        <f t="shared" si="197"/>
        <v>1</v>
      </c>
      <c r="T1029" s="90">
        <f t="shared" si="193"/>
        <v>1.7976545293090768E-4</v>
      </c>
      <c r="AD1029" s="1" t="s">
        <v>2143</v>
      </c>
      <c r="AI1029" s="1" t="s">
        <v>1988</v>
      </c>
    </row>
    <row r="1030" spans="1:35" ht="12.95" customHeight="1" x14ac:dyDescent="0.2">
      <c r="A1030" s="47" t="s">
        <v>2144</v>
      </c>
      <c r="B1030" s="48" t="s">
        <v>2226</v>
      </c>
      <c r="C1030" s="49">
        <v>48126.4643</v>
      </c>
      <c r="D1030" s="49"/>
      <c r="E1030" s="4">
        <f t="shared" si="187"/>
        <v>-10117.505726008603</v>
      </c>
      <c r="F1030" s="4">
        <f t="shared" si="188"/>
        <v>-10117.5</v>
      </c>
      <c r="G1030" s="4">
        <f t="shared" si="189"/>
        <v>-3.6012499986100011E-3</v>
      </c>
      <c r="J1030" s="1">
        <f t="shared" si="196"/>
        <v>-3.6012499986100011E-3</v>
      </c>
      <c r="O1030" s="4"/>
      <c r="P1030" s="92">
        <f t="shared" si="190"/>
        <v>-1.7513265810297253E-2</v>
      </c>
      <c r="Q1030" s="19">
        <f t="shared" si="191"/>
        <v>33107.9643</v>
      </c>
      <c r="R1030" s="90">
        <f t="shared" si="192"/>
        <v>1.9354418394463611E-4</v>
      </c>
      <c r="S1030" s="1">
        <f t="shared" si="197"/>
        <v>1</v>
      </c>
      <c r="T1030" s="90">
        <f t="shared" si="193"/>
        <v>1.9354418394463611E-4</v>
      </c>
      <c r="AD1030" s="1" t="s">
        <v>2149</v>
      </c>
      <c r="AI1030" s="1" t="s">
        <v>1988</v>
      </c>
    </row>
    <row r="1031" spans="1:35" ht="12.95" customHeight="1" x14ac:dyDescent="0.2">
      <c r="A1031" s="47" t="s">
        <v>2144</v>
      </c>
      <c r="B1031" s="48" t="s">
        <v>2226</v>
      </c>
      <c r="C1031" s="49">
        <v>48126.466200000003</v>
      </c>
      <c r="D1031" s="49"/>
      <c r="E1031" s="4">
        <f t="shared" si="187"/>
        <v>-10117.502704997467</v>
      </c>
      <c r="F1031" s="4">
        <f t="shared" si="188"/>
        <v>-10117.5</v>
      </c>
      <c r="G1031" s="4">
        <f t="shared" si="189"/>
        <v>-1.7012499956763349E-3</v>
      </c>
      <c r="J1031" s="1">
        <f t="shared" si="196"/>
        <v>-1.7012499956763349E-3</v>
      </c>
      <c r="O1031" s="4"/>
      <c r="P1031" s="92">
        <f t="shared" si="190"/>
        <v>-1.7513265810297253E-2</v>
      </c>
      <c r="Q1031" s="19">
        <f t="shared" si="191"/>
        <v>33107.966200000003</v>
      </c>
      <c r="R1031" s="90">
        <f t="shared" si="192"/>
        <v>2.5001984412182201E-4</v>
      </c>
      <c r="S1031" s="1">
        <f t="shared" si="197"/>
        <v>1</v>
      </c>
      <c r="T1031" s="90">
        <f t="shared" si="193"/>
        <v>2.5001984412182201E-4</v>
      </c>
      <c r="AD1031" s="1" t="s">
        <v>2127</v>
      </c>
      <c r="AI1031" s="1" t="s">
        <v>1988</v>
      </c>
    </row>
    <row r="1032" spans="1:35" ht="12.95" customHeight="1" x14ac:dyDescent="0.2">
      <c r="A1032" s="47" t="s">
        <v>2144</v>
      </c>
      <c r="B1032" s="48" t="s">
        <v>2226</v>
      </c>
      <c r="C1032" s="49">
        <v>48126.466500000002</v>
      </c>
      <c r="D1032" s="49"/>
      <c r="E1032" s="4">
        <f t="shared" si="187"/>
        <v>-10117.50222799571</v>
      </c>
      <c r="F1032" s="4">
        <f t="shared" si="188"/>
        <v>-10117.5</v>
      </c>
      <c r="G1032" s="4">
        <f t="shared" si="189"/>
        <v>-1.4012499959790148E-3</v>
      </c>
      <c r="J1032" s="1">
        <f t="shared" si="196"/>
        <v>-1.4012499959790148E-3</v>
      </c>
      <c r="O1032" s="4"/>
      <c r="P1032" s="92">
        <f t="shared" si="190"/>
        <v>-1.7513265810297253E-2</v>
      </c>
      <c r="Q1032" s="19">
        <f t="shared" si="191"/>
        <v>33107.966500000002</v>
      </c>
      <c r="R1032" s="90">
        <f t="shared" si="192"/>
        <v>2.5959705360084103E-4</v>
      </c>
      <c r="S1032" s="1">
        <f t="shared" si="197"/>
        <v>1</v>
      </c>
      <c r="T1032" s="90">
        <f t="shared" si="193"/>
        <v>2.5959705360084103E-4</v>
      </c>
      <c r="AD1032" s="1" t="s">
        <v>2143</v>
      </c>
      <c r="AI1032" s="1" t="s">
        <v>1988</v>
      </c>
    </row>
    <row r="1033" spans="1:35" ht="12.95" customHeight="1" x14ac:dyDescent="0.2">
      <c r="A1033" s="47" t="s">
        <v>2136</v>
      </c>
      <c r="B1033" s="48"/>
      <c r="C1033" s="49">
        <v>48127.41</v>
      </c>
      <c r="D1033" s="49"/>
      <c r="E1033" s="4">
        <f t="shared" si="187"/>
        <v>-10116.00205746758</v>
      </c>
      <c r="F1033" s="4">
        <f t="shared" si="188"/>
        <v>-10116</v>
      </c>
      <c r="G1033" s="4">
        <f t="shared" si="189"/>
        <v>-1.2940000015078112E-3</v>
      </c>
      <c r="I1033" s="1">
        <f t="shared" ref="I1033:I1038" si="198">G1033</f>
        <v>-1.2940000015078112E-3</v>
      </c>
      <c r="O1033" s="4"/>
      <c r="P1033" s="92">
        <f t="shared" si="190"/>
        <v>-1.7510367837100312E-2</v>
      </c>
      <c r="Q1033" s="19">
        <f t="shared" si="191"/>
        <v>33108.910000000003</v>
      </c>
      <c r="R1033" s="90">
        <f t="shared" si="192"/>
        <v>2.6297058577923898E-4</v>
      </c>
      <c r="S1033" s="1">
        <f t="shared" ref="S1033:S1038" si="199">S$16</f>
        <v>0.1</v>
      </c>
      <c r="T1033" s="90">
        <f t="shared" si="193"/>
        <v>2.62970585779239E-5</v>
      </c>
      <c r="AD1033" s="1" t="s">
        <v>1989</v>
      </c>
      <c r="AI1033" s="1" t="s">
        <v>1988</v>
      </c>
    </row>
    <row r="1034" spans="1:35" ht="12.95" customHeight="1" x14ac:dyDescent="0.2">
      <c r="A1034" s="47" t="s">
        <v>2136</v>
      </c>
      <c r="B1034" s="48"/>
      <c r="C1034" s="49">
        <v>48127.411</v>
      </c>
      <c r="D1034" s="49"/>
      <c r="E1034" s="4">
        <f t="shared" si="187"/>
        <v>-10116.000467461725</v>
      </c>
      <c r="F1034" s="4">
        <f t="shared" si="188"/>
        <v>-10116</v>
      </c>
      <c r="G1034" s="4">
        <f t="shared" si="189"/>
        <v>-2.9400000494206324E-4</v>
      </c>
      <c r="I1034" s="1">
        <f t="shared" si="198"/>
        <v>-2.9400000494206324E-4</v>
      </c>
      <c r="O1034" s="4"/>
      <c r="P1034" s="92">
        <f t="shared" si="190"/>
        <v>-1.7510367837100312E-2</v>
      </c>
      <c r="Q1034" s="19">
        <f t="shared" si="191"/>
        <v>33108.911</v>
      </c>
      <c r="R1034" s="90">
        <f t="shared" si="192"/>
        <v>2.9640332133217331E-4</v>
      </c>
      <c r="S1034" s="1">
        <f t="shared" si="199"/>
        <v>0.1</v>
      </c>
      <c r="T1034" s="90">
        <f t="shared" si="193"/>
        <v>2.9640332133217333E-5</v>
      </c>
      <c r="AD1034" s="1" t="s">
        <v>1989</v>
      </c>
      <c r="AI1034" s="1" t="s">
        <v>1988</v>
      </c>
    </row>
    <row r="1035" spans="1:35" ht="12.95" customHeight="1" x14ac:dyDescent="0.2">
      <c r="A1035" s="47" t="s">
        <v>2136</v>
      </c>
      <c r="B1035" s="48"/>
      <c r="C1035" s="49">
        <v>48127.415000000001</v>
      </c>
      <c r="D1035" s="49"/>
      <c r="E1035" s="4">
        <f t="shared" si="187"/>
        <v>-10115.994107438288</v>
      </c>
      <c r="F1035" s="4">
        <f t="shared" si="188"/>
        <v>-10116</v>
      </c>
      <c r="G1035" s="4">
        <f t="shared" si="189"/>
        <v>3.705999995872844E-3</v>
      </c>
      <c r="I1035" s="1">
        <f t="shared" si="198"/>
        <v>3.705999995872844E-3</v>
      </c>
      <c r="O1035" s="4"/>
      <c r="P1035" s="92">
        <f t="shared" si="190"/>
        <v>-1.7510367837100312E-2</v>
      </c>
      <c r="Q1035" s="19">
        <f t="shared" si="191"/>
        <v>33108.915000000001</v>
      </c>
      <c r="R1035" s="90">
        <f t="shared" si="192"/>
        <v>4.5013426402401802E-4</v>
      </c>
      <c r="S1035" s="1">
        <f t="shared" si="199"/>
        <v>0.1</v>
      </c>
      <c r="T1035" s="90">
        <f t="shared" si="193"/>
        <v>4.5013426402401802E-5</v>
      </c>
      <c r="AD1035" s="1" t="s">
        <v>1989</v>
      </c>
      <c r="AI1035" s="1" t="s">
        <v>1988</v>
      </c>
    </row>
    <row r="1036" spans="1:35" ht="12.95" customHeight="1" x14ac:dyDescent="0.2">
      <c r="A1036" s="47" t="s">
        <v>2148</v>
      </c>
      <c r="B1036" s="48"/>
      <c r="C1036" s="49">
        <v>48127.419000000002</v>
      </c>
      <c r="D1036" s="49"/>
      <c r="E1036" s="4">
        <f t="shared" si="187"/>
        <v>-10115.987747414849</v>
      </c>
      <c r="F1036" s="4">
        <f t="shared" si="188"/>
        <v>-10116</v>
      </c>
      <c r="G1036" s="4">
        <f t="shared" si="189"/>
        <v>7.7059999966877513E-3</v>
      </c>
      <c r="I1036" s="1">
        <f t="shared" si="198"/>
        <v>7.7059999966877513E-3</v>
      </c>
      <c r="O1036" s="4"/>
      <c r="P1036" s="92">
        <f t="shared" si="190"/>
        <v>-1.7510367837100312E-2</v>
      </c>
      <c r="Q1036" s="19">
        <f t="shared" si="191"/>
        <v>33108.919000000002</v>
      </c>
      <c r="R1036" s="90">
        <f t="shared" si="192"/>
        <v>6.3586520672890125E-4</v>
      </c>
      <c r="S1036" s="1">
        <f t="shared" si="199"/>
        <v>0.1</v>
      </c>
      <c r="T1036" s="90">
        <f t="shared" si="193"/>
        <v>6.3586520672890122E-5</v>
      </c>
      <c r="AE1036" s="1">
        <v>8</v>
      </c>
      <c r="AG1036" s="1" t="s">
        <v>2150</v>
      </c>
      <c r="AI1036" s="1" t="s">
        <v>1993</v>
      </c>
    </row>
    <row r="1037" spans="1:35" ht="12.95" customHeight="1" x14ac:dyDescent="0.2">
      <c r="A1037" s="47" t="s">
        <v>2136</v>
      </c>
      <c r="B1037" s="48"/>
      <c r="C1037" s="49">
        <v>48127.419000000002</v>
      </c>
      <c r="D1037" s="49"/>
      <c r="E1037" s="4">
        <f t="shared" si="187"/>
        <v>-10115.987747414849</v>
      </c>
      <c r="F1037" s="4">
        <f t="shared" si="188"/>
        <v>-10116</v>
      </c>
      <c r="G1037" s="4">
        <f t="shared" si="189"/>
        <v>7.7059999966877513E-3</v>
      </c>
      <c r="I1037" s="1">
        <f t="shared" si="198"/>
        <v>7.7059999966877513E-3</v>
      </c>
      <c r="O1037" s="4"/>
      <c r="P1037" s="92">
        <f t="shared" si="190"/>
        <v>-1.7510367837100312E-2</v>
      </c>
      <c r="Q1037" s="19">
        <f t="shared" si="191"/>
        <v>33108.919000000002</v>
      </c>
      <c r="R1037" s="90">
        <f t="shared" si="192"/>
        <v>6.3586520672890125E-4</v>
      </c>
      <c r="S1037" s="1">
        <f t="shared" si="199"/>
        <v>0.1</v>
      </c>
      <c r="T1037" s="90">
        <f t="shared" si="193"/>
        <v>6.3586520672890122E-5</v>
      </c>
      <c r="AD1037" s="1" t="s">
        <v>1989</v>
      </c>
      <c r="AI1037" s="1" t="s">
        <v>1988</v>
      </c>
    </row>
    <row r="1038" spans="1:35" ht="12.95" customHeight="1" x14ac:dyDescent="0.2">
      <c r="A1038" s="47" t="s">
        <v>2136</v>
      </c>
      <c r="B1038" s="48"/>
      <c r="C1038" s="49">
        <v>48127.43</v>
      </c>
      <c r="D1038" s="49"/>
      <c r="E1038" s="4">
        <f t="shared" si="187"/>
        <v>-10115.9702573504</v>
      </c>
      <c r="F1038" s="4">
        <f t="shared" si="188"/>
        <v>-10116</v>
      </c>
      <c r="G1038" s="4">
        <f t="shared" si="189"/>
        <v>1.8705999995290767E-2</v>
      </c>
      <c r="I1038" s="1">
        <f t="shared" si="198"/>
        <v>1.8705999995290767E-2</v>
      </c>
      <c r="O1038" s="4"/>
      <c r="P1038" s="92">
        <f t="shared" si="190"/>
        <v>-1.7510367837100312E-2</v>
      </c>
      <c r="Q1038" s="19">
        <f t="shared" si="191"/>
        <v>33108.93</v>
      </c>
      <c r="R1038" s="90">
        <f t="shared" si="192"/>
        <v>1.3116252989710513E-3</v>
      </c>
      <c r="S1038" s="1">
        <f t="shared" si="199"/>
        <v>0.1</v>
      </c>
      <c r="T1038" s="90">
        <f t="shared" si="193"/>
        <v>1.3116252989710513E-4</v>
      </c>
      <c r="AD1038" s="1" t="s">
        <v>1989</v>
      </c>
      <c r="AI1038" s="1" t="s">
        <v>1988</v>
      </c>
    </row>
    <row r="1039" spans="1:35" ht="12.95" customHeight="1" x14ac:dyDescent="0.2">
      <c r="A1039" s="46" t="s">
        <v>2144</v>
      </c>
      <c r="B1039" s="45" t="s">
        <v>2232</v>
      </c>
      <c r="C1039" s="46">
        <v>48130.551699999996</v>
      </c>
      <c r="D1039" s="46">
        <v>1E-4</v>
      </c>
      <c r="E1039" s="4">
        <f t="shared" si="187"/>
        <v>-10111.006736059831</v>
      </c>
      <c r="F1039" s="4">
        <f t="shared" si="188"/>
        <v>-10111</v>
      </c>
      <c r="G1039" s="4">
        <f t="shared" si="189"/>
        <v>-4.2365000044810586E-3</v>
      </c>
      <c r="J1039" s="1">
        <f t="shared" ref="J1039:J1045" si="200">G1039</f>
        <v>-4.2365000044810586E-3</v>
      </c>
      <c r="O1039" s="4"/>
      <c r="P1039" s="92">
        <f t="shared" si="190"/>
        <v>-1.750070920130076E-2</v>
      </c>
      <c r="Q1039" s="19">
        <f t="shared" si="191"/>
        <v>33112.051699999996</v>
      </c>
      <c r="R1039" s="90">
        <f t="shared" si="192"/>
        <v>1.7593924561699637E-4</v>
      </c>
      <c r="S1039" s="1">
        <f t="shared" ref="S1039:S1045" si="201">S$17</f>
        <v>1</v>
      </c>
      <c r="T1039" s="90">
        <f t="shared" si="193"/>
        <v>1.7593924561699637E-4</v>
      </c>
    </row>
    <row r="1040" spans="1:35" ht="12.95" customHeight="1" x14ac:dyDescent="0.2">
      <c r="A1040" s="47" t="s">
        <v>2144</v>
      </c>
      <c r="B1040" s="48"/>
      <c r="C1040" s="49">
        <v>48130.551899999999</v>
      </c>
      <c r="D1040" s="49"/>
      <c r="E1040" s="4">
        <f t="shared" si="187"/>
        <v>-10111.006418058656</v>
      </c>
      <c r="F1040" s="4">
        <f t="shared" si="188"/>
        <v>-10111</v>
      </c>
      <c r="G1040" s="4">
        <f t="shared" si="189"/>
        <v>-4.0365000022575259E-3</v>
      </c>
      <c r="J1040" s="1">
        <f t="shared" si="200"/>
        <v>-4.0365000022575259E-3</v>
      </c>
      <c r="O1040" s="4"/>
      <c r="P1040" s="92">
        <f t="shared" si="190"/>
        <v>-1.750070920130076E-2</v>
      </c>
      <c r="Q1040" s="19">
        <f t="shared" si="191"/>
        <v>33112.051899999999</v>
      </c>
      <c r="R1040" s="90">
        <f t="shared" si="192"/>
        <v>1.8128492935560046E-4</v>
      </c>
      <c r="S1040" s="1">
        <f t="shared" si="201"/>
        <v>1</v>
      </c>
      <c r="T1040" s="90">
        <f t="shared" si="193"/>
        <v>1.8128492935560046E-4</v>
      </c>
      <c r="AD1040" s="1" t="s">
        <v>2143</v>
      </c>
      <c r="AI1040" s="1" t="s">
        <v>1988</v>
      </c>
    </row>
    <row r="1041" spans="1:35" ht="12.95" customHeight="1" x14ac:dyDescent="0.2">
      <c r="A1041" s="47" t="s">
        <v>2144</v>
      </c>
      <c r="B1041" s="48"/>
      <c r="C1041" s="49">
        <v>48132.438600000001</v>
      </c>
      <c r="D1041" s="49"/>
      <c r="E1041" s="4">
        <f t="shared" si="187"/>
        <v>-10108.006554004152</v>
      </c>
      <c r="F1041" s="4">
        <f t="shared" si="188"/>
        <v>-10108</v>
      </c>
      <c r="G1041" s="4">
        <f t="shared" si="189"/>
        <v>-4.1219999984605238E-3</v>
      </c>
      <c r="J1041" s="1">
        <f t="shared" si="200"/>
        <v>-4.1219999984605238E-3</v>
      </c>
      <c r="O1041" s="4"/>
      <c r="P1041" s="92">
        <f t="shared" si="190"/>
        <v>-1.7494914961253834E-2</v>
      </c>
      <c r="Q1041" s="19">
        <f t="shared" si="191"/>
        <v>33113.938600000001</v>
      </c>
      <c r="R1041" s="90">
        <f t="shared" si="192"/>
        <v>1.7883485460210119E-4</v>
      </c>
      <c r="S1041" s="1">
        <f t="shared" si="201"/>
        <v>1</v>
      </c>
      <c r="T1041" s="90">
        <f t="shared" si="193"/>
        <v>1.7883485460210119E-4</v>
      </c>
      <c r="AD1041" s="1" t="s">
        <v>2149</v>
      </c>
      <c r="AI1041" s="1" t="s">
        <v>1988</v>
      </c>
    </row>
    <row r="1042" spans="1:35" ht="12.95" customHeight="1" x14ac:dyDescent="0.2">
      <c r="A1042" s="47" t="s">
        <v>2144</v>
      </c>
      <c r="B1042" s="48" t="s">
        <v>2226</v>
      </c>
      <c r="C1042" s="49">
        <v>48133.383199999997</v>
      </c>
      <c r="D1042" s="49"/>
      <c r="E1042" s="4">
        <f t="shared" si="187"/>
        <v>-10106.504634469586</v>
      </c>
      <c r="F1042" s="4">
        <f t="shared" si="188"/>
        <v>-10106.5</v>
      </c>
      <c r="G1042" s="4">
        <f t="shared" si="189"/>
        <v>-2.9147500026738271E-3</v>
      </c>
      <c r="J1042" s="1">
        <f t="shared" si="200"/>
        <v>-2.9147500026738271E-3</v>
      </c>
      <c r="O1042" s="4"/>
      <c r="P1042" s="92">
        <f t="shared" si="190"/>
        <v>-1.7492018106008346E-2</v>
      </c>
      <c r="Q1042" s="19">
        <f t="shared" si="191"/>
        <v>33114.883199999997</v>
      </c>
      <c r="R1042" s="90">
        <f t="shared" si="192"/>
        <v>2.1249674535649395E-4</v>
      </c>
      <c r="S1042" s="1">
        <f t="shared" si="201"/>
        <v>1</v>
      </c>
      <c r="T1042" s="90">
        <f t="shared" si="193"/>
        <v>2.1249674535649395E-4</v>
      </c>
      <c r="AD1042" s="1" t="s">
        <v>2127</v>
      </c>
      <c r="AI1042" s="1" t="s">
        <v>1988</v>
      </c>
    </row>
    <row r="1043" spans="1:35" ht="12.95" customHeight="1" x14ac:dyDescent="0.2">
      <c r="A1043" s="36" t="s">
        <v>1313</v>
      </c>
      <c r="B1043" s="156" t="s">
        <v>2226</v>
      </c>
      <c r="C1043" s="157">
        <v>48133.384899999997</v>
      </c>
      <c r="D1043" s="157" t="s">
        <v>2272</v>
      </c>
      <c r="E1043" s="4">
        <f t="shared" si="187"/>
        <v>-10106.501931459625</v>
      </c>
      <c r="F1043" s="4">
        <f t="shared" si="188"/>
        <v>-10106.5</v>
      </c>
      <c r="G1043" s="4">
        <f t="shared" si="189"/>
        <v>-1.2147500019636936E-3</v>
      </c>
      <c r="J1043" s="1">
        <f t="shared" si="200"/>
        <v>-1.2147500019636936E-3</v>
      </c>
      <c r="O1043" s="4"/>
      <c r="P1043" s="92">
        <f t="shared" si="190"/>
        <v>-1.7492018106008346E-2</v>
      </c>
      <c r="Q1043" s="19">
        <f t="shared" si="191"/>
        <v>33114.884899999997</v>
      </c>
      <c r="R1043" s="90">
        <f t="shared" si="192"/>
        <v>2.649494569309494E-4</v>
      </c>
      <c r="S1043" s="1">
        <f t="shared" si="201"/>
        <v>1</v>
      </c>
      <c r="T1043">
        <f t="shared" si="193"/>
        <v>2.649494569309494E-4</v>
      </c>
    </row>
    <row r="1044" spans="1:35" ht="12.95" customHeight="1" x14ac:dyDescent="0.2">
      <c r="A1044" s="47" t="s">
        <v>2144</v>
      </c>
      <c r="B1044" s="48" t="s">
        <v>2226</v>
      </c>
      <c r="C1044" s="49">
        <v>48133.385600000001</v>
      </c>
      <c r="D1044" s="49"/>
      <c r="E1044" s="4">
        <f t="shared" si="187"/>
        <v>-10106.500818455517</v>
      </c>
      <c r="F1044" s="4">
        <f t="shared" si="188"/>
        <v>-10106.5</v>
      </c>
      <c r="G1044" s="4">
        <f t="shared" si="189"/>
        <v>-5.1474999781930819E-4</v>
      </c>
      <c r="J1044" s="1">
        <f t="shared" si="200"/>
        <v>-5.1474999781930819E-4</v>
      </c>
      <c r="O1044" s="4"/>
      <c r="P1044" s="92">
        <f t="shared" si="190"/>
        <v>-1.7492018106008346E-2</v>
      </c>
      <c r="Q1044" s="19">
        <f t="shared" si="191"/>
        <v>33114.885600000001</v>
      </c>
      <c r="R1044" s="90">
        <f t="shared" si="192"/>
        <v>2.8822763241733259E-4</v>
      </c>
      <c r="S1044" s="1">
        <f t="shared" si="201"/>
        <v>1</v>
      </c>
      <c r="T1044" s="90">
        <f t="shared" si="193"/>
        <v>2.8822763241733259E-4</v>
      </c>
      <c r="AD1044" s="1" t="s">
        <v>2143</v>
      </c>
      <c r="AI1044" s="1" t="s">
        <v>1988</v>
      </c>
    </row>
    <row r="1045" spans="1:35" ht="12.95" customHeight="1" x14ac:dyDescent="0.2">
      <c r="A1045" s="46" t="s">
        <v>2144</v>
      </c>
      <c r="B1045" s="45" t="s">
        <v>2226</v>
      </c>
      <c r="C1045" s="46">
        <v>48133.385800000004</v>
      </c>
      <c r="D1045" s="46">
        <v>4.0000000000000002E-4</v>
      </c>
      <c r="E1045" s="4">
        <f t="shared" ref="E1045:E1108" si="202">(C1045-C$7)/C$8</f>
        <v>-10106.500500454342</v>
      </c>
      <c r="F1045" s="4">
        <f t="shared" ref="F1045:F1108" si="203">ROUND(2*E1045,0)/2</f>
        <v>-10106.5</v>
      </c>
      <c r="G1045" s="4">
        <f t="shared" ref="G1045:G1108" si="204">C1045-(C$7+F1045*C$8)</f>
        <v>-3.1474999559577554E-4</v>
      </c>
      <c r="J1045" s="1">
        <f t="shared" si="200"/>
        <v>-3.1474999559577554E-4</v>
      </c>
      <c r="O1045" s="4"/>
      <c r="P1045" s="92">
        <f t="shared" ref="P1045:P1108" si="205">+D$11+D$12*F1045+D$13*F1045^2</f>
        <v>-1.7492018106008346E-2</v>
      </c>
      <c r="Q1045" s="19">
        <f t="shared" ref="Q1045:Q1108" si="206">+C1045-15018.5</f>
        <v>33114.885800000004</v>
      </c>
      <c r="R1045" s="90">
        <f t="shared" ref="R1045:R1108" si="207">+(P1045-G1045)^2</f>
        <v>2.9505853973699664E-4</v>
      </c>
      <c r="S1045" s="1">
        <f t="shared" si="201"/>
        <v>1</v>
      </c>
      <c r="T1045" s="90">
        <f t="shared" ref="T1045:T1108" si="208">+S1045*R1045</f>
        <v>2.9505853973699664E-4</v>
      </c>
    </row>
    <row r="1046" spans="1:35" ht="12.95" customHeight="1" x14ac:dyDescent="0.2">
      <c r="A1046" s="47" t="s">
        <v>2136</v>
      </c>
      <c r="B1046" s="48"/>
      <c r="C1046" s="49">
        <v>48149.421999999999</v>
      </c>
      <c r="D1046" s="49"/>
      <c r="E1046" s="4">
        <f t="shared" si="202"/>
        <v>-10081.002848495502</v>
      </c>
      <c r="F1046" s="4">
        <f t="shared" si="203"/>
        <v>-10081</v>
      </c>
      <c r="G1046" s="4">
        <f t="shared" si="204"/>
        <v>-1.7915000062203035E-3</v>
      </c>
      <c r="I1046" s="1">
        <f>G1046</f>
        <v>-1.7915000062203035E-3</v>
      </c>
      <c r="O1046" s="4"/>
      <c r="P1046" s="92">
        <f t="shared" si="205"/>
        <v>-1.744279857418864E-2</v>
      </c>
      <c r="Q1046" s="19">
        <f t="shared" si="206"/>
        <v>33130.921999999999</v>
      </c>
      <c r="R1046" s="90">
        <f t="shared" si="207"/>
        <v>2.4496314686368772E-4</v>
      </c>
      <c r="S1046" s="1">
        <f>S$16</f>
        <v>0.1</v>
      </c>
      <c r="T1046" s="90">
        <f t="shared" si="208"/>
        <v>2.4496314686368774E-5</v>
      </c>
      <c r="AD1046" s="1" t="s">
        <v>1989</v>
      </c>
      <c r="AI1046" s="1" t="s">
        <v>1988</v>
      </c>
    </row>
    <row r="1047" spans="1:35" ht="12.95" customHeight="1" x14ac:dyDescent="0.2">
      <c r="A1047" s="55" t="s">
        <v>2261</v>
      </c>
      <c r="B1047" s="53" t="s">
        <v>2226</v>
      </c>
      <c r="C1047" s="52">
        <v>48159.800499999998</v>
      </c>
      <c r="D1047" s="52">
        <v>4.0000000000000002E-4</v>
      </c>
      <c r="E1047" s="4">
        <f t="shared" si="202"/>
        <v>-10064.500972686092</v>
      </c>
      <c r="F1047" s="4">
        <f t="shared" si="203"/>
        <v>-10064.5</v>
      </c>
      <c r="G1047" s="4">
        <f t="shared" si="204"/>
        <v>-6.1175000155344605E-4</v>
      </c>
      <c r="K1047" s="1">
        <f>G1047</f>
        <v>-6.1175000155344605E-4</v>
      </c>
      <c r="O1047" s="4"/>
      <c r="P1047" s="92">
        <f t="shared" si="205"/>
        <v>-1.7410977825706931E-2</v>
      </c>
      <c r="Q1047" s="19">
        <f t="shared" si="206"/>
        <v>33141.300499999998</v>
      </c>
      <c r="R1047" s="90">
        <f t="shared" si="207"/>
        <v>2.8221405548781262E-4</v>
      </c>
      <c r="S1047" s="1">
        <f>S$18</f>
        <v>1</v>
      </c>
      <c r="T1047" s="90">
        <f t="shared" si="208"/>
        <v>2.8221405548781262E-4</v>
      </c>
    </row>
    <row r="1048" spans="1:35" ht="12.95" customHeight="1" x14ac:dyDescent="0.2">
      <c r="A1048" s="47" t="s">
        <v>2136</v>
      </c>
      <c r="B1048" s="48"/>
      <c r="C1048" s="49">
        <v>48178.353999999999</v>
      </c>
      <c r="D1048" s="49"/>
      <c r="E1048" s="4">
        <f t="shared" si="202"/>
        <v>-10035.000798977948</v>
      </c>
      <c r="F1048" s="4">
        <f t="shared" si="203"/>
        <v>-10035</v>
      </c>
      <c r="G1048" s="4">
        <f t="shared" si="204"/>
        <v>-5.0250000640517101E-4</v>
      </c>
      <c r="I1048" s="1">
        <f>G1048</f>
        <v>-5.0250000640517101E-4</v>
      </c>
      <c r="O1048" s="4"/>
      <c r="P1048" s="92">
        <f t="shared" si="205"/>
        <v>-1.7354139414661865E-2</v>
      </c>
      <c r="Q1048" s="19">
        <f t="shared" si="206"/>
        <v>33159.853999999999</v>
      </c>
      <c r="R1048" s="90">
        <f t="shared" si="207"/>
        <v>2.8397775074591003E-4</v>
      </c>
      <c r="S1048" s="1">
        <f>S$16</f>
        <v>0.1</v>
      </c>
      <c r="T1048" s="90">
        <f t="shared" si="208"/>
        <v>2.8397775074591005E-5</v>
      </c>
      <c r="AD1048" s="1" t="s">
        <v>1989</v>
      </c>
      <c r="AI1048" s="1" t="s">
        <v>1988</v>
      </c>
    </row>
    <row r="1049" spans="1:35" ht="12.95" customHeight="1" x14ac:dyDescent="0.2">
      <c r="A1049" s="55" t="s">
        <v>2261</v>
      </c>
      <c r="B1049" s="53" t="s">
        <v>2232</v>
      </c>
      <c r="C1049" s="52">
        <v>48191.559600000001</v>
      </c>
      <c r="D1049" s="52">
        <v>2.0000000000000001E-4</v>
      </c>
      <c r="E1049" s="4">
        <f t="shared" si="202"/>
        <v>-10014.003817604071</v>
      </c>
      <c r="F1049" s="4">
        <f t="shared" si="203"/>
        <v>-10014</v>
      </c>
      <c r="G1049" s="4">
        <f t="shared" si="204"/>
        <v>-2.4009999979170971E-3</v>
      </c>
      <c r="K1049" s="1">
        <f>G1049</f>
        <v>-2.4009999979170971E-3</v>
      </c>
      <c r="O1049" s="4"/>
      <c r="P1049" s="92">
        <f t="shared" si="205"/>
        <v>-1.7313719772463002E-2</v>
      </c>
      <c r="Q1049" s="19">
        <f t="shared" si="206"/>
        <v>33173.059600000001</v>
      </c>
      <c r="R1049" s="90">
        <f t="shared" si="207"/>
        <v>2.2238921107413246E-4</v>
      </c>
      <c r="S1049" s="1">
        <f>S$18</f>
        <v>1</v>
      </c>
      <c r="T1049" s="90">
        <f t="shared" si="208"/>
        <v>2.2238921107413246E-4</v>
      </c>
    </row>
    <row r="1050" spans="1:35" ht="12.95" customHeight="1" x14ac:dyDescent="0.2">
      <c r="A1050" s="47" t="s">
        <v>2036</v>
      </c>
      <c r="B1050" s="48"/>
      <c r="C1050" s="49">
        <v>48191.561000000002</v>
      </c>
      <c r="D1050" s="49"/>
      <c r="E1050" s="4">
        <f t="shared" si="202"/>
        <v>-10014.001591595865</v>
      </c>
      <c r="F1050" s="4">
        <f t="shared" si="203"/>
        <v>-10014</v>
      </c>
      <c r="G1050" s="4">
        <f t="shared" si="204"/>
        <v>-1.0009999969042838E-3</v>
      </c>
      <c r="I1050" s="1">
        <f t="shared" ref="I1050:I1070" si="209">G1050</f>
        <v>-1.0009999969042838E-3</v>
      </c>
      <c r="O1050" s="4"/>
      <c r="P1050" s="92">
        <f t="shared" si="205"/>
        <v>-1.7313719772463002E-2</v>
      </c>
      <c r="Q1050" s="19">
        <f t="shared" si="206"/>
        <v>33173.061000000002</v>
      </c>
      <c r="R1050" s="90">
        <f t="shared" si="207"/>
        <v>2.6610482647590445E-4</v>
      </c>
      <c r="S1050" s="1">
        <f t="shared" ref="S1050:S1070" si="210">S$16</f>
        <v>0.1</v>
      </c>
      <c r="T1050" s="90">
        <f t="shared" si="208"/>
        <v>2.6610482647590447E-5</v>
      </c>
      <c r="AD1050" s="1" t="s">
        <v>1989</v>
      </c>
      <c r="AE1050" s="1">
        <v>9</v>
      </c>
      <c r="AG1050" s="1" t="s">
        <v>2039</v>
      </c>
      <c r="AI1050" s="1" t="s">
        <v>2037</v>
      </c>
    </row>
    <row r="1051" spans="1:35" ht="12.95" customHeight="1" x14ac:dyDescent="0.2">
      <c r="A1051" s="47" t="s">
        <v>2036</v>
      </c>
      <c r="B1051" s="48"/>
      <c r="C1051" s="49">
        <v>48196.593999999997</v>
      </c>
      <c r="D1051" s="49"/>
      <c r="E1051" s="4">
        <f t="shared" si="202"/>
        <v>-10005.999092106662</v>
      </c>
      <c r="F1051" s="4">
        <f t="shared" si="203"/>
        <v>-10006</v>
      </c>
      <c r="G1051" s="4">
        <f t="shared" si="204"/>
        <v>5.7099999685306102E-4</v>
      </c>
      <c r="I1051" s="1">
        <f t="shared" si="209"/>
        <v>5.7099999685306102E-4</v>
      </c>
      <c r="O1051" s="4"/>
      <c r="P1051" s="92">
        <f t="shared" si="205"/>
        <v>-1.7298330914047214E-2</v>
      </c>
      <c r="Q1051" s="19">
        <f t="shared" si="206"/>
        <v>33178.093999999997</v>
      </c>
      <c r="R1051" s="90">
        <f t="shared" si="207"/>
        <v>3.1931298720325603E-4</v>
      </c>
      <c r="S1051" s="1">
        <f t="shared" si="210"/>
        <v>0.1</v>
      </c>
      <c r="T1051" s="90">
        <f t="shared" si="208"/>
        <v>3.1931298720325605E-5</v>
      </c>
      <c r="AD1051" s="1" t="s">
        <v>1989</v>
      </c>
      <c r="AE1051" s="1">
        <v>14</v>
      </c>
      <c r="AG1051" s="1" t="s">
        <v>2039</v>
      </c>
      <c r="AI1051" s="1" t="s">
        <v>2037</v>
      </c>
    </row>
    <row r="1052" spans="1:35" ht="12.95" customHeight="1" x14ac:dyDescent="0.2">
      <c r="A1052" s="47" t="s">
        <v>2136</v>
      </c>
      <c r="B1052" s="48"/>
      <c r="C1052" s="49">
        <v>48205.41</v>
      </c>
      <c r="D1052" s="49"/>
      <c r="E1052" s="4">
        <f t="shared" si="202"/>
        <v>-9991.9816004521945</v>
      </c>
      <c r="F1052" s="4">
        <f t="shared" si="203"/>
        <v>-9992</v>
      </c>
      <c r="G1052" s="4">
        <f t="shared" si="204"/>
        <v>1.1572000003070571E-2</v>
      </c>
      <c r="I1052" s="1">
        <f t="shared" si="209"/>
        <v>1.1572000003070571E-2</v>
      </c>
      <c r="O1052" s="4"/>
      <c r="P1052" s="92">
        <f t="shared" si="205"/>
        <v>-1.7271412493540562E-2</v>
      </c>
      <c r="Q1052" s="19">
        <f t="shared" si="206"/>
        <v>33186.910000000003</v>
      </c>
      <c r="R1052" s="90">
        <f t="shared" si="207"/>
        <v>8.3194244444966328E-4</v>
      </c>
      <c r="S1052" s="1">
        <f t="shared" si="210"/>
        <v>0.1</v>
      </c>
      <c r="T1052" s="90">
        <f t="shared" si="208"/>
        <v>8.3194244444966334E-5</v>
      </c>
      <c r="AD1052" s="1" t="s">
        <v>1989</v>
      </c>
      <c r="AI1052" s="1" t="s">
        <v>1988</v>
      </c>
    </row>
    <row r="1053" spans="1:35" ht="12.95" customHeight="1" x14ac:dyDescent="0.2">
      <c r="A1053" s="47" t="s">
        <v>2036</v>
      </c>
      <c r="B1053" s="48"/>
      <c r="C1053" s="49">
        <v>48208.54</v>
      </c>
      <c r="D1053" s="49"/>
      <c r="E1053" s="4">
        <f t="shared" si="202"/>
        <v>-9987.0048821129913</v>
      </c>
      <c r="F1053" s="4">
        <f t="shared" si="203"/>
        <v>-9987</v>
      </c>
      <c r="G1053" s="4">
        <f t="shared" si="204"/>
        <v>-3.0705000026500784E-3</v>
      </c>
      <c r="I1053" s="1">
        <f t="shared" si="209"/>
        <v>-3.0705000026500784E-3</v>
      </c>
      <c r="O1053" s="4"/>
      <c r="P1053" s="92">
        <f t="shared" si="205"/>
        <v>-1.7261802498435896E-2</v>
      </c>
      <c r="Q1053" s="19">
        <f t="shared" si="206"/>
        <v>33190.04</v>
      </c>
      <c r="R1053" s="90">
        <f t="shared" si="207"/>
        <v>2.013930665268968E-4</v>
      </c>
      <c r="S1053" s="1">
        <f t="shared" si="210"/>
        <v>0.1</v>
      </c>
      <c r="T1053" s="90">
        <f t="shared" si="208"/>
        <v>2.0139306652689683E-5</v>
      </c>
      <c r="AD1053" s="1" t="s">
        <v>1989</v>
      </c>
      <c r="AE1053" s="1">
        <v>12</v>
      </c>
      <c r="AG1053" s="1" t="s">
        <v>2039</v>
      </c>
      <c r="AI1053" s="1" t="s">
        <v>2037</v>
      </c>
    </row>
    <row r="1054" spans="1:35" ht="12.95" customHeight="1" x14ac:dyDescent="0.2">
      <c r="A1054" s="47" t="s">
        <v>2151</v>
      </c>
      <c r="B1054" s="48"/>
      <c r="C1054" s="49">
        <v>48252.571000000004</v>
      </c>
      <c r="D1054" s="49"/>
      <c r="E1054" s="4">
        <f t="shared" si="202"/>
        <v>-9916.9953341278033</v>
      </c>
      <c r="F1054" s="4">
        <f t="shared" si="203"/>
        <v>-9917</v>
      </c>
      <c r="G1054" s="4">
        <f t="shared" si="204"/>
        <v>2.9345000002649613E-3</v>
      </c>
      <c r="I1054" s="1">
        <f t="shared" si="209"/>
        <v>2.9345000002649613E-3</v>
      </c>
      <c r="O1054" s="4"/>
      <c r="P1054" s="92">
        <f t="shared" si="205"/>
        <v>-1.7127468505396475E-2</v>
      </c>
      <c r="Q1054" s="19">
        <f t="shared" si="206"/>
        <v>33234.071000000004</v>
      </c>
      <c r="R1054" s="90">
        <f t="shared" si="207"/>
        <v>4.0248258032215135E-4</v>
      </c>
      <c r="S1054" s="1">
        <f t="shared" si="210"/>
        <v>0.1</v>
      </c>
      <c r="T1054" s="90">
        <f t="shared" si="208"/>
        <v>4.024825803221514E-5</v>
      </c>
      <c r="AD1054" s="1" t="s">
        <v>1989</v>
      </c>
      <c r="AE1054" s="1">
        <v>10</v>
      </c>
      <c r="AG1054" s="1" t="s">
        <v>2147</v>
      </c>
      <c r="AI1054" s="1" t="s">
        <v>1993</v>
      </c>
    </row>
    <row r="1055" spans="1:35" ht="12.95" customHeight="1" x14ac:dyDescent="0.2">
      <c r="A1055" s="47" t="s">
        <v>2163</v>
      </c>
      <c r="B1055" s="48"/>
      <c r="C1055" s="49">
        <v>48290.296000000002</v>
      </c>
      <c r="D1055" s="49"/>
      <c r="E1055" s="4">
        <f t="shared" si="202"/>
        <v>-9857.0123630905582</v>
      </c>
      <c r="F1055" s="4">
        <f t="shared" si="203"/>
        <v>-9857</v>
      </c>
      <c r="G1055" s="4">
        <f t="shared" si="204"/>
        <v>-7.7755000020260923E-3</v>
      </c>
      <c r="I1055" s="1">
        <f t="shared" si="209"/>
        <v>-7.7755000020260923E-3</v>
      </c>
      <c r="O1055" s="4"/>
      <c r="P1055" s="92">
        <f t="shared" si="205"/>
        <v>-1.7012631048452617E-2</v>
      </c>
      <c r="Q1055" s="19">
        <f t="shared" si="206"/>
        <v>33271.796000000002</v>
      </c>
      <c r="R1055" s="90">
        <f t="shared" si="207"/>
        <v>8.5324589968856793E-5</v>
      </c>
      <c r="S1055" s="1">
        <f t="shared" si="210"/>
        <v>0.1</v>
      </c>
      <c r="T1055" s="90">
        <f t="shared" si="208"/>
        <v>8.5324589968856796E-6</v>
      </c>
      <c r="AG1055" s="1" t="s">
        <v>1993</v>
      </c>
    </row>
    <row r="1056" spans="1:35" ht="12.95" customHeight="1" x14ac:dyDescent="0.2">
      <c r="A1056" s="47" t="s">
        <v>2136</v>
      </c>
      <c r="B1056" s="48"/>
      <c r="C1056" s="49">
        <v>48449.421999999999</v>
      </c>
      <c r="D1056" s="49"/>
      <c r="E1056" s="4">
        <f t="shared" si="202"/>
        <v>-9604.0010907440246</v>
      </c>
      <c r="F1056" s="4">
        <f t="shared" si="203"/>
        <v>-9604</v>
      </c>
      <c r="G1056" s="4">
        <f t="shared" si="204"/>
        <v>-6.8600000668084249E-4</v>
      </c>
      <c r="I1056" s="1">
        <f t="shared" si="209"/>
        <v>-6.8600000668084249E-4</v>
      </c>
      <c r="O1056" s="4"/>
      <c r="P1056" s="92">
        <f t="shared" si="205"/>
        <v>-1.6531506068436525E-2</v>
      </c>
      <c r="Q1056" s="19">
        <f t="shared" si="206"/>
        <v>33430.921999999999</v>
      </c>
      <c r="R1056" s="90">
        <f t="shared" si="207"/>
        <v>2.510800623531361E-4</v>
      </c>
      <c r="S1056" s="1">
        <f t="shared" si="210"/>
        <v>0.1</v>
      </c>
      <c r="T1056" s="90">
        <f t="shared" si="208"/>
        <v>2.510800623531361E-5</v>
      </c>
      <c r="AD1056" s="1" t="s">
        <v>1989</v>
      </c>
      <c r="AI1056" s="1" t="s">
        <v>1988</v>
      </c>
    </row>
    <row r="1057" spans="1:35" ht="12.95" customHeight="1" x14ac:dyDescent="0.2">
      <c r="A1057" s="47" t="s">
        <v>2136</v>
      </c>
      <c r="B1057" s="48"/>
      <c r="C1057" s="49">
        <v>48454.447999999997</v>
      </c>
      <c r="D1057" s="49"/>
      <c r="E1057" s="4">
        <f t="shared" si="202"/>
        <v>-9596.0097212958317</v>
      </c>
      <c r="F1057" s="4">
        <f t="shared" si="203"/>
        <v>-9596</v>
      </c>
      <c r="G1057" s="4">
        <f t="shared" si="204"/>
        <v>-6.114000003435649E-3</v>
      </c>
      <c r="I1057" s="1">
        <f t="shared" si="209"/>
        <v>-6.114000003435649E-3</v>
      </c>
      <c r="O1057" s="4"/>
      <c r="P1057" s="92">
        <f t="shared" si="205"/>
        <v>-1.6516374534987215E-2</v>
      </c>
      <c r="Q1057" s="19">
        <f t="shared" si="206"/>
        <v>33435.947999999997</v>
      </c>
      <c r="R1057" s="90">
        <f t="shared" si="207"/>
        <v>1.0820939589467266E-4</v>
      </c>
      <c r="S1057" s="1">
        <f t="shared" si="210"/>
        <v>0.1</v>
      </c>
      <c r="T1057" s="90">
        <f t="shared" si="208"/>
        <v>1.0820939589467267E-5</v>
      </c>
      <c r="AD1057" s="1" t="s">
        <v>1989</v>
      </c>
      <c r="AI1057" s="1" t="s">
        <v>1988</v>
      </c>
    </row>
    <row r="1058" spans="1:35" ht="12.95" customHeight="1" x14ac:dyDescent="0.2">
      <c r="A1058" s="47" t="s">
        <v>2136</v>
      </c>
      <c r="B1058" s="48"/>
      <c r="C1058" s="49">
        <v>48454.449000000001</v>
      </c>
      <c r="D1058" s="49"/>
      <c r="E1058" s="4">
        <f t="shared" si="202"/>
        <v>-9596.0081312899656</v>
      </c>
      <c r="F1058" s="4">
        <f t="shared" si="203"/>
        <v>-9596</v>
      </c>
      <c r="G1058" s="4">
        <f t="shared" si="204"/>
        <v>-5.1139999995939434E-3</v>
      </c>
      <c r="I1058" s="1">
        <f t="shared" si="209"/>
        <v>-5.1139999995939434E-3</v>
      </c>
      <c r="O1058" s="4"/>
      <c r="P1058" s="92">
        <f t="shared" si="205"/>
        <v>-1.6516374534987215E-2</v>
      </c>
      <c r="Q1058" s="19">
        <f t="shared" si="206"/>
        <v>33435.949000000001</v>
      </c>
      <c r="R1058" s="90">
        <f t="shared" si="207"/>
        <v>1.3001414504538493E-4</v>
      </c>
      <c r="S1058" s="1">
        <f t="shared" si="210"/>
        <v>0.1</v>
      </c>
      <c r="T1058" s="90">
        <f t="shared" si="208"/>
        <v>1.3001414504538494E-5</v>
      </c>
      <c r="AD1058" s="1" t="s">
        <v>1989</v>
      </c>
      <c r="AI1058" s="1" t="s">
        <v>1988</v>
      </c>
    </row>
    <row r="1059" spans="1:35" ht="12.95" customHeight="1" x14ac:dyDescent="0.2">
      <c r="A1059" s="47" t="s">
        <v>2136</v>
      </c>
      <c r="B1059" s="48"/>
      <c r="C1059" s="49">
        <v>48454.451999999997</v>
      </c>
      <c r="D1059" s="49"/>
      <c r="E1059" s="4">
        <f t="shared" si="202"/>
        <v>-9596.0033612723928</v>
      </c>
      <c r="F1059" s="4">
        <f t="shared" si="203"/>
        <v>-9596</v>
      </c>
      <c r="G1059" s="4">
        <f t="shared" si="204"/>
        <v>-2.1140000026207417E-3</v>
      </c>
      <c r="I1059" s="1">
        <f t="shared" si="209"/>
        <v>-2.1140000026207417E-3</v>
      </c>
      <c r="O1059" s="4"/>
      <c r="P1059" s="92">
        <f t="shared" si="205"/>
        <v>-1.6516374534987215E-2</v>
      </c>
      <c r="Q1059" s="19">
        <f t="shared" si="206"/>
        <v>33435.951999999997</v>
      </c>
      <c r="R1059" s="90">
        <f t="shared" si="207"/>
        <v>2.0742839217055838E-4</v>
      </c>
      <c r="S1059" s="1">
        <f t="shared" si="210"/>
        <v>0.1</v>
      </c>
      <c r="T1059" s="90">
        <f t="shared" si="208"/>
        <v>2.0742839217055839E-5</v>
      </c>
      <c r="AD1059" s="1" t="s">
        <v>1989</v>
      </c>
      <c r="AI1059" s="1" t="s">
        <v>1988</v>
      </c>
    </row>
    <row r="1060" spans="1:35" ht="12.95" customHeight="1" x14ac:dyDescent="0.2">
      <c r="A1060" s="47" t="s">
        <v>2136</v>
      </c>
      <c r="B1060" s="48"/>
      <c r="C1060" s="49">
        <v>48476.457999999999</v>
      </c>
      <c r="D1060" s="49"/>
      <c r="E1060" s="4">
        <f t="shared" si="202"/>
        <v>-9561.0136923354621</v>
      </c>
      <c r="F1060" s="4">
        <f t="shared" si="203"/>
        <v>-9561</v>
      </c>
      <c r="G1060" s="4">
        <f t="shared" si="204"/>
        <v>-8.6115000012796372E-3</v>
      </c>
      <c r="I1060" s="1">
        <f t="shared" si="209"/>
        <v>-8.6115000012796372E-3</v>
      </c>
      <c r="O1060" s="4"/>
      <c r="P1060" s="92">
        <f t="shared" si="205"/>
        <v>-1.6450233111828579E-2</v>
      </c>
      <c r="Q1060" s="19">
        <f t="shared" si="206"/>
        <v>33457.957999999999</v>
      </c>
      <c r="R1060" s="90">
        <f t="shared" si="207"/>
        <v>6.1445736778416291E-5</v>
      </c>
      <c r="S1060" s="1">
        <f t="shared" si="210"/>
        <v>0.1</v>
      </c>
      <c r="T1060" s="90">
        <f t="shared" si="208"/>
        <v>6.1445736778416294E-6</v>
      </c>
      <c r="AD1060" s="1" t="s">
        <v>1989</v>
      </c>
      <c r="AI1060" s="1" t="s">
        <v>1988</v>
      </c>
    </row>
    <row r="1061" spans="1:35" ht="12.95" customHeight="1" x14ac:dyDescent="0.2">
      <c r="A1061" s="47" t="s">
        <v>2136</v>
      </c>
      <c r="B1061" s="48"/>
      <c r="C1061" s="49">
        <v>48476.463000000003</v>
      </c>
      <c r="D1061" s="49"/>
      <c r="E1061" s="4">
        <f t="shared" si="202"/>
        <v>-9561.0057423061571</v>
      </c>
      <c r="F1061" s="4">
        <f t="shared" si="203"/>
        <v>-9561</v>
      </c>
      <c r="G1061" s="4">
        <f t="shared" si="204"/>
        <v>-3.6114999966230243E-3</v>
      </c>
      <c r="I1061" s="1">
        <f t="shared" si="209"/>
        <v>-3.6114999966230243E-3</v>
      </c>
      <c r="O1061" s="4"/>
      <c r="P1061" s="92">
        <f t="shared" si="205"/>
        <v>-1.6450233111828579E-2</v>
      </c>
      <c r="Q1061" s="19">
        <f t="shared" si="206"/>
        <v>33457.963000000003</v>
      </c>
      <c r="R1061" s="90">
        <f t="shared" si="207"/>
        <v>1.6483306800347573E-4</v>
      </c>
      <c r="S1061" s="1">
        <f t="shared" si="210"/>
        <v>0.1</v>
      </c>
      <c r="T1061" s="90">
        <f t="shared" si="208"/>
        <v>1.6483306800347573E-5</v>
      </c>
      <c r="AD1061" s="1" t="s">
        <v>1989</v>
      </c>
      <c r="AI1061" s="1" t="s">
        <v>1988</v>
      </c>
    </row>
    <row r="1062" spans="1:35" ht="12.95" customHeight="1" x14ac:dyDescent="0.2">
      <c r="A1062" s="47" t="s">
        <v>2136</v>
      </c>
      <c r="B1062" s="48"/>
      <c r="C1062" s="49">
        <v>48476.464999999997</v>
      </c>
      <c r="D1062" s="49"/>
      <c r="E1062" s="4">
        <f t="shared" si="202"/>
        <v>-9561.0025622944504</v>
      </c>
      <c r="F1062" s="4">
        <f t="shared" si="203"/>
        <v>-9561</v>
      </c>
      <c r="G1062" s="4">
        <f t="shared" si="204"/>
        <v>-1.6115000034915283E-3</v>
      </c>
      <c r="I1062" s="1">
        <f t="shared" si="209"/>
        <v>-1.6115000034915283E-3</v>
      </c>
      <c r="O1062" s="4"/>
      <c r="P1062" s="92">
        <f t="shared" si="205"/>
        <v>-1.6450233111828579E-2</v>
      </c>
      <c r="Q1062" s="19">
        <f t="shared" si="206"/>
        <v>33457.964999999997</v>
      </c>
      <c r="R1062" s="90">
        <f t="shared" si="207"/>
        <v>2.2018800026045815E-4</v>
      </c>
      <c r="S1062" s="1">
        <f t="shared" si="210"/>
        <v>0.1</v>
      </c>
      <c r="T1062" s="90">
        <f t="shared" si="208"/>
        <v>2.2018800026045816E-5</v>
      </c>
      <c r="AD1062" s="1" t="s">
        <v>1989</v>
      </c>
      <c r="AI1062" s="1" t="s">
        <v>1988</v>
      </c>
    </row>
    <row r="1063" spans="1:35" ht="12.95" customHeight="1" x14ac:dyDescent="0.2">
      <c r="A1063" s="47" t="s">
        <v>2136</v>
      </c>
      <c r="B1063" s="48"/>
      <c r="C1063" s="49">
        <v>48483.375999999997</v>
      </c>
      <c r="D1063" s="49"/>
      <c r="E1063" s="4">
        <f t="shared" si="202"/>
        <v>-9550.0140318017147</v>
      </c>
      <c r="F1063" s="4">
        <f t="shared" si="203"/>
        <v>-9550</v>
      </c>
      <c r="G1063" s="4">
        <f t="shared" si="204"/>
        <v>-8.8250000044354238E-3</v>
      </c>
      <c r="I1063" s="1">
        <f t="shared" si="209"/>
        <v>-8.8250000044354238E-3</v>
      </c>
      <c r="O1063" s="4"/>
      <c r="P1063" s="92">
        <f t="shared" si="205"/>
        <v>-1.6429465655948917E-2</v>
      </c>
      <c r="Q1063" s="19">
        <f t="shared" si="206"/>
        <v>33464.875999999997</v>
      </c>
      <c r="R1063" s="90">
        <f t="shared" si="207"/>
        <v>5.7827897845048546E-5</v>
      </c>
      <c r="S1063" s="1">
        <f t="shared" si="210"/>
        <v>0.1</v>
      </c>
      <c r="T1063" s="90">
        <f t="shared" si="208"/>
        <v>5.7827897845048546E-6</v>
      </c>
      <c r="AD1063" s="1" t="s">
        <v>1989</v>
      </c>
      <c r="AI1063" s="1" t="s">
        <v>1988</v>
      </c>
    </row>
    <row r="1064" spans="1:35" ht="12.95" customHeight="1" x14ac:dyDescent="0.2">
      <c r="A1064" s="47" t="s">
        <v>2136</v>
      </c>
      <c r="B1064" s="48"/>
      <c r="C1064" s="49">
        <v>48483.38</v>
      </c>
      <c r="D1064" s="49"/>
      <c r="E1064" s="4">
        <f t="shared" si="202"/>
        <v>-9550.0076717782777</v>
      </c>
      <c r="F1064" s="4">
        <f t="shared" si="203"/>
        <v>-9550</v>
      </c>
      <c r="G1064" s="4">
        <f t="shared" si="204"/>
        <v>-4.8250000036205165E-3</v>
      </c>
      <c r="I1064" s="1">
        <f t="shared" si="209"/>
        <v>-4.8250000036205165E-3</v>
      </c>
      <c r="O1064" s="4"/>
      <c r="P1064" s="92">
        <f t="shared" si="205"/>
        <v>-1.6429465655948917E-2</v>
      </c>
      <c r="Q1064" s="19">
        <f t="shared" si="206"/>
        <v>33464.879999999997</v>
      </c>
      <c r="R1064" s="90">
        <f t="shared" si="207"/>
        <v>1.3466362307606962E-4</v>
      </c>
      <c r="S1064" s="1">
        <f t="shared" si="210"/>
        <v>0.1</v>
      </c>
      <c r="T1064" s="90">
        <f t="shared" si="208"/>
        <v>1.3466362307606962E-5</v>
      </c>
      <c r="AD1064" s="1" t="s">
        <v>1989</v>
      </c>
      <c r="AI1064" s="1" t="s">
        <v>1988</v>
      </c>
    </row>
    <row r="1065" spans="1:35" ht="12.95" customHeight="1" x14ac:dyDescent="0.2">
      <c r="A1065" s="47" t="s">
        <v>2152</v>
      </c>
      <c r="B1065" s="48"/>
      <c r="C1065" s="49">
        <v>48488.413</v>
      </c>
      <c r="D1065" s="49"/>
      <c r="E1065" s="4">
        <f t="shared" si="202"/>
        <v>-9542.0051722890621</v>
      </c>
      <c r="F1065" s="4">
        <f t="shared" si="203"/>
        <v>-9542</v>
      </c>
      <c r="G1065" s="4">
        <f t="shared" si="204"/>
        <v>-3.2530000025872141E-3</v>
      </c>
      <c r="I1065" s="1">
        <f t="shared" si="209"/>
        <v>-3.2530000025872141E-3</v>
      </c>
      <c r="O1065" s="4"/>
      <c r="P1065" s="92">
        <f t="shared" si="205"/>
        <v>-1.6414368014080555E-2</v>
      </c>
      <c r="Q1065" s="19">
        <f t="shared" si="206"/>
        <v>33469.913</v>
      </c>
      <c r="R1065" s="90">
        <f t="shared" si="207"/>
        <v>1.7322160793396019E-4</v>
      </c>
      <c r="S1065" s="1">
        <f t="shared" si="210"/>
        <v>0.1</v>
      </c>
      <c r="T1065" s="90">
        <f t="shared" si="208"/>
        <v>1.7322160793396018E-5</v>
      </c>
      <c r="AD1065" s="1" t="s">
        <v>1989</v>
      </c>
      <c r="AI1065" s="1" t="s">
        <v>1988</v>
      </c>
    </row>
    <row r="1066" spans="1:35" ht="12.95" customHeight="1" x14ac:dyDescent="0.2">
      <c r="A1066" s="47" t="s">
        <v>2136</v>
      </c>
      <c r="B1066" s="48"/>
      <c r="C1066" s="49">
        <v>48488.417000000001</v>
      </c>
      <c r="D1066" s="49"/>
      <c r="E1066" s="4">
        <f t="shared" si="202"/>
        <v>-9541.9988122656232</v>
      </c>
      <c r="F1066" s="4">
        <f t="shared" si="203"/>
        <v>-9542</v>
      </c>
      <c r="G1066" s="4">
        <f t="shared" si="204"/>
        <v>7.4699999822769314E-4</v>
      </c>
      <c r="I1066" s="1">
        <f t="shared" si="209"/>
        <v>7.4699999822769314E-4</v>
      </c>
      <c r="O1066" s="4"/>
      <c r="P1066" s="92">
        <f t="shared" si="205"/>
        <v>-1.6414368014080555E-2</v>
      </c>
      <c r="Q1066" s="19">
        <f t="shared" si="206"/>
        <v>33469.917000000001</v>
      </c>
      <c r="R1066" s="90">
        <f t="shared" si="207"/>
        <v>2.9451255205387676E-4</v>
      </c>
      <c r="S1066" s="1">
        <f t="shared" si="210"/>
        <v>0.1</v>
      </c>
      <c r="T1066" s="90">
        <f t="shared" si="208"/>
        <v>2.9451255205387679E-5</v>
      </c>
      <c r="AD1066" s="1" t="s">
        <v>1989</v>
      </c>
      <c r="AI1066" s="1" t="s">
        <v>1988</v>
      </c>
    </row>
    <row r="1067" spans="1:35" ht="12.95" customHeight="1" x14ac:dyDescent="0.2">
      <c r="A1067" s="47" t="s">
        <v>2136</v>
      </c>
      <c r="B1067" s="48"/>
      <c r="C1067" s="49">
        <v>48488.417000000001</v>
      </c>
      <c r="D1067" s="49"/>
      <c r="E1067" s="4">
        <f t="shared" si="202"/>
        <v>-9541.9988122656232</v>
      </c>
      <c r="F1067" s="4">
        <f t="shared" si="203"/>
        <v>-9542</v>
      </c>
      <c r="G1067" s="4">
        <f t="shared" si="204"/>
        <v>7.4699999822769314E-4</v>
      </c>
      <c r="I1067" s="1">
        <f t="shared" si="209"/>
        <v>7.4699999822769314E-4</v>
      </c>
      <c r="O1067" s="4"/>
      <c r="P1067" s="92">
        <f t="shared" si="205"/>
        <v>-1.6414368014080555E-2</v>
      </c>
      <c r="Q1067" s="19">
        <f t="shared" si="206"/>
        <v>33469.917000000001</v>
      </c>
      <c r="R1067" s="90">
        <f t="shared" si="207"/>
        <v>2.9451255205387676E-4</v>
      </c>
      <c r="S1067" s="1">
        <f t="shared" si="210"/>
        <v>0.1</v>
      </c>
      <c r="T1067" s="90">
        <f t="shared" si="208"/>
        <v>2.9451255205387679E-5</v>
      </c>
      <c r="AD1067" s="1" t="s">
        <v>1989</v>
      </c>
      <c r="AI1067" s="1" t="s">
        <v>1988</v>
      </c>
    </row>
    <row r="1068" spans="1:35" ht="12.95" customHeight="1" x14ac:dyDescent="0.2">
      <c r="A1068" s="47" t="s">
        <v>2136</v>
      </c>
      <c r="B1068" s="48"/>
      <c r="C1068" s="49">
        <v>48498.474999999999</v>
      </c>
      <c r="D1068" s="49"/>
      <c r="E1068" s="4">
        <f t="shared" si="202"/>
        <v>-9526.0065333340808</v>
      </c>
      <c r="F1068" s="4">
        <f t="shared" si="203"/>
        <v>-9526</v>
      </c>
      <c r="G1068" s="4">
        <f t="shared" si="204"/>
        <v>-4.1090000013355166E-3</v>
      </c>
      <c r="I1068" s="1">
        <f t="shared" si="209"/>
        <v>-4.1090000013355166E-3</v>
      </c>
      <c r="O1068" s="4"/>
      <c r="P1068" s="92">
        <f t="shared" si="205"/>
        <v>-1.6384187793268706E-2</v>
      </c>
      <c r="Q1068" s="19">
        <f t="shared" si="206"/>
        <v>33479.974999999999</v>
      </c>
      <c r="R1068" s="90">
        <f t="shared" si="207"/>
        <v>1.506802353272256E-4</v>
      </c>
      <c r="S1068" s="1">
        <f t="shared" si="210"/>
        <v>0.1</v>
      </c>
      <c r="T1068" s="90">
        <f t="shared" si="208"/>
        <v>1.5068023532722561E-5</v>
      </c>
      <c r="AD1068" s="1" t="s">
        <v>1989</v>
      </c>
      <c r="AI1068" s="1" t="s">
        <v>1988</v>
      </c>
    </row>
    <row r="1069" spans="1:35" ht="12.95" customHeight="1" x14ac:dyDescent="0.2">
      <c r="A1069" s="47" t="s">
        <v>2136</v>
      </c>
      <c r="B1069" s="48"/>
      <c r="C1069" s="49">
        <v>48498.478999999999</v>
      </c>
      <c r="D1069" s="49"/>
      <c r="E1069" s="4">
        <f t="shared" si="202"/>
        <v>-9526.0001733106419</v>
      </c>
      <c r="F1069" s="4">
        <f t="shared" si="203"/>
        <v>-9526</v>
      </c>
      <c r="G1069" s="4">
        <f t="shared" si="204"/>
        <v>-1.0900000052060932E-4</v>
      </c>
      <c r="I1069" s="1">
        <f t="shared" si="209"/>
        <v>-1.0900000052060932E-4</v>
      </c>
      <c r="O1069" s="4"/>
      <c r="P1069" s="92">
        <f t="shared" si="205"/>
        <v>-1.6384187793268706E-2</v>
      </c>
      <c r="Q1069" s="19">
        <f t="shared" si="206"/>
        <v>33479.978999999999</v>
      </c>
      <c r="R1069" s="90">
        <f t="shared" si="207"/>
        <v>2.6488173768921664E-4</v>
      </c>
      <c r="S1069" s="1">
        <f t="shared" si="210"/>
        <v>0.1</v>
      </c>
      <c r="T1069" s="90">
        <f t="shared" si="208"/>
        <v>2.6488173768921664E-5</v>
      </c>
      <c r="AD1069" s="1" t="s">
        <v>1989</v>
      </c>
      <c r="AI1069" s="1" t="s">
        <v>1988</v>
      </c>
    </row>
    <row r="1070" spans="1:35" ht="12.95" customHeight="1" x14ac:dyDescent="0.2">
      <c r="A1070" s="47" t="s">
        <v>2136</v>
      </c>
      <c r="B1070" s="48"/>
      <c r="C1070" s="49">
        <v>48503.504000000001</v>
      </c>
      <c r="D1070" s="49"/>
      <c r="E1070" s="4">
        <f t="shared" si="202"/>
        <v>-9518.0103938683023</v>
      </c>
      <c r="F1070" s="4">
        <f t="shared" si="203"/>
        <v>-9518</v>
      </c>
      <c r="G1070" s="4">
        <f t="shared" si="204"/>
        <v>-6.5370000011171214E-3</v>
      </c>
      <c r="I1070" s="1">
        <f t="shared" si="209"/>
        <v>-6.5370000011171214E-3</v>
      </c>
      <c r="O1070" s="4"/>
      <c r="P1070" s="92">
        <f t="shared" si="205"/>
        <v>-1.6369105214325212E-2</v>
      </c>
      <c r="Q1070" s="19">
        <f t="shared" si="206"/>
        <v>33485.004000000001</v>
      </c>
      <c r="R1070" s="90">
        <f t="shared" si="207"/>
        <v>9.6670292923593714E-5</v>
      </c>
      <c r="S1070" s="1">
        <f t="shared" si="210"/>
        <v>0.1</v>
      </c>
      <c r="T1070" s="90">
        <f t="shared" si="208"/>
        <v>9.6670292923593714E-6</v>
      </c>
      <c r="AD1070" s="1" t="s">
        <v>1989</v>
      </c>
      <c r="AI1070" s="1" t="s">
        <v>1988</v>
      </c>
    </row>
    <row r="1071" spans="1:35" ht="12.95" customHeight="1" x14ac:dyDescent="0.2">
      <c r="A1071" s="54" t="s">
        <v>2209</v>
      </c>
      <c r="B1071" s="45" t="s">
        <v>2226</v>
      </c>
      <c r="C1071" s="46">
        <v>48506.337299999999</v>
      </c>
      <c r="D1071" s="46">
        <v>1.6000000000000001E-3</v>
      </c>
      <c r="E1071" s="4">
        <f t="shared" si="202"/>
        <v>-9513.5054302675144</v>
      </c>
      <c r="F1071" s="4">
        <f t="shared" si="203"/>
        <v>-9513.5</v>
      </c>
      <c r="G1071" s="4">
        <f t="shared" si="204"/>
        <v>-3.415250001125969E-3</v>
      </c>
      <c r="J1071" s="1">
        <f t="shared" ref="J1071:J1081" si="211">G1071</f>
        <v>-3.415250001125969E-3</v>
      </c>
      <c r="O1071" s="4"/>
      <c r="P1071" s="92">
        <f t="shared" si="205"/>
        <v>-1.6360623470152633E-2</v>
      </c>
      <c r="Q1071" s="19">
        <f t="shared" si="206"/>
        <v>33487.837299999999</v>
      </c>
      <c r="R1071" s="90">
        <f t="shared" si="207"/>
        <v>1.6758269425257947E-4</v>
      </c>
      <c r="S1071" s="1">
        <f t="shared" ref="S1071:S1081" si="212">S$17</f>
        <v>1</v>
      </c>
      <c r="T1071" s="90">
        <f t="shared" si="208"/>
        <v>1.6758269425257947E-4</v>
      </c>
    </row>
    <row r="1072" spans="1:35" ht="12.95" customHeight="1" x14ac:dyDescent="0.2">
      <c r="A1072" s="47" t="s">
        <v>2153</v>
      </c>
      <c r="B1072" s="48"/>
      <c r="C1072" s="49">
        <v>48510.4257</v>
      </c>
      <c r="D1072" s="49"/>
      <c r="E1072" s="4">
        <f t="shared" si="202"/>
        <v>-9507.0048503128764</v>
      </c>
      <c r="F1072" s="4">
        <f t="shared" si="203"/>
        <v>-9507</v>
      </c>
      <c r="G1072" s="4">
        <f t="shared" si="204"/>
        <v>-3.0505000031553209E-3</v>
      </c>
      <c r="J1072" s="1">
        <f t="shared" si="211"/>
        <v>-3.0505000031553209E-3</v>
      </c>
      <c r="O1072" s="4"/>
      <c r="P1072" s="92">
        <f t="shared" si="205"/>
        <v>-1.6348374866588581E-2</v>
      </c>
      <c r="Q1072" s="19">
        <f t="shared" si="206"/>
        <v>33491.9257</v>
      </c>
      <c r="R1072" s="90">
        <f t="shared" si="207"/>
        <v>1.7683347588353014E-4</v>
      </c>
      <c r="S1072" s="1">
        <f t="shared" si="212"/>
        <v>1</v>
      </c>
      <c r="T1072" s="90">
        <f t="shared" si="208"/>
        <v>1.7683347588353014E-4</v>
      </c>
      <c r="AD1072" s="1" t="s">
        <v>2143</v>
      </c>
      <c r="AI1072" s="1" t="s">
        <v>1988</v>
      </c>
    </row>
    <row r="1073" spans="1:35" ht="12.95" customHeight="1" x14ac:dyDescent="0.2">
      <c r="A1073" s="47" t="s">
        <v>2153</v>
      </c>
      <c r="B1073" s="48"/>
      <c r="C1073" s="49">
        <v>48510.426200000002</v>
      </c>
      <c r="D1073" s="49"/>
      <c r="E1073" s="4">
        <f t="shared" si="202"/>
        <v>-9507.0040553099443</v>
      </c>
      <c r="F1073" s="4">
        <f t="shared" si="203"/>
        <v>-9507</v>
      </c>
      <c r="G1073" s="4">
        <f t="shared" si="204"/>
        <v>-2.5505000012344681E-3</v>
      </c>
      <c r="J1073" s="1">
        <f t="shared" si="211"/>
        <v>-2.5505000012344681E-3</v>
      </c>
      <c r="O1073" s="4"/>
      <c r="P1073" s="92">
        <f t="shared" si="205"/>
        <v>-1.6348374866588581E-2</v>
      </c>
      <c r="Q1073" s="19">
        <f t="shared" si="206"/>
        <v>33491.926200000002</v>
      </c>
      <c r="R1073" s="90">
        <f t="shared" si="207"/>
        <v>1.9038135079997077E-4</v>
      </c>
      <c r="S1073" s="1">
        <f t="shared" si="212"/>
        <v>1</v>
      </c>
      <c r="T1073" s="90">
        <f t="shared" si="208"/>
        <v>1.9038135079997077E-4</v>
      </c>
      <c r="AD1073" s="1" t="s">
        <v>2127</v>
      </c>
      <c r="AI1073" s="1" t="s">
        <v>1988</v>
      </c>
    </row>
    <row r="1074" spans="1:35" ht="12.95" customHeight="1" x14ac:dyDescent="0.2">
      <c r="A1074" s="47" t="s">
        <v>2153</v>
      </c>
      <c r="B1074" s="48" t="s">
        <v>2226</v>
      </c>
      <c r="C1074" s="49">
        <v>48511.368799999997</v>
      </c>
      <c r="D1074" s="49"/>
      <c r="E1074" s="4">
        <f t="shared" si="202"/>
        <v>-9505.5053157870971</v>
      </c>
      <c r="F1074" s="4">
        <f t="shared" si="203"/>
        <v>-9505.5</v>
      </c>
      <c r="G1074" s="4">
        <f t="shared" si="204"/>
        <v>-3.343250005855225E-3</v>
      </c>
      <c r="J1074" s="1">
        <f t="shared" si="211"/>
        <v>-3.343250005855225E-3</v>
      </c>
      <c r="O1074" s="4"/>
      <c r="P1074" s="92">
        <f t="shared" si="205"/>
        <v>-1.6345548736482512E-2</v>
      </c>
      <c r="Q1074" s="19">
        <f t="shared" si="206"/>
        <v>33492.868799999997</v>
      </c>
      <c r="R1074" s="90">
        <f t="shared" si="207"/>
        <v>1.6905977228047196E-4</v>
      </c>
      <c r="S1074" s="1">
        <f t="shared" si="212"/>
        <v>1</v>
      </c>
      <c r="T1074" s="90">
        <f t="shared" si="208"/>
        <v>1.6905977228047196E-4</v>
      </c>
      <c r="AD1074" s="1" t="s">
        <v>2127</v>
      </c>
      <c r="AI1074" s="1" t="s">
        <v>1988</v>
      </c>
    </row>
    <row r="1075" spans="1:35" ht="12.95" customHeight="1" x14ac:dyDescent="0.2">
      <c r="A1075" s="46" t="s">
        <v>2153</v>
      </c>
      <c r="B1075" s="45" t="s">
        <v>2226</v>
      </c>
      <c r="C1075" s="56">
        <v>48511.369599999998</v>
      </c>
      <c r="D1075" s="46">
        <v>4.0000000000000002E-4</v>
      </c>
      <c r="E1075" s="4">
        <f t="shared" si="202"/>
        <v>-9505.5040437824064</v>
      </c>
      <c r="F1075" s="4">
        <f t="shared" si="203"/>
        <v>-9505.5</v>
      </c>
      <c r="G1075" s="4">
        <f t="shared" si="204"/>
        <v>-2.5432500042370521E-3</v>
      </c>
      <c r="J1075" s="1">
        <f t="shared" si="211"/>
        <v>-2.5432500042370521E-3</v>
      </c>
      <c r="O1075" s="4"/>
      <c r="P1075" s="92">
        <f t="shared" si="205"/>
        <v>-1.6345548736482512E-2</v>
      </c>
      <c r="Q1075" s="19">
        <f t="shared" si="206"/>
        <v>33492.869599999998</v>
      </c>
      <c r="R1075" s="90">
        <f t="shared" si="207"/>
        <v>1.9050345029414463E-4</v>
      </c>
      <c r="S1075" s="1">
        <f t="shared" si="212"/>
        <v>1</v>
      </c>
      <c r="T1075" s="90">
        <f t="shared" si="208"/>
        <v>1.9050345029414463E-4</v>
      </c>
    </row>
    <row r="1076" spans="1:35" ht="12.95" customHeight="1" x14ac:dyDescent="0.2">
      <c r="A1076" s="47" t="s">
        <v>2153</v>
      </c>
      <c r="B1076" s="48"/>
      <c r="C1076" s="49">
        <v>48512.312299999998</v>
      </c>
      <c r="D1076" s="49"/>
      <c r="E1076" s="4">
        <f t="shared" si="202"/>
        <v>-9504.0051452589669</v>
      </c>
      <c r="F1076" s="4">
        <f t="shared" si="203"/>
        <v>-9504</v>
      </c>
      <c r="G1076" s="4">
        <f t="shared" si="204"/>
        <v>-3.2360000041080639E-3</v>
      </c>
      <c r="J1076" s="1">
        <f t="shared" si="211"/>
        <v>-3.2360000041080639E-3</v>
      </c>
      <c r="O1076" s="4"/>
      <c r="P1076" s="92">
        <f t="shared" si="205"/>
        <v>-1.634272278289509E-2</v>
      </c>
      <c r="Q1076" s="19">
        <f t="shared" si="206"/>
        <v>33493.812299999998</v>
      </c>
      <c r="R1076" s="90">
        <f t="shared" si="207"/>
        <v>1.7178618199997469E-4</v>
      </c>
      <c r="S1076" s="1">
        <f t="shared" si="212"/>
        <v>1</v>
      </c>
      <c r="T1076" s="90">
        <f t="shared" si="208"/>
        <v>1.7178618199997469E-4</v>
      </c>
      <c r="AD1076" s="1" t="s">
        <v>2143</v>
      </c>
      <c r="AI1076" s="1" t="s">
        <v>1988</v>
      </c>
    </row>
    <row r="1077" spans="1:35" ht="12.95" customHeight="1" x14ac:dyDescent="0.2">
      <c r="A1077" s="47" t="s">
        <v>2153</v>
      </c>
      <c r="B1077" s="48"/>
      <c r="C1077" s="49">
        <v>48512.312400000003</v>
      </c>
      <c r="D1077" s="49"/>
      <c r="E1077" s="4">
        <f t="shared" si="202"/>
        <v>-9504.0049862583728</v>
      </c>
      <c r="F1077" s="4">
        <f t="shared" si="203"/>
        <v>-9504</v>
      </c>
      <c r="G1077" s="4">
        <f t="shared" si="204"/>
        <v>-3.1359999993583187E-3</v>
      </c>
      <c r="J1077" s="1">
        <f t="shared" si="211"/>
        <v>-3.1359999993583187E-3</v>
      </c>
      <c r="O1077" s="4"/>
      <c r="P1077" s="92">
        <f t="shared" si="205"/>
        <v>-1.634272278289509E-2</v>
      </c>
      <c r="Q1077" s="19">
        <f t="shared" si="206"/>
        <v>33493.812400000003</v>
      </c>
      <c r="R1077" s="90">
        <f t="shared" si="207"/>
        <v>1.7441752668118923E-4</v>
      </c>
      <c r="S1077" s="1">
        <f t="shared" si="212"/>
        <v>1</v>
      </c>
      <c r="T1077" s="90">
        <f t="shared" si="208"/>
        <v>1.7441752668118923E-4</v>
      </c>
      <c r="AD1077" s="1" t="s">
        <v>2127</v>
      </c>
      <c r="AI1077" s="1" t="s">
        <v>1988</v>
      </c>
    </row>
    <row r="1078" spans="1:35" ht="12.95" customHeight="1" x14ac:dyDescent="0.2">
      <c r="A1078" s="46" t="s">
        <v>2153</v>
      </c>
      <c r="B1078" s="45" t="s">
        <v>2232</v>
      </c>
      <c r="C1078" s="56">
        <v>48512.312599999997</v>
      </c>
      <c r="D1078" s="46">
        <v>1E-4</v>
      </c>
      <c r="E1078" s="4">
        <f t="shared" si="202"/>
        <v>-9504.0046682572101</v>
      </c>
      <c r="F1078" s="4">
        <f t="shared" si="203"/>
        <v>-9504</v>
      </c>
      <c r="G1078" s="4">
        <f t="shared" si="204"/>
        <v>-2.9360000044107437E-3</v>
      </c>
      <c r="J1078" s="1">
        <f t="shared" si="211"/>
        <v>-2.9360000044107437E-3</v>
      </c>
      <c r="O1078" s="4"/>
      <c r="P1078" s="92">
        <f t="shared" si="205"/>
        <v>-1.634272278289509E-2</v>
      </c>
      <c r="Q1078" s="19">
        <f t="shared" si="206"/>
        <v>33493.812599999997</v>
      </c>
      <c r="R1078" s="90">
        <f t="shared" si="207"/>
        <v>1.7974021565913103E-4</v>
      </c>
      <c r="S1078" s="1">
        <f t="shared" si="212"/>
        <v>1</v>
      </c>
      <c r="T1078" s="90">
        <f t="shared" si="208"/>
        <v>1.7974021565913103E-4</v>
      </c>
    </row>
    <row r="1079" spans="1:35" ht="12.95" customHeight="1" x14ac:dyDescent="0.2">
      <c r="A1079" s="47" t="s">
        <v>2153</v>
      </c>
      <c r="B1079" s="48" t="s">
        <v>2226</v>
      </c>
      <c r="C1079" s="49">
        <v>48514.513099999996</v>
      </c>
      <c r="D1079" s="49"/>
      <c r="E1079" s="4">
        <f t="shared" si="202"/>
        <v>-9500.5058603641046</v>
      </c>
      <c r="F1079" s="4">
        <f t="shared" si="203"/>
        <v>-9500.5</v>
      </c>
      <c r="G1079" s="4">
        <f t="shared" si="204"/>
        <v>-3.6857500090263784E-3</v>
      </c>
      <c r="J1079" s="1">
        <f t="shared" si="211"/>
        <v>-3.6857500090263784E-3</v>
      </c>
      <c r="O1079" s="4"/>
      <c r="P1079" s="92">
        <f t="shared" si="205"/>
        <v>-1.6336129577652528E-2</v>
      </c>
      <c r="Q1079" s="19">
        <f t="shared" si="206"/>
        <v>33496.013099999996</v>
      </c>
      <c r="R1079" s="90">
        <f t="shared" si="207"/>
        <v>1.6003210323031392E-4</v>
      </c>
      <c r="S1079" s="1">
        <f t="shared" si="212"/>
        <v>1</v>
      </c>
      <c r="T1079" s="90">
        <f t="shared" si="208"/>
        <v>1.6003210323031392E-4</v>
      </c>
      <c r="AD1079" s="1" t="s">
        <v>2127</v>
      </c>
      <c r="AI1079" s="1" t="s">
        <v>1988</v>
      </c>
    </row>
    <row r="1080" spans="1:35" ht="12.95" customHeight="1" x14ac:dyDescent="0.2">
      <c r="A1080" s="46" t="s">
        <v>2153</v>
      </c>
      <c r="B1080" s="45" t="s">
        <v>2226</v>
      </c>
      <c r="C1080" s="56">
        <v>48514.513699999996</v>
      </c>
      <c r="D1080" s="46">
        <v>4.0000000000000002E-4</v>
      </c>
      <c r="E1080" s="4">
        <f t="shared" si="202"/>
        <v>-9500.5049063605893</v>
      </c>
      <c r="F1080" s="4">
        <f t="shared" si="203"/>
        <v>-9500.5</v>
      </c>
      <c r="G1080" s="4">
        <f t="shared" si="204"/>
        <v>-3.0857500096317381E-3</v>
      </c>
      <c r="J1080" s="1">
        <f t="shared" si="211"/>
        <v>-3.0857500096317381E-3</v>
      </c>
      <c r="O1080" s="4"/>
      <c r="P1080" s="92">
        <f t="shared" si="205"/>
        <v>-1.6336129577652528E-2</v>
      </c>
      <c r="Q1080" s="19">
        <f t="shared" si="206"/>
        <v>33496.013699999996</v>
      </c>
      <c r="R1080" s="90">
        <f t="shared" si="207"/>
        <v>1.755725586966228E-4</v>
      </c>
      <c r="S1080" s="1">
        <f t="shared" si="212"/>
        <v>1</v>
      </c>
      <c r="T1080" s="90">
        <f t="shared" si="208"/>
        <v>1.755725586966228E-4</v>
      </c>
    </row>
    <row r="1081" spans="1:35" ht="12.95" customHeight="1" x14ac:dyDescent="0.2">
      <c r="A1081" s="47" t="s">
        <v>2153</v>
      </c>
      <c r="B1081" s="48" t="s">
        <v>2226</v>
      </c>
      <c r="C1081" s="49">
        <v>48514.514300000003</v>
      </c>
      <c r="D1081" s="49"/>
      <c r="E1081" s="4">
        <f t="shared" si="202"/>
        <v>-9500.5039523570631</v>
      </c>
      <c r="F1081" s="4">
        <f t="shared" si="203"/>
        <v>-9500.5</v>
      </c>
      <c r="G1081" s="4">
        <f t="shared" si="204"/>
        <v>-2.4857500029611401E-3</v>
      </c>
      <c r="J1081" s="1">
        <f t="shared" si="211"/>
        <v>-2.4857500029611401E-3</v>
      </c>
      <c r="O1081" s="4"/>
      <c r="P1081" s="92">
        <f t="shared" si="205"/>
        <v>-1.6336129577652528E-2</v>
      </c>
      <c r="Q1081" s="19">
        <f t="shared" si="206"/>
        <v>33496.014300000003</v>
      </c>
      <c r="R1081" s="90">
        <f t="shared" si="207"/>
        <v>1.9183301436302838E-4</v>
      </c>
      <c r="S1081" s="1">
        <f t="shared" si="212"/>
        <v>1</v>
      </c>
      <c r="T1081" s="90">
        <f t="shared" si="208"/>
        <v>1.9183301436302838E-4</v>
      </c>
      <c r="AD1081" s="1" t="s">
        <v>2143</v>
      </c>
      <c r="AI1081" s="1" t="s">
        <v>1988</v>
      </c>
    </row>
    <row r="1082" spans="1:35" ht="12.95" customHeight="1" x14ac:dyDescent="0.2">
      <c r="A1082" s="47" t="s">
        <v>2136</v>
      </c>
      <c r="B1082" s="48"/>
      <c r="C1082" s="49">
        <v>48534.322</v>
      </c>
      <c r="D1082" s="49"/>
      <c r="E1082" s="4">
        <f t="shared" si="202"/>
        <v>-9469.009593300354</v>
      </c>
      <c r="F1082" s="4">
        <f t="shared" si="203"/>
        <v>-9469</v>
      </c>
      <c r="G1082" s="4">
        <f t="shared" si="204"/>
        <v>-6.0335000016493723E-3</v>
      </c>
      <c r="I1082" s="1">
        <f t="shared" ref="I1082:I1097" si="213">G1082</f>
        <v>-6.0335000016493723E-3</v>
      </c>
      <c r="O1082" s="4"/>
      <c r="P1082" s="92">
        <f t="shared" si="205"/>
        <v>-1.6276833977538915E-2</v>
      </c>
      <c r="Q1082" s="19">
        <f t="shared" si="206"/>
        <v>33515.822</v>
      </c>
      <c r="R1082" s="90">
        <f t="shared" si="207"/>
        <v>1.0492589094161308E-4</v>
      </c>
      <c r="S1082" s="1">
        <f t="shared" ref="S1082:S1097" si="214">S$16</f>
        <v>0.1</v>
      </c>
      <c r="T1082" s="90">
        <f t="shared" si="208"/>
        <v>1.0492589094161309E-5</v>
      </c>
      <c r="AD1082" s="1" t="s">
        <v>1989</v>
      </c>
      <c r="AI1082" s="1" t="s">
        <v>1988</v>
      </c>
    </row>
    <row r="1083" spans="1:35" ht="12.95" customHeight="1" x14ac:dyDescent="0.2">
      <c r="A1083" s="47" t="s">
        <v>2136</v>
      </c>
      <c r="B1083" s="48"/>
      <c r="C1083" s="49">
        <v>48534.322999999997</v>
      </c>
      <c r="D1083" s="49"/>
      <c r="E1083" s="4">
        <f t="shared" si="202"/>
        <v>-9469.0080032945007</v>
      </c>
      <c r="F1083" s="4">
        <f t="shared" si="203"/>
        <v>-9469</v>
      </c>
      <c r="G1083" s="4">
        <f t="shared" si="204"/>
        <v>-5.0335000050836243E-3</v>
      </c>
      <c r="I1083" s="1">
        <f t="shared" si="213"/>
        <v>-5.0335000050836243E-3</v>
      </c>
      <c r="O1083" s="4"/>
      <c r="P1083" s="92">
        <f t="shared" si="205"/>
        <v>-1.6276833977538915E-2</v>
      </c>
      <c r="Q1083" s="19">
        <f t="shared" si="206"/>
        <v>33515.822999999997</v>
      </c>
      <c r="R1083" s="90">
        <f t="shared" si="207"/>
        <v>1.2641255881616729E-4</v>
      </c>
      <c r="S1083" s="1">
        <f t="shared" si="214"/>
        <v>0.1</v>
      </c>
      <c r="T1083" s="90">
        <f t="shared" si="208"/>
        <v>1.2641255881616729E-5</v>
      </c>
      <c r="AD1083" s="1" t="s">
        <v>1989</v>
      </c>
      <c r="AI1083" s="1" t="s">
        <v>1988</v>
      </c>
    </row>
    <row r="1084" spans="1:35" ht="12.95" customHeight="1" x14ac:dyDescent="0.2">
      <c r="A1084" s="47" t="s">
        <v>2136</v>
      </c>
      <c r="B1084" s="48"/>
      <c r="C1084" s="49">
        <v>48534.332000000002</v>
      </c>
      <c r="D1084" s="49"/>
      <c r="E1084" s="4">
        <f t="shared" si="202"/>
        <v>-9468.9936932417586</v>
      </c>
      <c r="F1084" s="4">
        <f t="shared" si="203"/>
        <v>-9469</v>
      </c>
      <c r="G1084" s="4">
        <f t="shared" si="204"/>
        <v>3.9665000003878959E-3</v>
      </c>
      <c r="I1084" s="1">
        <f t="shared" si="213"/>
        <v>3.9665000003878959E-3</v>
      </c>
      <c r="O1084" s="4"/>
      <c r="P1084" s="92">
        <f t="shared" si="205"/>
        <v>-1.6276833977538915E-2</v>
      </c>
      <c r="Q1084" s="19">
        <f t="shared" si="206"/>
        <v>33515.832000000002</v>
      </c>
      <c r="R1084" s="90">
        <f t="shared" si="207"/>
        <v>4.0979257054188611E-4</v>
      </c>
      <c r="S1084" s="1">
        <f t="shared" si="214"/>
        <v>0.1</v>
      </c>
      <c r="T1084" s="90">
        <f t="shared" si="208"/>
        <v>4.0979257054188612E-5</v>
      </c>
      <c r="AD1084" s="1" t="s">
        <v>1989</v>
      </c>
      <c r="AI1084" s="1" t="s">
        <v>1988</v>
      </c>
    </row>
    <row r="1085" spans="1:35" ht="12.95" customHeight="1" x14ac:dyDescent="0.2">
      <c r="A1085" s="47" t="s">
        <v>2136</v>
      </c>
      <c r="B1085" s="48"/>
      <c r="C1085" s="49">
        <v>48534.34</v>
      </c>
      <c r="D1085" s="49"/>
      <c r="E1085" s="4">
        <f t="shared" si="202"/>
        <v>-9468.9809731948953</v>
      </c>
      <c r="F1085" s="4">
        <f t="shared" si="203"/>
        <v>-9469</v>
      </c>
      <c r="G1085" s="4">
        <f t="shared" si="204"/>
        <v>1.1966499994741753E-2</v>
      </c>
      <c r="I1085" s="1">
        <f t="shared" si="213"/>
        <v>1.1966499994741753E-2</v>
      </c>
      <c r="O1085" s="4"/>
      <c r="P1085" s="92">
        <f t="shared" si="205"/>
        <v>-1.6276833977538915E-2</v>
      </c>
      <c r="Q1085" s="19">
        <f t="shared" si="206"/>
        <v>33515.839999999997</v>
      </c>
      <c r="R1085" s="90">
        <f t="shared" si="207"/>
        <v>7.9768591386978325E-4</v>
      </c>
      <c r="S1085" s="1">
        <f t="shared" si="214"/>
        <v>0.1</v>
      </c>
      <c r="T1085" s="90">
        <f t="shared" si="208"/>
        <v>7.9768591386978328E-5</v>
      </c>
      <c r="AD1085" s="1" t="s">
        <v>1989</v>
      </c>
      <c r="AI1085" s="1" t="s">
        <v>1988</v>
      </c>
    </row>
    <row r="1086" spans="1:35" ht="12.95" customHeight="1" x14ac:dyDescent="0.2">
      <c r="A1086" s="47" t="s">
        <v>2036</v>
      </c>
      <c r="B1086" s="48"/>
      <c r="C1086" s="49">
        <v>48535.582000000002</v>
      </c>
      <c r="D1086" s="49"/>
      <c r="E1086" s="4">
        <f t="shared" si="202"/>
        <v>-9467.0061859177949</v>
      </c>
      <c r="F1086" s="4">
        <f t="shared" si="203"/>
        <v>-9467</v>
      </c>
      <c r="G1086" s="4">
        <f t="shared" si="204"/>
        <v>-3.8905000037630089E-3</v>
      </c>
      <c r="I1086" s="1">
        <f t="shared" si="213"/>
        <v>-3.8905000037630089E-3</v>
      </c>
      <c r="O1086" s="4"/>
      <c r="P1086" s="92">
        <f t="shared" si="205"/>
        <v>-1.6273071805698279E-2</v>
      </c>
      <c r="Q1086" s="19">
        <f t="shared" si="206"/>
        <v>33517.082000000002</v>
      </c>
      <c r="R1086" s="90">
        <f t="shared" si="207"/>
        <v>1.5332808443008249E-4</v>
      </c>
      <c r="S1086" s="1">
        <f t="shared" si="214"/>
        <v>0.1</v>
      </c>
      <c r="T1086" s="90">
        <f t="shared" si="208"/>
        <v>1.5332808443008249E-5</v>
      </c>
      <c r="AD1086" s="1" t="s">
        <v>1989</v>
      </c>
      <c r="AE1086" s="1">
        <v>11</v>
      </c>
      <c r="AG1086" s="1" t="s">
        <v>2039</v>
      </c>
      <c r="AI1086" s="1" t="s">
        <v>2037</v>
      </c>
    </row>
    <row r="1087" spans="1:35" ht="12.95" customHeight="1" x14ac:dyDescent="0.2">
      <c r="A1087" s="47" t="s">
        <v>2036</v>
      </c>
      <c r="B1087" s="48"/>
      <c r="C1087" s="49">
        <v>48538.724000000002</v>
      </c>
      <c r="D1087" s="49"/>
      <c r="E1087" s="4">
        <f t="shared" si="202"/>
        <v>-9462.0103875082787</v>
      </c>
      <c r="F1087" s="4">
        <f t="shared" si="203"/>
        <v>-9462</v>
      </c>
      <c r="G1087" s="4">
        <f t="shared" si="204"/>
        <v>-6.5329999997629784E-3</v>
      </c>
      <c r="I1087" s="1">
        <f t="shared" si="213"/>
        <v>-6.5329999997629784E-3</v>
      </c>
      <c r="O1087" s="4"/>
      <c r="P1087" s="92">
        <f t="shared" si="205"/>
        <v>-1.6263667749019533E-2</v>
      </c>
      <c r="Q1087" s="19">
        <f t="shared" si="206"/>
        <v>33520.224000000002</v>
      </c>
      <c r="R1087" s="90">
        <f t="shared" si="207"/>
        <v>9.4685894846421618E-5</v>
      </c>
      <c r="S1087" s="1">
        <f t="shared" si="214"/>
        <v>0.1</v>
      </c>
      <c r="T1087" s="90">
        <f t="shared" si="208"/>
        <v>9.4685894846421618E-6</v>
      </c>
      <c r="AD1087" s="1" t="s">
        <v>1989</v>
      </c>
      <c r="AE1087" s="1">
        <v>10</v>
      </c>
      <c r="AG1087" s="1" t="s">
        <v>2039</v>
      </c>
      <c r="AI1087" s="1" t="s">
        <v>2037</v>
      </c>
    </row>
    <row r="1088" spans="1:35" ht="12.95" customHeight="1" x14ac:dyDescent="0.2">
      <c r="A1088" s="47" t="s">
        <v>2036</v>
      </c>
      <c r="B1088" s="53"/>
      <c r="C1088" s="49">
        <v>48538.724000000002</v>
      </c>
      <c r="D1088" s="49"/>
      <c r="E1088" s="4">
        <f t="shared" si="202"/>
        <v>-9462.0103875082787</v>
      </c>
      <c r="F1088" s="4">
        <f t="shared" si="203"/>
        <v>-9462</v>
      </c>
      <c r="G1088" s="4">
        <f t="shared" si="204"/>
        <v>-6.5329999997629784E-3</v>
      </c>
      <c r="I1088" s="1">
        <f t="shared" si="213"/>
        <v>-6.5329999997629784E-3</v>
      </c>
      <c r="O1088" s="4"/>
      <c r="P1088" s="92">
        <f t="shared" si="205"/>
        <v>-1.6263667749019533E-2</v>
      </c>
      <c r="Q1088" s="19">
        <f t="shared" si="206"/>
        <v>33520.224000000002</v>
      </c>
      <c r="R1088" s="90">
        <f t="shared" si="207"/>
        <v>9.4685894846421618E-5</v>
      </c>
      <c r="S1088" s="1">
        <f t="shared" si="214"/>
        <v>0.1</v>
      </c>
      <c r="T1088" s="90">
        <f t="shared" si="208"/>
        <v>9.4685894846421618E-6</v>
      </c>
    </row>
    <row r="1089" spans="1:35" ht="12.95" customHeight="1" x14ac:dyDescent="0.2">
      <c r="A1089" s="47" t="s">
        <v>2136</v>
      </c>
      <c r="B1089" s="48"/>
      <c r="C1089" s="49">
        <v>48556.33</v>
      </c>
      <c r="D1089" s="49"/>
      <c r="E1089" s="4">
        <f t="shared" si="202"/>
        <v>-9434.0167443517039</v>
      </c>
      <c r="F1089" s="4">
        <f t="shared" si="203"/>
        <v>-9434</v>
      </c>
      <c r="G1089" s="4">
        <f t="shared" si="204"/>
        <v>-1.0530999999900814E-2</v>
      </c>
      <c r="I1089" s="1">
        <f t="shared" si="213"/>
        <v>-1.0530999999900814E-2</v>
      </c>
      <c r="O1089" s="4"/>
      <c r="P1089" s="92">
        <f t="shared" si="205"/>
        <v>-1.6211041276781503E-2</v>
      </c>
      <c r="Q1089" s="19">
        <f t="shared" si="206"/>
        <v>33537.83</v>
      </c>
      <c r="R1089" s="90">
        <f t="shared" si="207"/>
        <v>3.2262868907068405E-5</v>
      </c>
      <c r="S1089" s="1">
        <f t="shared" si="214"/>
        <v>0.1</v>
      </c>
      <c r="T1089" s="90">
        <f t="shared" si="208"/>
        <v>3.2262868907068405E-6</v>
      </c>
      <c r="AD1089" s="1" t="s">
        <v>1989</v>
      </c>
      <c r="AI1089" s="1" t="s">
        <v>1988</v>
      </c>
    </row>
    <row r="1090" spans="1:35" ht="12.95" customHeight="1" x14ac:dyDescent="0.2">
      <c r="A1090" s="47" t="s">
        <v>2136</v>
      </c>
      <c r="B1090" s="48"/>
      <c r="C1090" s="49">
        <v>48556.334999999999</v>
      </c>
      <c r="D1090" s="49"/>
      <c r="E1090" s="4">
        <f t="shared" si="202"/>
        <v>-9434.0087943224116</v>
      </c>
      <c r="F1090" s="4">
        <f t="shared" si="203"/>
        <v>-9434</v>
      </c>
      <c r="G1090" s="4">
        <f t="shared" si="204"/>
        <v>-5.5310000025201589E-3</v>
      </c>
      <c r="I1090" s="1">
        <f t="shared" si="213"/>
        <v>-5.5310000025201589E-3</v>
      </c>
      <c r="O1090" s="4"/>
      <c r="P1090" s="92">
        <f t="shared" si="205"/>
        <v>-1.6211041276781503E-2</v>
      </c>
      <c r="Q1090" s="19">
        <f t="shared" si="206"/>
        <v>33537.834999999999</v>
      </c>
      <c r="R1090" s="90">
        <f t="shared" si="207"/>
        <v>1.1406328161992587E-4</v>
      </c>
      <c r="S1090" s="1">
        <f t="shared" si="214"/>
        <v>0.1</v>
      </c>
      <c r="T1090" s="90">
        <f t="shared" si="208"/>
        <v>1.1406328161992587E-5</v>
      </c>
      <c r="AD1090" s="1" t="s">
        <v>1989</v>
      </c>
      <c r="AI1090" s="1" t="s">
        <v>1988</v>
      </c>
    </row>
    <row r="1091" spans="1:35" ht="12.95" customHeight="1" x14ac:dyDescent="0.2">
      <c r="A1091" s="47" t="s">
        <v>2136</v>
      </c>
      <c r="B1091" s="48"/>
      <c r="C1091" s="49">
        <v>48556.334999999999</v>
      </c>
      <c r="D1091" s="49"/>
      <c r="E1091" s="4">
        <f t="shared" si="202"/>
        <v>-9434.0087943224116</v>
      </c>
      <c r="F1091" s="4">
        <f t="shared" si="203"/>
        <v>-9434</v>
      </c>
      <c r="G1091" s="4">
        <f t="shared" si="204"/>
        <v>-5.5310000025201589E-3</v>
      </c>
      <c r="I1091" s="1">
        <f t="shared" si="213"/>
        <v>-5.5310000025201589E-3</v>
      </c>
      <c r="O1091" s="4"/>
      <c r="P1091" s="92">
        <f t="shared" si="205"/>
        <v>-1.6211041276781503E-2</v>
      </c>
      <c r="Q1091" s="19">
        <f t="shared" si="206"/>
        <v>33537.834999999999</v>
      </c>
      <c r="R1091" s="90">
        <f t="shared" si="207"/>
        <v>1.1406328161992587E-4</v>
      </c>
      <c r="S1091" s="1">
        <f t="shared" si="214"/>
        <v>0.1</v>
      </c>
      <c r="T1091" s="90">
        <f t="shared" si="208"/>
        <v>1.1406328161992587E-5</v>
      </c>
      <c r="AD1091" s="1" t="s">
        <v>1989</v>
      </c>
      <c r="AI1091" s="1" t="s">
        <v>1988</v>
      </c>
    </row>
    <row r="1092" spans="1:35" ht="12.95" customHeight="1" x14ac:dyDescent="0.2">
      <c r="A1092" s="47" t="s">
        <v>2136</v>
      </c>
      <c r="B1092" s="48"/>
      <c r="C1092" s="49">
        <v>48556.338000000003</v>
      </c>
      <c r="D1092" s="49"/>
      <c r="E1092" s="4">
        <f t="shared" si="202"/>
        <v>-9434.0040243048279</v>
      </c>
      <c r="F1092" s="4">
        <f t="shared" si="203"/>
        <v>-9434</v>
      </c>
      <c r="G1092" s="4">
        <f t="shared" si="204"/>
        <v>-2.5309999982709996E-3</v>
      </c>
      <c r="I1092" s="1">
        <f t="shared" si="213"/>
        <v>-2.5309999982709996E-3</v>
      </c>
      <c r="O1092" s="4"/>
      <c r="P1092" s="92">
        <f t="shared" si="205"/>
        <v>-1.6211041276781503E-2</v>
      </c>
      <c r="Q1092" s="19">
        <f t="shared" si="206"/>
        <v>33537.838000000003</v>
      </c>
      <c r="R1092" s="90">
        <f t="shared" si="207"/>
        <v>1.8714352938175129E-4</v>
      </c>
      <c r="S1092" s="1">
        <f t="shared" si="214"/>
        <v>0.1</v>
      </c>
      <c r="T1092" s="90">
        <f t="shared" si="208"/>
        <v>1.8714352938175129E-5</v>
      </c>
      <c r="AD1092" s="1" t="s">
        <v>1989</v>
      </c>
      <c r="AI1092" s="1" t="s">
        <v>1988</v>
      </c>
    </row>
    <row r="1093" spans="1:35" ht="12.95" customHeight="1" x14ac:dyDescent="0.2">
      <c r="A1093" s="47" t="s">
        <v>2136</v>
      </c>
      <c r="B1093" s="48"/>
      <c r="C1093" s="49">
        <v>48556.34</v>
      </c>
      <c r="D1093" s="49"/>
      <c r="E1093" s="4">
        <f t="shared" si="202"/>
        <v>-9434.0008442931194</v>
      </c>
      <c r="F1093" s="4">
        <f t="shared" si="203"/>
        <v>-9434</v>
      </c>
      <c r="G1093" s="4">
        <f t="shared" si="204"/>
        <v>-5.3100000513950363E-4</v>
      </c>
      <c r="I1093" s="1">
        <f t="shared" si="213"/>
        <v>-5.3100000513950363E-4</v>
      </c>
      <c r="O1093" s="4"/>
      <c r="P1093" s="92">
        <f t="shared" si="205"/>
        <v>-1.6211041276781503E-2</v>
      </c>
      <c r="Q1093" s="19">
        <f t="shared" si="206"/>
        <v>33537.839999999997</v>
      </c>
      <c r="R1093" s="90">
        <f t="shared" si="207"/>
        <v>2.4586369428039644E-4</v>
      </c>
      <c r="S1093" s="1">
        <f t="shared" si="214"/>
        <v>0.1</v>
      </c>
      <c r="T1093" s="90">
        <f t="shared" si="208"/>
        <v>2.4586369428039644E-5</v>
      </c>
      <c r="AD1093" s="1" t="s">
        <v>1989</v>
      </c>
      <c r="AI1093" s="1" t="s">
        <v>1988</v>
      </c>
    </row>
    <row r="1094" spans="1:35" ht="12.95" customHeight="1" x14ac:dyDescent="0.2">
      <c r="A1094" s="47" t="s">
        <v>2136</v>
      </c>
      <c r="B1094" s="48"/>
      <c r="C1094" s="49">
        <v>48557.591999999997</v>
      </c>
      <c r="D1094" s="49"/>
      <c r="E1094" s="4">
        <f t="shared" si="202"/>
        <v>-9432.0101569574363</v>
      </c>
      <c r="F1094" s="4">
        <f t="shared" si="203"/>
        <v>-9432</v>
      </c>
      <c r="G1094" s="4">
        <f t="shared" si="204"/>
        <v>-6.3880000016069971E-3</v>
      </c>
      <c r="I1094" s="1">
        <f t="shared" si="213"/>
        <v>-6.3880000016069971E-3</v>
      </c>
      <c r="O1094" s="4"/>
      <c r="P1094" s="92">
        <f t="shared" si="205"/>
        <v>-1.6207284596632225E-2</v>
      </c>
      <c r="Q1094" s="19">
        <f t="shared" si="206"/>
        <v>33539.091999999997</v>
      </c>
      <c r="R1094" s="90">
        <f t="shared" si="207"/>
        <v>9.6418349958099755E-5</v>
      </c>
      <c r="S1094" s="1">
        <f t="shared" si="214"/>
        <v>0.1</v>
      </c>
      <c r="T1094" s="90">
        <f t="shared" si="208"/>
        <v>9.6418349958099758E-6</v>
      </c>
      <c r="AD1094" s="1" t="s">
        <v>1989</v>
      </c>
      <c r="AI1094" s="1" t="s">
        <v>1988</v>
      </c>
    </row>
    <row r="1095" spans="1:35" ht="12.95" customHeight="1" x14ac:dyDescent="0.2">
      <c r="A1095" s="47" t="s">
        <v>2136</v>
      </c>
      <c r="B1095" s="48"/>
      <c r="C1095" s="49">
        <v>48557.599000000002</v>
      </c>
      <c r="D1095" s="49"/>
      <c r="E1095" s="4">
        <f t="shared" si="202"/>
        <v>-9431.9990269164136</v>
      </c>
      <c r="F1095" s="4">
        <f t="shared" si="203"/>
        <v>-9432</v>
      </c>
      <c r="G1095" s="4">
        <f t="shared" si="204"/>
        <v>6.120000034570694E-4</v>
      </c>
      <c r="I1095" s="1">
        <f t="shared" si="213"/>
        <v>6.120000034570694E-4</v>
      </c>
      <c r="O1095" s="4"/>
      <c r="P1095" s="92">
        <f t="shared" si="205"/>
        <v>-1.6207284596632225E-2</v>
      </c>
      <c r="Q1095" s="19">
        <f t="shared" si="206"/>
        <v>33539.099000000002</v>
      </c>
      <c r="R1095" s="90">
        <f t="shared" si="207"/>
        <v>2.828883344588009E-4</v>
      </c>
      <c r="S1095" s="1">
        <f t="shared" si="214"/>
        <v>0.1</v>
      </c>
      <c r="T1095" s="90">
        <f t="shared" si="208"/>
        <v>2.8288833445880091E-5</v>
      </c>
      <c r="AD1095" s="1" t="s">
        <v>1989</v>
      </c>
      <c r="AI1095" s="1" t="s">
        <v>1988</v>
      </c>
    </row>
    <row r="1096" spans="1:35" ht="12.95" customHeight="1" x14ac:dyDescent="0.2">
      <c r="A1096" s="47" t="s">
        <v>2136</v>
      </c>
      <c r="B1096" s="48"/>
      <c r="C1096" s="49">
        <v>48557.601999999999</v>
      </c>
      <c r="D1096" s="49"/>
      <c r="E1096" s="4">
        <f t="shared" si="202"/>
        <v>-9431.9942568988408</v>
      </c>
      <c r="F1096" s="4">
        <f t="shared" si="203"/>
        <v>-9432</v>
      </c>
      <c r="G1096" s="4">
        <f t="shared" si="204"/>
        <v>3.612000000430271E-3</v>
      </c>
      <c r="I1096" s="1">
        <f t="shared" si="213"/>
        <v>3.612000000430271E-3</v>
      </c>
      <c r="O1096" s="4"/>
      <c r="P1096" s="92">
        <f t="shared" si="205"/>
        <v>-1.6207284596632225E-2</v>
      </c>
      <c r="Q1096" s="19">
        <f t="shared" si="206"/>
        <v>33539.101999999999</v>
      </c>
      <c r="R1096" s="90">
        <f t="shared" si="207"/>
        <v>3.9280404193935869E-4</v>
      </c>
      <c r="S1096" s="1">
        <f t="shared" si="214"/>
        <v>0.1</v>
      </c>
      <c r="T1096" s="90">
        <f t="shared" si="208"/>
        <v>3.9280404193935873E-5</v>
      </c>
      <c r="AD1096" s="1" t="s">
        <v>1989</v>
      </c>
      <c r="AI1096" s="1" t="s">
        <v>1988</v>
      </c>
    </row>
    <row r="1097" spans="1:35" ht="12.95" customHeight="1" x14ac:dyDescent="0.2">
      <c r="A1097" s="47" t="s">
        <v>2136</v>
      </c>
      <c r="B1097" s="48"/>
      <c r="C1097" s="49">
        <v>48557.606</v>
      </c>
      <c r="D1097" s="49"/>
      <c r="E1097" s="4">
        <f t="shared" si="202"/>
        <v>-9431.9878968754037</v>
      </c>
      <c r="F1097" s="4">
        <f t="shared" si="203"/>
        <v>-9432</v>
      </c>
      <c r="G1097" s="4">
        <f t="shared" si="204"/>
        <v>7.6120000012451783E-3</v>
      </c>
      <c r="I1097" s="1">
        <f t="shared" si="213"/>
        <v>7.6120000012451783E-3</v>
      </c>
      <c r="O1097" s="4"/>
      <c r="P1097" s="92">
        <f t="shared" si="205"/>
        <v>-1.6207284596632225E-2</v>
      </c>
      <c r="Q1097" s="19">
        <f t="shared" si="206"/>
        <v>33539.106</v>
      </c>
      <c r="R1097" s="90">
        <f t="shared" si="207"/>
        <v>5.6735831875467967E-4</v>
      </c>
      <c r="S1097" s="1">
        <f t="shared" si="214"/>
        <v>0.1</v>
      </c>
      <c r="T1097" s="90">
        <f t="shared" si="208"/>
        <v>5.673583187546797E-5</v>
      </c>
      <c r="AD1097" s="1" t="s">
        <v>1989</v>
      </c>
      <c r="AI1097" s="1" t="s">
        <v>1988</v>
      </c>
    </row>
    <row r="1098" spans="1:35" ht="12.95" customHeight="1" x14ac:dyDescent="0.2">
      <c r="A1098" s="54" t="s">
        <v>2209</v>
      </c>
      <c r="B1098" s="45"/>
      <c r="C1098" s="46">
        <v>48600.3629</v>
      </c>
      <c r="D1098" s="46">
        <v>2.9999999999999997E-4</v>
      </c>
      <c r="E1098" s="4">
        <f t="shared" si="202"/>
        <v>-9364.0041753553887</v>
      </c>
      <c r="F1098" s="4">
        <f t="shared" si="203"/>
        <v>-9364</v>
      </c>
      <c r="G1098" s="4">
        <f t="shared" si="204"/>
        <v>-2.626000001328066E-3</v>
      </c>
      <c r="J1098" s="1">
        <f>G1098</f>
        <v>-2.626000001328066E-3</v>
      </c>
      <c r="O1098" s="4"/>
      <c r="P1098" s="92">
        <f t="shared" si="205"/>
        <v>-1.6079744189062963E-2</v>
      </c>
      <c r="Q1098" s="19">
        <f t="shared" si="206"/>
        <v>33581.8629</v>
      </c>
      <c r="R1098" s="90">
        <f t="shared" si="207"/>
        <v>1.8100323266901052E-4</v>
      </c>
      <c r="S1098" s="1">
        <f>S$17</f>
        <v>1</v>
      </c>
      <c r="T1098" s="90">
        <f t="shared" si="208"/>
        <v>1.8100323266901052E-4</v>
      </c>
    </row>
    <row r="1099" spans="1:35" ht="12.95" customHeight="1" x14ac:dyDescent="0.2">
      <c r="A1099" s="54" t="s">
        <v>2209</v>
      </c>
      <c r="B1099" s="45"/>
      <c r="C1099" s="46">
        <v>48600.363899999997</v>
      </c>
      <c r="D1099" s="46">
        <v>5.0000000000000001E-4</v>
      </c>
      <c r="E1099" s="4">
        <f t="shared" si="202"/>
        <v>-9364.0025853495354</v>
      </c>
      <c r="F1099" s="4">
        <f t="shared" si="203"/>
        <v>-9364</v>
      </c>
      <c r="G1099" s="4">
        <f t="shared" si="204"/>
        <v>-1.626000004762318E-3</v>
      </c>
      <c r="J1099" s="1">
        <f>G1099</f>
        <v>-1.626000004762318E-3</v>
      </c>
      <c r="O1099" s="4"/>
      <c r="P1099" s="92">
        <f t="shared" si="205"/>
        <v>-1.6079744189062963E-2</v>
      </c>
      <c r="Q1099" s="19">
        <f t="shared" si="206"/>
        <v>33581.863899999997</v>
      </c>
      <c r="R1099" s="90">
        <f t="shared" si="207"/>
        <v>2.0891072094520472E-4</v>
      </c>
      <c r="S1099" s="1">
        <f>S$17</f>
        <v>1</v>
      </c>
      <c r="T1099" s="90">
        <f t="shared" si="208"/>
        <v>2.0891072094520472E-4</v>
      </c>
    </row>
    <row r="1100" spans="1:35" ht="12.95" customHeight="1" x14ac:dyDescent="0.2">
      <c r="A1100" s="54" t="s">
        <v>2209</v>
      </c>
      <c r="B1100" s="45"/>
      <c r="C1100" s="46">
        <v>48600.3655</v>
      </c>
      <c r="D1100" s="46">
        <v>4.0000000000000002E-4</v>
      </c>
      <c r="E1100" s="4">
        <f t="shared" si="202"/>
        <v>-9364.0000413401558</v>
      </c>
      <c r="F1100" s="4">
        <f t="shared" si="203"/>
        <v>-9364</v>
      </c>
      <c r="G1100" s="4">
        <f t="shared" si="204"/>
        <v>-2.6000001525972039E-5</v>
      </c>
      <c r="J1100" s="1">
        <f>G1100</f>
        <v>-2.6000001525972039E-5</v>
      </c>
      <c r="O1100" s="4"/>
      <c r="P1100" s="92">
        <f t="shared" si="205"/>
        <v>-1.6079744189062963E-2</v>
      </c>
      <c r="Q1100" s="19">
        <f t="shared" si="206"/>
        <v>33581.8655</v>
      </c>
      <c r="R1100" s="90">
        <f t="shared" si="207"/>
        <v>2.5772270243887773E-4</v>
      </c>
      <c r="S1100" s="1">
        <f>S$17</f>
        <v>1</v>
      </c>
      <c r="T1100" s="90">
        <f t="shared" si="208"/>
        <v>2.5772270243887773E-4</v>
      </c>
    </row>
    <row r="1101" spans="1:35" ht="12.95" customHeight="1" x14ac:dyDescent="0.2">
      <c r="A1101" s="47" t="s">
        <v>2036</v>
      </c>
      <c r="B1101" s="48"/>
      <c r="C1101" s="49">
        <v>48601.624000000003</v>
      </c>
      <c r="D1101" s="49"/>
      <c r="E1101" s="4">
        <f t="shared" si="202"/>
        <v>-9361.9990189663822</v>
      </c>
      <c r="F1101" s="4">
        <f t="shared" si="203"/>
        <v>-9362</v>
      </c>
      <c r="G1101" s="4">
        <f t="shared" si="204"/>
        <v>6.1700000514974818E-4</v>
      </c>
      <c r="I1101" s="1">
        <f>G1101</f>
        <v>6.1700000514974818E-4</v>
      </c>
      <c r="O1101" s="4"/>
      <c r="P1101" s="92">
        <f t="shared" si="205"/>
        <v>-1.6075998492296403E-2</v>
      </c>
      <c r="Q1101" s="19">
        <f t="shared" si="206"/>
        <v>33583.124000000003</v>
      </c>
      <c r="R1101" s="90">
        <f t="shared" si="207"/>
        <v>2.7865619883573944E-4</v>
      </c>
      <c r="S1101" s="1">
        <f>S$16</f>
        <v>0.1</v>
      </c>
      <c r="T1101" s="90">
        <f t="shared" si="208"/>
        <v>2.7865619883573947E-5</v>
      </c>
      <c r="AD1101" s="1" t="s">
        <v>1989</v>
      </c>
      <c r="AE1101" s="1">
        <v>13</v>
      </c>
      <c r="AG1101" s="1" t="s">
        <v>2038</v>
      </c>
      <c r="AI1101" s="1" t="s">
        <v>2037</v>
      </c>
    </row>
    <row r="1102" spans="1:35" ht="12.95" customHeight="1" x14ac:dyDescent="0.2">
      <c r="A1102" s="47" t="s">
        <v>2036</v>
      </c>
      <c r="B1102" s="53"/>
      <c r="C1102" s="49">
        <v>48601.624000000003</v>
      </c>
      <c r="D1102" s="49"/>
      <c r="E1102" s="4">
        <f t="shared" si="202"/>
        <v>-9361.9990189663822</v>
      </c>
      <c r="F1102" s="4">
        <f t="shared" si="203"/>
        <v>-9362</v>
      </c>
      <c r="G1102" s="4">
        <f t="shared" si="204"/>
        <v>6.1700000514974818E-4</v>
      </c>
      <c r="I1102" s="1">
        <f>G1102</f>
        <v>6.1700000514974818E-4</v>
      </c>
      <c r="O1102" s="4"/>
      <c r="P1102" s="92">
        <f t="shared" si="205"/>
        <v>-1.6075998492296403E-2</v>
      </c>
      <c r="Q1102" s="19">
        <f t="shared" si="206"/>
        <v>33583.124000000003</v>
      </c>
      <c r="R1102" s="90">
        <f t="shared" si="207"/>
        <v>2.7865619883573944E-4</v>
      </c>
      <c r="S1102" s="1">
        <f>S$16</f>
        <v>0.1</v>
      </c>
      <c r="T1102" s="90">
        <f t="shared" si="208"/>
        <v>2.7865619883573947E-5</v>
      </c>
    </row>
    <row r="1103" spans="1:35" ht="12.95" customHeight="1" x14ac:dyDescent="0.2">
      <c r="A1103" s="47" t="s">
        <v>2136</v>
      </c>
      <c r="B1103" s="48"/>
      <c r="C1103" s="49">
        <v>48605.4</v>
      </c>
      <c r="D1103" s="49"/>
      <c r="E1103" s="4">
        <f t="shared" si="202"/>
        <v>-9355.9951568421529</v>
      </c>
      <c r="F1103" s="4">
        <f t="shared" si="203"/>
        <v>-9356</v>
      </c>
      <c r="G1103" s="4">
        <f t="shared" si="204"/>
        <v>3.0459999979939312E-3</v>
      </c>
      <c r="I1103" s="1">
        <f>G1103</f>
        <v>3.0459999979939312E-3</v>
      </c>
      <c r="O1103" s="4"/>
      <c r="P1103" s="92">
        <f t="shared" si="205"/>
        <v>-1.6064763284862324E-2</v>
      </c>
      <c r="Q1103" s="19">
        <f t="shared" si="206"/>
        <v>33586.9</v>
      </c>
      <c r="R1103" s="90">
        <f t="shared" si="207"/>
        <v>3.6522127325336681E-4</v>
      </c>
      <c r="S1103" s="1">
        <f>S$16</f>
        <v>0.1</v>
      </c>
      <c r="T1103" s="90">
        <f t="shared" si="208"/>
        <v>3.6522127325336682E-5</v>
      </c>
      <c r="AD1103" s="1" t="s">
        <v>1989</v>
      </c>
      <c r="AI1103" s="1" t="s">
        <v>1988</v>
      </c>
    </row>
    <row r="1104" spans="1:35" ht="12.95" customHeight="1" x14ac:dyDescent="0.2">
      <c r="A1104" s="47" t="s">
        <v>2136</v>
      </c>
      <c r="B1104" s="48"/>
      <c r="C1104" s="49">
        <v>48605.4</v>
      </c>
      <c r="D1104" s="49"/>
      <c r="E1104" s="4">
        <f t="shared" si="202"/>
        <v>-9355.9951568421529</v>
      </c>
      <c r="F1104" s="4">
        <f t="shared" si="203"/>
        <v>-9356</v>
      </c>
      <c r="G1104" s="4">
        <f t="shared" si="204"/>
        <v>3.0459999979939312E-3</v>
      </c>
      <c r="I1104" s="1">
        <f>G1104</f>
        <v>3.0459999979939312E-3</v>
      </c>
      <c r="O1104" s="4"/>
      <c r="P1104" s="92">
        <f t="shared" si="205"/>
        <v>-1.6064763284862324E-2</v>
      </c>
      <c r="Q1104" s="19">
        <f t="shared" si="206"/>
        <v>33586.9</v>
      </c>
      <c r="R1104" s="90">
        <f t="shared" si="207"/>
        <v>3.6522127325336681E-4</v>
      </c>
      <c r="S1104" s="1">
        <f>S$16</f>
        <v>0.1</v>
      </c>
      <c r="T1104" s="90">
        <f t="shared" si="208"/>
        <v>3.6522127325336682E-5</v>
      </c>
      <c r="AD1104" s="1" t="s">
        <v>1989</v>
      </c>
      <c r="AI1104" s="1" t="s">
        <v>1988</v>
      </c>
    </row>
    <row r="1105" spans="1:35" ht="12.95" customHeight="1" x14ac:dyDescent="0.2">
      <c r="A1105" s="47" t="s">
        <v>2136</v>
      </c>
      <c r="B1105" s="48"/>
      <c r="C1105" s="49">
        <v>48605.404000000002</v>
      </c>
      <c r="D1105" s="49"/>
      <c r="E1105" s="4">
        <f t="shared" si="202"/>
        <v>-9355.9887968187159</v>
      </c>
      <c r="F1105" s="4">
        <f t="shared" si="203"/>
        <v>-9356</v>
      </c>
      <c r="G1105" s="4">
        <f t="shared" si="204"/>
        <v>7.0459999988088384E-3</v>
      </c>
      <c r="I1105" s="1">
        <f>G1105</f>
        <v>7.0459999988088384E-3</v>
      </c>
      <c r="O1105" s="4"/>
      <c r="P1105" s="92">
        <f t="shared" si="205"/>
        <v>-1.6064763284862324E-2</v>
      </c>
      <c r="Q1105" s="19">
        <f t="shared" si="206"/>
        <v>33586.904000000002</v>
      </c>
      <c r="R1105" s="90">
        <f t="shared" si="207"/>
        <v>5.3410737955388314E-4</v>
      </c>
      <c r="S1105" s="1">
        <f>S$16</f>
        <v>0.1</v>
      </c>
      <c r="T1105" s="90">
        <f t="shared" si="208"/>
        <v>5.3410737955388317E-5</v>
      </c>
      <c r="AD1105" s="1" t="s">
        <v>1989</v>
      </c>
      <c r="AI1105" s="1" t="s">
        <v>1988</v>
      </c>
    </row>
    <row r="1106" spans="1:35" ht="12.95" customHeight="1" x14ac:dyDescent="0.2">
      <c r="A1106" s="54" t="s">
        <v>2209</v>
      </c>
      <c r="B1106" s="45"/>
      <c r="C1106" s="46">
        <v>48646.274599999997</v>
      </c>
      <c r="D1106" s="46">
        <v>8.0000000000000004E-4</v>
      </c>
      <c r="E1106" s="4">
        <f t="shared" si="202"/>
        <v>-9291.0043033508664</v>
      </c>
      <c r="F1106" s="4">
        <f t="shared" si="203"/>
        <v>-9291</v>
      </c>
      <c r="G1106" s="4">
        <f t="shared" si="204"/>
        <v>-2.7065000031143427E-3</v>
      </c>
      <c r="J1106" s="1">
        <f>G1106</f>
        <v>-2.7065000031143427E-3</v>
      </c>
      <c r="O1106" s="4"/>
      <c r="P1106" s="92">
        <f t="shared" si="205"/>
        <v>-1.5943229567342804E-2</v>
      </c>
      <c r="Q1106" s="19">
        <f t="shared" si="206"/>
        <v>33627.774599999997</v>
      </c>
      <c r="R1106" s="90">
        <f t="shared" si="207"/>
        <v>1.7521100955651981E-4</v>
      </c>
      <c r="S1106" s="1">
        <f>S$17</f>
        <v>1</v>
      </c>
      <c r="T1106" s="90">
        <f t="shared" si="208"/>
        <v>1.7521100955651981E-4</v>
      </c>
    </row>
    <row r="1107" spans="1:35" ht="12.95" customHeight="1" x14ac:dyDescent="0.2">
      <c r="A1107" s="54" t="s">
        <v>2209</v>
      </c>
      <c r="B1107" s="45"/>
      <c r="C1107" s="46">
        <v>48646.275099999999</v>
      </c>
      <c r="D1107" s="46">
        <v>1.4E-3</v>
      </c>
      <c r="E1107" s="4">
        <f t="shared" si="202"/>
        <v>-9291.0035083479324</v>
      </c>
      <c r="F1107" s="4">
        <f t="shared" si="203"/>
        <v>-9291</v>
      </c>
      <c r="G1107" s="4">
        <f t="shared" si="204"/>
        <v>-2.2065000011934899E-3</v>
      </c>
      <c r="J1107" s="1">
        <f>G1107</f>
        <v>-2.2065000011934899E-3</v>
      </c>
      <c r="O1107" s="4"/>
      <c r="P1107" s="92">
        <f t="shared" si="205"/>
        <v>-1.5943229567342804E-2</v>
      </c>
      <c r="Q1107" s="19">
        <f t="shared" si="206"/>
        <v>33627.775099999999</v>
      </c>
      <c r="R1107" s="90">
        <f t="shared" si="207"/>
        <v>1.8869773917352074E-4</v>
      </c>
      <c r="S1107" s="1">
        <f>S$17</f>
        <v>1</v>
      </c>
      <c r="T1107" s="90">
        <f t="shared" si="208"/>
        <v>1.8869773917352074E-4</v>
      </c>
    </row>
    <row r="1108" spans="1:35" ht="12.95" customHeight="1" x14ac:dyDescent="0.2">
      <c r="A1108" s="54" t="s">
        <v>2209</v>
      </c>
      <c r="B1108" s="45"/>
      <c r="C1108" s="46">
        <v>48646.275399999999</v>
      </c>
      <c r="D1108" s="46">
        <v>4.0000000000000002E-4</v>
      </c>
      <c r="E1108" s="4">
        <f t="shared" si="202"/>
        <v>-9291.0030313461757</v>
      </c>
      <c r="F1108" s="4">
        <f t="shared" si="203"/>
        <v>-9291</v>
      </c>
      <c r="G1108" s="4">
        <f t="shared" si="204"/>
        <v>-1.9065000014961697E-3</v>
      </c>
      <c r="J1108" s="1">
        <f>G1108</f>
        <v>-1.9065000014961697E-3</v>
      </c>
      <c r="O1108" s="4"/>
      <c r="P1108" s="92">
        <f t="shared" si="205"/>
        <v>-1.5943229567342804E-2</v>
      </c>
      <c r="Q1108" s="19">
        <f t="shared" si="206"/>
        <v>33627.775399999999</v>
      </c>
      <c r="R1108" s="90">
        <f t="shared" si="207"/>
        <v>1.9702977690471305E-4</v>
      </c>
      <c r="S1108" s="1">
        <f>S$17</f>
        <v>1</v>
      </c>
      <c r="T1108" s="90">
        <f t="shared" si="208"/>
        <v>1.9702977690471305E-4</v>
      </c>
    </row>
    <row r="1109" spans="1:35" ht="12.95" customHeight="1" x14ac:dyDescent="0.2">
      <c r="A1109" s="47" t="s">
        <v>2136</v>
      </c>
      <c r="B1109" s="48"/>
      <c r="C1109" s="49">
        <v>48764.51</v>
      </c>
      <c r="D1109" s="49"/>
      <c r="E1109" s="4">
        <f t="shared" ref="E1109:E1172" si="215">(C1109-C$7)/C$8</f>
        <v>-9103.0093245893604</v>
      </c>
      <c r="F1109" s="4">
        <f t="shared" ref="F1109:F1172" si="216">ROUND(2*E1109,0)/2</f>
        <v>-9103</v>
      </c>
      <c r="G1109" s="4">
        <f t="shared" ref="G1109:G1172" si="217">C1109-(C$7+F1109*C$8)</f>
        <v>-5.8645000026444905E-3</v>
      </c>
      <c r="I1109" s="1">
        <f t="shared" ref="I1109:I1129" si="218">G1109</f>
        <v>-5.8645000026444905E-3</v>
      </c>
      <c r="O1109" s="4"/>
      <c r="P1109" s="92">
        <f t="shared" ref="P1109:P1172" si="219">+D$11+D$12*F1109+D$13*F1109^2</f>
        <v>-1.5593582424198803E-2</v>
      </c>
      <c r="Q1109" s="19">
        <f t="shared" ref="Q1109:Q1172" si="220">+C1109-15018.5</f>
        <v>33746.01</v>
      </c>
      <c r="R1109" s="90">
        <f t="shared" ref="R1109:R1172" si="221">+(P1109-G1109)^2</f>
        <v>9.4655044765397126E-5</v>
      </c>
      <c r="S1109" s="1">
        <f t="shared" ref="S1109:S1129" si="222">S$16</f>
        <v>0.1</v>
      </c>
      <c r="T1109" s="90">
        <f t="shared" ref="T1109:T1172" si="223">+S1109*R1109</f>
        <v>9.4655044765397133E-6</v>
      </c>
      <c r="AD1109" s="1" t="s">
        <v>1989</v>
      </c>
      <c r="AI1109" s="1" t="s">
        <v>1988</v>
      </c>
    </row>
    <row r="1110" spans="1:35" ht="12.95" customHeight="1" x14ac:dyDescent="0.2">
      <c r="A1110" s="47" t="s">
        <v>2136</v>
      </c>
      <c r="B1110" s="48"/>
      <c r="C1110" s="49">
        <v>48764.512999999999</v>
      </c>
      <c r="D1110" s="49"/>
      <c r="E1110" s="4">
        <f t="shared" si="215"/>
        <v>-9103.0045545717876</v>
      </c>
      <c r="F1110" s="4">
        <f t="shared" si="216"/>
        <v>-9103</v>
      </c>
      <c r="G1110" s="4">
        <f t="shared" si="217"/>
        <v>-2.8645000056712888E-3</v>
      </c>
      <c r="I1110" s="1">
        <f t="shared" si="218"/>
        <v>-2.8645000056712888E-3</v>
      </c>
      <c r="O1110" s="4"/>
      <c r="P1110" s="92">
        <f t="shared" si="219"/>
        <v>-1.5593582424198803E-2</v>
      </c>
      <c r="Q1110" s="19">
        <f t="shared" si="220"/>
        <v>33746.012999999999</v>
      </c>
      <c r="R1110" s="90">
        <f t="shared" si="221"/>
        <v>1.6202953921766626E-4</v>
      </c>
      <c r="S1110" s="1">
        <f t="shared" si="222"/>
        <v>0.1</v>
      </c>
      <c r="T1110" s="90">
        <f t="shared" si="223"/>
        <v>1.6202953921766626E-5</v>
      </c>
      <c r="AD1110" s="1" t="s">
        <v>1989</v>
      </c>
      <c r="AI1110" s="1" t="s">
        <v>1988</v>
      </c>
    </row>
    <row r="1111" spans="1:35" ht="12.95" customHeight="1" x14ac:dyDescent="0.2">
      <c r="A1111" s="47" t="s">
        <v>2136</v>
      </c>
      <c r="B1111" s="48"/>
      <c r="C1111" s="49">
        <v>48771.428</v>
      </c>
      <c r="D1111" s="49"/>
      <c r="E1111" s="4">
        <f t="shared" si="215"/>
        <v>-9092.0096640556148</v>
      </c>
      <c r="F1111" s="4">
        <f t="shared" si="216"/>
        <v>-9092</v>
      </c>
      <c r="G1111" s="4">
        <f t="shared" si="217"/>
        <v>-6.078000005800277E-3</v>
      </c>
      <c r="I1111" s="1">
        <f t="shared" si="218"/>
        <v>-6.078000005800277E-3</v>
      </c>
      <c r="O1111" s="4"/>
      <c r="P1111" s="92">
        <f t="shared" si="219"/>
        <v>-1.5573210213191437E-2</v>
      </c>
      <c r="Q1111" s="19">
        <f t="shared" si="220"/>
        <v>33752.928</v>
      </c>
      <c r="R1111" s="90">
        <f t="shared" si="221"/>
        <v>9.0159016882545277E-5</v>
      </c>
      <c r="S1111" s="1">
        <f t="shared" si="222"/>
        <v>0.1</v>
      </c>
      <c r="T1111" s="90">
        <f t="shared" si="223"/>
        <v>9.015901688254528E-6</v>
      </c>
      <c r="AD1111" s="1" t="s">
        <v>1989</v>
      </c>
      <c r="AI1111" s="1" t="s">
        <v>1988</v>
      </c>
    </row>
    <row r="1112" spans="1:35" ht="12.95" customHeight="1" x14ac:dyDescent="0.2">
      <c r="A1112" s="47" t="s">
        <v>2136</v>
      </c>
      <c r="B1112" s="48"/>
      <c r="C1112" s="49">
        <v>48771.438999999998</v>
      </c>
      <c r="D1112" s="49"/>
      <c r="E1112" s="4">
        <f t="shared" si="215"/>
        <v>-9091.9921739911661</v>
      </c>
      <c r="F1112" s="4">
        <f t="shared" si="216"/>
        <v>-9092</v>
      </c>
      <c r="G1112" s="4">
        <f t="shared" si="217"/>
        <v>4.9219999928027391E-3</v>
      </c>
      <c r="I1112" s="1">
        <f t="shared" si="218"/>
        <v>4.9219999928027391E-3</v>
      </c>
      <c r="O1112" s="4"/>
      <c r="P1112" s="92">
        <f t="shared" si="219"/>
        <v>-1.5573210213191437E-2</v>
      </c>
      <c r="Q1112" s="19">
        <f t="shared" si="220"/>
        <v>33752.938999999998</v>
      </c>
      <c r="R1112" s="90">
        <f t="shared" si="221"/>
        <v>4.2005364138788783E-4</v>
      </c>
      <c r="S1112" s="1">
        <f t="shared" si="222"/>
        <v>0.1</v>
      </c>
      <c r="T1112" s="90">
        <f t="shared" si="223"/>
        <v>4.2005364138788785E-5</v>
      </c>
      <c r="AD1112" s="1" t="s">
        <v>1989</v>
      </c>
      <c r="AI1112" s="1" t="s">
        <v>1988</v>
      </c>
    </row>
    <row r="1113" spans="1:35" ht="12.95" customHeight="1" x14ac:dyDescent="0.2">
      <c r="A1113" s="47" t="s">
        <v>2136</v>
      </c>
      <c r="B1113" s="48"/>
      <c r="C1113" s="49">
        <v>48805.39</v>
      </c>
      <c r="D1113" s="49"/>
      <c r="E1113" s="4">
        <f t="shared" si="215"/>
        <v>-9038.0098850664308</v>
      </c>
      <c r="F1113" s="4">
        <f t="shared" si="216"/>
        <v>-9038</v>
      </c>
      <c r="G1113" s="4">
        <f t="shared" si="217"/>
        <v>-6.2170000019250438E-3</v>
      </c>
      <c r="I1113" s="1">
        <f t="shared" si="218"/>
        <v>-6.2170000019250438E-3</v>
      </c>
      <c r="O1113" s="4"/>
      <c r="P1113" s="92">
        <f t="shared" si="219"/>
        <v>-1.5473338861884707E-2</v>
      </c>
      <c r="Q1113" s="19">
        <f t="shared" si="220"/>
        <v>33786.89</v>
      </c>
      <c r="R1113" s="90">
        <f t="shared" si="221"/>
        <v>8.5679809090399365E-5</v>
      </c>
      <c r="S1113" s="1">
        <f t="shared" si="222"/>
        <v>0.1</v>
      </c>
      <c r="T1113" s="90">
        <f t="shared" si="223"/>
        <v>8.5679809090399368E-6</v>
      </c>
      <c r="AD1113" s="1" t="s">
        <v>1989</v>
      </c>
      <c r="AI1113" s="1" t="s">
        <v>1988</v>
      </c>
    </row>
    <row r="1114" spans="1:35" ht="12.95" customHeight="1" x14ac:dyDescent="0.2">
      <c r="A1114" s="47" t="s">
        <v>2136</v>
      </c>
      <c r="B1114" s="48"/>
      <c r="C1114" s="49">
        <v>48805.391000000003</v>
      </c>
      <c r="D1114" s="49"/>
      <c r="E1114" s="4">
        <f t="shared" si="215"/>
        <v>-9038.0082950605647</v>
      </c>
      <c r="F1114" s="4">
        <f t="shared" si="216"/>
        <v>-9038</v>
      </c>
      <c r="G1114" s="4">
        <f t="shared" si="217"/>
        <v>-5.2169999980833381E-3</v>
      </c>
      <c r="I1114" s="1">
        <f t="shared" si="218"/>
        <v>-5.2169999980833381E-3</v>
      </c>
      <c r="O1114" s="4"/>
      <c r="P1114" s="92">
        <f t="shared" si="219"/>
        <v>-1.5473338861884707E-2</v>
      </c>
      <c r="Q1114" s="19">
        <f t="shared" si="220"/>
        <v>33786.891000000003</v>
      </c>
      <c r="R1114" s="90">
        <f t="shared" si="221"/>
        <v>1.0519248688912237E-4</v>
      </c>
      <c r="S1114" s="1">
        <f t="shared" si="222"/>
        <v>0.1</v>
      </c>
      <c r="T1114" s="90">
        <f t="shared" si="223"/>
        <v>1.0519248688912237E-5</v>
      </c>
      <c r="AD1114" s="1" t="s">
        <v>1989</v>
      </c>
      <c r="AI1114" s="1" t="s">
        <v>1988</v>
      </c>
    </row>
    <row r="1115" spans="1:35" ht="12.95" customHeight="1" x14ac:dyDescent="0.2">
      <c r="A1115" s="47" t="s">
        <v>2136</v>
      </c>
      <c r="B1115" s="48"/>
      <c r="C1115" s="49">
        <v>48805.392</v>
      </c>
      <c r="D1115" s="49"/>
      <c r="E1115" s="4">
        <f t="shared" si="215"/>
        <v>-9038.0067050547113</v>
      </c>
      <c r="F1115" s="4">
        <f t="shared" si="216"/>
        <v>-9038</v>
      </c>
      <c r="G1115" s="4">
        <f t="shared" si="217"/>
        <v>-4.2170000015175901E-3</v>
      </c>
      <c r="I1115" s="1">
        <f t="shared" si="218"/>
        <v>-4.2170000015175901E-3</v>
      </c>
      <c r="O1115" s="4"/>
      <c r="P1115" s="92">
        <f t="shared" si="219"/>
        <v>-1.5473338861884707E-2</v>
      </c>
      <c r="Q1115" s="19">
        <f t="shared" si="220"/>
        <v>33786.892</v>
      </c>
      <c r="R1115" s="90">
        <f t="shared" si="221"/>
        <v>1.2670516453941089E-4</v>
      </c>
      <c r="S1115" s="1">
        <f t="shared" si="222"/>
        <v>0.1</v>
      </c>
      <c r="T1115" s="90">
        <f t="shared" si="223"/>
        <v>1.267051645394109E-5</v>
      </c>
      <c r="AD1115" s="1" t="s">
        <v>1989</v>
      </c>
      <c r="AI1115" s="1" t="s">
        <v>1988</v>
      </c>
    </row>
    <row r="1116" spans="1:35" ht="12.95" customHeight="1" x14ac:dyDescent="0.2">
      <c r="A1116" s="47" t="s">
        <v>2136</v>
      </c>
      <c r="B1116" s="48"/>
      <c r="C1116" s="49">
        <v>48805.392</v>
      </c>
      <c r="D1116" s="49"/>
      <c r="E1116" s="4">
        <f t="shared" si="215"/>
        <v>-9038.0067050547113</v>
      </c>
      <c r="F1116" s="4">
        <f t="shared" si="216"/>
        <v>-9038</v>
      </c>
      <c r="G1116" s="4">
        <f t="shared" si="217"/>
        <v>-4.2170000015175901E-3</v>
      </c>
      <c r="I1116" s="1">
        <f t="shared" si="218"/>
        <v>-4.2170000015175901E-3</v>
      </c>
      <c r="O1116" s="4"/>
      <c r="P1116" s="92">
        <f t="shared" si="219"/>
        <v>-1.5473338861884707E-2</v>
      </c>
      <c r="Q1116" s="19">
        <f t="shared" si="220"/>
        <v>33786.892</v>
      </c>
      <c r="R1116" s="90">
        <f t="shared" si="221"/>
        <v>1.2670516453941089E-4</v>
      </c>
      <c r="S1116" s="1">
        <f t="shared" si="222"/>
        <v>0.1</v>
      </c>
      <c r="T1116" s="90">
        <f t="shared" si="223"/>
        <v>1.267051645394109E-5</v>
      </c>
      <c r="AD1116" s="1" t="s">
        <v>1989</v>
      </c>
      <c r="AI1116" s="1" t="s">
        <v>1988</v>
      </c>
    </row>
    <row r="1117" spans="1:35" ht="12.95" customHeight="1" x14ac:dyDescent="0.2">
      <c r="A1117" s="47" t="s">
        <v>2136</v>
      </c>
      <c r="B1117" s="48"/>
      <c r="C1117" s="49">
        <v>48827.392999999996</v>
      </c>
      <c r="D1117" s="49"/>
      <c r="E1117" s="4">
        <f t="shared" si="215"/>
        <v>-9003.024986147082</v>
      </c>
      <c r="F1117" s="4">
        <f t="shared" si="216"/>
        <v>-9003</v>
      </c>
      <c r="G1117" s="4">
        <f t="shared" si="217"/>
        <v>-1.5714500004833099E-2</v>
      </c>
      <c r="I1117" s="1">
        <f t="shared" si="218"/>
        <v>-1.5714500004833099E-2</v>
      </c>
      <c r="O1117" s="4"/>
      <c r="P1117" s="92">
        <f t="shared" si="219"/>
        <v>-1.5408729620614908E-2</v>
      </c>
      <c r="Q1117" s="19">
        <f t="shared" si="220"/>
        <v>33808.892999999996</v>
      </c>
      <c r="R1117" s="90">
        <f t="shared" si="221"/>
        <v>9.3495527864939896E-8</v>
      </c>
      <c r="S1117" s="1">
        <f t="shared" si="222"/>
        <v>0.1</v>
      </c>
      <c r="T1117" s="90">
        <f t="shared" si="223"/>
        <v>9.3495527864939909E-9</v>
      </c>
      <c r="AD1117" s="1" t="s">
        <v>1989</v>
      </c>
      <c r="AI1117" s="1" t="s">
        <v>1988</v>
      </c>
    </row>
    <row r="1118" spans="1:35" ht="12.95" customHeight="1" x14ac:dyDescent="0.2">
      <c r="A1118" s="47" t="s">
        <v>2136</v>
      </c>
      <c r="B1118" s="48"/>
      <c r="C1118" s="49">
        <v>48827.408000000003</v>
      </c>
      <c r="D1118" s="49"/>
      <c r="E1118" s="4">
        <f t="shared" si="215"/>
        <v>-9003.0011360591852</v>
      </c>
      <c r="F1118" s="4">
        <f t="shared" si="216"/>
        <v>-9003</v>
      </c>
      <c r="G1118" s="4">
        <f t="shared" si="217"/>
        <v>-7.144999981392175E-4</v>
      </c>
      <c r="I1118" s="1">
        <f t="shared" si="218"/>
        <v>-7.144999981392175E-4</v>
      </c>
      <c r="O1118" s="4"/>
      <c r="P1118" s="92">
        <f t="shared" si="219"/>
        <v>-1.5408729620614908E-2</v>
      </c>
      <c r="Q1118" s="19">
        <f t="shared" si="220"/>
        <v>33808.908000000003</v>
      </c>
      <c r="R1118" s="90">
        <f t="shared" si="221"/>
        <v>2.1592038419804207E-4</v>
      </c>
      <c r="S1118" s="1">
        <f t="shared" si="222"/>
        <v>0.1</v>
      </c>
      <c r="T1118" s="90">
        <f t="shared" si="223"/>
        <v>2.1592038419804209E-5</v>
      </c>
      <c r="AD1118" s="1" t="s">
        <v>1989</v>
      </c>
      <c r="AI1118" s="1" t="s">
        <v>1988</v>
      </c>
    </row>
    <row r="1119" spans="1:35" ht="12.95" customHeight="1" x14ac:dyDescent="0.2">
      <c r="A1119" s="47" t="s">
        <v>2136</v>
      </c>
      <c r="B1119" s="48"/>
      <c r="C1119" s="49">
        <v>48832.421999999999</v>
      </c>
      <c r="D1119" s="49"/>
      <c r="E1119" s="4">
        <f t="shared" si="215"/>
        <v>-8995.0288466813054</v>
      </c>
      <c r="F1119" s="4">
        <f t="shared" si="216"/>
        <v>-8995</v>
      </c>
      <c r="G1119" s="4">
        <f t="shared" si="217"/>
        <v>-1.8142500004614703E-2</v>
      </c>
      <c r="I1119" s="1">
        <f t="shared" si="218"/>
        <v>-1.8142500004614703E-2</v>
      </c>
      <c r="O1119" s="4"/>
      <c r="P1119" s="92">
        <f t="shared" si="219"/>
        <v>-1.5393975287909149E-2</v>
      </c>
      <c r="Q1119" s="19">
        <f t="shared" si="220"/>
        <v>33813.921999999999</v>
      </c>
      <c r="R1119" s="90">
        <f t="shared" si="221"/>
        <v>7.5543881183413495E-6</v>
      </c>
      <c r="S1119" s="1">
        <f t="shared" si="222"/>
        <v>0.1</v>
      </c>
      <c r="T1119" s="90">
        <f t="shared" si="223"/>
        <v>7.5543881183413504E-7</v>
      </c>
      <c r="AD1119" s="1" t="s">
        <v>1989</v>
      </c>
      <c r="AI1119" s="1" t="s">
        <v>1988</v>
      </c>
    </row>
    <row r="1120" spans="1:35" ht="12.95" customHeight="1" x14ac:dyDescent="0.2">
      <c r="A1120" s="47" t="s">
        <v>2136</v>
      </c>
      <c r="B1120" s="48"/>
      <c r="C1120" s="49">
        <v>48832.432000000001</v>
      </c>
      <c r="D1120" s="49"/>
      <c r="E1120" s="4">
        <f t="shared" si="215"/>
        <v>-8995.0129466227099</v>
      </c>
      <c r="F1120" s="4">
        <f t="shared" si="216"/>
        <v>-8995</v>
      </c>
      <c r="G1120" s="4">
        <f t="shared" si="217"/>
        <v>-8.1425000025774352E-3</v>
      </c>
      <c r="I1120" s="1">
        <f t="shared" si="218"/>
        <v>-8.1425000025774352E-3</v>
      </c>
      <c r="O1120" s="4"/>
      <c r="P1120" s="92">
        <f t="shared" si="219"/>
        <v>-1.5393975287909149E-2</v>
      </c>
      <c r="Q1120" s="19">
        <f t="shared" si="220"/>
        <v>33813.932000000001</v>
      </c>
      <c r="R1120" s="90">
        <f t="shared" si="221"/>
        <v>5.2583893813776656E-5</v>
      </c>
      <c r="S1120" s="1">
        <f t="shared" si="222"/>
        <v>0.1</v>
      </c>
      <c r="T1120" s="90">
        <f t="shared" si="223"/>
        <v>5.2583893813776656E-6</v>
      </c>
      <c r="AD1120" s="1" t="s">
        <v>1989</v>
      </c>
      <c r="AI1120" s="1" t="s">
        <v>1988</v>
      </c>
    </row>
    <row r="1121" spans="1:35" ht="12.95" customHeight="1" x14ac:dyDescent="0.2">
      <c r="A1121" s="47" t="s">
        <v>2136</v>
      </c>
      <c r="B1121" s="48"/>
      <c r="C1121" s="49">
        <v>48832.434999999998</v>
      </c>
      <c r="D1121" s="49"/>
      <c r="E1121" s="4">
        <f t="shared" si="215"/>
        <v>-8995.0081766051371</v>
      </c>
      <c r="F1121" s="4">
        <f t="shared" si="216"/>
        <v>-8995</v>
      </c>
      <c r="G1121" s="4">
        <f t="shared" si="217"/>
        <v>-5.1425000056042336E-3</v>
      </c>
      <c r="I1121" s="1">
        <f t="shared" si="218"/>
        <v>-5.1425000056042336E-3</v>
      </c>
      <c r="O1121" s="4"/>
      <c r="P1121" s="92">
        <f t="shared" si="219"/>
        <v>-1.5393975287909149E-2</v>
      </c>
      <c r="Q1121" s="19">
        <f t="shared" si="220"/>
        <v>33813.934999999998</v>
      </c>
      <c r="R1121" s="90">
        <f t="shared" si="221"/>
        <v>1.0509274546370864E-4</v>
      </c>
      <c r="S1121" s="1">
        <f t="shared" si="222"/>
        <v>0.1</v>
      </c>
      <c r="T1121" s="90">
        <f t="shared" si="223"/>
        <v>1.0509274546370864E-5</v>
      </c>
      <c r="AD1121" s="1" t="s">
        <v>1989</v>
      </c>
      <c r="AI1121" s="1" t="s">
        <v>1988</v>
      </c>
    </row>
    <row r="1122" spans="1:35" ht="12.95" customHeight="1" x14ac:dyDescent="0.2">
      <c r="A1122" s="47" t="s">
        <v>2136</v>
      </c>
      <c r="B1122" s="48"/>
      <c r="C1122" s="49">
        <v>48832.436000000002</v>
      </c>
      <c r="D1122" s="49"/>
      <c r="E1122" s="4">
        <f t="shared" si="215"/>
        <v>-8995.0065865992729</v>
      </c>
      <c r="F1122" s="4">
        <f t="shared" si="216"/>
        <v>-8995</v>
      </c>
      <c r="G1122" s="4">
        <f t="shared" si="217"/>
        <v>-4.142500001762528E-3</v>
      </c>
      <c r="I1122" s="1">
        <f t="shared" si="218"/>
        <v>-4.142500001762528E-3</v>
      </c>
      <c r="O1122" s="4"/>
      <c r="P1122" s="92">
        <f t="shared" si="219"/>
        <v>-1.5393975287909149E-2</v>
      </c>
      <c r="Q1122" s="19">
        <f t="shared" si="220"/>
        <v>33813.936000000002</v>
      </c>
      <c r="R1122" s="90">
        <f t="shared" si="221"/>
        <v>1.2659569611476817E-4</v>
      </c>
      <c r="S1122" s="1">
        <f t="shared" si="222"/>
        <v>0.1</v>
      </c>
      <c r="T1122" s="90">
        <f t="shared" si="223"/>
        <v>1.2659569611476817E-5</v>
      </c>
      <c r="AD1122" s="1" t="s">
        <v>1989</v>
      </c>
      <c r="AI1122" s="1" t="s">
        <v>1988</v>
      </c>
    </row>
    <row r="1123" spans="1:35" ht="12.95" customHeight="1" x14ac:dyDescent="0.2">
      <c r="A1123" s="47" t="s">
        <v>2136</v>
      </c>
      <c r="B1123" s="48"/>
      <c r="C1123" s="49">
        <v>48832.436999999998</v>
      </c>
      <c r="D1123" s="49"/>
      <c r="E1123" s="4">
        <f t="shared" si="215"/>
        <v>-8995.0049965934177</v>
      </c>
      <c r="F1123" s="4">
        <f t="shared" si="216"/>
        <v>-8995</v>
      </c>
      <c r="G1123" s="4">
        <f t="shared" si="217"/>
        <v>-3.14250000519678E-3</v>
      </c>
      <c r="I1123" s="1">
        <f t="shared" si="218"/>
        <v>-3.14250000519678E-3</v>
      </c>
      <c r="O1123" s="4"/>
      <c r="P1123" s="92">
        <f t="shared" si="219"/>
        <v>-1.5393975287909149E-2</v>
      </c>
      <c r="Q1123" s="19">
        <f t="shared" si="220"/>
        <v>33813.936999999998</v>
      </c>
      <c r="R1123" s="90">
        <f t="shared" si="221"/>
        <v>1.5009864660291212E-4</v>
      </c>
      <c r="S1123" s="1">
        <f t="shared" si="222"/>
        <v>0.1</v>
      </c>
      <c r="T1123" s="90">
        <f t="shared" si="223"/>
        <v>1.5009864660291214E-5</v>
      </c>
      <c r="AD1123" s="1" t="s">
        <v>1989</v>
      </c>
      <c r="AI1123" s="1" t="s">
        <v>1988</v>
      </c>
    </row>
    <row r="1124" spans="1:35" ht="12.95" customHeight="1" x14ac:dyDescent="0.2">
      <c r="A1124" s="47" t="s">
        <v>2136</v>
      </c>
      <c r="B1124" s="48"/>
      <c r="C1124" s="49">
        <v>48832.438999999998</v>
      </c>
      <c r="D1124" s="49"/>
      <c r="E1124" s="4">
        <f t="shared" si="215"/>
        <v>-8995.0018165817</v>
      </c>
      <c r="F1124" s="4">
        <f t="shared" si="216"/>
        <v>-8995</v>
      </c>
      <c r="G1124" s="4">
        <f t="shared" si="217"/>
        <v>-1.1425000047893263E-3</v>
      </c>
      <c r="I1124" s="1">
        <f t="shared" si="218"/>
        <v>-1.1425000047893263E-3</v>
      </c>
      <c r="O1124" s="4"/>
      <c r="P1124" s="92">
        <f t="shared" si="219"/>
        <v>-1.5393975287909149E-2</v>
      </c>
      <c r="Q1124" s="19">
        <f t="shared" si="220"/>
        <v>33813.938999999998</v>
      </c>
      <c r="R1124" s="90">
        <f t="shared" si="221"/>
        <v>2.0310454774537522E-4</v>
      </c>
      <c r="S1124" s="1">
        <f t="shared" si="222"/>
        <v>0.1</v>
      </c>
      <c r="T1124" s="90">
        <f t="shared" si="223"/>
        <v>2.0310454774537524E-5</v>
      </c>
      <c r="AD1124" s="1" t="s">
        <v>1989</v>
      </c>
      <c r="AI1124" s="1" t="s">
        <v>1988</v>
      </c>
    </row>
    <row r="1125" spans="1:35" ht="12.95" customHeight="1" x14ac:dyDescent="0.2">
      <c r="A1125" s="47" t="s">
        <v>2136</v>
      </c>
      <c r="B1125" s="48"/>
      <c r="C1125" s="49">
        <v>48832.442000000003</v>
      </c>
      <c r="D1125" s="49"/>
      <c r="E1125" s="4">
        <f t="shared" si="215"/>
        <v>-8994.9970465641145</v>
      </c>
      <c r="F1125" s="4">
        <f t="shared" si="216"/>
        <v>-8995</v>
      </c>
      <c r="G1125" s="4">
        <f t="shared" si="217"/>
        <v>1.8574999994598329E-3</v>
      </c>
      <c r="I1125" s="1">
        <f t="shared" si="218"/>
        <v>1.8574999994598329E-3</v>
      </c>
      <c r="O1125" s="4"/>
      <c r="P1125" s="92">
        <f t="shared" si="219"/>
        <v>-1.5393975287909149E-2</v>
      </c>
      <c r="Q1125" s="19">
        <f t="shared" si="220"/>
        <v>33813.942000000003</v>
      </c>
      <c r="R1125" s="90">
        <f t="shared" si="221"/>
        <v>2.9761339959070266E-4</v>
      </c>
      <c r="S1125" s="1">
        <f t="shared" si="222"/>
        <v>0.1</v>
      </c>
      <c r="T1125" s="90">
        <f t="shared" si="223"/>
        <v>2.9761339959070269E-5</v>
      </c>
      <c r="AD1125" s="1" t="s">
        <v>1989</v>
      </c>
      <c r="AI1125" s="1" t="s">
        <v>1988</v>
      </c>
    </row>
    <row r="1126" spans="1:35" ht="12.95" customHeight="1" x14ac:dyDescent="0.2">
      <c r="A1126" s="47" t="s">
        <v>2136</v>
      </c>
      <c r="B1126" s="48"/>
      <c r="C1126" s="49">
        <v>48854.451999999997</v>
      </c>
      <c r="D1126" s="49"/>
      <c r="E1126" s="4">
        <f t="shared" si="215"/>
        <v>-8960.0010176037576</v>
      </c>
      <c r="F1126" s="4">
        <f t="shared" si="216"/>
        <v>-8960</v>
      </c>
      <c r="G1126" s="4">
        <f t="shared" si="217"/>
        <v>-6.4000000566011295E-4</v>
      </c>
      <c r="I1126" s="1">
        <f t="shared" si="218"/>
        <v>-6.4000000566011295E-4</v>
      </c>
      <c r="O1126" s="4"/>
      <c r="P1126" s="92">
        <f t="shared" si="219"/>
        <v>-1.5329484118003544E-2</v>
      </c>
      <c r="Q1126" s="19">
        <f t="shared" si="220"/>
        <v>33835.951999999997</v>
      </c>
      <c r="R1126" s="90">
        <f t="shared" si="221"/>
        <v>2.1578094348679008E-4</v>
      </c>
      <c r="S1126" s="1">
        <f t="shared" si="222"/>
        <v>0.1</v>
      </c>
      <c r="T1126" s="90">
        <f t="shared" si="223"/>
        <v>2.1578094348679008E-5</v>
      </c>
      <c r="AD1126" s="1" t="s">
        <v>1989</v>
      </c>
      <c r="AI1126" s="1" t="s">
        <v>1988</v>
      </c>
    </row>
    <row r="1127" spans="1:35" ht="12.95" customHeight="1" x14ac:dyDescent="0.2">
      <c r="A1127" s="47" t="s">
        <v>2136</v>
      </c>
      <c r="B1127" s="48"/>
      <c r="C1127" s="49">
        <v>48854.455999999998</v>
      </c>
      <c r="D1127" s="49"/>
      <c r="E1127" s="4">
        <f t="shared" si="215"/>
        <v>-8959.9946575803187</v>
      </c>
      <c r="F1127" s="4">
        <f t="shared" si="216"/>
        <v>-8960</v>
      </c>
      <c r="G1127" s="4">
        <f t="shared" si="217"/>
        <v>3.3599999951547943E-3</v>
      </c>
      <c r="I1127" s="1">
        <f t="shared" si="218"/>
        <v>3.3599999951547943E-3</v>
      </c>
      <c r="O1127" s="4"/>
      <c r="P1127" s="92">
        <f t="shared" si="219"/>
        <v>-1.5329484118003544E-2</v>
      </c>
      <c r="Q1127" s="19">
        <f t="shared" si="220"/>
        <v>33835.955999999998</v>
      </c>
      <c r="R1127" s="90">
        <f t="shared" si="221"/>
        <v>3.4929681641599782E-4</v>
      </c>
      <c r="S1127" s="1">
        <f t="shared" si="222"/>
        <v>0.1</v>
      </c>
      <c r="T1127" s="90">
        <f t="shared" si="223"/>
        <v>3.4929681641599783E-5</v>
      </c>
      <c r="AD1127" s="1" t="s">
        <v>1989</v>
      </c>
      <c r="AI1127" s="1" t="s">
        <v>1988</v>
      </c>
    </row>
    <row r="1128" spans="1:35" ht="12.95" customHeight="1" x14ac:dyDescent="0.2">
      <c r="A1128" s="47" t="s">
        <v>2136</v>
      </c>
      <c r="B1128" s="48"/>
      <c r="C1128" s="49">
        <v>48854.463000000003</v>
      </c>
      <c r="D1128" s="49"/>
      <c r="E1128" s="4">
        <f t="shared" si="215"/>
        <v>-8959.9835275392961</v>
      </c>
      <c r="F1128" s="4">
        <f t="shared" si="216"/>
        <v>-8960</v>
      </c>
      <c r="G1128" s="4">
        <f t="shared" si="217"/>
        <v>1.0360000000218861E-2</v>
      </c>
      <c r="I1128" s="1">
        <f t="shared" si="218"/>
        <v>1.0360000000218861E-2</v>
      </c>
      <c r="O1128" s="4"/>
      <c r="P1128" s="92">
        <f t="shared" si="219"/>
        <v>-1.5329484118003544E-2</v>
      </c>
      <c r="Q1128" s="19">
        <f t="shared" si="220"/>
        <v>33835.963000000003</v>
      </c>
      <c r="R1128" s="90">
        <f t="shared" si="221"/>
        <v>6.5994959426040104E-4</v>
      </c>
      <c r="S1128" s="1">
        <f t="shared" si="222"/>
        <v>0.1</v>
      </c>
      <c r="T1128" s="90">
        <f t="shared" si="223"/>
        <v>6.5994959426040112E-5</v>
      </c>
      <c r="AD1128" s="1" t="s">
        <v>1989</v>
      </c>
      <c r="AI1128" s="1" t="s">
        <v>1988</v>
      </c>
    </row>
    <row r="1129" spans="1:35" ht="12.95" customHeight="1" x14ac:dyDescent="0.2">
      <c r="A1129" s="47" t="s">
        <v>2136</v>
      </c>
      <c r="B1129" s="48"/>
      <c r="C1129" s="49">
        <v>48854.466999999997</v>
      </c>
      <c r="D1129" s="49"/>
      <c r="E1129" s="4">
        <f t="shared" si="215"/>
        <v>-8959.97716751587</v>
      </c>
      <c r="F1129" s="4">
        <f t="shared" si="216"/>
        <v>-8960</v>
      </c>
      <c r="G1129" s="4">
        <f t="shared" si="217"/>
        <v>1.435999999375781E-2</v>
      </c>
      <c r="I1129" s="1">
        <f t="shared" si="218"/>
        <v>1.435999999375781E-2</v>
      </c>
      <c r="O1129" s="4"/>
      <c r="P1129" s="92">
        <f t="shared" si="219"/>
        <v>-1.5329484118003544E-2</v>
      </c>
      <c r="Q1129" s="19">
        <f t="shared" si="220"/>
        <v>33835.966999999997</v>
      </c>
      <c r="R1129" s="90">
        <f t="shared" si="221"/>
        <v>8.8146546682252975E-4</v>
      </c>
      <c r="S1129" s="1">
        <f t="shared" si="222"/>
        <v>0.1</v>
      </c>
      <c r="T1129" s="90">
        <f t="shared" si="223"/>
        <v>8.814654668225298E-5</v>
      </c>
      <c r="AD1129" s="1" t="s">
        <v>1989</v>
      </c>
      <c r="AI1129" s="1" t="s">
        <v>1988</v>
      </c>
    </row>
    <row r="1130" spans="1:35" ht="12.95" customHeight="1" x14ac:dyDescent="0.2">
      <c r="A1130" s="47" t="s">
        <v>2154</v>
      </c>
      <c r="B1130" s="48" t="s">
        <v>2226</v>
      </c>
      <c r="C1130" s="49">
        <v>48858.538800000002</v>
      </c>
      <c r="D1130" s="49"/>
      <c r="E1130" s="4">
        <f t="shared" si="215"/>
        <v>-8953.5029816584865</v>
      </c>
      <c r="F1130" s="4">
        <f t="shared" si="216"/>
        <v>-8953.5</v>
      </c>
      <c r="G1130" s="4">
        <f t="shared" si="217"/>
        <v>-1.8752499963738956E-3</v>
      </c>
      <c r="J1130" s="1">
        <f t="shared" ref="J1130:J1136" si="224">G1130</f>
        <v>-1.8752499963738956E-3</v>
      </c>
      <c r="O1130" s="4"/>
      <c r="P1130" s="92">
        <f t="shared" si="219"/>
        <v>-1.5317517767762101E-2</v>
      </c>
      <c r="Q1130" s="19">
        <f t="shared" si="220"/>
        <v>33840.038800000002</v>
      </c>
      <c r="R1130" s="90">
        <f t="shared" si="221"/>
        <v>1.8069456283770205E-4</v>
      </c>
      <c r="S1130" s="1">
        <f t="shared" ref="S1130:S1136" si="225">S$17</f>
        <v>1</v>
      </c>
      <c r="T1130" s="90">
        <f t="shared" si="223"/>
        <v>1.8069456283770205E-4</v>
      </c>
      <c r="AD1130" s="1" t="s">
        <v>2127</v>
      </c>
      <c r="AI1130" s="1" t="s">
        <v>1988</v>
      </c>
    </row>
    <row r="1131" spans="1:35" ht="12.95" customHeight="1" x14ac:dyDescent="0.2">
      <c r="A1131" s="36" t="s">
        <v>1625</v>
      </c>
      <c r="B1131" s="156" t="s">
        <v>2226</v>
      </c>
      <c r="C1131" s="157">
        <v>48858.539599999996</v>
      </c>
      <c r="D1131" s="157" t="s">
        <v>2272</v>
      </c>
      <c r="E1131" s="4">
        <f t="shared" si="215"/>
        <v>-8953.5017096538086</v>
      </c>
      <c r="F1131" s="4">
        <f t="shared" si="216"/>
        <v>-8953.5</v>
      </c>
      <c r="G1131" s="4">
        <f t="shared" si="217"/>
        <v>-1.0752500020316802E-3</v>
      </c>
      <c r="J1131" s="1">
        <f t="shared" si="224"/>
        <v>-1.0752500020316802E-3</v>
      </c>
      <c r="O1131" s="4"/>
      <c r="P1131" s="92">
        <f t="shared" si="219"/>
        <v>-1.5317517767762101E-2</v>
      </c>
      <c r="Q1131" s="19">
        <f t="shared" si="220"/>
        <v>33840.039599999996</v>
      </c>
      <c r="R1131" s="90">
        <f t="shared" si="221"/>
        <v>2.028421911107638E-4</v>
      </c>
      <c r="S1131" s="1">
        <f t="shared" si="225"/>
        <v>1</v>
      </c>
      <c r="T1131">
        <f t="shared" si="223"/>
        <v>2.028421911107638E-4</v>
      </c>
    </row>
    <row r="1132" spans="1:35" ht="12.95" customHeight="1" x14ac:dyDescent="0.2">
      <c r="A1132" s="46" t="s">
        <v>2154</v>
      </c>
      <c r="B1132" s="45" t="s">
        <v>2226</v>
      </c>
      <c r="C1132" s="46">
        <v>48858.539600000004</v>
      </c>
      <c r="D1132" s="46">
        <v>4.0000000000000002E-4</v>
      </c>
      <c r="E1132" s="4">
        <f t="shared" si="215"/>
        <v>-8953.5017096537977</v>
      </c>
      <c r="F1132" s="4">
        <f t="shared" si="216"/>
        <v>-8953.5</v>
      </c>
      <c r="G1132" s="4">
        <f t="shared" si="217"/>
        <v>-1.0752499947557226E-3</v>
      </c>
      <c r="J1132" s="1">
        <f t="shared" si="224"/>
        <v>-1.0752499947557226E-3</v>
      </c>
      <c r="O1132" s="4"/>
      <c r="P1132" s="92">
        <f t="shared" si="219"/>
        <v>-1.5317517767762101E-2</v>
      </c>
      <c r="Q1132" s="19">
        <f t="shared" si="220"/>
        <v>33840.039600000004</v>
      </c>
      <c r="R1132" s="90">
        <f t="shared" si="221"/>
        <v>2.0284219131801607E-4</v>
      </c>
      <c r="S1132" s="1">
        <f t="shared" si="225"/>
        <v>1</v>
      </c>
      <c r="T1132" s="90">
        <f t="shared" si="223"/>
        <v>2.0284219131801607E-4</v>
      </c>
    </row>
    <row r="1133" spans="1:35" ht="12.95" customHeight="1" x14ac:dyDescent="0.2">
      <c r="A1133" s="47" t="s">
        <v>2154</v>
      </c>
      <c r="B1133" s="48" t="s">
        <v>2226</v>
      </c>
      <c r="C1133" s="49">
        <v>48858.540800000002</v>
      </c>
      <c r="D1133" s="49"/>
      <c r="E1133" s="4">
        <f t="shared" si="215"/>
        <v>-8953.4998016467689</v>
      </c>
      <c r="F1133" s="4">
        <f t="shared" si="216"/>
        <v>-8953.5</v>
      </c>
      <c r="G1133" s="4">
        <f t="shared" si="217"/>
        <v>1.2475000403355807E-4</v>
      </c>
      <c r="J1133" s="1">
        <f t="shared" si="224"/>
        <v>1.2475000403355807E-4</v>
      </c>
      <c r="O1133" s="4"/>
      <c r="P1133" s="92">
        <f t="shared" si="219"/>
        <v>-1.5317517767762101E-2</v>
      </c>
      <c r="Q1133" s="19">
        <f t="shared" si="220"/>
        <v>33840.040800000002</v>
      </c>
      <c r="R1133" s="90">
        <f t="shared" si="221"/>
        <v>2.3846363393583889E-4</v>
      </c>
      <c r="S1133" s="1">
        <f t="shared" si="225"/>
        <v>1</v>
      </c>
      <c r="T1133" s="90">
        <f t="shared" si="223"/>
        <v>2.3846363393583889E-4</v>
      </c>
      <c r="AD1133" s="1" t="s">
        <v>2149</v>
      </c>
      <c r="AI1133" s="1" t="s">
        <v>1988</v>
      </c>
    </row>
    <row r="1134" spans="1:35" ht="12.95" customHeight="1" x14ac:dyDescent="0.2">
      <c r="A1134" s="47" t="s">
        <v>2154</v>
      </c>
      <c r="B1134" s="48"/>
      <c r="C1134" s="49">
        <v>48861.368399999999</v>
      </c>
      <c r="D1134" s="49"/>
      <c r="E1134" s="4">
        <f t="shared" si="215"/>
        <v>-8949.0039010793789</v>
      </c>
      <c r="F1134" s="4">
        <f t="shared" si="216"/>
        <v>-8949</v>
      </c>
      <c r="G1134" s="4">
        <f t="shared" si="217"/>
        <v>-2.4535000047762878E-3</v>
      </c>
      <c r="J1134" s="1">
        <f t="shared" si="224"/>
        <v>-2.4535000047762878E-3</v>
      </c>
      <c r="O1134" s="4"/>
      <c r="P1134" s="92">
        <f t="shared" si="219"/>
        <v>-1.5309235313146262E-2</v>
      </c>
      <c r="Q1134" s="19">
        <f t="shared" si="220"/>
        <v>33842.868399999999</v>
      </c>
      <c r="R1134" s="90">
        <f t="shared" si="221"/>
        <v>1.6526993031887042E-4</v>
      </c>
      <c r="S1134" s="1">
        <f t="shared" si="225"/>
        <v>1</v>
      </c>
      <c r="T1134" s="90">
        <f t="shared" si="223"/>
        <v>1.6526993031887042E-4</v>
      </c>
      <c r="AD1134" s="1" t="s">
        <v>2127</v>
      </c>
      <c r="AI1134" s="1" t="s">
        <v>1988</v>
      </c>
    </row>
    <row r="1135" spans="1:35" ht="12.95" customHeight="1" x14ac:dyDescent="0.2">
      <c r="A1135" s="47" t="s">
        <v>2154</v>
      </c>
      <c r="B1135" s="48"/>
      <c r="C1135" s="49">
        <v>48861.368600000002</v>
      </c>
      <c r="D1135" s="49"/>
      <c r="E1135" s="4">
        <f t="shared" si="215"/>
        <v>-8949.0035830782035</v>
      </c>
      <c r="F1135" s="4">
        <f t="shared" si="216"/>
        <v>-8949</v>
      </c>
      <c r="G1135" s="4">
        <f t="shared" si="217"/>
        <v>-2.2535000025527552E-3</v>
      </c>
      <c r="J1135" s="1">
        <f t="shared" si="224"/>
        <v>-2.2535000025527552E-3</v>
      </c>
      <c r="O1135" s="4"/>
      <c r="P1135" s="92">
        <f t="shared" si="219"/>
        <v>-1.5309235313146262E-2</v>
      </c>
      <c r="Q1135" s="19">
        <f t="shared" si="220"/>
        <v>33842.868600000002</v>
      </c>
      <c r="R1135" s="90">
        <f t="shared" si="221"/>
        <v>1.7045222450027812E-4</v>
      </c>
      <c r="S1135" s="1">
        <f t="shared" si="225"/>
        <v>1</v>
      </c>
      <c r="T1135" s="90">
        <f t="shared" si="223"/>
        <v>1.7045222450027812E-4</v>
      </c>
      <c r="AD1135" s="1" t="s">
        <v>2143</v>
      </c>
      <c r="AI1135" s="1" t="s">
        <v>1988</v>
      </c>
    </row>
    <row r="1136" spans="1:35" ht="12.95" customHeight="1" x14ac:dyDescent="0.2">
      <c r="A1136" s="47" t="s">
        <v>2154</v>
      </c>
      <c r="B1136" s="48"/>
      <c r="C1136" s="49">
        <v>48861.368699999999</v>
      </c>
      <c r="D1136" s="49"/>
      <c r="E1136" s="4">
        <f t="shared" si="215"/>
        <v>-8949.0034240776222</v>
      </c>
      <c r="F1136" s="4">
        <f t="shared" si="216"/>
        <v>-8949</v>
      </c>
      <c r="G1136" s="4">
        <f t="shared" si="217"/>
        <v>-2.1535000050789677E-3</v>
      </c>
      <c r="J1136" s="1">
        <f t="shared" si="224"/>
        <v>-2.1535000050789677E-3</v>
      </c>
      <c r="O1136" s="4"/>
      <c r="P1136" s="92">
        <f t="shared" si="219"/>
        <v>-1.5309235313146262E-2</v>
      </c>
      <c r="Q1136" s="19">
        <f t="shared" si="220"/>
        <v>33842.868699999999</v>
      </c>
      <c r="R1136" s="90">
        <f t="shared" si="221"/>
        <v>1.7307337149592846E-4</v>
      </c>
      <c r="S1136" s="1">
        <f t="shared" si="225"/>
        <v>1</v>
      </c>
      <c r="T1136" s="90">
        <f t="shared" si="223"/>
        <v>1.7307337149592846E-4</v>
      </c>
      <c r="AD1136" s="1" t="s">
        <v>2149</v>
      </c>
      <c r="AI1136" s="1" t="s">
        <v>1988</v>
      </c>
    </row>
    <row r="1137" spans="1:35" ht="12.95" customHeight="1" x14ac:dyDescent="0.2">
      <c r="A1137" s="47" t="s">
        <v>2155</v>
      </c>
      <c r="B1137" s="48"/>
      <c r="C1137" s="49">
        <v>48883.383000000002</v>
      </c>
      <c r="D1137" s="49"/>
      <c r="E1137" s="4">
        <f t="shared" si="215"/>
        <v>-8914.000558092057</v>
      </c>
      <c r="F1137" s="4">
        <f t="shared" si="216"/>
        <v>-8914</v>
      </c>
      <c r="G1137" s="4">
        <f t="shared" si="217"/>
        <v>-3.5100000241072848E-4</v>
      </c>
      <c r="I1137" s="1">
        <f t="shared" ref="I1137:I1143" si="226">G1137</f>
        <v>-3.5100000241072848E-4</v>
      </c>
      <c r="O1137" s="4"/>
      <c r="P1137" s="92">
        <f t="shared" si="219"/>
        <v>-1.5244870452141887E-2</v>
      </c>
      <c r="Q1137" s="19">
        <f t="shared" si="220"/>
        <v>33864.883000000002</v>
      </c>
      <c r="R1137" s="90">
        <f t="shared" si="221"/>
        <v>2.2182737697337503E-4</v>
      </c>
      <c r="S1137" s="1">
        <f t="shared" ref="S1137:S1143" si="227">S$16</f>
        <v>0.1</v>
      </c>
      <c r="T1137" s="90">
        <f t="shared" si="223"/>
        <v>2.2182737697337504E-5</v>
      </c>
      <c r="AD1137" s="1" t="s">
        <v>1989</v>
      </c>
      <c r="AI1137" s="1" t="s">
        <v>1988</v>
      </c>
    </row>
    <row r="1138" spans="1:35" ht="12.95" customHeight="1" x14ac:dyDescent="0.2">
      <c r="A1138" s="47" t="s">
        <v>2227</v>
      </c>
      <c r="B1138" s="53"/>
      <c r="C1138" s="49">
        <v>48896.589</v>
      </c>
      <c r="D1138" s="49"/>
      <c r="E1138" s="4">
        <f t="shared" si="215"/>
        <v>-8893.0029407158399</v>
      </c>
      <c r="F1138" s="4">
        <f t="shared" si="216"/>
        <v>-8893</v>
      </c>
      <c r="G1138" s="4">
        <f t="shared" si="217"/>
        <v>-1.8495000040275045E-3</v>
      </c>
      <c r="I1138" s="1">
        <f t="shared" si="226"/>
        <v>-1.8495000040275045E-3</v>
      </c>
      <c r="O1138" s="4"/>
      <c r="P1138" s="92">
        <f t="shared" si="219"/>
        <v>-1.5206297665746667E-2</v>
      </c>
      <c r="Q1138" s="19">
        <f t="shared" si="220"/>
        <v>33878.089</v>
      </c>
      <c r="R1138" s="90">
        <f t="shared" si="221"/>
        <v>1.7840404377610647E-4</v>
      </c>
      <c r="S1138" s="1">
        <f t="shared" si="227"/>
        <v>0.1</v>
      </c>
      <c r="T1138" s="90">
        <f t="shared" si="223"/>
        <v>1.7840404377610649E-5</v>
      </c>
    </row>
    <row r="1139" spans="1:35" ht="12.95" customHeight="1" x14ac:dyDescent="0.2">
      <c r="A1139" s="47" t="s">
        <v>2156</v>
      </c>
      <c r="B1139" s="48"/>
      <c r="C1139" s="49">
        <v>48934.33</v>
      </c>
      <c r="D1139" s="49">
        <v>4.0000000000000001E-3</v>
      </c>
      <c r="E1139" s="4">
        <f t="shared" si="215"/>
        <v>-8832.9945295848411</v>
      </c>
      <c r="F1139" s="4">
        <f t="shared" si="216"/>
        <v>-8833</v>
      </c>
      <c r="G1139" s="4">
        <f t="shared" si="217"/>
        <v>3.440499996941071E-3</v>
      </c>
      <c r="I1139" s="1">
        <f t="shared" si="226"/>
        <v>3.440499996941071E-3</v>
      </c>
      <c r="O1139" s="4"/>
      <c r="P1139" s="92">
        <f t="shared" si="219"/>
        <v>-1.5096280344760321E-2</v>
      </c>
      <c r="Q1139" s="19">
        <f t="shared" si="220"/>
        <v>33915.83</v>
      </c>
      <c r="R1139" s="90">
        <f t="shared" si="221"/>
        <v>3.4361222543648716E-4</v>
      </c>
      <c r="S1139" s="1">
        <f t="shared" si="227"/>
        <v>0.1</v>
      </c>
      <c r="T1139" s="90">
        <f t="shared" si="223"/>
        <v>3.4361222543648716E-5</v>
      </c>
      <c r="AD1139" s="1" t="s">
        <v>1989</v>
      </c>
      <c r="AE1139" s="1">
        <v>10</v>
      </c>
      <c r="AG1139" s="1" t="s">
        <v>2001</v>
      </c>
      <c r="AI1139" s="1" t="s">
        <v>1993</v>
      </c>
    </row>
    <row r="1140" spans="1:35" ht="12.95" customHeight="1" x14ac:dyDescent="0.2">
      <c r="A1140" s="47" t="s">
        <v>2136</v>
      </c>
      <c r="B1140" s="48"/>
      <c r="C1140" s="49">
        <v>48985.267999999996</v>
      </c>
      <c r="D1140" s="49"/>
      <c r="E1140" s="4">
        <f t="shared" si="215"/>
        <v>-8752.0028111303673</v>
      </c>
      <c r="F1140" s="4">
        <f t="shared" si="216"/>
        <v>-8752</v>
      </c>
      <c r="G1140" s="4">
        <f t="shared" si="217"/>
        <v>-1.768000001902692E-3</v>
      </c>
      <c r="I1140" s="1">
        <f t="shared" si="226"/>
        <v>-1.768000001902692E-3</v>
      </c>
      <c r="O1140" s="4"/>
      <c r="P1140" s="92">
        <f t="shared" si="219"/>
        <v>-1.4948204965764451E-2</v>
      </c>
      <c r="Q1140" s="19">
        <f t="shared" si="220"/>
        <v>33966.767999999996</v>
      </c>
      <c r="R1140" s="90">
        <f t="shared" si="221"/>
        <v>1.7371780288940615E-4</v>
      </c>
      <c r="S1140" s="1">
        <f t="shared" si="227"/>
        <v>0.1</v>
      </c>
      <c r="T1140" s="90">
        <f t="shared" si="223"/>
        <v>1.7371780288940615E-5</v>
      </c>
      <c r="AD1140" s="1" t="s">
        <v>1989</v>
      </c>
      <c r="AI1140" s="1" t="s">
        <v>1988</v>
      </c>
    </row>
    <row r="1141" spans="1:35" ht="12.95" customHeight="1" x14ac:dyDescent="0.2">
      <c r="A1141" s="47" t="s">
        <v>2136</v>
      </c>
      <c r="B1141" s="48"/>
      <c r="C1141" s="49">
        <v>48985.27</v>
      </c>
      <c r="D1141" s="49"/>
      <c r="E1141" s="4">
        <f t="shared" si="215"/>
        <v>-8751.9996311186478</v>
      </c>
      <c r="F1141" s="4">
        <f t="shared" si="216"/>
        <v>-8752</v>
      </c>
      <c r="G1141" s="4">
        <f t="shared" si="217"/>
        <v>2.3199999850476161E-4</v>
      </c>
      <c r="I1141" s="1">
        <f t="shared" si="226"/>
        <v>2.3199999850476161E-4</v>
      </c>
      <c r="O1141" s="4"/>
      <c r="P1141" s="92">
        <f t="shared" si="219"/>
        <v>-1.4948204965764451E-2</v>
      </c>
      <c r="Q1141" s="19">
        <f t="shared" si="220"/>
        <v>33966.769999999997</v>
      </c>
      <c r="R1141" s="90">
        <f t="shared" si="221"/>
        <v>2.3043862275722363E-4</v>
      </c>
      <c r="S1141" s="1">
        <f t="shared" si="227"/>
        <v>0.1</v>
      </c>
      <c r="T1141" s="90">
        <f t="shared" si="223"/>
        <v>2.3043862275722364E-5</v>
      </c>
      <c r="AD1141" s="1" t="s">
        <v>1989</v>
      </c>
      <c r="AI1141" s="1" t="s">
        <v>1988</v>
      </c>
    </row>
    <row r="1142" spans="1:35" ht="12.95" customHeight="1" x14ac:dyDescent="0.2">
      <c r="A1142" s="47" t="s">
        <v>2136</v>
      </c>
      <c r="B1142" s="48"/>
      <c r="C1142" s="49">
        <v>49108.535000000003</v>
      </c>
      <c r="D1142" s="49"/>
      <c r="E1142" s="4">
        <f t="shared" si="215"/>
        <v>-8556.0075588878517</v>
      </c>
      <c r="F1142" s="4">
        <f t="shared" si="216"/>
        <v>-8556</v>
      </c>
      <c r="G1142" s="4">
        <f t="shared" si="217"/>
        <v>-4.7540000014123507E-3</v>
      </c>
      <c r="I1142" s="1">
        <f t="shared" si="226"/>
        <v>-4.7540000014123507E-3</v>
      </c>
      <c r="O1142" s="4"/>
      <c r="P1142" s="92">
        <f t="shared" si="219"/>
        <v>-1.4592028788324992E-2</v>
      </c>
      <c r="Q1142" s="19">
        <f t="shared" si="220"/>
        <v>34090.035000000003</v>
      </c>
      <c r="R1142" s="90">
        <f t="shared" si="221"/>
        <v>9.6786810412121814E-5</v>
      </c>
      <c r="S1142" s="1">
        <f t="shared" si="227"/>
        <v>0.1</v>
      </c>
      <c r="T1142" s="90">
        <f t="shared" si="223"/>
        <v>9.6786810412121821E-6</v>
      </c>
      <c r="AD1142" s="1" t="s">
        <v>1989</v>
      </c>
      <c r="AI1142" s="1" t="s">
        <v>1988</v>
      </c>
    </row>
    <row r="1143" spans="1:35" ht="12.95" customHeight="1" x14ac:dyDescent="0.2">
      <c r="A1143" s="47" t="s">
        <v>2136</v>
      </c>
      <c r="B1143" s="48"/>
      <c r="C1143" s="49">
        <v>49193.445</v>
      </c>
      <c r="D1143" s="49"/>
      <c r="E1143" s="4">
        <f t="shared" si="215"/>
        <v>-8421.0001613855984</v>
      </c>
      <c r="F1143" s="4">
        <f t="shared" si="216"/>
        <v>-8421</v>
      </c>
      <c r="G1143" s="4">
        <f t="shared" si="217"/>
        <v>-1.0150000161956996E-4</v>
      </c>
      <c r="I1143" s="1">
        <f t="shared" si="226"/>
        <v>-1.0150000161956996E-4</v>
      </c>
      <c r="O1143" s="4"/>
      <c r="P1143" s="92">
        <f t="shared" si="219"/>
        <v>-1.4348456190188911E-2</v>
      </c>
      <c r="Q1143" s="19">
        <f t="shared" si="220"/>
        <v>34174.945</v>
      </c>
      <c r="R1143" s="90">
        <f t="shared" si="221"/>
        <v>2.0297576063901422E-4</v>
      </c>
      <c r="S1143" s="1">
        <f t="shared" si="227"/>
        <v>0.1</v>
      </c>
      <c r="T1143" s="90">
        <f t="shared" si="223"/>
        <v>2.0297576063901424E-5</v>
      </c>
      <c r="AD1143" s="1" t="s">
        <v>1989</v>
      </c>
      <c r="AI1143" s="1" t="s">
        <v>1988</v>
      </c>
    </row>
    <row r="1144" spans="1:35" ht="12.95" customHeight="1" x14ac:dyDescent="0.2">
      <c r="A1144" s="36" t="s">
        <v>1663</v>
      </c>
      <c r="B1144" s="156" t="s">
        <v>2232</v>
      </c>
      <c r="C1144" s="157">
        <v>49198.479500000001</v>
      </c>
      <c r="D1144" s="157" t="s">
        <v>2272</v>
      </c>
      <c r="E1144" s="4">
        <f t="shared" si="215"/>
        <v>-8412.9952768875955</v>
      </c>
      <c r="F1144" s="4">
        <f t="shared" si="216"/>
        <v>-8413</v>
      </c>
      <c r="G1144" s="4">
        <f t="shared" si="217"/>
        <v>2.9704999979003333E-3</v>
      </c>
      <c r="J1144" s="1">
        <f>G1144</f>
        <v>2.9704999979003333E-3</v>
      </c>
      <c r="O1144" s="4"/>
      <c r="P1144" s="92">
        <f t="shared" si="219"/>
        <v>-1.433406713341118E-2</v>
      </c>
      <c r="Q1144" s="19">
        <f t="shared" si="220"/>
        <v>34179.979500000001</v>
      </c>
      <c r="R1144" s="90">
        <f t="shared" si="221"/>
        <v>2.9944804360206679E-4</v>
      </c>
      <c r="S1144" s="1">
        <f>S$17</f>
        <v>1</v>
      </c>
      <c r="T1144">
        <f t="shared" si="223"/>
        <v>2.9944804360206679E-4</v>
      </c>
    </row>
    <row r="1145" spans="1:35" ht="12.95" customHeight="1" x14ac:dyDescent="0.2">
      <c r="A1145" s="47" t="s">
        <v>2227</v>
      </c>
      <c r="B1145" s="53"/>
      <c r="C1145" s="49">
        <v>49198.487000000001</v>
      </c>
      <c r="D1145" s="49"/>
      <c r="E1145" s="4">
        <f t="shared" si="215"/>
        <v>-8412.9833518436535</v>
      </c>
      <c r="F1145" s="4">
        <f t="shared" si="216"/>
        <v>-8413</v>
      </c>
      <c r="G1145" s="4">
        <f t="shared" si="217"/>
        <v>1.0470499997609295E-2</v>
      </c>
      <c r="I1145" s="1">
        <f>G1145</f>
        <v>1.0470499997609295E-2</v>
      </c>
      <c r="O1145" s="4"/>
      <c r="P1145" s="92">
        <f t="shared" si="219"/>
        <v>-1.433406713341118E-2</v>
      </c>
      <c r="Q1145" s="19">
        <f t="shared" si="220"/>
        <v>34179.987000000001</v>
      </c>
      <c r="R1145" s="90">
        <f t="shared" si="221"/>
        <v>6.152665505573013E-4</v>
      </c>
      <c r="S1145" s="1">
        <f>S$16</f>
        <v>0.1</v>
      </c>
      <c r="T1145" s="90">
        <f t="shared" si="223"/>
        <v>6.1526655055730138E-5</v>
      </c>
    </row>
    <row r="1146" spans="1:35" ht="12.95" customHeight="1" x14ac:dyDescent="0.2">
      <c r="A1146" s="36" t="s">
        <v>1663</v>
      </c>
      <c r="B1146" s="156" t="s">
        <v>2226</v>
      </c>
      <c r="C1146" s="157">
        <v>49200.680800000002</v>
      </c>
      <c r="D1146" s="157" t="s">
        <v>2272</v>
      </c>
      <c r="E1146" s="4">
        <f t="shared" si="215"/>
        <v>-8409.4951969898011</v>
      </c>
      <c r="F1146" s="4">
        <f t="shared" si="216"/>
        <v>-8409.5</v>
      </c>
      <c r="G1146" s="4">
        <f t="shared" si="217"/>
        <v>3.0207500021788292E-3</v>
      </c>
      <c r="J1146" s="1">
        <f>G1146</f>
        <v>3.0207500021788292E-3</v>
      </c>
      <c r="O1146" s="4"/>
      <c r="P1146" s="92">
        <f t="shared" si="219"/>
        <v>-1.4327773499932188E-2</v>
      </c>
      <c r="Q1146" s="19">
        <f t="shared" si="220"/>
        <v>34182.180800000002</v>
      </c>
      <c r="R1146" s="90">
        <f t="shared" si="221"/>
        <v>3.0097126770329831E-4</v>
      </c>
      <c r="S1146" s="1">
        <f>S$17</f>
        <v>1</v>
      </c>
      <c r="T1146">
        <f t="shared" si="223"/>
        <v>3.0097126770329831E-4</v>
      </c>
    </row>
    <row r="1147" spans="1:35" ht="12.95" customHeight="1" x14ac:dyDescent="0.2">
      <c r="A1147" s="47" t="s">
        <v>2227</v>
      </c>
      <c r="B1147" s="53"/>
      <c r="C1147" s="49">
        <v>49211.69</v>
      </c>
      <c r="D1147" s="49"/>
      <c r="E1147" s="4">
        <f t="shared" si="215"/>
        <v>-8391.9905044850075</v>
      </c>
      <c r="F1147" s="4">
        <f t="shared" si="216"/>
        <v>-8392</v>
      </c>
      <c r="G1147" s="4">
        <f t="shared" si="217"/>
        <v>5.9719999990193173E-3</v>
      </c>
      <c r="I1147" s="1">
        <f t="shared" ref="I1147:I1178" si="228">G1147</f>
        <v>5.9719999990193173E-3</v>
      </c>
      <c r="O1147" s="4"/>
      <c r="P1147" s="92">
        <f t="shared" si="219"/>
        <v>-1.4296319748227045E-2</v>
      </c>
      <c r="Q1147" s="19">
        <f t="shared" si="220"/>
        <v>34193.19</v>
      </c>
      <c r="R1147" s="90">
        <f t="shared" si="221"/>
        <v>4.1080478537661684E-4</v>
      </c>
      <c r="S1147" s="1">
        <f t="shared" ref="S1147:S1178" si="229">S$16</f>
        <v>0.1</v>
      </c>
      <c r="T1147" s="90">
        <f t="shared" si="223"/>
        <v>4.1080478537661686E-5</v>
      </c>
    </row>
    <row r="1148" spans="1:35" ht="12.95" customHeight="1" x14ac:dyDescent="0.2">
      <c r="A1148" s="47" t="s">
        <v>2227</v>
      </c>
      <c r="B1148" s="53"/>
      <c r="C1148" s="49">
        <v>49223.646999999997</v>
      </c>
      <c r="D1148" s="49"/>
      <c r="E1148" s="4">
        <f t="shared" si="215"/>
        <v>-8372.9788044269026</v>
      </c>
      <c r="F1148" s="4">
        <f t="shared" si="216"/>
        <v>-8373</v>
      </c>
      <c r="G1148" s="4">
        <f t="shared" si="217"/>
        <v>1.3330499998119194E-2</v>
      </c>
      <c r="I1148" s="1">
        <f t="shared" si="228"/>
        <v>1.3330499998119194E-2</v>
      </c>
      <c r="O1148" s="4"/>
      <c r="P1148" s="92">
        <f t="shared" si="219"/>
        <v>-1.4262197164146864E-2</v>
      </c>
      <c r="Q1148" s="19">
        <f t="shared" si="220"/>
        <v>34205.146999999997</v>
      </c>
      <c r="R1148" s="90">
        <f t="shared" si="221"/>
        <v>7.6135693668852539E-4</v>
      </c>
      <c r="S1148" s="1">
        <f t="shared" si="229"/>
        <v>0.1</v>
      </c>
      <c r="T1148" s="90">
        <f t="shared" si="223"/>
        <v>7.6135693668852544E-5</v>
      </c>
    </row>
    <row r="1149" spans="1:35" ht="12.95" customHeight="1" x14ac:dyDescent="0.2">
      <c r="A1149" s="47" t="s">
        <v>2227</v>
      </c>
      <c r="B1149" s="53"/>
      <c r="C1149" s="49">
        <v>49240.616000000002</v>
      </c>
      <c r="D1149" s="49"/>
      <c r="E1149" s="4">
        <f t="shared" si="215"/>
        <v>-8345.9979950026118</v>
      </c>
      <c r="F1149" s="4">
        <f t="shared" si="216"/>
        <v>-8346</v>
      </c>
      <c r="G1149" s="4">
        <f t="shared" si="217"/>
        <v>1.2609999976120889E-3</v>
      </c>
      <c r="I1149" s="1">
        <f t="shared" si="228"/>
        <v>1.2609999976120889E-3</v>
      </c>
      <c r="O1149" s="4"/>
      <c r="P1149" s="92">
        <f t="shared" si="219"/>
        <v>-1.4213755895391068E-2</v>
      </c>
      <c r="Q1149" s="19">
        <f t="shared" si="220"/>
        <v>34222.116000000002</v>
      </c>
      <c r="R1149" s="90">
        <f t="shared" si="221"/>
        <v>2.3946806994803595E-4</v>
      </c>
      <c r="S1149" s="1">
        <f t="shared" si="229"/>
        <v>0.1</v>
      </c>
      <c r="T1149" s="90">
        <f t="shared" si="223"/>
        <v>2.3946806994803597E-5</v>
      </c>
    </row>
    <row r="1150" spans="1:35" ht="12.95" customHeight="1" x14ac:dyDescent="0.2">
      <c r="A1150" s="47" t="s">
        <v>2227</v>
      </c>
      <c r="B1150" s="53"/>
      <c r="C1150" s="49">
        <v>49270.811000000002</v>
      </c>
      <c r="D1150" s="49"/>
      <c r="E1150" s="4">
        <f t="shared" si="215"/>
        <v>-8297.9877680849258</v>
      </c>
      <c r="F1150" s="4">
        <f t="shared" si="216"/>
        <v>-8298</v>
      </c>
      <c r="G1150" s="4">
        <f t="shared" si="217"/>
        <v>7.6929999995627441E-3</v>
      </c>
      <c r="I1150" s="1">
        <f t="shared" si="228"/>
        <v>7.6929999995627441E-3</v>
      </c>
      <c r="O1150" s="4"/>
      <c r="P1150" s="92">
        <f t="shared" si="219"/>
        <v>-1.412777929919028E-2</v>
      </c>
      <c r="Q1150" s="19">
        <f t="shared" si="220"/>
        <v>34252.311000000002</v>
      </c>
      <c r="R1150" s="90">
        <f t="shared" si="221"/>
        <v>4.7614640920488855E-4</v>
      </c>
      <c r="S1150" s="1">
        <f t="shared" si="229"/>
        <v>0.1</v>
      </c>
      <c r="T1150" s="90">
        <f t="shared" si="223"/>
        <v>4.7614640920488857E-5</v>
      </c>
    </row>
    <row r="1151" spans="1:35" ht="12.95" customHeight="1" x14ac:dyDescent="0.2">
      <c r="A1151" s="47" t="s">
        <v>2227</v>
      </c>
      <c r="B1151" s="53"/>
      <c r="C1151" s="49">
        <v>49296.595999999998</v>
      </c>
      <c r="D1151" s="49"/>
      <c r="E1151" s="4">
        <f t="shared" si="215"/>
        <v>-8256.9894670061931</v>
      </c>
      <c r="F1151" s="4">
        <f t="shared" si="216"/>
        <v>-8257</v>
      </c>
      <c r="G1151" s="4">
        <f t="shared" si="217"/>
        <v>6.6244999979971908E-3</v>
      </c>
      <c r="I1151" s="1">
        <f t="shared" si="228"/>
        <v>6.6244999979971908E-3</v>
      </c>
      <c r="O1151" s="4"/>
      <c r="P1151" s="92">
        <f t="shared" si="219"/>
        <v>-1.4054484093614712E-2</v>
      </c>
      <c r="Q1151" s="19">
        <f t="shared" si="220"/>
        <v>34278.095999999998</v>
      </c>
      <c r="R1151" s="90">
        <f t="shared" si="221"/>
        <v>4.2762038306113818E-4</v>
      </c>
      <c r="S1151" s="1">
        <f t="shared" si="229"/>
        <v>0.1</v>
      </c>
      <c r="T1151" s="90">
        <f t="shared" si="223"/>
        <v>4.2762038306113823E-5</v>
      </c>
    </row>
    <row r="1152" spans="1:35" ht="12.95" customHeight="1" x14ac:dyDescent="0.2">
      <c r="A1152" s="47" t="s">
        <v>2227</v>
      </c>
      <c r="B1152" s="53"/>
      <c r="C1152" s="49">
        <v>49333.699000000001</v>
      </c>
      <c r="D1152" s="49"/>
      <c r="E1152" s="4">
        <f t="shared" si="215"/>
        <v>-8197.9954796133443</v>
      </c>
      <c r="F1152" s="4">
        <f t="shared" si="216"/>
        <v>-8198</v>
      </c>
      <c r="G1152" s="4">
        <f t="shared" si="217"/>
        <v>2.8430000020307489E-3</v>
      </c>
      <c r="I1152" s="1">
        <f t="shared" si="228"/>
        <v>2.8430000020307489E-3</v>
      </c>
      <c r="O1152" s="4"/>
      <c r="P1152" s="92">
        <f t="shared" si="219"/>
        <v>-1.3949241940667899E-2</v>
      </c>
      <c r="Q1152" s="19">
        <f t="shared" si="220"/>
        <v>34315.199000000001</v>
      </c>
      <c r="R1152" s="90">
        <f t="shared" si="221"/>
        <v>2.8197938946212766E-4</v>
      </c>
      <c r="S1152" s="1">
        <f t="shared" si="229"/>
        <v>0.1</v>
      </c>
      <c r="T1152" s="90">
        <f t="shared" si="223"/>
        <v>2.8197938946212767E-5</v>
      </c>
    </row>
    <row r="1153" spans="1:35" ht="12.95" customHeight="1" x14ac:dyDescent="0.2">
      <c r="A1153" s="47" t="s">
        <v>2227</v>
      </c>
      <c r="B1153" s="53"/>
      <c r="C1153" s="49">
        <v>49347.535000000003</v>
      </c>
      <c r="D1153" s="49"/>
      <c r="E1153" s="4">
        <f t="shared" si="215"/>
        <v>-8175.9961585458414</v>
      </c>
      <c r="F1153" s="4">
        <f t="shared" si="216"/>
        <v>-8176</v>
      </c>
      <c r="G1153" s="4">
        <f t="shared" si="217"/>
        <v>2.4160000029951334E-3</v>
      </c>
      <c r="I1153" s="1">
        <f t="shared" si="228"/>
        <v>2.4160000029951334E-3</v>
      </c>
      <c r="O1153" s="4"/>
      <c r="P1153" s="92">
        <f t="shared" si="219"/>
        <v>-1.3910069005361576E-2</v>
      </c>
      <c r="Q1153" s="19">
        <f t="shared" si="220"/>
        <v>34329.035000000003</v>
      </c>
      <c r="R1153" s="90">
        <f t="shared" si="221"/>
        <v>2.6654052926562542E-4</v>
      </c>
      <c r="S1153" s="1">
        <f t="shared" si="229"/>
        <v>0.1</v>
      </c>
      <c r="T1153" s="90">
        <f t="shared" si="223"/>
        <v>2.6654052926562543E-5</v>
      </c>
    </row>
    <row r="1154" spans="1:35" ht="12.95" customHeight="1" x14ac:dyDescent="0.2">
      <c r="A1154" s="47" t="s">
        <v>2136</v>
      </c>
      <c r="B1154" s="48"/>
      <c r="C1154" s="49">
        <v>49537.470999999998</v>
      </c>
      <c r="D1154" s="49"/>
      <c r="E1154" s="4">
        <f t="shared" si="215"/>
        <v>-7873.9968056782354</v>
      </c>
      <c r="F1154" s="4">
        <f t="shared" si="216"/>
        <v>-7874</v>
      </c>
      <c r="G1154" s="4">
        <f t="shared" si="217"/>
        <v>2.0089999961783178E-3</v>
      </c>
      <c r="I1154" s="1">
        <f t="shared" si="228"/>
        <v>2.0089999961783178E-3</v>
      </c>
      <c r="O1154" s="4"/>
      <c r="P1154" s="92">
        <f t="shared" si="219"/>
        <v>-1.3376169660426627E-2</v>
      </c>
      <c r="Q1154" s="19">
        <f t="shared" si="220"/>
        <v>34518.970999999998</v>
      </c>
      <c r="R1154" s="90">
        <f t="shared" si="221"/>
        <v>2.3670344536251751E-4</v>
      </c>
      <c r="S1154" s="1">
        <f t="shared" si="229"/>
        <v>0.1</v>
      </c>
      <c r="T1154" s="90">
        <f t="shared" si="223"/>
        <v>2.3670344536251751E-5</v>
      </c>
      <c r="AD1154" s="1" t="s">
        <v>1989</v>
      </c>
      <c r="AI1154" s="1" t="s">
        <v>1988</v>
      </c>
    </row>
    <row r="1155" spans="1:35" ht="12.95" customHeight="1" x14ac:dyDescent="0.2">
      <c r="A1155" s="52" t="s">
        <v>2273</v>
      </c>
      <c r="B1155" s="53"/>
      <c r="C1155" s="52">
        <v>49537.470999999998</v>
      </c>
      <c r="D1155" s="52" t="s">
        <v>2272</v>
      </c>
      <c r="E1155" s="4">
        <f t="shared" si="215"/>
        <v>-7873.9968056782354</v>
      </c>
      <c r="F1155" s="4">
        <f t="shared" si="216"/>
        <v>-7874</v>
      </c>
      <c r="G1155" s="4">
        <f t="shared" si="217"/>
        <v>2.0089999961783178E-3</v>
      </c>
      <c r="I1155" s="1">
        <f t="shared" si="228"/>
        <v>2.0089999961783178E-3</v>
      </c>
      <c r="N1155" s="36"/>
      <c r="O1155" s="4"/>
      <c r="P1155" s="92">
        <f t="shared" si="219"/>
        <v>-1.3376169660426627E-2</v>
      </c>
      <c r="Q1155" s="19">
        <f t="shared" si="220"/>
        <v>34518.970999999998</v>
      </c>
      <c r="R1155" s="90">
        <f t="shared" si="221"/>
        <v>2.3670344536251751E-4</v>
      </c>
      <c r="S1155" s="1">
        <f t="shared" si="229"/>
        <v>0.1</v>
      </c>
      <c r="T1155" s="90">
        <f t="shared" si="223"/>
        <v>2.3670344536251751E-5</v>
      </c>
    </row>
    <row r="1156" spans="1:35" ht="12.95" customHeight="1" x14ac:dyDescent="0.2">
      <c r="A1156" s="47" t="s">
        <v>2136</v>
      </c>
      <c r="B1156" s="48"/>
      <c r="C1156" s="49">
        <v>49537.472999999998</v>
      </c>
      <c r="D1156" s="49"/>
      <c r="E1156" s="4">
        <f t="shared" si="215"/>
        <v>-7873.9936256665169</v>
      </c>
      <c r="F1156" s="4">
        <f t="shared" si="216"/>
        <v>-7874</v>
      </c>
      <c r="G1156" s="4">
        <f t="shared" si="217"/>
        <v>4.0089999965857714E-3</v>
      </c>
      <c r="I1156" s="1">
        <f t="shared" si="228"/>
        <v>4.0089999965857714E-3</v>
      </c>
      <c r="O1156" s="4"/>
      <c r="P1156" s="92">
        <f t="shared" si="219"/>
        <v>-1.3376169660426627E-2</v>
      </c>
      <c r="Q1156" s="19">
        <f t="shared" si="220"/>
        <v>34518.972999999998</v>
      </c>
      <c r="R1156" s="90">
        <f t="shared" si="221"/>
        <v>3.0224412400310457E-4</v>
      </c>
      <c r="S1156" s="1">
        <f t="shared" si="229"/>
        <v>0.1</v>
      </c>
      <c r="T1156" s="90">
        <f t="shared" si="223"/>
        <v>3.0224412400310459E-5</v>
      </c>
      <c r="AD1156" s="1" t="s">
        <v>1989</v>
      </c>
      <c r="AI1156" s="1" t="s">
        <v>1988</v>
      </c>
    </row>
    <row r="1157" spans="1:35" ht="12.95" customHeight="1" x14ac:dyDescent="0.2">
      <c r="A1157" s="47" t="s">
        <v>2136</v>
      </c>
      <c r="B1157" s="48"/>
      <c r="C1157" s="49">
        <v>49537.474000000002</v>
      </c>
      <c r="D1157" s="49"/>
      <c r="E1157" s="4">
        <f t="shared" si="215"/>
        <v>-7873.9920356606508</v>
      </c>
      <c r="F1157" s="4">
        <f t="shared" si="216"/>
        <v>-7874</v>
      </c>
      <c r="G1157" s="4">
        <f t="shared" si="217"/>
        <v>5.0090000004274771E-3</v>
      </c>
      <c r="I1157" s="1">
        <f t="shared" si="228"/>
        <v>5.0090000004274771E-3</v>
      </c>
      <c r="O1157" s="4"/>
      <c r="P1157" s="92">
        <f t="shared" si="219"/>
        <v>-1.3376169660426627E-2</v>
      </c>
      <c r="Q1157" s="19">
        <f t="shared" si="220"/>
        <v>34518.974000000002</v>
      </c>
      <c r="R1157" s="90">
        <f t="shared" si="221"/>
        <v>3.3801446345839019E-4</v>
      </c>
      <c r="S1157" s="1">
        <f t="shared" si="229"/>
        <v>0.1</v>
      </c>
      <c r="T1157" s="90">
        <f t="shared" si="223"/>
        <v>3.3801446345839023E-5</v>
      </c>
      <c r="AD1157" s="1" t="s">
        <v>1989</v>
      </c>
      <c r="AI1157" s="1" t="s">
        <v>1988</v>
      </c>
    </row>
    <row r="1158" spans="1:35" ht="12.95" customHeight="1" x14ac:dyDescent="0.2">
      <c r="A1158" s="47" t="s">
        <v>2136</v>
      </c>
      <c r="B1158" s="48"/>
      <c r="C1158" s="49">
        <v>49537.474999999999</v>
      </c>
      <c r="D1158" s="49"/>
      <c r="E1158" s="4">
        <f t="shared" si="215"/>
        <v>-7873.9904456547974</v>
      </c>
      <c r="F1158" s="4">
        <f t="shared" si="216"/>
        <v>-7874</v>
      </c>
      <c r="G1158" s="4">
        <f t="shared" si="217"/>
        <v>6.0089999969932251E-3</v>
      </c>
      <c r="I1158" s="1">
        <f t="shared" si="228"/>
        <v>6.0089999969932251E-3</v>
      </c>
      <c r="O1158" s="4"/>
      <c r="P1158" s="92">
        <f t="shared" si="219"/>
        <v>-1.3376169660426627E-2</v>
      </c>
      <c r="Q1158" s="19">
        <f t="shared" si="220"/>
        <v>34518.974999999999</v>
      </c>
      <c r="R1158" s="90">
        <f t="shared" si="221"/>
        <v>3.7578480264695128E-4</v>
      </c>
      <c r="S1158" s="1">
        <f t="shared" si="229"/>
        <v>0.1</v>
      </c>
      <c r="T1158" s="90">
        <f t="shared" si="223"/>
        <v>3.7578480264695131E-5</v>
      </c>
      <c r="AD1158" s="1" t="s">
        <v>1989</v>
      </c>
      <c r="AI1158" s="1" t="s">
        <v>1988</v>
      </c>
    </row>
    <row r="1159" spans="1:35" ht="12.95" customHeight="1" x14ac:dyDescent="0.2">
      <c r="A1159" s="47" t="s">
        <v>2136</v>
      </c>
      <c r="B1159" s="48"/>
      <c r="C1159" s="49">
        <v>49542.498</v>
      </c>
      <c r="D1159" s="49"/>
      <c r="E1159" s="4">
        <f t="shared" si="215"/>
        <v>-7866.0038462241773</v>
      </c>
      <c r="F1159" s="4">
        <f t="shared" si="216"/>
        <v>-7866</v>
      </c>
      <c r="G1159" s="4">
        <f t="shared" si="217"/>
        <v>-2.4190000040107407E-3</v>
      </c>
      <c r="I1159" s="1">
        <f t="shared" si="228"/>
        <v>-2.4190000040107407E-3</v>
      </c>
      <c r="O1159" s="4"/>
      <c r="P1159" s="92">
        <f t="shared" si="219"/>
        <v>-1.3362123912811495E-2</v>
      </c>
      <c r="Q1159" s="19">
        <f t="shared" si="220"/>
        <v>34523.998</v>
      </c>
      <c r="R1159" s="90">
        <f t="shared" si="221"/>
        <v>1.197519608833667E-4</v>
      </c>
      <c r="S1159" s="1">
        <f t="shared" si="229"/>
        <v>0.1</v>
      </c>
      <c r="T1159" s="90">
        <f t="shared" si="223"/>
        <v>1.1975196088336671E-5</v>
      </c>
      <c r="AD1159" s="1" t="s">
        <v>1989</v>
      </c>
      <c r="AI1159" s="1" t="s">
        <v>1988</v>
      </c>
    </row>
    <row r="1160" spans="1:35" ht="12.95" customHeight="1" x14ac:dyDescent="0.2">
      <c r="A1160" s="52" t="s">
        <v>2273</v>
      </c>
      <c r="B1160" s="53"/>
      <c r="C1160" s="52">
        <v>49547.535000000003</v>
      </c>
      <c r="D1160" s="52" t="s">
        <v>2272</v>
      </c>
      <c r="E1160" s="4">
        <f t="shared" si="215"/>
        <v>-7857.9949867115238</v>
      </c>
      <c r="F1160" s="4">
        <f t="shared" si="216"/>
        <v>-7858</v>
      </c>
      <c r="G1160" s="4">
        <f t="shared" si="217"/>
        <v>3.152999997837469E-3</v>
      </c>
      <c r="I1160" s="1">
        <f t="shared" si="228"/>
        <v>3.152999997837469E-3</v>
      </c>
      <c r="N1160" s="36"/>
      <c r="O1160" s="4"/>
      <c r="P1160" s="92">
        <f t="shared" si="219"/>
        <v>-1.3348083186171318E-2</v>
      </c>
      <c r="Q1160" s="19">
        <f t="shared" si="220"/>
        <v>34529.035000000003</v>
      </c>
      <c r="R1160" s="90">
        <f t="shared" si="221"/>
        <v>2.7228574624557758E-4</v>
      </c>
      <c r="S1160" s="1">
        <f t="shared" si="229"/>
        <v>0.1</v>
      </c>
      <c r="T1160" s="90">
        <f t="shared" si="223"/>
        <v>2.7228574624557759E-5</v>
      </c>
    </row>
    <row r="1161" spans="1:35" ht="12.95" customHeight="1" x14ac:dyDescent="0.2">
      <c r="A1161" s="47" t="s">
        <v>2136</v>
      </c>
      <c r="B1161" s="48"/>
      <c r="C1161" s="49">
        <v>49554.449000000001</v>
      </c>
      <c r="D1161" s="49"/>
      <c r="E1161" s="4">
        <f t="shared" si="215"/>
        <v>-7847.0016862012162</v>
      </c>
      <c r="F1161" s="4">
        <f t="shared" si="216"/>
        <v>-7847</v>
      </c>
      <c r="G1161" s="4">
        <f t="shared" si="217"/>
        <v>-1.0604999988572672E-3</v>
      </c>
      <c r="I1161" s="1">
        <f t="shared" si="228"/>
        <v>-1.0604999988572672E-3</v>
      </c>
      <c r="O1161" s="4"/>
      <c r="P1161" s="92">
        <f t="shared" si="219"/>
        <v>-1.3328785385351746E-2</v>
      </c>
      <c r="Q1161" s="19">
        <f t="shared" si="220"/>
        <v>34535.949000000001</v>
      </c>
      <c r="R1161" s="90">
        <f t="shared" si="221"/>
        <v>1.5051082632447398E-4</v>
      </c>
      <c r="S1161" s="1">
        <f t="shared" si="229"/>
        <v>0.1</v>
      </c>
      <c r="T1161" s="90">
        <f t="shared" si="223"/>
        <v>1.5051082632447399E-5</v>
      </c>
      <c r="AD1161" s="1" t="s">
        <v>1989</v>
      </c>
      <c r="AI1161" s="1" t="s">
        <v>1988</v>
      </c>
    </row>
    <row r="1162" spans="1:35" ht="12.95" customHeight="1" x14ac:dyDescent="0.2">
      <c r="A1162" s="47" t="s">
        <v>2136</v>
      </c>
      <c r="B1162" s="48"/>
      <c r="C1162" s="49">
        <v>49554.453000000001</v>
      </c>
      <c r="D1162" s="49"/>
      <c r="E1162" s="4">
        <f t="shared" si="215"/>
        <v>-7846.9953261777782</v>
      </c>
      <c r="F1162" s="4">
        <f t="shared" si="216"/>
        <v>-7847</v>
      </c>
      <c r="G1162" s="4">
        <f t="shared" si="217"/>
        <v>2.9395000019576401E-3</v>
      </c>
      <c r="I1162" s="1">
        <f t="shared" si="228"/>
        <v>2.9395000019576401E-3</v>
      </c>
      <c r="O1162" s="4"/>
      <c r="P1162" s="92">
        <f t="shared" si="219"/>
        <v>-1.3328785385351746E-2</v>
      </c>
      <c r="Q1162" s="19">
        <f t="shared" si="220"/>
        <v>34535.953000000001</v>
      </c>
      <c r="R1162" s="90">
        <f t="shared" si="221"/>
        <v>2.6465710944294408E-4</v>
      </c>
      <c r="S1162" s="1">
        <f t="shared" si="229"/>
        <v>0.1</v>
      </c>
      <c r="T1162" s="90">
        <f t="shared" si="223"/>
        <v>2.646571094429441E-5</v>
      </c>
      <c r="AD1162" s="1" t="s">
        <v>1989</v>
      </c>
      <c r="AI1162" s="1" t="s">
        <v>1988</v>
      </c>
    </row>
    <row r="1163" spans="1:35" ht="12.95" customHeight="1" x14ac:dyDescent="0.2">
      <c r="A1163" s="52" t="s">
        <v>2273</v>
      </c>
      <c r="B1163" s="53"/>
      <c r="C1163" s="52">
        <v>49559.478999999999</v>
      </c>
      <c r="D1163" s="52" t="s">
        <v>2272</v>
      </c>
      <c r="E1163" s="4">
        <f t="shared" si="215"/>
        <v>-7839.0039567295844</v>
      </c>
      <c r="F1163" s="4">
        <f t="shared" si="216"/>
        <v>-7839</v>
      </c>
      <c r="G1163" s="4">
        <f t="shared" si="217"/>
        <v>-2.4885000020731241E-3</v>
      </c>
      <c r="I1163" s="1">
        <f t="shared" si="228"/>
        <v>-2.4885000020731241E-3</v>
      </c>
      <c r="N1163" s="36"/>
      <c r="O1163" s="4"/>
      <c r="P1163" s="92">
        <f t="shared" si="219"/>
        <v>-1.3314756583527092E-2</v>
      </c>
      <c r="Q1163" s="19">
        <f t="shared" si="220"/>
        <v>34540.978999999999</v>
      </c>
      <c r="R1163" s="90">
        <f t="shared" si="221"/>
        <v>1.1720783156747535E-4</v>
      </c>
      <c r="S1163" s="1">
        <f t="shared" si="229"/>
        <v>0.1</v>
      </c>
      <c r="T1163" s="90">
        <f t="shared" si="223"/>
        <v>1.1720783156747536E-5</v>
      </c>
    </row>
    <row r="1164" spans="1:35" ht="12.95" customHeight="1" x14ac:dyDescent="0.2">
      <c r="A1164" s="52" t="s">
        <v>2273</v>
      </c>
      <c r="B1164" s="53"/>
      <c r="C1164" s="52">
        <v>49564.512000000002</v>
      </c>
      <c r="D1164" s="52" t="s">
        <v>2272</v>
      </c>
      <c r="E1164" s="4">
        <f t="shared" si="215"/>
        <v>-7831.0014572403688</v>
      </c>
      <c r="F1164" s="4">
        <f t="shared" si="216"/>
        <v>-7831</v>
      </c>
      <c r="G1164" s="4">
        <f t="shared" si="217"/>
        <v>-9.1650000103982165E-4</v>
      </c>
      <c r="I1164" s="1">
        <f t="shared" si="228"/>
        <v>-9.1650000103982165E-4</v>
      </c>
      <c r="N1164" s="36"/>
      <c r="O1164" s="4"/>
      <c r="P1164" s="92">
        <f t="shared" si="219"/>
        <v>-1.3300732802677389E-2</v>
      </c>
      <c r="Q1164" s="19">
        <f t="shared" si="220"/>
        <v>34546.012000000002</v>
      </c>
      <c r="R1164" s="90">
        <f t="shared" si="221"/>
        <v>1.5336922208515586E-4</v>
      </c>
      <c r="S1164" s="1">
        <f t="shared" si="229"/>
        <v>0.1</v>
      </c>
      <c r="T1164" s="90">
        <f t="shared" si="223"/>
        <v>1.5336922208515587E-5</v>
      </c>
    </row>
    <row r="1165" spans="1:35" ht="12.95" customHeight="1" x14ac:dyDescent="0.2">
      <c r="A1165" s="52" t="s">
        <v>2273</v>
      </c>
      <c r="B1165" s="53"/>
      <c r="C1165" s="52">
        <v>49569.538999999997</v>
      </c>
      <c r="D1165" s="52" t="s">
        <v>2272</v>
      </c>
      <c r="E1165" s="4">
        <f t="shared" si="215"/>
        <v>-7823.0084977863216</v>
      </c>
      <c r="F1165" s="4">
        <f t="shared" si="216"/>
        <v>-7823</v>
      </c>
      <c r="G1165" s="4">
        <f t="shared" si="217"/>
        <v>-5.3445000012288801E-3</v>
      </c>
      <c r="I1165" s="1">
        <f t="shared" si="228"/>
        <v>-5.3445000012288801E-3</v>
      </c>
      <c r="N1165" s="36"/>
      <c r="O1165" s="4"/>
      <c r="P1165" s="92">
        <f t="shared" si="219"/>
        <v>-1.3286714042802645E-2</v>
      </c>
      <c r="Q1165" s="19">
        <f t="shared" si="220"/>
        <v>34551.038999999997</v>
      </c>
      <c r="R1165" s="90">
        <f t="shared" si="221"/>
        <v>6.3078763882171474E-5</v>
      </c>
      <c r="S1165" s="1">
        <f t="shared" si="229"/>
        <v>0.1</v>
      </c>
      <c r="T1165" s="90">
        <f t="shared" si="223"/>
        <v>6.3078763882171476E-6</v>
      </c>
    </row>
    <row r="1166" spans="1:35" ht="12.95" customHeight="1" x14ac:dyDescent="0.2">
      <c r="A1166" s="52" t="s">
        <v>2273</v>
      </c>
      <c r="B1166" s="53"/>
      <c r="C1166" s="52">
        <v>49574.576000000001</v>
      </c>
      <c r="D1166" s="52" t="s">
        <v>2272</v>
      </c>
      <c r="E1166" s="4">
        <f t="shared" si="215"/>
        <v>-7814.9996382736681</v>
      </c>
      <c r="F1166" s="4">
        <f t="shared" si="216"/>
        <v>-7815</v>
      </c>
      <c r="G1166" s="4">
        <f t="shared" si="217"/>
        <v>2.2750000061932951E-4</v>
      </c>
      <c r="I1166" s="1">
        <f t="shared" si="228"/>
        <v>2.2750000061932951E-4</v>
      </c>
      <c r="N1166" s="36"/>
      <c r="O1166" s="4"/>
      <c r="P1166" s="92">
        <f t="shared" si="219"/>
        <v>-1.3272700303902854E-2</v>
      </c>
      <c r="Q1166" s="19">
        <f t="shared" si="220"/>
        <v>34556.076000000001</v>
      </c>
      <c r="R1166" s="90">
        <f t="shared" si="221"/>
        <v>1.8225540826222086E-4</v>
      </c>
      <c r="S1166" s="1">
        <f t="shared" si="229"/>
        <v>0.1</v>
      </c>
      <c r="T1166" s="90">
        <f t="shared" si="223"/>
        <v>1.8225540826222086E-5</v>
      </c>
    </row>
    <row r="1167" spans="1:35" ht="12.95" customHeight="1" x14ac:dyDescent="0.2">
      <c r="A1167" s="52" t="s">
        <v>2273</v>
      </c>
      <c r="B1167" s="53"/>
      <c r="C1167" s="52">
        <v>49581.487999999998</v>
      </c>
      <c r="D1167" s="52" t="s">
        <v>2272</v>
      </c>
      <c r="E1167" s="4">
        <f t="shared" si="215"/>
        <v>-7804.00951777508</v>
      </c>
      <c r="F1167" s="4">
        <f t="shared" si="216"/>
        <v>-7804</v>
      </c>
      <c r="G1167" s="4">
        <f t="shared" si="217"/>
        <v>-5.9860000037588179E-3</v>
      </c>
      <c r="I1167" s="1">
        <f t="shared" si="228"/>
        <v>-5.9860000037588179E-3</v>
      </c>
      <c r="N1167" s="36"/>
      <c r="O1167" s="4"/>
      <c r="P1167" s="92">
        <f t="shared" si="219"/>
        <v>-1.3253439611226317E-2</v>
      </c>
      <c r="Q1167" s="19">
        <f t="shared" si="220"/>
        <v>34562.987999999998</v>
      </c>
      <c r="R1167" s="90">
        <f t="shared" si="221"/>
        <v>5.2815678448187355E-5</v>
      </c>
      <c r="S1167" s="1">
        <f t="shared" si="229"/>
        <v>0.1</v>
      </c>
      <c r="T1167" s="90">
        <f t="shared" si="223"/>
        <v>5.2815678448187355E-6</v>
      </c>
    </row>
    <row r="1168" spans="1:35" ht="12.95" customHeight="1" x14ac:dyDescent="0.2">
      <c r="A1168" s="52" t="s">
        <v>2273</v>
      </c>
      <c r="B1168" s="53"/>
      <c r="C1168" s="52">
        <v>49591.559000000001</v>
      </c>
      <c r="D1168" s="52" t="s">
        <v>2272</v>
      </c>
      <c r="E1168" s="4">
        <f t="shared" si="215"/>
        <v>-7787.9965687673575</v>
      </c>
      <c r="F1168" s="4">
        <f t="shared" si="216"/>
        <v>-7788</v>
      </c>
      <c r="G1168" s="4">
        <f t="shared" si="217"/>
        <v>2.1579999956884421E-3</v>
      </c>
      <c r="I1168" s="1">
        <f t="shared" si="228"/>
        <v>2.1579999956884421E-3</v>
      </c>
      <c r="N1168" s="36"/>
      <c r="O1168" s="4"/>
      <c r="P1168" s="92">
        <f t="shared" si="219"/>
        <v>-1.3225441004032733E-2</v>
      </c>
      <c r="Q1168" s="19">
        <f t="shared" si="220"/>
        <v>34573.059000000001</v>
      </c>
      <c r="R1168" s="90">
        <f t="shared" si="221"/>
        <v>2.3665025699190246E-4</v>
      </c>
      <c r="S1168" s="1">
        <f t="shared" si="229"/>
        <v>0.1</v>
      </c>
      <c r="T1168" s="90">
        <f t="shared" si="223"/>
        <v>2.3665025699190248E-5</v>
      </c>
    </row>
    <row r="1169" spans="1:35" ht="12.95" customHeight="1" x14ac:dyDescent="0.2">
      <c r="A1169" s="47" t="s">
        <v>2136</v>
      </c>
      <c r="B1169" s="48"/>
      <c r="C1169" s="49">
        <v>49600.358999999997</v>
      </c>
      <c r="D1169" s="49"/>
      <c r="E1169" s="4">
        <f t="shared" si="215"/>
        <v>-7774.0045172066539</v>
      </c>
      <c r="F1169" s="4">
        <f t="shared" si="216"/>
        <v>-7774</v>
      </c>
      <c r="G1169" s="4">
        <f t="shared" si="217"/>
        <v>-2.841000008629635E-3</v>
      </c>
      <c r="I1169" s="1">
        <f t="shared" si="228"/>
        <v>-2.841000008629635E-3</v>
      </c>
      <c r="O1169" s="4"/>
      <c r="P1169" s="92">
        <f t="shared" si="219"/>
        <v>-1.3200958697812421E-2</v>
      </c>
      <c r="Q1169" s="19">
        <f t="shared" si="220"/>
        <v>34581.858999999997</v>
      </c>
      <c r="R1169" s="90">
        <f t="shared" si="221"/>
        <v>1.0732874404157392E-4</v>
      </c>
      <c r="S1169" s="1">
        <f t="shared" si="229"/>
        <v>0.1</v>
      </c>
      <c r="T1169" s="90">
        <f t="shared" si="223"/>
        <v>1.0732874404157392E-5</v>
      </c>
      <c r="AD1169" s="1" t="s">
        <v>1989</v>
      </c>
      <c r="AI1169" s="1" t="s">
        <v>1988</v>
      </c>
    </row>
    <row r="1170" spans="1:35" ht="12.95" customHeight="1" x14ac:dyDescent="0.2">
      <c r="A1170" s="36" t="s">
        <v>1731</v>
      </c>
      <c r="B1170" s="156" t="s">
        <v>2232</v>
      </c>
      <c r="C1170" s="157">
        <v>49600.371599999999</v>
      </c>
      <c r="D1170" s="157" t="s">
        <v>2272</v>
      </c>
      <c r="E1170" s="4">
        <f t="shared" si="215"/>
        <v>-7773.9844831328255</v>
      </c>
      <c r="F1170" s="4">
        <f t="shared" si="216"/>
        <v>-7774</v>
      </c>
      <c r="G1170" s="4">
        <f t="shared" si="217"/>
        <v>9.7589999932097271E-3</v>
      </c>
      <c r="I1170" s="1">
        <f t="shared" si="228"/>
        <v>9.7589999932097271E-3</v>
      </c>
      <c r="O1170" s="4"/>
      <c r="P1170" s="92">
        <f t="shared" si="219"/>
        <v>-1.3200958697812421E-2</v>
      </c>
      <c r="Q1170" s="19">
        <f t="shared" si="220"/>
        <v>34581.871599999999</v>
      </c>
      <c r="R1170" s="90">
        <f t="shared" si="221"/>
        <v>5.2715970309344352E-4</v>
      </c>
      <c r="S1170" s="1">
        <f t="shared" si="229"/>
        <v>0.1</v>
      </c>
      <c r="T1170" s="90">
        <f t="shared" si="223"/>
        <v>5.2715970309344353E-5</v>
      </c>
    </row>
    <row r="1171" spans="1:35" ht="12.95" customHeight="1" x14ac:dyDescent="0.2">
      <c r="A1171" s="52" t="s">
        <v>2273</v>
      </c>
      <c r="B1171" s="53"/>
      <c r="C1171" s="52">
        <v>49605.391000000003</v>
      </c>
      <c r="D1171" s="52" t="s">
        <v>2272</v>
      </c>
      <c r="E1171" s="4">
        <f t="shared" si="215"/>
        <v>-7766.0036077232926</v>
      </c>
      <c r="F1171" s="4">
        <f t="shared" si="216"/>
        <v>-7766</v>
      </c>
      <c r="G1171" s="4">
        <f t="shared" si="217"/>
        <v>-2.268999996886123E-3</v>
      </c>
      <c r="I1171" s="1">
        <f t="shared" si="228"/>
        <v>-2.268999996886123E-3</v>
      </c>
      <c r="N1171" s="36"/>
      <c r="O1171" s="4"/>
      <c r="P1171" s="92">
        <f t="shared" si="219"/>
        <v>-1.3186975712384237E-2</v>
      </c>
      <c r="Q1171" s="19">
        <f t="shared" si="220"/>
        <v>34586.891000000003</v>
      </c>
      <c r="R1171" s="90">
        <f t="shared" si="221"/>
        <v>1.1920219372420655E-4</v>
      </c>
      <c r="S1171" s="1">
        <f t="shared" si="229"/>
        <v>0.1</v>
      </c>
      <c r="T1171" s="90">
        <f t="shared" si="223"/>
        <v>1.1920219372420655E-5</v>
      </c>
    </row>
    <row r="1172" spans="1:35" ht="12.95" customHeight="1" x14ac:dyDescent="0.2">
      <c r="A1172" s="52" t="s">
        <v>2273</v>
      </c>
      <c r="B1172" s="53"/>
      <c r="C1172" s="52">
        <v>49612.305999999997</v>
      </c>
      <c r="D1172" s="52" t="s">
        <v>2272</v>
      </c>
      <c r="E1172" s="4">
        <f t="shared" si="215"/>
        <v>-7755.0087172071308</v>
      </c>
      <c r="F1172" s="4">
        <f t="shared" si="216"/>
        <v>-7755</v>
      </c>
      <c r="G1172" s="4">
        <f t="shared" si="217"/>
        <v>-5.4825000042910688E-3</v>
      </c>
      <c r="I1172" s="1">
        <f t="shared" si="228"/>
        <v>-5.4825000042910688E-3</v>
      </c>
      <c r="N1172" s="36"/>
      <c r="O1172" s="4"/>
      <c r="P1172" s="92">
        <f t="shared" si="219"/>
        <v>-1.3167757305731151E-2</v>
      </c>
      <c r="Q1172" s="19">
        <f t="shared" si="220"/>
        <v>34593.805999999997</v>
      </c>
      <c r="R1172" s="90">
        <f t="shared" si="221"/>
        <v>5.9063179789338094E-5</v>
      </c>
      <c r="S1172" s="1">
        <f t="shared" si="229"/>
        <v>0.1</v>
      </c>
      <c r="T1172" s="90">
        <f t="shared" si="223"/>
        <v>5.9063179789338101E-6</v>
      </c>
    </row>
    <row r="1173" spans="1:35" ht="12.95" customHeight="1" x14ac:dyDescent="0.2">
      <c r="A1173" s="52" t="s">
        <v>2273</v>
      </c>
      <c r="B1173" s="53"/>
      <c r="C1173" s="52">
        <v>49615.455999999998</v>
      </c>
      <c r="D1173" s="52" t="s">
        <v>2272</v>
      </c>
      <c r="E1173" s="4">
        <f t="shared" ref="E1173:E1236" si="230">(C1173-C$7)/C$8</f>
        <v>-7750.0001987507376</v>
      </c>
      <c r="F1173" s="4">
        <f t="shared" ref="F1173:F1236" si="231">ROUND(2*E1173,0)/2</f>
        <v>-7750</v>
      </c>
      <c r="G1173" s="4">
        <f t="shared" ref="G1173:G1236" si="232">C1173-(C$7+F1173*C$8)</f>
        <v>-1.2500000593718141E-4</v>
      </c>
      <c r="I1173" s="1">
        <f t="shared" si="228"/>
        <v>-1.2500000593718141E-4</v>
      </c>
      <c r="N1173" s="36"/>
      <c r="O1173" s="4"/>
      <c r="P1173" s="92">
        <f t="shared" ref="P1173:P1236" si="233">+D$11+D$12*F1173+D$13*F1173^2</f>
        <v>-1.3159024804452732E-2</v>
      </c>
      <c r="Q1173" s="19">
        <f t="shared" ref="Q1173:Q1236" si="234">+C1173-15018.5</f>
        <v>34596.955999999998</v>
      </c>
      <c r="R1173" s="90">
        <f t="shared" ref="R1173:R1236" si="235">+(P1173-G1173)^2</f>
        <v>1.6988580244831834E-4</v>
      </c>
      <c r="S1173" s="1">
        <f t="shared" si="229"/>
        <v>0.1</v>
      </c>
      <c r="T1173" s="90">
        <f t="shared" ref="T1173:T1236" si="236">+S1173*R1173</f>
        <v>1.6988580244831835E-5</v>
      </c>
    </row>
    <row r="1174" spans="1:35" ht="12.95" customHeight="1" x14ac:dyDescent="0.2">
      <c r="A1174" s="52" t="s">
        <v>2273</v>
      </c>
      <c r="B1174" s="53"/>
      <c r="C1174" s="52">
        <v>49618.599000000002</v>
      </c>
      <c r="D1174" s="52" t="s">
        <v>2272</v>
      </c>
      <c r="E1174" s="4">
        <f t="shared" si="230"/>
        <v>-7745.0028103353561</v>
      </c>
      <c r="F1174" s="4">
        <f t="shared" si="231"/>
        <v>-7745</v>
      </c>
      <c r="G1174" s="4">
        <f t="shared" si="232"/>
        <v>-1.7674999980954453E-3</v>
      </c>
      <c r="I1174" s="1">
        <f t="shared" si="228"/>
        <v>-1.7674999980954453E-3</v>
      </c>
      <c r="N1174" s="36"/>
      <c r="O1174" s="4"/>
      <c r="P1174" s="92">
        <f t="shared" si="233"/>
        <v>-1.3150294264492657E-2</v>
      </c>
      <c r="Q1174" s="19">
        <f t="shared" si="234"/>
        <v>34600.099000000002</v>
      </c>
      <c r="R1174" s="90">
        <f t="shared" si="235"/>
        <v>1.2956800531112523E-4</v>
      </c>
      <c r="S1174" s="1">
        <f t="shared" si="229"/>
        <v>0.1</v>
      </c>
      <c r="T1174" s="90">
        <f t="shared" si="236"/>
        <v>1.2956800531112524E-5</v>
      </c>
    </row>
    <row r="1175" spans="1:35" ht="12.95" customHeight="1" x14ac:dyDescent="0.2">
      <c r="A1175" s="52" t="s">
        <v>2273</v>
      </c>
      <c r="B1175" s="53"/>
      <c r="C1175" s="52">
        <v>49620.489000000001</v>
      </c>
      <c r="D1175" s="52" t="s">
        <v>2272</v>
      </c>
      <c r="E1175" s="4">
        <f t="shared" si="230"/>
        <v>-7741.9976992615229</v>
      </c>
      <c r="F1175" s="4">
        <f t="shared" si="231"/>
        <v>-7742</v>
      </c>
      <c r="G1175" s="4">
        <f t="shared" si="232"/>
        <v>1.4470000023720786E-3</v>
      </c>
      <c r="I1175" s="1">
        <f t="shared" si="228"/>
        <v>1.4470000023720786E-3</v>
      </c>
      <c r="N1175" s="36"/>
      <c r="O1175" s="4"/>
      <c r="P1175" s="92">
        <f t="shared" si="233"/>
        <v>-1.3145056881949415E-2</v>
      </c>
      <c r="Q1175" s="19">
        <f t="shared" si="234"/>
        <v>34601.989000000001</v>
      </c>
      <c r="R1175" s="90">
        <f t="shared" si="235"/>
        <v>2.129281241152743E-4</v>
      </c>
      <c r="S1175" s="1">
        <f t="shared" si="229"/>
        <v>0.1</v>
      </c>
      <c r="T1175" s="90">
        <f t="shared" si="236"/>
        <v>2.129281241152743E-5</v>
      </c>
    </row>
    <row r="1176" spans="1:35" ht="12.95" customHeight="1" x14ac:dyDescent="0.2">
      <c r="A1176" s="52" t="s">
        <v>2273</v>
      </c>
      <c r="B1176" s="53"/>
      <c r="C1176" s="52">
        <v>49623.635000000002</v>
      </c>
      <c r="D1176" s="52" t="s">
        <v>2272</v>
      </c>
      <c r="E1176" s="4">
        <f t="shared" si="230"/>
        <v>-7736.9955408285678</v>
      </c>
      <c r="F1176" s="4">
        <f t="shared" si="231"/>
        <v>-7737</v>
      </c>
      <c r="G1176" s="4">
        <f t="shared" si="232"/>
        <v>2.8044999999110587E-3</v>
      </c>
      <c r="I1176" s="1">
        <f t="shared" si="228"/>
        <v>2.8044999999110587E-3</v>
      </c>
      <c r="N1176" s="36"/>
      <c r="O1176" s="4"/>
      <c r="P1176" s="92">
        <f t="shared" si="233"/>
        <v>-1.3136329480098685E-2</v>
      </c>
      <c r="Q1176" s="19">
        <f t="shared" si="234"/>
        <v>34605.135000000002</v>
      </c>
      <c r="R1176" s="90">
        <f t="shared" si="235"/>
        <v>2.5411004451074773E-4</v>
      </c>
      <c r="S1176" s="1">
        <f t="shared" si="229"/>
        <v>0.1</v>
      </c>
      <c r="T1176" s="90">
        <f t="shared" si="236"/>
        <v>2.5411004451074774E-5</v>
      </c>
    </row>
    <row r="1177" spans="1:35" ht="12.95" customHeight="1" x14ac:dyDescent="0.2">
      <c r="A1177" s="52" t="s">
        <v>2273</v>
      </c>
      <c r="B1177" s="53"/>
      <c r="C1177" s="52">
        <v>49624.260999999999</v>
      </c>
      <c r="D1177" s="52" t="s">
        <v>2272</v>
      </c>
      <c r="E1177" s="4">
        <f t="shared" si="230"/>
        <v>-7736.0001971607317</v>
      </c>
      <c r="F1177" s="4">
        <f t="shared" si="231"/>
        <v>-7736</v>
      </c>
      <c r="G1177" s="4">
        <f t="shared" si="232"/>
        <v>-1.2400000559864566E-4</v>
      </c>
      <c r="I1177" s="1">
        <f t="shared" si="228"/>
        <v>-1.2400000559864566E-4</v>
      </c>
      <c r="N1177" s="36"/>
      <c r="O1177" s="4"/>
      <c r="P1177" s="92">
        <f t="shared" si="233"/>
        <v>-1.3134584235086741E-2</v>
      </c>
      <c r="Q1177" s="19">
        <f t="shared" si="234"/>
        <v>34605.760999999999</v>
      </c>
      <c r="R1177" s="90">
        <f t="shared" si="235"/>
        <v>1.6927530199260435E-4</v>
      </c>
      <c r="S1177" s="1">
        <f t="shared" si="229"/>
        <v>0.1</v>
      </c>
      <c r="T1177" s="90">
        <f t="shared" si="236"/>
        <v>1.6927530199260437E-5</v>
      </c>
    </row>
    <row r="1178" spans="1:35" ht="12.95" customHeight="1" x14ac:dyDescent="0.2">
      <c r="A1178" s="52" t="s">
        <v>2273</v>
      </c>
      <c r="B1178" s="53"/>
      <c r="C1178" s="52">
        <v>49625.517</v>
      </c>
      <c r="D1178" s="52" t="s">
        <v>2272</v>
      </c>
      <c r="E1178" s="4">
        <f t="shared" si="230"/>
        <v>-7734.0031498016106</v>
      </c>
      <c r="F1178" s="4">
        <f t="shared" si="231"/>
        <v>-7734</v>
      </c>
      <c r="G1178" s="4">
        <f t="shared" si="232"/>
        <v>-1.9810000012512319E-3</v>
      </c>
      <c r="I1178" s="1">
        <f t="shared" si="228"/>
        <v>-1.9810000012512319E-3</v>
      </c>
      <c r="N1178" s="36"/>
      <c r="O1178" s="4"/>
      <c r="P1178" s="92">
        <f t="shared" si="233"/>
        <v>-1.3131093980421053E-2</v>
      </c>
      <c r="Q1178" s="19">
        <f t="shared" si="234"/>
        <v>34607.017</v>
      </c>
      <c r="R1178" s="90">
        <f t="shared" si="235"/>
        <v>1.2432459574431909E-4</v>
      </c>
      <c r="S1178" s="1">
        <f t="shared" si="229"/>
        <v>0.1</v>
      </c>
      <c r="T1178" s="90">
        <f t="shared" si="236"/>
        <v>1.243245957443191E-5</v>
      </c>
    </row>
    <row r="1179" spans="1:35" ht="12.95" customHeight="1" x14ac:dyDescent="0.2">
      <c r="A1179" s="52" t="s">
        <v>2273</v>
      </c>
      <c r="B1179" s="53"/>
      <c r="C1179" s="52">
        <v>49630.550999999999</v>
      </c>
      <c r="D1179" s="52" t="s">
        <v>2272</v>
      </c>
      <c r="E1179" s="4">
        <f t="shared" si="230"/>
        <v>-7725.9990603065407</v>
      </c>
      <c r="F1179" s="4">
        <f t="shared" si="231"/>
        <v>-7726</v>
      </c>
      <c r="G1179" s="4">
        <f t="shared" si="232"/>
        <v>5.9099999634781852E-4</v>
      </c>
      <c r="I1179" s="1">
        <f t="shared" ref="I1179:I1195" si="237">G1179</f>
        <v>5.9099999634781852E-4</v>
      </c>
      <c r="N1179" s="36"/>
      <c r="O1179" s="4"/>
      <c r="P1179" s="92">
        <f t="shared" si="233"/>
        <v>-1.3117136099867645E-2</v>
      </c>
      <c r="Q1179" s="19">
        <f t="shared" si="234"/>
        <v>34612.050999999999</v>
      </c>
      <c r="R1179" s="90">
        <f t="shared" si="235"/>
        <v>1.8791299523236534E-4</v>
      </c>
      <c r="S1179" s="1">
        <f t="shared" ref="S1179:S1195" si="238">S$16</f>
        <v>0.1</v>
      </c>
      <c r="T1179" s="90">
        <f t="shared" si="236"/>
        <v>1.8791299523236536E-5</v>
      </c>
    </row>
    <row r="1180" spans="1:35" ht="12.95" customHeight="1" x14ac:dyDescent="0.2">
      <c r="A1180" s="52" t="s">
        <v>2273</v>
      </c>
      <c r="B1180" s="53"/>
      <c r="C1180" s="52">
        <v>49632.440999999999</v>
      </c>
      <c r="D1180" s="52" t="s">
        <v>2272</v>
      </c>
      <c r="E1180" s="4">
        <f t="shared" si="230"/>
        <v>-7722.9939492327076</v>
      </c>
      <c r="F1180" s="4">
        <f t="shared" si="231"/>
        <v>-7723</v>
      </c>
      <c r="G1180" s="4">
        <f t="shared" si="232"/>
        <v>3.8054999968153425E-3</v>
      </c>
      <c r="I1180" s="1">
        <f t="shared" si="237"/>
        <v>3.8054999968153425E-3</v>
      </c>
      <c r="N1180" s="36"/>
      <c r="O1180" s="4"/>
      <c r="P1180" s="92">
        <f t="shared" si="233"/>
        <v>-1.3111903189130225E-2</v>
      </c>
      <c r="Q1180" s="19">
        <f t="shared" si="234"/>
        <v>34613.940999999999</v>
      </c>
      <c r="R1180" s="90">
        <f t="shared" si="235"/>
        <v>2.8619853055584127E-4</v>
      </c>
      <c r="S1180" s="1">
        <f t="shared" si="238"/>
        <v>0.1</v>
      </c>
      <c r="T1180" s="90">
        <f t="shared" si="236"/>
        <v>2.861985305558413E-5</v>
      </c>
    </row>
    <row r="1181" spans="1:35" ht="12.95" customHeight="1" x14ac:dyDescent="0.2">
      <c r="A1181" s="47" t="s">
        <v>2227</v>
      </c>
      <c r="B1181" s="53"/>
      <c r="C1181" s="49">
        <v>49635.582999999999</v>
      </c>
      <c r="D1181" s="49"/>
      <c r="E1181" s="4">
        <f t="shared" si="230"/>
        <v>-7717.9981508231904</v>
      </c>
      <c r="F1181" s="4">
        <f t="shared" si="231"/>
        <v>-7718</v>
      </c>
      <c r="G1181" s="4">
        <f t="shared" si="232"/>
        <v>1.1629999935394153E-3</v>
      </c>
      <c r="I1181" s="1">
        <f t="shared" si="237"/>
        <v>1.1629999935394153E-3</v>
      </c>
      <c r="O1181" s="4"/>
      <c r="P1181" s="92">
        <f t="shared" si="233"/>
        <v>-1.3103183240289196E-2</v>
      </c>
      <c r="Q1181" s="19">
        <f t="shared" si="234"/>
        <v>34617.082999999999</v>
      </c>
      <c r="R1181" s="90">
        <f t="shared" si="235"/>
        <v>2.0352398406117255E-4</v>
      </c>
      <c r="S1181" s="1">
        <f t="shared" si="238"/>
        <v>0.1</v>
      </c>
      <c r="T1181" s="90">
        <f t="shared" si="236"/>
        <v>2.0352398406117258E-5</v>
      </c>
    </row>
    <row r="1182" spans="1:35" ht="12.95" customHeight="1" x14ac:dyDescent="0.2">
      <c r="A1182" s="52" t="s">
        <v>2273</v>
      </c>
      <c r="B1182" s="53"/>
      <c r="C1182" s="52">
        <v>49639.353000000003</v>
      </c>
      <c r="D1182" s="52" t="s">
        <v>2272</v>
      </c>
      <c r="E1182" s="4">
        <f t="shared" si="230"/>
        <v>-7712.0038287341076</v>
      </c>
      <c r="F1182" s="4">
        <f t="shared" si="231"/>
        <v>-7712</v>
      </c>
      <c r="G1182" s="4">
        <f t="shared" si="232"/>
        <v>-2.4080000002868474E-3</v>
      </c>
      <c r="I1182" s="1">
        <f t="shared" si="237"/>
        <v>-2.4080000002868474E-3</v>
      </c>
      <c r="N1182" s="36"/>
      <c r="O1182" s="4"/>
      <c r="P1182" s="92">
        <f t="shared" si="233"/>
        <v>-1.3092721890620173E-2</v>
      </c>
      <c r="Q1182" s="19">
        <f t="shared" si="234"/>
        <v>34620.853000000003</v>
      </c>
      <c r="R1182" s="90">
        <f t="shared" si="235"/>
        <v>1.1416328187376815E-4</v>
      </c>
      <c r="S1182" s="1">
        <f t="shared" si="238"/>
        <v>0.1</v>
      </c>
      <c r="T1182" s="90">
        <f t="shared" si="236"/>
        <v>1.1416328187376816E-5</v>
      </c>
    </row>
    <row r="1183" spans="1:35" ht="12.95" customHeight="1" x14ac:dyDescent="0.2">
      <c r="A1183" s="52" t="s">
        <v>2273</v>
      </c>
      <c r="B1183" s="53"/>
      <c r="C1183" s="52">
        <v>49644.379000000001</v>
      </c>
      <c r="D1183" s="52" t="s">
        <v>2272</v>
      </c>
      <c r="E1183" s="4">
        <f t="shared" si="230"/>
        <v>-7704.0124592859138</v>
      </c>
      <c r="F1183" s="4">
        <f t="shared" si="231"/>
        <v>-7704</v>
      </c>
      <c r="G1183" s="4">
        <f t="shared" si="232"/>
        <v>-7.8360000043176115E-3</v>
      </c>
      <c r="I1183" s="1">
        <f t="shared" si="237"/>
        <v>-7.8360000043176115E-3</v>
      </c>
      <c r="N1183" s="36"/>
      <c r="O1183" s="4"/>
      <c r="P1183" s="92">
        <f t="shared" si="233"/>
        <v>-1.3078777817747893E-2</v>
      </c>
      <c r="Q1183" s="19">
        <f t="shared" si="234"/>
        <v>34625.879000000001</v>
      </c>
      <c r="R1183" s="90">
        <f t="shared" si="235"/>
        <v>2.748671920099681E-5</v>
      </c>
      <c r="S1183" s="1">
        <f t="shared" si="238"/>
        <v>0.1</v>
      </c>
      <c r="T1183" s="90">
        <f t="shared" si="236"/>
        <v>2.7486719200996812E-6</v>
      </c>
    </row>
    <row r="1184" spans="1:35" ht="12.95" customHeight="1" x14ac:dyDescent="0.2">
      <c r="A1184" s="52" t="s">
        <v>2273</v>
      </c>
      <c r="B1184" s="53"/>
      <c r="C1184" s="52">
        <v>49646.273000000001</v>
      </c>
      <c r="D1184" s="52" t="s">
        <v>2272</v>
      </c>
      <c r="E1184" s="4">
        <f t="shared" si="230"/>
        <v>-7701.0009881886426</v>
      </c>
      <c r="F1184" s="4">
        <f t="shared" si="231"/>
        <v>-7701</v>
      </c>
      <c r="G1184" s="4">
        <f t="shared" si="232"/>
        <v>-6.2150000303518027E-4</v>
      </c>
      <c r="I1184" s="1">
        <f t="shared" si="237"/>
        <v>-6.2150000303518027E-4</v>
      </c>
      <c r="N1184" s="36"/>
      <c r="O1184" s="4"/>
      <c r="P1184" s="92">
        <f t="shared" si="233"/>
        <v>-1.3073550084890896E-2</v>
      </c>
      <c r="Q1184" s="19">
        <f t="shared" si="234"/>
        <v>34627.773000000001</v>
      </c>
      <c r="R1184" s="90">
        <f t="shared" si="235"/>
        <v>1.5505355124104293E-4</v>
      </c>
      <c r="S1184" s="1">
        <f t="shared" si="238"/>
        <v>0.1</v>
      </c>
      <c r="T1184" s="90">
        <f t="shared" si="236"/>
        <v>1.5505355124104295E-5</v>
      </c>
    </row>
    <row r="1185" spans="1:35" ht="12.95" customHeight="1" x14ac:dyDescent="0.2">
      <c r="A1185" s="52" t="s">
        <v>2273</v>
      </c>
      <c r="B1185" s="53"/>
      <c r="C1185" s="52">
        <v>49652.559000000001</v>
      </c>
      <c r="D1185" s="52" t="s">
        <v>2272</v>
      </c>
      <c r="E1185" s="4">
        <f t="shared" si="230"/>
        <v>-7691.0062113578897</v>
      </c>
      <c r="F1185" s="4">
        <f t="shared" si="231"/>
        <v>-7691</v>
      </c>
      <c r="G1185" s="4">
        <f t="shared" si="232"/>
        <v>-3.9065000019036233E-3</v>
      </c>
      <c r="I1185" s="1">
        <f t="shared" si="237"/>
        <v>-3.9065000019036233E-3</v>
      </c>
      <c r="N1185" s="36"/>
      <c r="O1185" s="4"/>
      <c r="P1185" s="92">
        <f t="shared" si="233"/>
        <v>-1.305612940812859E-2</v>
      </c>
      <c r="Q1185" s="19">
        <f t="shared" si="234"/>
        <v>34634.059000000001</v>
      </c>
      <c r="R1185" s="90">
        <f t="shared" si="235"/>
        <v>8.3715718271256634E-5</v>
      </c>
      <c r="S1185" s="1">
        <f t="shared" si="238"/>
        <v>0.1</v>
      </c>
      <c r="T1185" s="90">
        <f t="shared" si="236"/>
        <v>8.3715718271256641E-6</v>
      </c>
    </row>
    <row r="1186" spans="1:35" ht="12.95" customHeight="1" x14ac:dyDescent="0.2">
      <c r="A1186" s="47" t="s">
        <v>2157</v>
      </c>
      <c r="B1186" s="48"/>
      <c r="C1186" s="49">
        <v>49661.366000000002</v>
      </c>
      <c r="D1186" s="49"/>
      <c r="E1186" s="4">
        <f t="shared" si="230"/>
        <v>-7677.0030297561643</v>
      </c>
      <c r="F1186" s="4">
        <f t="shared" si="231"/>
        <v>-7677</v>
      </c>
      <c r="G1186" s="4">
        <f t="shared" si="232"/>
        <v>-1.905500001157634E-3</v>
      </c>
      <c r="I1186" s="1">
        <f t="shared" si="237"/>
        <v>-1.905500001157634E-3</v>
      </c>
      <c r="O1186" s="4"/>
      <c r="P1186" s="92">
        <f t="shared" si="233"/>
        <v>-1.3031753640720621E-2</v>
      </c>
      <c r="Q1186" s="19">
        <f t="shared" si="234"/>
        <v>34642.866000000002</v>
      </c>
      <c r="R1186" s="90">
        <f t="shared" si="235"/>
        <v>1.2379352005188862E-4</v>
      </c>
      <c r="S1186" s="1">
        <f t="shared" si="238"/>
        <v>0.1</v>
      </c>
      <c r="T1186" s="90">
        <f t="shared" si="236"/>
        <v>1.2379352005188864E-5</v>
      </c>
      <c r="AD1186" s="1" t="s">
        <v>1989</v>
      </c>
      <c r="AI1186" s="1" t="s">
        <v>1988</v>
      </c>
    </row>
    <row r="1187" spans="1:35" ht="12.95" customHeight="1" x14ac:dyDescent="0.2">
      <c r="A1187" s="52" t="s">
        <v>2273</v>
      </c>
      <c r="B1187" s="53"/>
      <c r="C1187" s="52">
        <v>49661.366000000002</v>
      </c>
      <c r="D1187" s="52" t="s">
        <v>2272</v>
      </c>
      <c r="E1187" s="4">
        <f t="shared" si="230"/>
        <v>-7677.0030297561643</v>
      </c>
      <c r="F1187" s="4">
        <f t="shared" si="231"/>
        <v>-7677</v>
      </c>
      <c r="G1187" s="4">
        <f t="shared" si="232"/>
        <v>-1.905500001157634E-3</v>
      </c>
      <c r="I1187" s="1">
        <f t="shared" si="237"/>
        <v>-1.905500001157634E-3</v>
      </c>
      <c r="N1187" s="36"/>
      <c r="O1187" s="4"/>
      <c r="P1187" s="92">
        <f t="shared" si="233"/>
        <v>-1.3031753640720621E-2</v>
      </c>
      <c r="Q1187" s="19">
        <f t="shared" si="234"/>
        <v>34642.866000000002</v>
      </c>
      <c r="R1187" s="90">
        <f t="shared" si="235"/>
        <v>1.2379352005188862E-4</v>
      </c>
      <c r="S1187" s="1">
        <f t="shared" si="238"/>
        <v>0.1</v>
      </c>
      <c r="T1187" s="90">
        <f t="shared" si="236"/>
        <v>1.2379352005188864E-5</v>
      </c>
    </row>
    <row r="1188" spans="1:35" ht="12.95" customHeight="1" x14ac:dyDescent="0.2">
      <c r="A1188" s="47" t="s">
        <v>2136</v>
      </c>
      <c r="B1188" s="48"/>
      <c r="C1188" s="49">
        <v>49661.372000000003</v>
      </c>
      <c r="D1188" s="49"/>
      <c r="E1188" s="4">
        <f t="shared" si="230"/>
        <v>-7676.9934897210078</v>
      </c>
      <c r="F1188" s="4">
        <f t="shared" si="231"/>
        <v>-7677</v>
      </c>
      <c r="G1188" s="4">
        <f t="shared" si="232"/>
        <v>4.0945000000647269E-3</v>
      </c>
      <c r="I1188" s="1">
        <f t="shared" si="237"/>
        <v>4.0945000000647269E-3</v>
      </c>
      <c r="O1188" s="4"/>
      <c r="P1188" s="92">
        <f t="shared" si="233"/>
        <v>-1.3031753640720621E-2</v>
      </c>
      <c r="Q1188" s="19">
        <f t="shared" si="234"/>
        <v>34642.872000000003</v>
      </c>
      <c r="R1188" s="90">
        <f t="shared" si="235"/>
        <v>2.9330856376851342E-4</v>
      </c>
      <c r="S1188" s="1">
        <f t="shared" si="238"/>
        <v>0.1</v>
      </c>
      <c r="T1188" s="90">
        <f t="shared" si="236"/>
        <v>2.9330856376851342E-5</v>
      </c>
      <c r="AD1188" s="1" t="s">
        <v>1989</v>
      </c>
      <c r="AI1188" s="1" t="s">
        <v>1988</v>
      </c>
    </row>
    <row r="1189" spans="1:35" ht="12.95" customHeight="1" x14ac:dyDescent="0.2">
      <c r="A1189" s="47" t="s">
        <v>2136</v>
      </c>
      <c r="B1189" s="48"/>
      <c r="C1189" s="49">
        <v>49661.373</v>
      </c>
      <c r="D1189" s="49"/>
      <c r="E1189" s="4">
        <f t="shared" si="230"/>
        <v>-7676.9918997151544</v>
      </c>
      <c r="F1189" s="4">
        <f t="shared" si="231"/>
        <v>-7677</v>
      </c>
      <c r="G1189" s="4">
        <f t="shared" si="232"/>
        <v>5.0944999966304749E-3</v>
      </c>
      <c r="I1189" s="1">
        <f t="shared" si="237"/>
        <v>5.0944999966304749E-3</v>
      </c>
      <c r="O1189" s="4"/>
      <c r="P1189" s="92">
        <f t="shared" si="233"/>
        <v>-1.3031753640720621E-2</v>
      </c>
      <c r="Q1189" s="19">
        <f t="shared" si="234"/>
        <v>34642.873</v>
      </c>
      <c r="R1189" s="90">
        <f t="shared" si="235"/>
        <v>3.2856107092558387E-4</v>
      </c>
      <c r="S1189" s="1">
        <f t="shared" si="238"/>
        <v>0.1</v>
      </c>
      <c r="T1189" s="90">
        <f t="shared" si="236"/>
        <v>3.2856107092558392E-5</v>
      </c>
      <c r="AD1189" s="1" t="s">
        <v>1989</v>
      </c>
      <c r="AI1189" s="1" t="s">
        <v>1988</v>
      </c>
    </row>
    <row r="1190" spans="1:35" ht="12.95" customHeight="1" x14ac:dyDescent="0.2">
      <c r="A1190" s="47" t="s">
        <v>2227</v>
      </c>
      <c r="B1190" s="53"/>
      <c r="C1190" s="49">
        <v>49669.54</v>
      </c>
      <c r="D1190" s="49"/>
      <c r="E1190" s="4">
        <f t="shared" si="230"/>
        <v>-7664.0063218632977</v>
      </c>
      <c r="F1190" s="4">
        <f t="shared" si="231"/>
        <v>-7664</v>
      </c>
      <c r="G1190" s="4">
        <f t="shared" si="232"/>
        <v>-3.9759999999660067E-3</v>
      </c>
      <c r="I1190" s="1">
        <f t="shared" si="237"/>
        <v>-3.9759999999660067E-3</v>
      </c>
      <c r="O1190" s="4"/>
      <c r="P1190" s="92">
        <f t="shared" si="233"/>
        <v>-1.3009132768010839E-2</v>
      </c>
      <c r="Q1190" s="19">
        <f t="shared" si="234"/>
        <v>34651.040000000001</v>
      </c>
      <c r="R1190" s="90">
        <f t="shared" si="235"/>
        <v>8.1597487605125288E-5</v>
      </c>
      <c r="S1190" s="1">
        <f t="shared" si="238"/>
        <v>0.1</v>
      </c>
      <c r="T1190" s="90">
        <f t="shared" si="236"/>
        <v>8.1597487605125285E-6</v>
      </c>
    </row>
    <row r="1191" spans="1:35" ht="12.95" customHeight="1" x14ac:dyDescent="0.2">
      <c r="A1191" s="52" t="s">
        <v>2273</v>
      </c>
      <c r="B1191" s="53"/>
      <c r="C1191" s="52">
        <v>49673.313999999998</v>
      </c>
      <c r="D1191" s="52" t="s">
        <v>2272</v>
      </c>
      <c r="E1191" s="4">
        <f t="shared" si="230"/>
        <v>-7658.0056397507879</v>
      </c>
      <c r="F1191" s="4">
        <f t="shared" si="231"/>
        <v>-7658</v>
      </c>
      <c r="G1191" s="4">
        <f t="shared" si="232"/>
        <v>-3.5470000002533197E-3</v>
      </c>
      <c r="I1191" s="1">
        <f t="shared" si="237"/>
        <v>-3.5470000002533197E-3</v>
      </c>
      <c r="N1191" s="36"/>
      <c r="O1191" s="4"/>
      <c r="P1191" s="92">
        <f t="shared" si="233"/>
        <v>-1.2998696837027528E-2</v>
      </c>
      <c r="Q1191" s="19">
        <f t="shared" si="234"/>
        <v>34654.813999999998</v>
      </c>
      <c r="R1191" s="90">
        <f t="shared" si="235"/>
        <v>8.933457309428757E-5</v>
      </c>
      <c r="S1191" s="1">
        <f t="shared" si="238"/>
        <v>0.1</v>
      </c>
      <c r="T1191" s="90">
        <f t="shared" si="236"/>
        <v>8.9334573094287581E-6</v>
      </c>
    </row>
    <row r="1192" spans="1:35" ht="12.95" customHeight="1" x14ac:dyDescent="0.2">
      <c r="A1192" s="47" t="s">
        <v>2227</v>
      </c>
      <c r="B1192" s="53"/>
      <c r="C1192" s="49">
        <v>49679.605000000003</v>
      </c>
      <c r="D1192" s="49"/>
      <c r="E1192" s="4">
        <f t="shared" si="230"/>
        <v>-7648.0029128907317</v>
      </c>
      <c r="F1192" s="4">
        <f t="shared" si="231"/>
        <v>-7648</v>
      </c>
      <c r="G1192" s="4">
        <f t="shared" si="232"/>
        <v>-1.8320000017411076E-3</v>
      </c>
      <c r="I1192" s="1">
        <f t="shared" si="237"/>
        <v>-1.8320000017411076E-3</v>
      </c>
      <c r="O1192" s="4"/>
      <c r="P1192" s="92">
        <f t="shared" si="233"/>
        <v>-1.2981309894940707E-2</v>
      </c>
      <c r="Q1192" s="19">
        <f t="shared" si="234"/>
        <v>34661.105000000003</v>
      </c>
      <c r="R1192" s="90">
        <f t="shared" si="235"/>
        <v>1.2430711109459846E-4</v>
      </c>
      <c r="S1192" s="1">
        <f t="shared" si="238"/>
        <v>0.1</v>
      </c>
      <c r="T1192" s="90">
        <f t="shared" si="236"/>
        <v>1.2430711109459846E-5</v>
      </c>
    </row>
    <row r="1193" spans="1:35" ht="12.95" customHeight="1" x14ac:dyDescent="0.2">
      <c r="A1193" s="36" t="s">
        <v>448</v>
      </c>
      <c r="B1193" s="156" t="s">
        <v>2232</v>
      </c>
      <c r="C1193" s="157">
        <v>49685.896999999997</v>
      </c>
      <c r="D1193" s="157" t="s">
        <v>2272</v>
      </c>
      <c r="E1193" s="4">
        <f t="shared" si="230"/>
        <v>-7637.9985960248341</v>
      </c>
      <c r="F1193" s="4">
        <f t="shared" si="231"/>
        <v>-7638</v>
      </c>
      <c r="G1193" s="4">
        <f t="shared" si="232"/>
        <v>8.8299999333685264E-4</v>
      </c>
      <c r="I1193" s="1">
        <f t="shared" si="237"/>
        <v>8.8299999333685264E-4</v>
      </c>
      <c r="O1193" s="4"/>
      <c r="P1193" s="92">
        <f t="shared" si="233"/>
        <v>-1.2963930798127252E-2</v>
      </c>
      <c r="Q1193" s="19">
        <f t="shared" si="234"/>
        <v>34667.396999999997</v>
      </c>
      <c r="R1193" s="90">
        <f t="shared" si="235"/>
        <v>1.9173749234359673E-4</v>
      </c>
      <c r="S1193" s="1">
        <f t="shared" si="238"/>
        <v>0.1</v>
      </c>
      <c r="T1193" s="90">
        <f t="shared" si="236"/>
        <v>1.9173749234359674E-5</v>
      </c>
    </row>
    <row r="1194" spans="1:35" ht="12.95" customHeight="1" x14ac:dyDescent="0.2">
      <c r="A1194" s="52" t="s">
        <v>2273</v>
      </c>
      <c r="B1194" s="53"/>
      <c r="C1194" s="52">
        <v>49688.411999999997</v>
      </c>
      <c r="D1194" s="52" t="s">
        <v>2272</v>
      </c>
      <c r="E1194" s="4">
        <f t="shared" si="230"/>
        <v>-7633.9997312890182</v>
      </c>
      <c r="F1194" s="4">
        <f t="shared" si="231"/>
        <v>-7634</v>
      </c>
      <c r="G1194" s="4">
        <f t="shared" si="232"/>
        <v>1.6899999172892421E-4</v>
      </c>
      <c r="I1194" s="1">
        <f t="shared" si="237"/>
        <v>1.6899999172892421E-4</v>
      </c>
      <c r="N1194" s="36"/>
      <c r="O1194" s="4"/>
      <c r="P1194" s="92">
        <f t="shared" si="233"/>
        <v>-1.2956981356078414E-2</v>
      </c>
      <c r="Q1194" s="19">
        <f t="shared" si="234"/>
        <v>34669.911999999997</v>
      </c>
      <c r="R1194" s="90">
        <f t="shared" si="235"/>
        <v>1.7229138634298615E-4</v>
      </c>
      <c r="S1194" s="1">
        <f t="shared" si="238"/>
        <v>0.1</v>
      </c>
      <c r="T1194" s="90">
        <f t="shared" si="236"/>
        <v>1.7229138634298615E-5</v>
      </c>
    </row>
    <row r="1195" spans="1:35" ht="12.95" customHeight="1" x14ac:dyDescent="0.2">
      <c r="A1195" s="47" t="s">
        <v>2136</v>
      </c>
      <c r="B1195" s="48"/>
      <c r="C1195" s="49">
        <v>49702.258000000002</v>
      </c>
      <c r="D1195" s="49"/>
      <c r="E1195" s="4">
        <f t="shared" si="230"/>
        <v>-7611.9845101629207</v>
      </c>
      <c r="F1195" s="4">
        <f t="shared" si="231"/>
        <v>-7612</v>
      </c>
      <c r="G1195" s="4">
        <f t="shared" si="232"/>
        <v>9.7420000020065345E-3</v>
      </c>
      <c r="I1195" s="1">
        <f t="shared" si="237"/>
        <v>9.7420000020065345E-3</v>
      </c>
      <c r="O1195" s="4"/>
      <c r="P1195" s="92">
        <f t="shared" si="233"/>
        <v>-1.2918781862291636E-2</v>
      </c>
      <c r="Q1195" s="19">
        <f t="shared" si="234"/>
        <v>34683.758000000002</v>
      </c>
      <c r="R1195" s="90">
        <f t="shared" si="235"/>
        <v>5.13511034701305E-4</v>
      </c>
      <c r="S1195" s="1">
        <f t="shared" si="238"/>
        <v>0.1</v>
      </c>
      <c r="T1195" s="90">
        <f t="shared" si="236"/>
        <v>5.1351103470130505E-5</v>
      </c>
      <c r="AD1195" s="1" t="s">
        <v>1989</v>
      </c>
      <c r="AI1195" s="1" t="s">
        <v>1988</v>
      </c>
    </row>
    <row r="1196" spans="1:35" ht="12.95" customHeight="1" x14ac:dyDescent="0.2">
      <c r="A1196" s="47" t="s">
        <v>2158</v>
      </c>
      <c r="B1196" s="48"/>
      <c r="C1196" s="49">
        <v>49734.323199999999</v>
      </c>
      <c r="D1196" s="49">
        <v>1E-3</v>
      </c>
      <c r="E1196" s="4">
        <f t="shared" si="230"/>
        <v>-7561.0006542874162</v>
      </c>
      <c r="F1196" s="4">
        <f t="shared" si="231"/>
        <v>-7561</v>
      </c>
      <c r="G1196" s="4">
        <f t="shared" si="232"/>
        <v>-4.1150000470224768E-4</v>
      </c>
      <c r="J1196" s="1">
        <f>G1196</f>
        <v>-4.1150000470224768E-4</v>
      </c>
      <c r="O1196" s="4"/>
      <c r="P1196" s="92">
        <f t="shared" si="233"/>
        <v>-1.2830374530095133E-2</v>
      </c>
      <c r="Q1196" s="19">
        <f t="shared" si="234"/>
        <v>34715.823199999999</v>
      </c>
      <c r="R1196" s="90">
        <f t="shared" si="235"/>
        <v>1.5422844447745236E-4</v>
      </c>
      <c r="S1196" s="1">
        <f>S$17</f>
        <v>1</v>
      </c>
      <c r="T1196" s="90">
        <f t="shared" si="236"/>
        <v>1.5422844447745236E-4</v>
      </c>
      <c r="AD1196" s="1" t="s">
        <v>2143</v>
      </c>
      <c r="AE1196" s="1">
        <v>16</v>
      </c>
      <c r="AG1196" s="1" t="s">
        <v>1991</v>
      </c>
      <c r="AI1196" s="1" t="s">
        <v>1993</v>
      </c>
    </row>
    <row r="1197" spans="1:35" ht="12.95" customHeight="1" x14ac:dyDescent="0.2">
      <c r="A1197" s="52" t="s">
        <v>2273</v>
      </c>
      <c r="B1197" s="53"/>
      <c r="C1197" s="52">
        <v>49830.546000000002</v>
      </c>
      <c r="D1197" s="52" t="s">
        <v>2272</v>
      </c>
      <c r="E1197" s="4">
        <f t="shared" si="230"/>
        <v>-7408.0058385015145</v>
      </c>
      <c r="F1197" s="4">
        <f t="shared" si="231"/>
        <v>-7408</v>
      </c>
      <c r="G1197" s="4">
        <f t="shared" si="232"/>
        <v>-3.6719999989145435E-3</v>
      </c>
      <c r="I1197" s="1">
        <f t="shared" ref="I1197:I1213" si="239">G1197</f>
        <v>-3.6719999989145435E-3</v>
      </c>
      <c r="N1197" s="36"/>
      <c r="O1197" s="4"/>
      <c r="P1197" s="92">
        <f t="shared" si="233"/>
        <v>-1.2566376866867483E-2</v>
      </c>
      <c r="Q1197" s="19">
        <f t="shared" si="234"/>
        <v>34812.046000000002</v>
      </c>
      <c r="R1197" s="90">
        <f t="shared" si="235"/>
        <v>7.9109939869176346E-5</v>
      </c>
      <c r="S1197" s="1">
        <f t="shared" ref="S1197:S1213" si="240">S$16</f>
        <v>0.1</v>
      </c>
      <c r="T1197" s="90">
        <f t="shared" si="236"/>
        <v>7.910993986917635E-6</v>
      </c>
    </row>
    <row r="1198" spans="1:35" ht="12.95" customHeight="1" x14ac:dyDescent="0.2">
      <c r="A1198" s="36" t="s">
        <v>1731</v>
      </c>
      <c r="B1198" s="156" t="s">
        <v>2232</v>
      </c>
      <c r="C1198" s="157">
        <v>49830.552000000003</v>
      </c>
      <c r="D1198" s="157" t="s">
        <v>2272</v>
      </c>
      <c r="E1198" s="4">
        <f t="shared" si="230"/>
        <v>-7407.9962984663571</v>
      </c>
      <c r="F1198" s="4">
        <f t="shared" si="231"/>
        <v>-7408</v>
      </c>
      <c r="G1198" s="4">
        <f t="shared" si="232"/>
        <v>2.3280000023078173E-3</v>
      </c>
      <c r="I1198" s="1">
        <f t="shared" si="239"/>
        <v>2.3280000023078173E-3</v>
      </c>
      <c r="O1198" s="4"/>
      <c r="P1198" s="92">
        <f t="shared" si="233"/>
        <v>-1.2566376866867483E-2</v>
      </c>
      <c r="Q1198" s="19">
        <f t="shared" si="234"/>
        <v>34812.052000000003</v>
      </c>
      <c r="R1198" s="90">
        <f t="shared" si="235"/>
        <v>2.2184246232102422E-4</v>
      </c>
      <c r="S1198" s="1">
        <f t="shared" si="240"/>
        <v>0.1</v>
      </c>
      <c r="T1198" s="90">
        <f t="shared" si="236"/>
        <v>2.2184246232102423E-5</v>
      </c>
    </row>
    <row r="1199" spans="1:35" ht="12.95" customHeight="1" x14ac:dyDescent="0.2">
      <c r="A1199" s="47" t="s">
        <v>2227</v>
      </c>
      <c r="B1199" s="53"/>
      <c r="C1199" s="49">
        <v>49858.853999999999</v>
      </c>
      <c r="D1199" s="49"/>
      <c r="E1199" s="4">
        <f t="shared" si="230"/>
        <v>-7362.9959526400899</v>
      </c>
      <c r="F1199" s="4">
        <f t="shared" si="231"/>
        <v>-7363</v>
      </c>
      <c r="G1199" s="4">
        <f t="shared" si="232"/>
        <v>2.5454999995417893E-3</v>
      </c>
      <c r="I1199" s="1">
        <f t="shared" si="239"/>
        <v>2.5454999995417893E-3</v>
      </c>
      <c r="O1199" s="4"/>
      <c r="P1199" s="92">
        <f t="shared" si="233"/>
        <v>-1.2489080002258497E-2</v>
      </c>
      <c r="Q1199" s="19">
        <f t="shared" si="234"/>
        <v>34840.353999999999</v>
      </c>
      <c r="R1199" s="90">
        <f t="shared" si="235"/>
        <v>2.260385958305331E-4</v>
      </c>
      <c r="S1199" s="1">
        <f t="shared" si="240"/>
        <v>0.1</v>
      </c>
      <c r="T1199" s="90">
        <f t="shared" si="236"/>
        <v>2.260385958305331E-5</v>
      </c>
    </row>
    <row r="1200" spans="1:35" ht="12.95" customHeight="1" x14ac:dyDescent="0.2">
      <c r="A1200" s="52" t="s">
        <v>2273</v>
      </c>
      <c r="B1200" s="53"/>
      <c r="C1200" s="52">
        <v>49898.474999999999</v>
      </c>
      <c r="D1200" s="52" t="s">
        <v>2272</v>
      </c>
      <c r="E1200" s="4">
        <f t="shared" si="230"/>
        <v>-7299.9983304938532</v>
      </c>
      <c r="F1200" s="4">
        <f t="shared" si="231"/>
        <v>-7300</v>
      </c>
      <c r="G1200" s="4">
        <f t="shared" si="232"/>
        <v>1.0499999989406206E-3</v>
      </c>
      <c r="I1200" s="1">
        <f t="shared" si="239"/>
        <v>1.0499999989406206E-3</v>
      </c>
      <c r="N1200" s="36"/>
      <c r="O1200" s="4"/>
      <c r="P1200" s="92">
        <f t="shared" si="233"/>
        <v>-1.2381131288005909E-2</v>
      </c>
      <c r="Q1200" s="19">
        <f t="shared" si="234"/>
        <v>34879.974999999999</v>
      </c>
      <c r="R1200" s="90">
        <f t="shared" si="235"/>
        <v>1.8039528764719396E-4</v>
      </c>
      <c r="S1200" s="1">
        <f t="shared" si="240"/>
        <v>0.1</v>
      </c>
      <c r="T1200" s="90">
        <f t="shared" si="236"/>
        <v>1.8039528764719396E-5</v>
      </c>
    </row>
    <row r="1201" spans="1:20" ht="12.95" customHeight="1" x14ac:dyDescent="0.2">
      <c r="A1201" s="36" t="s">
        <v>1731</v>
      </c>
      <c r="B1201" s="156" t="s">
        <v>2232</v>
      </c>
      <c r="C1201" s="157">
        <v>49915.455900000001</v>
      </c>
      <c r="D1201" s="157" t="s">
        <v>2272</v>
      </c>
      <c r="E1201" s="4">
        <f t="shared" si="230"/>
        <v>-7272.9985999998426</v>
      </c>
      <c r="F1201" s="4">
        <f t="shared" si="231"/>
        <v>-7273</v>
      </c>
      <c r="G1201" s="4">
        <f t="shared" si="232"/>
        <v>8.8049999612849206E-4</v>
      </c>
      <c r="I1201" s="1">
        <f t="shared" si="239"/>
        <v>8.8049999612849206E-4</v>
      </c>
      <c r="O1201" s="4"/>
      <c r="P1201" s="92">
        <f t="shared" si="233"/>
        <v>-1.2334962873397654E-2</v>
      </c>
      <c r="Q1201" s="19">
        <f t="shared" si="234"/>
        <v>34896.955900000001</v>
      </c>
      <c r="R1201" s="90">
        <f t="shared" si="235"/>
        <v>1.7464845885582425E-4</v>
      </c>
      <c r="S1201" s="1">
        <f t="shared" si="240"/>
        <v>0.1</v>
      </c>
      <c r="T1201" s="90">
        <f t="shared" si="236"/>
        <v>1.7464845885582425E-5</v>
      </c>
    </row>
    <row r="1202" spans="1:20" ht="12.95" customHeight="1" x14ac:dyDescent="0.2">
      <c r="A1202" s="52" t="s">
        <v>2273</v>
      </c>
      <c r="B1202" s="53"/>
      <c r="C1202" s="52">
        <v>49920.487000000001</v>
      </c>
      <c r="D1202" s="52" t="s">
        <v>2272</v>
      </c>
      <c r="E1202" s="4">
        <f t="shared" si="230"/>
        <v>-7264.9991215217642</v>
      </c>
      <c r="F1202" s="4">
        <f t="shared" si="231"/>
        <v>-7265</v>
      </c>
      <c r="G1202" s="4">
        <f t="shared" si="232"/>
        <v>5.5250000150408596E-4</v>
      </c>
      <c r="I1202" s="1">
        <f t="shared" si="239"/>
        <v>5.5250000150408596E-4</v>
      </c>
      <c r="N1202" s="36"/>
      <c r="O1202" s="4"/>
      <c r="P1202" s="92">
        <f t="shared" si="233"/>
        <v>-1.2321294326526072E-2</v>
      </c>
      <c r="Q1202" s="19">
        <f t="shared" si="234"/>
        <v>34901.987000000001</v>
      </c>
      <c r="R1202" s="90">
        <f t="shared" si="235"/>
        <v>1.6573458040042147E-4</v>
      </c>
      <c r="S1202" s="1">
        <f t="shared" si="240"/>
        <v>0.1</v>
      </c>
      <c r="T1202" s="90">
        <f t="shared" si="236"/>
        <v>1.6573458040042149E-5</v>
      </c>
    </row>
    <row r="1203" spans="1:20" ht="12.95" customHeight="1" x14ac:dyDescent="0.2">
      <c r="A1203" s="36" t="s">
        <v>1731</v>
      </c>
      <c r="B1203" s="156" t="s">
        <v>2232</v>
      </c>
      <c r="C1203" s="157">
        <v>49925.518300000003</v>
      </c>
      <c r="D1203" s="157" t="s">
        <v>2272</v>
      </c>
      <c r="E1203" s="4">
        <f t="shared" si="230"/>
        <v>-7256.9993250425105</v>
      </c>
      <c r="F1203" s="4">
        <f t="shared" si="231"/>
        <v>-7257</v>
      </c>
      <c r="G1203" s="4">
        <f t="shared" si="232"/>
        <v>4.2450000182725489E-4</v>
      </c>
      <c r="I1203" s="1">
        <f t="shared" si="239"/>
        <v>4.2450000182725489E-4</v>
      </c>
      <c r="O1203" s="4"/>
      <c r="P1203" s="92">
        <f t="shared" si="233"/>
        <v>-1.2307630800629446E-2</v>
      </c>
      <c r="Q1203" s="19">
        <f t="shared" si="234"/>
        <v>34907.018300000003</v>
      </c>
      <c r="R1203" s="90">
        <f t="shared" si="235"/>
        <v>1.6210715477086673E-4</v>
      </c>
      <c r="S1203" s="1">
        <f t="shared" si="240"/>
        <v>0.1</v>
      </c>
      <c r="T1203" s="90">
        <f t="shared" si="236"/>
        <v>1.6210715477086674E-5</v>
      </c>
    </row>
    <row r="1204" spans="1:20" ht="12.95" customHeight="1" x14ac:dyDescent="0.2">
      <c r="A1204" s="52" t="s">
        <v>2273</v>
      </c>
      <c r="B1204" s="53"/>
      <c r="C1204" s="52">
        <v>49925.52</v>
      </c>
      <c r="D1204" s="52" t="s">
        <v>2272</v>
      </c>
      <c r="E1204" s="4">
        <f t="shared" si="230"/>
        <v>-7256.9966220325605</v>
      </c>
      <c r="F1204" s="4">
        <f t="shared" si="231"/>
        <v>-7257</v>
      </c>
      <c r="G1204" s="4">
        <f t="shared" si="232"/>
        <v>2.1244999952614307E-3</v>
      </c>
      <c r="I1204" s="1">
        <f t="shared" si="239"/>
        <v>2.1244999952614307E-3</v>
      </c>
      <c r="N1204" s="36"/>
      <c r="O1204" s="4"/>
      <c r="P1204" s="92">
        <f t="shared" si="233"/>
        <v>-1.2307630800629446E-2</v>
      </c>
      <c r="Q1204" s="19">
        <f t="shared" si="234"/>
        <v>34907.019999999997</v>
      </c>
      <c r="R1204" s="90">
        <f t="shared" si="235"/>
        <v>2.0828639930970183E-4</v>
      </c>
      <c r="S1204" s="1">
        <f t="shared" si="240"/>
        <v>0.1</v>
      </c>
      <c r="T1204" s="90">
        <f t="shared" si="236"/>
        <v>2.0828639930970184E-5</v>
      </c>
    </row>
    <row r="1205" spans="1:20" ht="12.95" customHeight="1" x14ac:dyDescent="0.2">
      <c r="A1205" s="47" t="s">
        <v>2227</v>
      </c>
      <c r="B1205" s="53"/>
      <c r="C1205" s="49">
        <v>49926.775999999998</v>
      </c>
      <c r="D1205" s="49"/>
      <c r="E1205" s="4">
        <f t="shared" si="230"/>
        <v>-7254.9995746734385</v>
      </c>
      <c r="F1205" s="4">
        <f t="shared" si="231"/>
        <v>-7255</v>
      </c>
      <c r="G1205" s="4">
        <f t="shared" si="232"/>
        <v>2.6749999960884452E-4</v>
      </c>
      <c r="I1205" s="1">
        <f t="shared" si="239"/>
        <v>2.6749999960884452E-4</v>
      </c>
      <c r="O1205" s="4"/>
      <c r="P1205" s="92">
        <f t="shared" si="233"/>
        <v>-1.2304215703682626E-2</v>
      </c>
      <c r="Q1205" s="19">
        <f t="shared" si="234"/>
        <v>34908.275999999998</v>
      </c>
      <c r="R1205" s="90">
        <f t="shared" si="235"/>
        <v>1.5804803572438535E-4</v>
      </c>
      <c r="S1205" s="1">
        <f t="shared" si="240"/>
        <v>0.1</v>
      </c>
      <c r="T1205" s="90">
        <f t="shared" si="236"/>
        <v>1.5804803572438537E-5</v>
      </c>
    </row>
    <row r="1206" spans="1:20" ht="12.95" customHeight="1" x14ac:dyDescent="0.2">
      <c r="A1206" s="36" t="s">
        <v>1731</v>
      </c>
      <c r="B1206" s="156" t="s">
        <v>2232</v>
      </c>
      <c r="C1206" s="157">
        <v>49932.430399999997</v>
      </c>
      <c r="D1206" s="157" t="s">
        <v>2272</v>
      </c>
      <c r="E1206" s="4">
        <f t="shared" si="230"/>
        <v>-7246.0090455433401</v>
      </c>
      <c r="F1206" s="4">
        <f t="shared" si="231"/>
        <v>-7246</v>
      </c>
      <c r="G1206" s="4">
        <f t="shared" si="232"/>
        <v>-5.689000005077105E-3</v>
      </c>
      <c r="I1206" s="1">
        <f t="shared" si="239"/>
        <v>-5.689000005077105E-3</v>
      </c>
      <c r="O1206" s="4"/>
      <c r="P1206" s="92">
        <f t="shared" si="233"/>
        <v>-1.2288851650832254E-2</v>
      </c>
      <c r="Q1206" s="19">
        <f t="shared" si="234"/>
        <v>34913.930399999997</v>
      </c>
      <c r="R1206" s="90">
        <f t="shared" si="235"/>
        <v>4.3558041745976954E-5</v>
      </c>
      <c r="S1206" s="1">
        <f t="shared" si="240"/>
        <v>0.1</v>
      </c>
      <c r="T1206" s="90">
        <f t="shared" si="236"/>
        <v>4.3558041745976952E-6</v>
      </c>
    </row>
    <row r="1207" spans="1:20" ht="12.95" customHeight="1" x14ac:dyDescent="0.2">
      <c r="A1207" s="36" t="s">
        <v>1731</v>
      </c>
      <c r="B1207" s="156" t="s">
        <v>2232</v>
      </c>
      <c r="C1207" s="157">
        <v>49932.431799999998</v>
      </c>
      <c r="D1207" s="157" t="s">
        <v>2272</v>
      </c>
      <c r="E1207" s="4">
        <f t="shared" si="230"/>
        <v>-7246.006819535135</v>
      </c>
      <c r="F1207" s="4">
        <f t="shared" si="231"/>
        <v>-7246</v>
      </c>
      <c r="G1207" s="4">
        <f t="shared" si="232"/>
        <v>-4.2890000040642917E-3</v>
      </c>
      <c r="I1207" s="1">
        <f t="shared" si="239"/>
        <v>-4.2890000040642917E-3</v>
      </c>
      <c r="O1207" s="4"/>
      <c r="P1207" s="92">
        <f t="shared" si="233"/>
        <v>-1.2288851650832254E-2</v>
      </c>
      <c r="Q1207" s="19">
        <f t="shared" si="234"/>
        <v>34913.931799999998</v>
      </c>
      <c r="R1207" s="90">
        <f t="shared" si="235"/>
        <v>6.3997626370296089E-5</v>
      </c>
      <c r="S1207" s="1">
        <f t="shared" si="240"/>
        <v>0.1</v>
      </c>
      <c r="T1207" s="90">
        <f t="shared" si="236"/>
        <v>6.3997626370296089E-6</v>
      </c>
    </row>
    <row r="1208" spans="1:20" ht="12.95" customHeight="1" x14ac:dyDescent="0.2">
      <c r="A1208" s="52" t="s">
        <v>2273</v>
      </c>
      <c r="B1208" s="53"/>
      <c r="C1208" s="52">
        <v>49932.434999999998</v>
      </c>
      <c r="D1208" s="52" t="s">
        <v>2272</v>
      </c>
      <c r="E1208" s="4">
        <f t="shared" si="230"/>
        <v>-7246.0017315163877</v>
      </c>
      <c r="F1208" s="4">
        <f t="shared" si="231"/>
        <v>-7246</v>
      </c>
      <c r="G1208" s="4">
        <f t="shared" si="232"/>
        <v>-1.0890000048675574E-3</v>
      </c>
      <c r="I1208" s="1">
        <f t="shared" si="239"/>
        <v>-1.0890000048675574E-3</v>
      </c>
      <c r="N1208" s="36"/>
      <c r="O1208" s="4"/>
      <c r="P1208" s="92">
        <f t="shared" si="233"/>
        <v>-1.2288851650832254E-2</v>
      </c>
      <c r="Q1208" s="19">
        <f t="shared" si="234"/>
        <v>34913.934999999998</v>
      </c>
      <c r="R1208" s="90">
        <f t="shared" si="235"/>
        <v>1.2543667689161812E-4</v>
      </c>
      <c r="S1208" s="1">
        <f t="shared" si="240"/>
        <v>0.1</v>
      </c>
      <c r="T1208" s="90">
        <f t="shared" si="236"/>
        <v>1.2543667689161813E-5</v>
      </c>
    </row>
    <row r="1209" spans="1:20" ht="12.95" customHeight="1" x14ac:dyDescent="0.2">
      <c r="A1209" s="52" t="s">
        <v>2273</v>
      </c>
      <c r="B1209" s="53"/>
      <c r="C1209" s="52">
        <v>49935.578999999998</v>
      </c>
      <c r="D1209" s="52" t="s">
        <v>2272</v>
      </c>
      <c r="E1209" s="4">
        <f t="shared" si="230"/>
        <v>-7241.0027530951511</v>
      </c>
      <c r="F1209" s="4">
        <f t="shared" si="231"/>
        <v>-7241</v>
      </c>
      <c r="G1209" s="4">
        <f t="shared" si="232"/>
        <v>-1.7315000004600734E-3</v>
      </c>
      <c r="I1209" s="1">
        <f t="shared" si="239"/>
        <v>-1.7315000004600734E-3</v>
      </c>
      <c r="N1209" s="36"/>
      <c r="O1209" s="4"/>
      <c r="P1209" s="92">
        <f t="shared" si="233"/>
        <v>-1.228031881176106E-2</v>
      </c>
      <c r="Q1209" s="19">
        <f t="shared" si="234"/>
        <v>34917.078999999998</v>
      </c>
      <c r="R1209" s="90">
        <f t="shared" si="235"/>
        <v>1.1127757831365755E-4</v>
      </c>
      <c r="S1209" s="1">
        <f t="shared" si="240"/>
        <v>0.1</v>
      </c>
      <c r="T1209" s="90">
        <f t="shared" si="236"/>
        <v>1.1127757831365756E-5</v>
      </c>
    </row>
    <row r="1210" spans="1:20" ht="12.95" customHeight="1" x14ac:dyDescent="0.2">
      <c r="A1210" s="52" t="s">
        <v>2273</v>
      </c>
      <c r="B1210" s="53"/>
      <c r="C1210" s="52">
        <v>49939.351999999999</v>
      </c>
      <c r="D1210" s="52" t="s">
        <v>2272</v>
      </c>
      <c r="E1210" s="4">
        <f t="shared" si="230"/>
        <v>-7235.0036609884955</v>
      </c>
      <c r="F1210" s="4">
        <f t="shared" si="231"/>
        <v>-7235</v>
      </c>
      <c r="G1210" s="4">
        <f t="shared" si="232"/>
        <v>-2.302500004589092E-3</v>
      </c>
      <c r="I1210" s="1">
        <f t="shared" si="239"/>
        <v>-2.302500004589092E-3</v>
      </c>
      <c r="N1210" s="36"/>
      <c r="O1210" s="4"/>
      <c r="P1210" s="92">
        <f t="shared" si="233"/>
        <v>-1.2270081993815839E-2</v>
      </c>
      <c r="Q1210" s="19">
        <f t="shared" si="234"/>
        <v>34920.851999999999</v>
      </c>
      <c r="R1210" s="90">
        <f t="shared" si="235"/>
        <v>9.9352690711957431E-5</v>
      </c>
      <c r="S1210" s="1">
        <f t="shared" si="240"/>
        <v>0.1</v>
      </c>
      <c r="T1210" s="90">
        <f t="shared" si="236"/>
        <v>9.9352690711957431E-6</v>
      </c>
    </row>
    <row r="1211" spans="1:20" ht="12.95" customHeight="1" x14ac:dyDescent="0.2">
      <c r="A1211" s="52" t="s">
        <v>2273</v>
      </c>
      <c r="B1211" s="53"/>
      <c r="C1211" s="52">
        <v>49942.495999999999</v>
      </c>
      <c r="D1211" s="52" t="s">
        <v>2272</v>
      </c>
      <c r="E1211" s="4">
        <f t="shared" si="230"/>
        <v>-7230.0046825672598</v>
      </c>
      <c r="F1211" s="4">
        <f t="shared" si="231"/>
        <v>-7230</v>
      </c>
      <c r="G1211" s="4">
        <f t="shared" si="232"/>
        <v>-2.9450000001816079E-3</v>
      </c>
      <c r="I1211" s="1">
        <f t="shared" si="239"/>
        <v>-2.9450000001816079E-3</v>
      </c>
      <c r="N1211" s="36"/>
      <c r="O1211" s="4"/>
      <c r="P1211" s="92">
        <f t="shared" si="233"/>
        <v>-1.2261553469644996E-2</v>
      </c>
      <c r="Q1211" s="19">
        <f t="shared" si="234"/>
        <v>34923.995999999999</v>
      </c>
      <c r="R1211" s="90">
        <f t="shared" si="235"/>
        <v>8.6798168549370293E-5</v>
      </c>
      <c r="S1211" s="1">
        <f t="shared" si="240"/>
        <v>0.1</v>
      </c>
      <c r="T1211" s="90">
        <f t="shared" si="236"/>
        <v>8.67981685493703E-6</v>
      </c>
    </row>
    <row r="1212" spans="1:20" ht="12.95" customHeight="1" x14ac:dyDescent="0.2">
      <c r="A1212" s="52" t="s">
        <v>2273</v>
      </c>
      <c r="B1212" s="53"/>
      <c r="C1212" s="52">
        <v>49952.563999999998</v>
      </c>
      <c r="D1212" s="52" t="s">
        <v>2272</v>
      </c>
      <c r="E1212" s="4">
        <f t="shared" si="230"/>
        <v>-7213.9965035771211</v>
      </c>
      <c r="F1212" s="4">
        <f t="shared" si="231"/>
        <v>-7214</v>
      </c>
      <c r="G1212" s="4">
        <f t="shared" si="232"/>
        <v>2.1989999950164929E-3</v>
      </c>
      <c r="I1212" s="1">
        <f t="shared" si="239"/>
        <v>2.1989999950164929E-3</v>
      </c>
      <c r="N1212" s="36"/>
      <c r="O1212" s="4"/>
      <c r="P1212" s="92">
        <f t="shared" si="233"/>
        <v>-1.2234275372357561E-2</v>
      </c>
      <c r="Q1212" s="19">
        <f t="shared" si="234"/>
        <v>34934.063999999998</v>
      </c>
      <c r="R1212" s="90">
        <f t="shared" si="235"/>
        <v>2.0831943783044662E-4</v>
      </c>
      <c r="S1212" s="1">
        <f t="shared" si="240"/>
        <v>0.1</v>
      </c>
      <c r="T1212" s="90">
        <f t="shared" si="236"/>
        <v>2.0831943783044664E-5</v>
      </c>
    </row>
    <row r="1213" spans="1:20" ht="12.95" customHeight="1" x14ac:dyDescent="0.2">
      <c r="A1213" s="47" t="s">
        <v>2227</v>
      </c>
      <c r="B1213" s="53"/>
      <c r="C1213" s="49">
        <v>49955.707999999999</v>
      </c>
      <c r="D1213" s="49"/>
      <c r="E1213" s="4">
        <f t="shared" si="230"/>
        <v>-7208.9975251558853</v>
      </c>
      <c r="F1213" s="4">
        <f t="shared" si="231"/>
        <v>-7209</v>
      </c>
      <c r="G1213" s="4">
        <f t="shared" si="232"/>
        <v>1.556499999423977E-3</v>
      </c>
      <c r="I1213" s="1">
        <f t="shared" si="239"/>
        <v>1.556499999423977E-3</v>
      </c>
      <c r="O1213" s="4"/>
      <c r="P1213" s="92">
        <f t="shared" si="233"/>
        <v>-1.2225755085723758E-2</v>
      </c>
      <c r="Q1213" s="19">
        <f t="shared" si="234"/>
        <v>34937.207999999999</v>
      </c>
      <c r="R1213" s="90">
        <f t="shared" si="235"/>
        <v>1.8995055523208059E-4</v>
      </c>
      <c r="S1213" s="1">
        <f t="shared" si="240"/>
        <v>0.1</v>
      </c>
      <c r="T1213" s="90">
        <f t="shared" si="236"/>
        <v>1.8995055523208061E-5</v>
      </c>
    </row>
    <row r="1214" spans="1:20" ht="12.95" customHeight="1" x14ac:dyDescent="0.2">
      <c r="A1214" s="47" t="s">
        <v>2173</v>
      </c>
      <c r="B1214" s="53" t="s">
        <v>2226</v>
      </c>
      <c r="C1214" s="49">
        <v>49972.373</v>
      </c>
      <c r="D1214" s="49"/>
      <c r="E1214" s="4">
        <f t="shared" si="230"/>
        <v>-7182.5000775127892</v>
      </c>
      <c r="F1214" s="4">
        <f t="shared" si="231"/>
        <v>-7182.5</v>
      </c>
      <c r="G1214" s="4">
        <f t="shared" si="232"/>
        <v>-4.8750000132713467E-5</v>
      </c>
      <c r="J1214" s="1">
        <f>G1214</f>
        <v>-4.8750000132713467E-5</v>
      </c>
      <c r="O1214" s="4"/>
      <c r="P1214" s="92">
        <f t="shared" si="233"/>
        <v>-1.2180630310774314E-2</v>
      </c>
      <c r="Q1214" s="19">
        <f t="shared" si="234"/>
        <v>34953.873</v>
      </c>
      <c r="R1214" s="90">
        <f t="shared" si="235"/>
        <v>1.4718251987173332E-4</v>
      </c>
      <c r="S1214" s="1">
        <f>S$17</f>
        <v>1</v>
      </c>
      <c r="T1214" s="90">
        <f t="shared" si="236"/>
        <v>1.4718251987173332E-4</v>
      </c>
    </row>
    <row r="1215" spans="1:20" ht="12.95" customHeight="1" x14ac:dyDescent="0.2">
      <c r="A1215" s="47" t="s">
        <v>2173</v>
      </c>
      <c r="B1215" s="48" t="s">
        <v>2226</v>
      </c>
      <c r="C1215" s="49">
        <v>49972.373</v>
      </c>
      <c r="D1215" s="49">
        <v>2.0000000000000001E-4</v>
      </c>
      <c r="E1215" s="4">
        <f t="shared" si="230"/>
        <v>-7182.5000775127892</v>
      </c>
      <c r="F1215" s="4">
        <f t="shared" si="231"/>
        <v>-7182.5</v>
      </c>
      <c r="G1215" s="4">
        <f t="shared" si="232"/>
        <v>-4.8750000132713467E-5</v>
      </c>
      <c r="J1215" s="1">
        <f>G1215</f>
        <v>-4.8750000132713467E-5</v>
      </c>
      <c r="O1215" s="4"/>
      <c r="P1215" s="92">
        <f t="shared" si="233"/>
        <v>-1.2180630310774314E-2</v>
      </c>
      <c r="Q1215" s="19">
        <f t="shared" si="234"/>
        <v>34953.873</v>
      </c>
      <c r="R1215" s="90">
        <f t="shared" si="235"/>
        <v>1.4718251987173332E-4</v>
      </c>
      <c r="S1215" s="1">
        <f>S$17</f>
        <v>1</v>
      </c>
      <c r="T1215" s="90">
        <f t="shared" si="236"/>
        <v>1.4718251987173332E-4</v>
      </c>
    </row>
    <row r="1216" spans="1:20" ht="12.95" customHeight="1" x14ac:dyDescent="0.2">
      <c r="A1216" s="47" t="s">
        <v>2173</v>
      </c>
      <c r="B1216" s="48" t="s">
        <v>2232</v>
      </c>
      <c r="C1216" s="49">
        <v>49973.314400000003</v>
      </c>
      <c r="D1216" s="49">
        <v>1E-4</v>
      </c>
      <c r="E1216" s="4">
        <f t="shared" si="230"/>
        <v>-7181.0032459969598</v>
      </c>
      <c r="F1216" s="4">
        <f t="shared" si="231"/>
        <v>-7181</v>
      </c>
      <c r="G1216" s="4">
        <f t="shared" si="232"/>
        <v>-2.0414999962667935E-3</v>
      </c>
      <c r="J1216" s="1">
        <f>G1216</f>
        <v>-2.0414999962667935E-3</v>
      </c>
      <c r="O1216" s="4"/>
      <c r="P1216" s="92">
        <f t="shared" si="233"/>
        <v>-1.2178077725737414E-2</v>
      </c>
      <c r="Q1216" s="19">
        <f t="shared" si="234"/>
        <v>34954.814400000003</v>
      </c>
      <c r="R1216" s="90">
        <f t="shared" si="235"/>
        <v>1.0275020806559975E-4</v>
      </c>
      <c r="S1216" s="1">
        <f>S$17</f>
        <v>1</v>
      </c>
      <c r="T1216" s="90">
        <f t="shared" si="236"/>
        <v>1.0275020806559975E-4</v>
      </c>
    </row>
    <row r="1217" spans="1:20" ht="12.95" customHeight="1" x14ac:dyDescent="0.2">
      <c r="A1217" s="52" t="s">
        <v>2273</v>
      </c>
      <c r="B1217" s="53"/>
      <c r="C1217" s="52">
        <v>49978.353000000003</v>
      </c>
      <c r="D1217" s="52" t="s">
        <v>2272</v>
      </c>
      <c r="E1217" s="4">
        <f t="shared" si="230"/>
        <v>-7172.9918424749376</v>
      </c>
      <c r="F1217" s="4">
        <f t="shared" si="231"/>
        <v>-7173</v>
      </c>
      <c r="G1217" s="4">
        <f t="shared" si="232"/>
        <v>5.1305000015418045E-3</v>
      </c>
      <c r="I1217" s="1">
        <f>G1217</f>
        <v>5.1305000015418045E-3</v>
      </c>
      <c r="N1217" s="36"/>
      <c r="O1217" s="4"/>
      <c r="P1217" s="92">
        <f t="shared" si="233"/>
        <v>-1.2164466920077822E-2</v>
      </c>
      <c r="Q1217" s="19">
        <f t="shared" si="234"/>
        <v>34959.853000000003</v>
      </c>
      <c r="R1217" s="90">
        <f t="shared" si="235"/>
        <v>2.9911588081991703E-4</v>
      </c>
      <c r="S1217" s="1">
        <f>S$16</f>
        <v>0.1</v>
      </c>
      <c r="T1217" s="90">
        <f t="shared" si="236"/>
        <v>2.9911588081991706E-5</v>
      </c>
    </row>
    <row r="1218" spans="1:20" ht="12.95" customHeight="1" x14ac:dyDescent="0.2">
      <c r="A1218" s="47" t="s">
        <v>2207</v>
      </c>
      <c r="B1218" s="48" t="s">
        <v>2232</v>
      </c>
      <c r="C1218" s="49">
        <v>49981.491600000001</v>
      </c>
      <c r="D1218" s="49">
        <v>6.9999999999999999E-4</v>
      </c>
      <c r="E1218" s="4">
        <f t="shared" si="230"/>
        <v>-7168.0014500853449</v>
      </c>
      <c r="F1218" s="4">
        <f t="shared" si="231"/>
        <v>-7168</v>
      </c>
      <c r="G1218" s="4">
        <f t="shared" si="232"/>
        <v>-9.1200000315438956E-4</v>
      </c>
      <c r="J1218" s="1">
        <f>G1218</f>
        <v>-9.1200000315438956E-4</v>
      </c>
      <c r="O1218" s="4"/>
      <c r="P1218" s="92">
        <f t="shared" si="233"/>
        <v>-1.215596271625442E-2</v>
      </c>
      <c r="Q1218" s="19">
        <f t="shared" si="234"/>
        <v>34962.991600000001</v>
      </c>
      <c r="R1218" s="90">
        <f t="shared" si="235"/>
        <v>1.2642669749358379E-4</v>
      </c>
      <c r="S1218" s="1">
        <f>S$17</f>
        <v>1</v>
      </c>
      <c r="T1218" s="90">
        <f t="shared" si="236"/>
        <v>1.2642669749358379E-4</v>
      </c>
    </row>
    <row r="1219" spans="1:20" ht="12.95" customHeight="1" x14ac:dyDescent="0.2">
      <c r="A1219" s="47" t="s">
        <v>2173</v>
      </c>
      <c r="B1219" s="53"/>
      <c r="C1219" s="49">
        <v>50000.359199999999</v>
      </c>
      <c r="D1219" s="49"/>
      <c r="E1219" s="4">
        <f t="shared" si="230"/>
        <v>-7138.0018555368424</v>
      </c>
      <c r="F1219" s="4">
        <f t="shared" si="231"/>
        <v>-7138</v>
      </c>
      <c r="G1219" s="4">
        <f t="shared" si="232"/>
        <v>-1.1670000021695159E-3</v>
      </c>
      <c r="J1219" s="1">
        <f>G1219</f>
        <v>-1.1670000021695159E-3</v>
      </c>
      <c r="O1219" s="4"/>
      <c r="P1219" s="92">
        <f t="shared" si="233"/>
        <v>-1.2104978680999206E-2</v>
      </c>
      <c r="Q1219" s="19">
        <f t="shared" si="234"/>
        <v>34981.859199999999</v>
      </c>
      <c r="R1219" s="90">
        <f t="shared" si="235"/>
        <v>1.1963937757853288E-4</v>
      </c>
      <c r="S1219" s="1">
        <f>S$17</f>
        <v>1</v>
      </c>
      <c r="T1219" s="90">
        <f t="shared" si="236"/>
        <v>1.1963937757853288E-4</v>
      </c>
    </row>
    <row r="1220" spans="1:20" ht="12.95" customHeight="1" x14ac:dyDescent="0.2">
      <c r="A1220" s="47" t="s">
        <v>2173</v>
      </c>
      <c r="B1220" s="48" t="s">
        <v>2232</v>
      </c>
      <c r="C1220" s="49">
        <v>50000.359199999999</v>
      </c>
      <c r="D1220" s="49">
        <v>1E-4</v>
      </c>
      <c r="E1220" s="4">
        <f t="shared" si="230"/>
        <v>-7138.0018555368424</v>
      </c>
      <c r="F1220" s="4">
        <f t="shared" si="231"/>
        <v>-7138</v>
      </c>
      <c r="G1220" s="4">
        <f t="shared" si="232"/>
        <v>-1.1670000021695159E-3</v>
      </c>
      <c r="J1220" s="1">
        <f>G1220</f>
        <v>-1.1670000021695159E-3</v>
      </c>
      <c r="O1220" s="4"/>
      <c r="P1220" s="92">
        <f t="shared" si="233"/>
        <v>-1.2104978680999206E-2</v>
      </c>
      <c r="Q1220" s="19">
        <f t="shared" si="234"/>
        <v>34981.859199999999</v>
      </c>
      <c r="R1220" s="90">
        <f t="shared" si="235"/>
        <v>1.1963937757853288E-4</v>
      </c>
      <c r="S1220" s="1">
        <f>S$17</f>
        <v>1</v>
      </c>
      <c r="T1220" s="90">
        <f t="shared" si="236"/>
        <v>1.1963937757853288E-4</v>
      </c>
    </row>
    <row r="1221" spans="1:20" ht="12.95" customHeight="1" x14ac:dyDescent="0.2">
      <c r="A1221" s="47" t="s">
        <v>2173</v>
      </c>
      <c r="B1221" s="53" t="s">
        <v>2226</v>
      </c>
      <c r="C1221" s="49">
        <v>50001.3001</v>
      </c>
      <c r="D1221" s="49"/>
      <c r="E1221" s="4">
        <f t="shared" si="230"/>
        <v>-7136.5058190239452</v>
      </c>
      <c r="F1221" s="4">
        <f t="shared" si="231"/>
        <v>-7136.5</v>
      </c>
      <c r="G1221" s="4">
        <f t="shared" si="232"/>
        <v>-3.6597500002244487E-3</v>
      </c>
      <c r="J1221" s="1">
        <f>G1221</f>
        <v>-3.6597500002244487E-3</v>
      </c>
      <c r="O1221" s="4"/>
      <c r="P1221" s="92">
        <f t="shared" si="233"/>
        <v>-1.210243133268228E-2</v>
      </c>
      <c r="Q1221" s="19">
        <f t="shared" si="234"/>
        <v>34982.8001</v>
      </c>
      <c r="R1221" s="90">
        <f t="shared" si="235"/>
        <v>7.1278868081431937E-5</v>
      </c>
      <c r="S1221" s="1">
        <f>S$17</f>
        <v>1</v>
      </c>
      <c r="T1221" s="90">
        <f t="shared" si="236"/>
        <v>7.1278868081431937E-5</v>
      </c>
    </row>
    <row r="1222" spans="1:20" ht="12.95" customHeight="1" x14ac:dyDescent="0.2">
      <c r="A1222" s="47" t="s">
        <v>2173</v>
      </c>
      <c r="B1222" s="48" t="s">
        <v>2226</v>
      </c>
      <c r="C1222" s="49">
        <v>50001.3001</v>
      </c>
      <c r="D1222" s="49">
        <v>1E-4</v>
      </c>
      <c r="E1222" s="4">
        <f t="shared" si="230"/>
        <v>-7136.5058190239452</v>
      </c>
      <c r="F1222" s="4">
        <f t="shared" si="231"/>
        <v>-7136.5</v>
      </c>
      <c r="G1222" s="4">
        <f t="shared" si="232"/>
        <v>-3.6597500002244487E-3</v>
      </c>
      <c r="J1222" s="1">
        <f>G1222</f>
        <v>-3.6597500002244487E-3</v>
      </c>
      <c r="O1222" s="4"/>
      <c r="P1222" s="92">
        <f t="shared" si="233"/>
        <v>-1.210243133268228E-2</v>
      </c>
      <c r="Q1222" s="19">
        <f t="shared" si="234"/>
        <v>34982.8001</v>
      </c>
      <c r="R1222" s="90">
        <f t="shared" si="235"/>
        <v>7.1278868081431937E-5</v>
      </c>
      <c r="S1222" s="1">
        <f>S$17</f>
        <v>1</v>
      </c>
      <c r="T1222" s="90">
        <f t="shared" si="236"/>
        <v>7.1278868081431937E-5</v>
      </c>
    </row>
    <row r="1223" spans="1:20" ht="12.95" customHeight="1" x14ac:dyDescent="0.2">
      <c r="A1223" s="47" t="s">
        <v>2227</v>
      </c>
      <c r="B1223" s="53"/>
      <c r="C1223" s="49">
        <v>50001.618000000002</v>
      </c>
      <c r="D1223" s="49"/>
      <c r="E1223" s="4">
        <f t="shared" si="230"/>
        <v>-7136.0003561613121</v>
      </c>
      <c r="F1223" s="4">
        <f t="shared" si="231"/>
        <v>-7136</v>
      </c>
      <c r="G1223" s="4">
        <f t="shared" si="232"/>
        <v>-2.2400000307243317E-4</v>
      </c>
      <c r="I1223" s="1">
        <f>G1223</f>
        <v>-2.2400000307243317E-4</v>
      </c>
      <c r="O1223" s="4"/>
      <c r="P1223" s="92">
        <f t="shared" si="233"/>
        <v>-1.2101582255803003E-2</v>
      </c>
      <c r="Q1223" s="19">
        <f t="shared" si="234"/>
        <v>34983.118000000002</v>
      </c>
      <c r="R1223" s="90">
        <f t="shared" si="235"/>
        <v>1.410769601703802E-4</v>
      </c>
      <c r="S1223" s="1">
        <f>S$16</f>
        <v>0.1</v>
      </c>
      <c r="T1223" s="90">
        <f t="shared" si="236"/>
        <v>1.4107696017038022E-5</v>
      </c>
    </row>
    <row r="1224" spans="1:20" ht="12.95" customHeight="1" x14ac:dyDescent="0.2">
      <c r="A1224" s="47" t="s">
        <v>2207</v>
      </c>
      <c r="B1224" s="48" t="s">
        <v>2226</v>
      </c>
      <c r="C1224" s="49">
        <v>50004.4447</v>
      </c>
      <c r="D1224" s="49">
        <v>1.8E-3</v>
      </c>
      <c r="E1224" s="4">
        <f t="shared" si="230"/>
        <v>-7131.505886599195</v>
      </c>
      <c r="F1224" s="4">
        <f t="shared" si="231"/>
        <v>-7131.5</v>
      </c>
      <c r="G1224" s="4">
        <f t="shared" si="232"/>
        <v>-3.7022500036982819E-3</v>
      </c>
      <c r="J1224" s="1">
        <f>G1224</f>
        <v>-3.7022500036982819E-3</v>
      </c>
      <c r="O1224" s="4"/>
      <c r="P1224" s="92">
        <f t="shared" si="233"/>
        <v>-1.2093941446482777E-2</v>
      </c>
      <c r="Q1224" s="19">
        <f t="shared" si="234"/>
        <v>34985.9447</v>
      </c>
      <c r="R1224" s="90">
        <f t="shared" si="235"/>
        <v>7.0420485270902516E-5</v>
      </c>
      <c r="S1224" s="1">
        <f>S$17</f>
        <v>1</v>
      </c>
      <c r="T1224" s="90">
        <f t="shared" si="236"/>
        <v>7.0420485270902516E-5</v>
      </c>
    </row>
    <row r="1225" spans="1:20" ht="12.95" customHeight="1" x14ac:dyDescent="0.2">
      <c r="A1225" s="47" t="s">
        <v>2227</v>
      </c>
      <c r="B1225" s="53"/>
      <c r="C1225" s="49">
        <v>50006.648999999998</v>
      </c>
      <c r="D1225" s="49"/>
      <c r="E1225" s="4">
        <f t="shared" si="230"/>
        <v>-7128.0010366838269</v>
      </c>
      <c r="F1225" s="4">
        <f t="shared" si="231"/>
        <v>-7128</v>
      </c>
      <c r="G1225" s="4">
        <f t="shared" si="232"/>
        <v>-6.520000024465844E-4</v>
      </c>
      <c r="I1225" s="1">
        <f t="shared" ref="I1225:I1244" si="241">G1225</f>
        <v>-6.520000024465844E-4</v>
      </c>
      <c r="O1225" s="4"/>
      <c r="P1225" s="92">
        <f t="shared" si="233"/>
        <v>-1.2087999693127538E-2</v>
      </c>
      <c r="Q1225" s="19">
        <f t="shared" si="234"/>
        <v>34988.148999999998</v>
      </c>
      <c r="R1225" s="90">
        <f t="shared" si="235"/>
        <v>1.3078208892525488E-4</v>
      </c>
      <c r="S1225" s="1">
        <f t="shared" ref="S1225:S1244" si="242">S$16</f>
        <v>0.1</v>
      </c>
      <c r="T1225" s="90">
        <f t="shared" si="236"/>
        <v>1.3078208892525489E-5</v>
      </c>
    </row>
    <row r="1226" spans="1:20" ht="12.95" customHeight="1" x14ac:dyDescent="0.2">
      <c r="A1226" s="52" t="s">
        <v>2273</v>
      </c>
      <c r="B1226" s="53"/>
      <c r="C1226" s="52">
        <v>50017.343999999997</v>
      </c>
      <c r="D1226" s="52" t="s">
        <v>2272</v>
      </c>
      <c r="E1226" s="4">
        <f t="shared" si="230"/>
        <v>-7110.9959240199869</v>
      </c>
      <c r="F1226" s="4">
        <f t="shared" si="231"/>
        <v>-7111</v>
      </c>
      <c r="G1226" s="4">
        <f t="shared" si="232"/>
        <v>2.5634999983594753E-3</v>
      </c>
      <c r="I1226" s="1">
        <f t="shared" si="241"/>
        <v>2.5634999983594753E-3</v>
      </c>
      <c r="N1226" s="36"/>
      <c r="O1226" s="4"/>
      <c r="P1226" s="92">
        <f t="shared" si="233"/>
        <v>-1.2059153418648083E-2</v>
      </c>
      <c r="Q1226" s="19">
        <f t="shared" si="234"/>
        <v>34998.843999999997</v>
      </c>
      <c r="R1226" s="90">
        <f t="shared" si="235"/>
        <v>2.138219929539228E-4</v>
      </c>
      <c r="S1226" s="1">
        <f t="shared" si="242"/>
        <v>0.1</v>
      </c>
      <c r="T1226" s="90">
        <f t="shared" si="236"/>
        <v>2.1382199295392282E-5</v>
      </c>
    </row>
    <row r="1227" spans="1:20" ht="12.95" customHeight="1" x14ac:dyDescent="0.2">
      <c r="A1227" s="47" t="s">
        <v>2227</v>
      </c>
      <c r="B1227" s="53"/>
      <c r="C1227" s="49">
        <v>50045.641000000003</v>
      </c>
      <c r="D1227" s="49"/>
      <c r="E1227" s="4">
        <f t="shared" si="230"/>
        <v>-7066.0035282229992</v>
      </c>
      <c r="F1227" s="4">
        <f t="shared" si="231"/>
        <v>-7066</v>
      </c>
      <c r="G1227" s="4">
        <f t="shared" si="232"/>
        <v>-2.219000001787208E-3</v>
      </c>
      <c r="I1227" s="1">
        <f t="shared" si="241"/>
        <v>-2.219000001787208E-3</v>
      </c>
      <c r="O1227" s="4"/>
      <c r="P1227" s="92">
        <f t="shared" si="233"/>
        <v>-1.1982905074824777E-2</v>
      </c>
      <c r="Q1227" s="19">
        <f t="shared" si="234"/>
        <v>35027.141000000003</v>
      </c>
      <c r="R1227" s="90">
        <f t="shared" si="235"/>
        <v>9.5333842275288771E-5</v>
      </c>
      <c r="S1227" s="1">
        <f t="shared" si="242"/>
        <v>0.1</v>
      </c>
      <c r="T1227" s="90">
        <f t="shared" si="236"/>
        <v>9.5333842275288778E-6</v>
      </c>
    </row>
    <row r="1228" spans="1:20" ht="12.95" customHeight="1" x14ac:dyDescent="0.2">
      <c r="A1228" s="47" t="s">
        <v>2227</v>
      </c>
      <c r="B1228" s="53"/>
      <c r="C1228" s="49">
        <v>50047.544000000002</v>
      </c>
      <c r="D1228" s="49"/>
      <c r="E1228" s="4">
        <f t="shared" si="230"/>
        <v>-7062.9777470729978</v>
      </c>
      <c r="F1228" s="4">
        <f t="shared" si="231"/>
        <v>-7063</v>
      </c>
      <c r="G1228" s="4">
        <f t="shared" si="232"/>
        <v>1.3995499997690786E-2</v>
      </c>
      <c r="I1228" s="1">
        <f t="shared" si="241"/>
        <v>1.3995499997690786E-2</v>
      </c>
      <c r="O1228" s="4"/>
      <c r="P1228" s="92">
        <f t="shared" si="233"/>
        <v>-1.1977827500500049E-2</v>
      </c>
      <c r="Q1228" s="19">
        <f t="shared" si="234"/>
        <v>35029.044000000002</v>
      </c>
      <c r="R1228" s="90">
        <f t="shared" si="235"/>
        <v>6.7461374132827612E-4</v>
      </c>
      <c r="S1228" s="1">
        <f t="shared" si="242"/>
        <v>0.1</v>
      </c>
      <c r="T1228" s="90">
        <f t="shared" si="236"/>
        <v>6.746137413282762E-5</v>
      </c>
    </row>
    <row r="1229" spans="1:20" ht="12.95" customHeight="1" x14ac:dyDescent="0.2">
      <c r="A1229" s="47" t="s">
        <v>2227</v>
      </c>
      <c r="B1229" s="53"/>
      <c r="C1229" s="49">
        <v>50062.618999999999</v>
      </c>
      <c r="D1229" s="49"/>
      <c r="E1229" s="4">
        <f t="shared" si="230"/>
        <v>-7039.0084087459909</v>
      </c>
      <c r="F1229" s="4">
        <f t="shared" si="231"/>
        <v>-7039</v>
      </c>
      <c r="G1229" s="4">
        <f t="shared" si="232"/>
        <v>-5.2885000040987507E-3</v>
      </c>
      <c r="I1229" s="1">
        <f t="shared" si="241"/>
        <v>-5.2885000040987507E-3</v>
      </c>
      <c r="O1229" s="4"/>
      <c r="P1229" s="92">
        <f t="shared" si="233"/>
        <v>-1.1937232324587934E-2</v>
      </c>
      <c r="Q1229" s="19">
        <f t="shared" si="234"/>
        <v>35044.118999999999</v>
      </c>
      <c r="R1229" s="90">
        <f t="shared" si="235"/>
        <v>4.4205641469517479E-5</v>
      </c>
      <c r="S1229" s="1">
        <f t="shared" si="242"/>
        <v>0.1</v>
      </c>
      <c r="T1229" s="90">
        <f t="shared" si="236"/>
        <v>4.4205641469517481E-6</v>
      </c>
    </row>
    <row r="1230" spans="1:20" ht="12.95" customHeight="1" x14ac:dyDescent="0.2">
      <c r="A1230" s="47" t="s">
        <v>2227</v>
      </c>
      <c r="B1230" s="53"/>
      <c r="C1230" s="49">
        <v>50067.661999999997</v>
      </c>
      <c r="D1230" s="49"/>
      <c r="E1230" s="4">
        <f t="shared" si="230"/>
        <v>-7030.9900091981926</v>
      </c>
      <c r="F1230" s="4">
        <f t="shared" si="231"/>
        <v>-7031</v>
      </c>
      <c r="G1230" s="4">
        <f t="shared" si="232"/>
        <v>6.2834999916958623E-3</v>
      </c>
      <c r="I1230" s="1">
        <f t="shared" si="241"/>
        <v>6.2834999916958623E-3</v>
      </c>
      <c r="O1230" s="4"/>
      <c r="P1230" s="92">
        <f t="shared" si="233"/>
        <v>-1.1923710641233806E-2</v>
      </c>
      <c r="Q1230" s="19">
        <f t="shared" si="234"/>
        <v>35049.161999999997</v>
      </c>
      <c r="R1230" s="90">
        <f t="shared" si="235"/>
        <v>3.3150251903186719E-4</v>
      </c>
      <c r="S1230" s="1">
        <f t="shared" si="242"/>
        <v>0.1</v>
      </c>
      <c r="T1230" s="90">
        <f t="shared" si="236"/>
        <v>3.3150251903186718E-5</v>
      </c>
    </row>
    <row r="1231" spans="1:20" ht="12.95" customHeight="1" x14ac:dyDescent="0.2">
      <c r="A1231" s="47" t="s">
        <v>2227</v>
      </c>
      <c r="B1231" s="53"/>
      <c r="C1231" s="49">
        <v>50069.546999999999</v>
      </c>
      <c r="D1231" s="49"/>
      <c r="E1231" s="4">
        <f t="shared" si="230"/>
        <v>-7027.9928481536508</v>
      </c>
      <c r="F1231" s="4">
        <f t="shared" si="231"/>
        <v>-7028</v>
      </c>
      <c r="G1231" s="4">
        <f t="shared" si="232"/>
        <v>4.4979999947827309E-3</v>
      </c>
      <c r="I1231" s="1">
        <f t="shared" si="241"/>
        <v>4.4979999947827309E-3</v>
      </c>
      <c r="O1231" s="4"/>
      <c r="P1231" s="92">
        <f t="shared" si="233"/>
        <v>-1.1918641304446115E-2</v>
      </c>
      <c r="Q1231" s="19">
        <f t="shared" si="234"/>
        <v>35051.046999999999</v>
      </c>
      <c r="R1231" s="90">
        <f t="shared" si="235"/>
        <v>2.6950611154754619E-4</v>
      </c>
      <c r="S1231" s="1">
        <f t="shared" si="242"/>
        <v>0.1</v>
      </c>
      <c r="T1231" s="90">
        <f t="shared" si="236"/>
        <v>2.6950611154754619E-5</v>
      </c>
    </row>
    <row r="1232" spans="1:20" ht="12.95" customHeight="1" x14ac:dyDescent="0.2">
      <c r="A1232" s="36" t="s">
        <v>1731</v>
      </c>
      <c r="B1232" s="156" t="s">
        <v>2232</v>
      </c>
      <c r="C1232" s="157">
        <v>50095.338000000003</v>
      </c>
      <c r="D1232" s="157" t="s">
        <v>2272</v>
      </c>
      <c r="E1232" s="4">
        <f t="shared" si="230"/>
        <v>-6986.9850070397488</v>
      </c>
      <c r="F1232" s="4">
        <f t="shared" si="231"/>
        <v>-6987</v>
      </c>
      <c r="G1232" s="4">
        <f t="shared" si="232"/>
        <v>9.4295000017154962E-3</v>
      </c>
      <c r="I1232" s="1">
        <f t="shared" si="241"/>
        <v>9.4295000017154962E-3</v>
      </c>
      <c r="O1232" s="4"/>
      <c r="P1232" s="92">
        <f t="shared" si="233"/>
        <v>-1.1849431132713441E-2</v>
      </c>
      <c r="Q1232" s="19">
        <f t="shared" si="234"/>
        <v>35076.838000000003</v>
      </c>
      <c r="R1232" s="90">
        <f t="shared" si="235"/>
        <v>4.5279291022376917E-4</v>
      </c>
      <c r="S1232" s="1">
        <f t="shared" si="242"/>
        <v>0.1</v>
      </c>
      <c r="T1232" s="90">
        <f t="shared" si="236"/>
        <v>4.5279291022376917E-5</v>
      </c>
    </row>
    <row r="1233" spans="1:20" ht="12.95" customHeight="1" x14ac:dyDescent="0.2">
      <c r="A1233" s="47" t="s">
        <v>2227</v>
      </c>
      <c r="B1233" s="53"/>
      <c r="C1233" s="49">
        <v>50096.584000000003</v>
      </c>
      <c r="D1233" s="49"/>
      <c r="E1233" s="4">
        <f t="shared" si="230"/>
        <v>-6985.0038597392222</v>
      </c>
      <c r="F1233" s="4">
        <f t="shared" si="231"/>
        <v>-6985</v>
      </c>
      <c r="G1233" s="4">
        <f t="shared" si="232"/>
        <v>-2.4275000032503158E-3</v>
      </c>
      <c r="I1233" s="1">
        <f t="shared" si="241"/>
        <v>-2.4275000032503158E-3</v>
      </c>
      <c r="O1233" s="4"/>
      <c r="P1233" s="92">
        <f t="shared" si="233"/>
        <v>-1.1846058400242811E-2</v>
      </c>
      <c r="Q1233" s="19">
        <f t="shared" si="234"/>
        <v>35078.084000000003</v>
      </c>
      <c r="R1233" s="90">
        <f t="shared" si="235"/>
        <v>8.8709242277557832E-5</v>
      </c>
      <c r="S1233" s="1">
        <f t="shared" si="242"/>
        <v>0.1</v>
      </c>
      <c r="T1233" s="90">
        <f t="shared" si="236"/>
        <v>8.8709242277557829E-6</v>
      </c>
    </row>
    <row r="1234" spans="1:20" ht="12.95" customHeight="1" x14ac:dyDescent="0.2">
      <c r="A1234" s="52" t="s">
        <v>2273</v>
      </c>
      <c r="B1234" s="53"/>
      <c r="C1234" s="52">
        <v>50191.555</v>
      </c>
      <c r="D1234" s="52" t="s">
        <v>2272</v>
      </c>
      <c r="E1234" s="4">
        <f t="shared" si="230"/>
        <v>-6833.9994132878401</v>
      </c>
      <c r="F1234" s="4">
        <f t="shared" si="231"/>
        <v>-6834</v>
      </c>
      <c r="G1234" s="4">
        <f t="shared" si="232"/>
        <v>3.6900000122841448E-4</v>
      </c>
      <c r="I1234" s="1">
        <f t="shared" si="241"/>
        <v>3.6900000122841448E-4</v>
      </c>
      <c r="N1234" s="36"/>
      <c r="O1234" s="4"/>
      <c r="P1234" s="92">
        <f t="shared" si="233"/>
        <v>-1.1592323345463335E-2</v>
      </c>
      <c r="Q1234" s="19">
        <f t="shared" si="234"/>
        <v>35173.055</v>
      </c>
      <c r="R1234" s="90">
        <f t="shared" si="235"/>
        <v>1.4307325620411312E-4</v>
      </c>
      <c r="S1234" s="1">
        <f t="shared" si="242"/>
        <v>0.1</v>
      </c>
      <c r="T1234" s="90">
        <f t="shared" si="236"/>
        <v>1.4307325620411313E-5</v>
      </c>
    </row>
    <row r="1235" spans="1:20" ht="12.95" customHeight="1" x14ac:dyDescent="0.2">
      <c r="A1235" s="36" t="s">
        <v>1731</v>
      </c>
      <c r="B1235" s="156" t="s">
        <v>2232</v>
      </c>
      <c r="C1235" s="157">
        <v>50242.487000000001</v>
      </c>
      <c r="D1235" s="157" t="s">
        <v>2272</v>
      </c>
      <c r="E1235" s="4">
        <f t="shared" si="230"/>
        <v>-6753.0172348685119</v>
      </c>
      <c r="F1235" s="4">
        <f t="shared" si="231"/>
        <v>-6753</v>
      </c>
      <c r="G1235" s="4">
        <f t="shared" si="232"/>
        <v>-1.0839499998837709E-2</v>
      </c>
      <c r="I1235" s="1">
        <f t="shared" si="241"/>
        <v>-1.0839499998837709E-2</v>
      </c>
      <c r="O1235" s="4"/>
      <c r="P1235" s="92">
        <f t="shared" si="233"/>
        <v>-1.1456950954652748E-2</v>
      </c>
      <c r="Q1235" s="19">
        <f t="shared" si="234"/>
        <v>35223.987000000001</v>
      </c>
      <c r="R1235" s="90">
        <f t="shared" si="235"/>
        <v>3.8124568283690467E-7</v>
      </c>
      <c r="S1235" s="1">
        <f t="shared" si="242"/>
        <v>0.1</v>
      </c>
      <c r="T1235" s="90">
        <f t="shared" si="236"/>
        <v>3.8124568283690472E-8</v>
      </c>
    </row>
    <row r="1236" spans="1:20" ht="12.95" customHeight="1" x14ac:dyDescent="0.2">
      <c r="A1236" s="36" t="s">
        <v>1731</v>
      </c>
      <c r="B1236" s="156" t="s">
        <v>2232</v>
      </c>
      <c r="C1236" s="157">
        <v>50242.493900000001</v>
      </c>
      <c r="D1236" s="157" t="s">
        <v>2272</v>
      </c>
      <c r="E1236" s="4">
        <f t="shared" si="230"/>
        <v>-6753.0062638280833</v>
      </c>
      <c r="F1236" s="4">
        <f t="shared" si="231"/>
        <v>-6753</v>
      </c>
      <c r="G1236" s="4">
        <f t="shared" si="232"/>
        <v>-3.9394999985233881E-3</v>
      </c>
      <c r="I1236" s="1">
        <f t="shared" si="241"/>
        <v>-3.9394999985233881E-3</v>
      </c>
      <c r="O1236" s="4"/>
      <c r="P1236" s="92">
        <f t="shared" si="233"/>
        <v>-1.1456950954652748E-2</v>
      </c>
      <c r="Q1236" s="19">
        <f t="shared" si="234"/>
        <v>35223.993900000001</v>
      </c>
      <c r="R1236" s="90">
        <f t="shared" si="235"/>
        <v>5.6512068877810225E-5</v>
      </c>
      <c r="S1236" s="1">
        <f t="shared" si="242"/>
        <v>0.1</v>
      </c>
      <c r="T1236" s="90">
        <f t="shared" si="236"/>
        <v>5.6512068877810231E-6</v>
      </c>
    </row>
    <row r="1237" spans="1:20" ht="12.95" customHeight="1" x14ac:dyDescent="0.2">
      <c r="A1237" s="36" t="s">
        <v>1731</v>
      </c>
      <c r="B1237" s="156" t="s">
        <v>2232</v>
      </c>
      <c r="C1237" s="157">
        <v>50242.493900000001</v>
      </c>
      <c r="D1237" s="157" t="s">
        <v>2272</v>
      </c>
      <c r="E1237" s="4">
        <f t="shared" ref="E1237:E1300" si="243">(C1237-C$7)/C$8</f>
        <v>-6753.0062638280833</v>
      </c>
      <c r="F1237" s="4">
        <f t="shared" ref="F1237:F1300" si="244">ROUND(2*E1237,0)/2</f>
        <v>-6753</v>
      </c>
      <c r="G1237" s="4">
        <f t="shared" ref="G1237:G1300" si="245">C1237-(C$7+F1237*C$8)</f>
        <v>-3.9394999985233881E-3</v>
      </c>
      <c r="I1237" s="1">
        <f t="shared" si="241"/>
        <v>-3.9394999985233881E-3</v>
      </c>
      <c r="O1237" s="4"/>
      <c r="P1237" s="92">
        <f t="shared" ref="P1237:P1300" si="246">+D$11+D$12*F1237+D$13*F1237^2</f>
        <v>-1.1456950954652748E-2</v>
      </c>
      <c r="Q1237" s="19">
        <f t="shared" ref="Q1237:Q1300" si="247">+C1237-15018.5</f>
        <v>35223.993900000001</v>
      </c>
      <c r="R1237" s="90">
        <f t="shared" ref="R1237:R1300" si="248">+(P1237-G1237)^2</f>
        <v>5.6512068877810225E-5</v>
      </c>
      <c r="S1237" s="1">
        <f t="shared" si="242"/>
        <v>0.1</v>
      </c>
      <c r="T1237" s="90">
        <f t="shared" ref="T1237:T1300" si="249">+S1237*R1237</f>
        <v>5.6512068877810231E-6</v>
      </c>
    </row>
    <row r="1238" spans="1:20" ht="12.95" customHeight="1" x14ac:dyDescent="0.2">
      <c r="A1238" s="36" t="s">
        <v>1731</v>
      </c>
      <c r="B1238" s="156" t="s">
        <v>2232</v>
      </c>
      <c r="C1238" s="157">
        <v>50242.494599999998</v>
      </c>
      <c r="D1238" s="157" t="s">
        <v>2272</v>
      </c>
      <c r="E1238" s="4">
        <f t="shared" si="243"/>
        <v>-6753.0051508239867</v>
      </c>
      <c r="F1238" s="4">
        <f t="shared" si="244"/>
        <v>-6753</v>
      </c>
      <c r="G1238" s="4">
        <f t="shared" si="245"/>
        <v>-3.2395000016549602E-3</v>
      </c>
      <c r="I1238" s="1">
        <f t="shared" si="241"/>
        <v>-3.2395000016549602E-3</v>
      </c>
      <c r="O1238" s="4"/>
      <c r="P1238" s="92">
        <f t="shared" si="246"/>
        <v>-1.1456950954652748E-2</v>
      </c>
      <c r="Q1238" s="19">
        <f t="shared" si="247"/>
        <v>35223.994599999998</v>
      </c>
      <c r="R1238" s="90">
        <f t="shared" si="248"/>
        <v>6.7526500164924252E-5</v>
      </c>
      <c r="S1238" s="1">
        <f t="shared" si="242"/>
        <v>0.1</v>
      </c>
      <c r="T1238" s="90">
        <f t="shared" si="249"/>
        <v>6.7526500164924257E-6</v>
      </c>
    </row>
    <row r="1239" spans="1:20" ht="12.95" customHeight="1" x14ac:dyDescent="0.2">
      <c r="A1239" s="52" t="s">
        <v>2273</v>
      </c>
      <c r="B1239" s="53"/>
      <c r="C1239" s="52">
        <v>50242.502</v>
      </c>
      <c r="D1239" s="52" t="s">
        <v>2272</v>
      </c>
      <c r="E1239" s="4">
        <f t="shared" si="243"/>
        <v>-6752.9933847806251</v>
      </c>
      <c r="F1239" s="4">
        <f t="shared" si="244"/>
        <v>-6753</v>
      </c>
      <c r="G1239" s="4">
        <f t="shared" si="245"/>
        <v>4.160500000580214E-3</v>
      </c>
      <c r="I1239" s="1">
        <f t="shared" si="241"/>
        <v>4.160500000580214E-3</v>
      </c>
      <c r="N1239" s="36"/>
      <c r="O1239" s="4"/>
      <c r="P1239" s="92">
        <f t="shared" si="246"/>
        <v>-1.1456950954652748E-2</v>
      </c>
      <c r="Q1239" s="19">
        <f t="shared" si="247"/>
        <v>35224.002</v>
      </c>
      <c r="R1239" s="90">
        <f t="shared" si="248"/>
        <v>2.4390477433910694E-4</v>
      </c>
      <c r="S1239" s="1">
        <f t="shared" si="242"/>
        <v>0.1</v>
      </c>
      <c r="T1239" s="90">
        <f t="shared" si="249"/>
        <v>2.4390477433910696E-5</v>
      </c>
    </row>
    <row r="1240" spans="1:20" ht="12.95" customHeight="1" x14ac:dyDescent="0.2">
      <c r="A1240" s="36" t="s">
        <v>1731</v>
      </c>
      <c r="B1240" s="156" t="s">
        <v>2232</v>
      </c>
      <c r="C1240" s="157">
        <v>50288.412499999999</v>
      </c>
      <c r="D1240" s="157" t="s">
        <v>2272</v>
      </c>
      <c r="E1240" s="4">
        <f t="shared" si="243"/>
        <v>-6679.9954207831306</v>
      </c>
      <c r="F1240" s="4">
        <f t="shared" si="244"/>
        <v>-6680</v>
      </c>
      <c r="G1240" s="4">
        <f t="shared" si="245"/>
        <v>2.879999992728699E-3</v>
      </c>
      <c r="I1240" s="1">
        <f t="shared" si="241"/>
        <v>2.879999992728699E-3</v>
      </c>
      <c r="O1240" s="4"/>
      <c r="P1240" s="92">
        <f t="shared" si="246"/>
        <v>-1.1335389659330848E-2</v>
      </c>
      <c r="Q1240" s="19">
        <f t="shared" si="247"/>
        <v>35269.912499999999</v>
      </c>
      <c r="R1240" s="90">
        <f t="shared" si="248"/>
        <v>2.0207730295988165E-4</v>
      </c>
      <c r="S1240" s="1">
        <f t="shared" si="242"/>
        <v>0.1</v>
      </c>
      <c r="T1240" s="90">
        <f t="shared" si="249"/>
        <v>2.0207730295988167E-5</v>
      </c>
    </row>
    <row r="1241" spans="1:20" ht="12.95" customHeight="1" x14ac:dyDescent="0.2">
      <c r="A1241" s="36" t="s">
        <v>1731</v>
      </c>
      <c r="B1241" s="156" t="s">
        <v>2232</v>
      </c>
      <c r="C1241" s="157">
        <v>50293.442000000003</v>
      </c>
      <c r="D1241" s="157" t="s">
        <v>2272</v>
      </c>
      <c r="E1241" s="4">
        <f t="shared" si="243"/>
        <v>-6671.9984863144209</v>
      </c>
      <c r="F1241" s="4">
        <f t="shared" si="244"/>
        <v>-6672</v>
      </c>
      <c r="G1241" s="4">
        <f t="shared" si="245"/>
        <v>9.5200000214390457E-4</v>
      </c>
      <c r="I1241" s="1">
        <f t="shared" si="241"/>
        <v>9.5200000214390457E-4</v>
      </c>
      <c r="O1241" s="4"/>
      <c r="P1241" s="92">
        <f t="shared" si="246"/>
        <v>-1.1322093292227858E-2</v>
      </c>
      <c r="Q1241" s="19">
        <f t="shared" si="247"/>
        <v>35274.942000000003</v>
      </c>
      <c r="R1241" s="90">
        <f t="shared" si="248"/>
        <v>1.5065336619894188E-4</v>
      </c>
      <c r="S1241" s="1">
        <f t="shared" si="242"/>
        <v>0.1</v>
      </c>
      <c r="T1241" s="90">
        <f t="shared" si="249"/>
        <v>1.5065336619894189E-5</v>
      </c>
    </row>
    <row r="1242" spans="1:20" ht="12.95" customHeight="1" x14ac:dyDescent="0.2">
      <c r="A1242" s="47" t="s">
        <v>2228</v>
      </c>
      <c r="B1242" s="48"/>
      <c r="C1242" s="49">
        <v>50304.76</v>
      </c>
      <c r="D1242" s="49"/>
      <c r="E1242" s="4">
        <f t="shared" si="243"/>
        <v>-6654.0028000003176</v>
      </c>
      <c r="F1242" s="4">
        <f t="shared" si="244"/>
        <v>-6654</v>
      </c>
      <c r="G1242" s="4">
        <f t="shared" si="245"/>
        <v>-1.7609999995329417E-3</v>
      </c>
      <c r="I1242" s="1">
        <f t="shared" si="241"/>
        <v>-1.7609999995329417E-3</v>
      </c>
      <c r="O1242" s="4"/>
      <c r="P1242" s="92">
        <f t="shared" si="246"/>
        <v>-1.1292194824185817E-2</v>
      </c>
      <c r="Q1242" s="19">
        <f t="shared" si="247"/>
        <v>35286.26</v>
      </c>
      <c r="R1242" s="90">
        <f t="shared" si="248"/>
        <v>9.0843674785489757E-5</v>
      </c>
      <c r="S1242" s="1">
        <f t="shared" si="242"/>
        <v>0.1</v>
      </c>
      <c r="T1242" s="90">
        <f t="shared" si="249"/>
        <v>9.0843674785489754E-6</v>
      </c>
    </row>
    <row r="1243" spans="1:20" ht="12.95" customHeight="1" x14ac:dyDescent="0.2">
      <c r="A1243" s="47" t="s">
        <v>2228</v>
      </c>
      <c r="B1243" s="48"/>
      <c r="C1243" s="49">
        <v>50309.792999999998</v>
      </c>
      <c r="D1243" s="49"/>
      <c r="E1243" s="4">
        <f t="shared" si="243"/>
        <v>-6646.0003005111139</v>
      </c>
      <c r="F1243" s="4">
        <f t="shared" si="244"/>
        <v>-6646</v>
      </c>
      <c r="G1243" s="4">
        <f t="shared" si="245"/>
        <v>-1.8900000577559695E-4</v>
      </c>
      <c r="I1243" s="1">
        <f t="shared" si="241"/>
        <v>-1.8900000577559695E-4</v>
      </c>
      <c r="O1243" s="4"/>
      <c r="P1243" s="92">
        <f t="shared" si="246"/>
        <v>-1.1278914775251437E-2</v>
      </c>
      <c r="Q1243" s="19">
        <f t="shared" si="247"/>
        <v>35291.292999999998</v>
      </c>
      <c r="R1243" s="90">
        <f t="shared" si="248"/>
        <v>1.2298620959423837E-4</v>
      </c>
      <c r="S1243" s="1">
        <f t="shared" si="242"/>
        <v>0.1</v>
      </c>
      <c r="T1243" s="90">
        <f t="shared" si="249"/>
        <v>1.2298620959423837E-5</v>
      </c>
    </row>
    <row r="1244" spans="1:20" ht="12.95" customHeight="1" x14ac:dyDescent="0.2">
      <c r="A1244" s="36" t="s">
        <v>1731</v>
      </c>
      <c r="B1244" s="156" t="s">
        <v>2232</v>
      </c>
      <c r="C1244" s="157">
        <v>50315.458400000003</v>
      </c>
      <c r="D1244" s="157" t="s">
        <v>2272</v>
      </c>
      <c r="E1244" s="4">
        <f t="shared" si="243"/>
        <v>-6636.9922813165549</v>
      </c>
      <c r="F1244" s="4">
        <f t="shared" si="244"/>
        <v>-6637</v>
      </c>
      <c r="G1244" s="4">
        <f t="shared" si="245"/>
        <v>4.8545000026933849E-3</v>
      </c>
      <c r="I1244" s="1">
        <f t="shared" si="241"/>
        <v>4.8545000026933849E-3</v>
      </c>
      <c r="O1244" s="4"/>
      <c r="P1244" s="92">
        <f t="shared" si="246"/>
        <v>-1.1263980721834384E-2</v>
      </c>
      <c r="Q1244" s="19">
        <f t="shared" si="247"/>
        <v>35296.958400000003</v>
      </c>
      <c r="R1244" s="90">
        <f t="shared" si="248"/>
        <v>2.5980542086697321E-4</v>
      </c>
      <c r="S1244" s="1">
        <f t="shared" si="242"/>
        <v>0.1</v>
      </c>
      <c r="T1244" s="90">
        <f t="shared" si="249"/>
        <v>2.5980542086697323E-5</v>
      </c>
    </row>
    <row r="1245" spans="1:20" ht="12.95" customHeight="1" x14ac:dyDescent="0.2">
      <c r="A1245" s="47" t="s">
        <v>2233</v>
      </c>
      <c r="B1245" s="58" t="s">
        <v>2232</v>
      </c>
      <c r="C1245" s="59">
        <v>50328.6564</v>
      </c>
      <c r="D1245" s="59">
        <v>1E-4</v>
      </c>
      <c r="E1245" s="4">
        <f t="shared" si="243"/>
        <v>-6616.007383987213</v>
      </c>
      <c r="F1245" s="4">
        <f t="shared" si="244"/>
        <v>-6616</v>
      </c>
      <c r="G1245" s="4">
        <f t="shared" si="245"/>
        <v>-4.6440000005532056E-3</v>
      </c>
      <c r="H1245" s="22"/>
      <c r="J1245" s="1">
        <f t="shared" ref="J1245:J1251" si="250">G1245</f>
        <v>-4.6440000005532056E-3</v>
      </c>
      <c r="O1245" s="4"/>
      <c r="P1245" s="92">
        <f t="shared" si="246"/>
        <v>-1.1229159309805704E-2</v>
      </c>
      <c r="Q1245" s="19">
        <f t="shared" si="247"/>
        <v>35310.1564</v>
      </c>
      <c r="R1245" s="90">
        <f t="shared" si="248"/>
        <v>4.3364323128234849E-5</v>
      </c>
      <c r="S1245" s="1">
        <f t="shared" ref="S1245:S1251" si="251">S$17</f>
        <v>1</v>
      </c>
      <c r="T1245" s="90">
        <f t="shared" si="249"/>
        <v>4.3364323128234849E-5</v>
      </c>
    </row>
    <row r="1246" spans="1:20" ht="12.95" customHeight="1" x14ac:dyDescent="0.2">
      <c r="A1246" s="47" t="s">
        <v>2233</v>
      </c>
      <c r="B1246" s="58" t="s">
        <v>2232</v>
      </c>
      <c r="C1246" s="59">
        <v>50328.6564</v>
      </c>
      <c r="D1246" s="59">
        <v>1E-4</v>
      </c>
      <c r="E1246" s="4">
        <f t="shared" si="243"/>
        <v>-6616.007383987213</v>
      </c>
      <c r="F1246" s="4">
        <f t="shared" si="244"/>
        <v>-6616</v>
      </c>
      <c r="G1246" s="4">
        <f t="shared" si="245"/>
        <v>-4.6440000005532056E-3</v>
      </c>
      <c r="H1246" s="22"/>
      <c r="J1246" s="1">
        <f t="shared" si="250"/>
        <v>-4.6440000005532056E-3</v>
      </c>
      <c r="O1246" s="4"/>
      <c r="P1246" s="92">
        <f t="shared" si="246"/>
        <v>-1.1229159309805704E-2</v>
      </c>
      <c r="Q1246" s="19">
        <f t="shared" si="247"/>
        <v>35310.1564</v>
      </c>
      <c r="R1246" s="90">
        <f t="shared" si="248"/>
        <v>4.3364323128234849E-5</v>
      </c>
      <c r="S1246" s="1">
        <f t="shared" si="251"/>
        <v>1</v>
      </c>
      <c r="T1246" s="90">
        <f t="shared" si="249"/>
        <v>4.3364323128234849E-5</v>
      </c>
    </row>
    <row r="1247" spans="1:20" ht="12.95" customHeight="1" x14ac:dyDescent="0.2">
      <c r="A1247" s="51" t="s">
        <v>2233</v>
      </c>
      <c r="B1247" s="53" t="s">
        <v>2232</v>
      </c>
      <c r="C1247" s="60">
        <v>50328.6564</v>
      </c>
      <c r="D1247" s="60" t="s">
        <v>2166</v>
      </c>
      <c r="E1247" s="4">
        <f t="shared" si="243"/>
        <v>-6616.007383987213</v>
      </c>
      <c r="F1247" s="4">
        <f t="shared" si="244"/>
        <v>-6616</v>
      </c>
      <c r="G1247" s="4">
        <f t="shared" si="245"/>
        <v>-4.6440000005532056E-3</v>
      </c>
      <c r="J1247" s="1">
        <f t="shared" si="250"/>
        <v>-4.6440000005532056E-3</v>
      </c>
      <c r="O1247" s="4"/>
      <c r="P1247" s="92">
        <f t="shared" si="246"/>
        <v>-1.1229159309805704E-2</v>
      </c>
      <c r="Q1247" s="19">
        <f t="shared" si="247"/>
        <v>35310.1564</v>
      </c>
      <c r="R1247" s="90">
        <f t="shared" si="248"/>
        <v>4.3364323128234849E-5</v>
      </c>
      <c r="S1247" s="1">
        <f t="shared" si="251"/>
        <v>1</v>
      </c>
      <c r="T1247" s="90">
        <f t="shared" si="249"/>
        <v>4.3364323128234849E-5</v>
      </c>
    </row>
    <row r="1248" spans="1:20" ht="12.95" customHeight="1" x14ac:dyDescent="0.2">
      <c r="A1248" s="47" t="s">
        <v>2233</v>
      </c>
      <c r="B1248" s="58" t="s">
        <v>2226</v>
      </c>
      <c r="C1248" s="59">
        <v>50329.600200000001</v>
      </c>
      <c r="D1248" s="59">
        <v>2.0000000000000001E-4</v>
      </c>
      <c r="E1248" s="4">
        <f t="shared" si="243"/>
        <v>-6614.5067364573251</v>
      </c>
      <c r="F1248" s="4">
        <f t="shared" si="244"/>
        <v>-6614.5</v>
      </c>
      <c r="G1248" s="4">
        <f t="shared" si="245"/>
        <v>-4.2367499991087243E-3</v>
      </c>
      <c r="H1248" s="22"/>
      <c r="J1248" s="1">
        <f t="shared" si="250"/>
        <v>-4.2367499991087243E-3</v>
      </c>
      <c r="O1248" s="4"/>
      <c r="P1248" s="92">
        <f t="shared" si="246"/>
        <v>-1.122667338997925E-2</v>
      </c>
      <c r="Q1248" s="19">
        <f t="shared" si="247"/>
        <v>35311.100200000001</v>
      </c>
      <c r="R1248" s="90">
        <f t="shared" si="248"/>
        <v>4.8859029010238907E-5</v>
      </c>
      <c r="S1248" s="1">
        <f t="shared" si="251"/>
        <v>1</v>
      </c>
      <c r="T1248" s="90">
        <f t="shared" si="249"/>
        <v>4.8859029010238907E-5</v>
      </c>
    </row>
    <row r="1249" spans="1:35" ht="12.95" customHeight="1" x14ac:dyDescent="0.2">
      <c r="A1249" s="47" t="s">
        <v>2233</v>
      </c>
      <c r="B1249" s="58" t="s">
        <v>2226</v>
      </c>
      <c r="C1249" s="59">
        <v>50329.600200000001</v>
      </c>
      <c r="D1249" s="59">
        <v>2.0000000000000001E-4</v>
      </c>
      <c r="E1249" s="4">
        <f t="shared" si="243"/>
        <v>-6614.5067364573251</v>
      </c>
      <c r="F1249" s="4">
        <f t="shared" si="244"/>
        <v>-6614.5</v>
      </c>
      <c r="G1249" s="4">
        <f t="shared" si="245"/>
        <v>-4.2367499991087243E-3</v>
      </c>
      <c r="H1249" s="22"/>
      <c r="J1249" s="1">
        <f t="shared" si="250"/>
        <v>-4.2367499991087243E-3</v>
      </c>
      <c r="O1249" s="4"/>
      <c r="P1249" s="92">
        <f t="shared" si="246"/>
        <v>-1.122667338997925E-2</v>
      </c>
      <c r="Q1249" s="19">
        <f t="shared" si="247"/>
        <v>35311.100200000001</v>
      </c>
      <c r="R1249" s="90">
        <f t="shared" si="248"/>
        <v>4.8859029010238907E-5</v>
      </c>
      <c r="S1249" s="1">
        <f t="shared" si="251"/>
        <v>1</v>
      </c>
      <c r="T1249" s="90">
        <f t="shared" si="249"/>
        <v>4.8859029010238907E-5</v>
      </c>
    </row>
    <row r="1250" spans="1:35" ht="12.95" customHeight="1" x14ac:dyDescent="0.2">
      <c r="A1250" s="47" t="s">
        <v>2233</v>
      </c>
      <c r="B1250" s="58" t="s">
        <v>2232</v>
      </c>
      <c r="C1250" s="59">
        <v>50330.544099999999</v>
      </c>
      <c r="D1250" s="59">
        <v>1E-4</v>
      </c>
      <c r="E1250" s="4">
        <f t="shared" si="243"/>
        <v>-6613.005929926856</v>
      </c>
      <c r="F1250" s="4">
        <f t="shared" si="244"/>
        <v>-6613</v>
      </c>
      <c r="G1250" s="4">
        <f t="shared" si="245"/>
        <v>-3.7295000001904555E-3</v>
      </c>
      <c r="H1250" s="22"/>
      <c r="J1250" s="1">
        <f t="shared" si="250"/>
        <v>-3.7295000001904555E-3</v>
      </c>
      <c r="O1250" s="4"/>
      <c r="P1250" s="92">
        <f t="shared" si="246"/>
        <v>-1.1224187646671447E-2</v>
      </c>
      <c r="Q1250" s="19">
        <f t="shared" si="247"/>
        <v>35312.044099999999</v>
      </c>
      <c r="R1250" s="90">
        <f t="shared" si="248"/>
        <v>5.617034291831479E-5</v>
      </c>
      <c r="S1250" s="1">
        <f t="shared" si="251"/>
        <v>1</v>
      </c>
      <c r="T1250" s="90">
        <f t="shared" si="249"/>
        <v>5.617034291831479E-5</v>
      </c>
    </row>
    <row r="1251" spans="1:35" ht="12.95" customHeight="1" x14ac:dyDescent="0.2">
      <c r="A1251" s="47" t="s">
        <v>2233</v>
      </c>
      <c r="B1251" s="58" t="s">
        <v>2232</v>
      </c>
      <c r="C1251" s="59">
        <v>50330.544099999999</v>
      </c>
      <c r="D1251" s="59">
        <v>1E-4</v>
      </c>
      <c r="E1251" s="4">
        <f t="shared" si="243"/>
        <v>-6613.005929926856</v>
      </c>
      <c r="F1251" s="4">
        <f t="shared" si="244"/>
        <v>-6613</v>
      </c>
      <c r="G1251" s="4">
        <f t="shared" si="245"/>
        <v>-3.7295000001904555E-3</v>
      </c>
      <c r="H1251" s="22"/>
      <c r="J1251" s="1">
        <f t="shared" si="250"/>
        <v>-3.7295000001904555E-3</v>
      </c>
      <c r="O1251" s="4"/>
      <c r="P1251" s="92">
        <f t="shared" si="246"/>
        <v>-1.1224187646671447E-2</v>
      </c>
      <c r="Q1251" s="19">
        <f t="shared" si="247"/>
        <v>35312.044099999999</v>
      </c>
      <c r="R1251" s="90">
        <f t="shared" si="248"/>
        <v>5.617034291831479E-5</v>
      </c>
      <c r="S1251" s="1">
        <f t="shared" si="251"/>
        <v>1</v>
      </c>
      <c r="T1251" s="90">
        <f t="shared" si="249"/>
        <v>5.617034291831479E-5</v>
      </c>
    </row>
    <row r="1252" spans="1:35" ht="12.95" customHeight="1" x14ac:dyDescent="0.2">
      <c r="A1252" s="47" t="s">
        <v>2228</v>
      </c>
      <c r="B1252" s="48"/>
      <c r="C1252" s="49">
        <v>50357.587</v>
      </c>
      <c r="D1252" s="49"/>
      <c r="E1252" s="4">
        <f t="shared" si="243"/>
        <v>-6570.007560477864</v>
      </c>
      <c r="F1252" s="4">
        <f t="shared" si="244"/>
        <v>-6570</v>
      </c>
      <c r="G1252" s="4">
        <f t="shared" si="245"/>
        <v>-4.7550000017508864E-3</v>
      </c>
      <c r="I1252" s="1">
        <f t="shared" ref="I1252:I1263" si="252">G1252</f>
        <v>-4.7550000017508864E-3</v>
      </c>
      <c r="O1252" s="4"/>
      <c r="P1252" s="92">
        <f t="shared" si="246"/>
        <v>-1.1153004731500726E-2</v>
      </c>
      <c r="Q1252" s="19">
        <f t="shared" si="247"/>
        <v>35339.087</v>
      </c>
      <c r="R1252" s="90">
        <f t="shared" si="248"/>
        <v>4.0934464521901316E-5</v>
      </c>
      <c r="S1252" s="1">
        <f t="shared" ref="S1252:S1263" si="253">S$16</f>
        <v>0.1</v>
      </c>
      <c r="T1252" s="90">
        <f t="shared" si="249"/>
        <v>4.0934464521901318E-6</v>
      </c>
    </row>
    <row r="1253" spans="1:35" ht="12.95" customHeight="1" x14ac:dyDescent="0.2">
      <c r="A1253" s="47" t="s">
        <v>2228</v>
      </c>
      <c r="B1253" s="48"/>
      <c r="C1253" s="49">
        <v>50357.601999999999</v>
      </c>
      <c r="D1253" s="49"/>
      <c r="E1253" s="4">
        <f t="shared" si="243"/>
        <v>-6569.9837103899772</v>
      </c>
      <c r="F1253" s="4">
        <f t="shared" si="244"/>
        <v>-6570</v>
      </c>
      <c r="G1253" s="4">
        <f t="shared" si="245"/>
        <v>1.0244999997667037E-2</v>
      </c>
      <c r="I1253" s="1">
        <f t="shared" si="252"/>
        <v>1.0244999997667037E-2</v>
      </c>
      <c r="O1253" s="4"/>
      <c r="P1253" s="92">
        <f t="shared" si="246"/>
        <v>-1.1153004731500726E-2</v>
      </c>
      <c r="Q1253" s="19">
        <f t="shared" si="247"/>
        <v>35339.101999999999</v>
      </c>
      <c r="R1253" s="90">
        <f t="shared" si="248"/>
        <v>4.5787460638948592E-4</v>
      </c>
      <c r="S1253" s="1">
        <f t="shared" si="253"/>
        <v>0.1</v>
      </c>
      <c r="T1253" s="90">
        <f t="shared" si="249"/>
        <v>4.5787460638948596E-5</v>
      </c>
    </row>
    <row r="1254" spans="1:35" ht="12.95" customHeight="1" x14ac:dyDescent="0.2">
      <c r="A1254" s="47" t="s">
        <v>2228</v>
      </c>
      <c r="B1254" s="48"/>
      <c r="C1254" s="49">
        <v>50391.567000000003</v>
      </c>
      <c r="D1254" s="49"/>
      <c r="E1254" s="4">
        <f t="shared" si="243"/>
        <v>-6515.9791613832085</v>
      </c>
      <c r="F1254" s="4">
        <f t="shared" si="244"/>
        <v>-6516</v>
      </c>
      <c r="G1254" s="4">
        <f t="shared" si="245"/>
        <v>1.3105999998515472E-2</v>
      </c>
      <c r="I1254" s="1">
        <f t="shared" si="252"/>
        <v>1.3105999998515472E-2</v>
      </c>
      <c r="O1254" s="4"/>
      <c r="P1254" s="92">
        <f t="shared" si="246"/>
        <v>-1.1063817701088871E-2</v>
      </c>
      <c r="Q1254" s="19">
        <f t="shared" si="247"/>
        <v>35373.067000000003</v>
      </c>
      <c r="R1254" s="90">
        <f t="shared" si="248"/>
        <v>5.8418008763210742E-4</v>
      </c>
      <c r="S1254" s="1">
        <f t="shared" si="253"/>
        <v>0.1</v>
      </c>
      <c r="T1254" s="90">
        <f t="shared" si="249"/>
        <v>5.8418008763210747E-5</v>
      </c>
    </row>
    <row r="1255" spans="1:35" ht="12.95" customHeight="1" x14ac:dyDescent="0.2">
      <c r="A1255" s="47" t="s">
        <v>2159</v>
      </c>
      <c r="B1255" s="48"/>
      <c r="C1255" s="49">
        <v>50422.375</v>
      </c>
      <c r="D1255" s="49"/>
      <c r="E1255" s="4">
        <f t="shared" si="243"/>
        <v>-6466.9942608738538</v>
      </c>
      <c r="F1255" s="4">
        <f t="shared" si="244"/>
        <v>-6467</v>
      </c>
      <c r="G1255" s="4">
        <f t="shared" si="245"/>
        <v>3.6094999959459528E-3</v>
      </c>
      <c r="I1255" s="1">
        <f t="shared" si="252"/>
        <v>3.6094999959459528E-3</v>
      </c>
      <c r="O1255" s="4"/>
      <c r="P1255" s="92">
        <f t="shared" si="246"/>
        <v>-1.0983086704521933E-2</v>
      </c>
      <c r="Q1255" s="19">
        <f t="shared" si="247"/>
        <v>35403.875</v>
      </c>
      <c r="R1255" s="90">
        <f t="shared" si="248"/>
        <v>2.1294358661067223E-4</v>
      </c>
      <c r="S1255" s="1">
        <f t="shared" si="253"/>
        <v>0.1</v>
      </c>
      <c r="T1255" s="90">
        <f t="shared" si="249"/>
        <v>2.1294358661067225E-5</v>
      </c>
      <c r="AD1255" s="1" t="s">
        <v>1989</v>
      </c>
      <c r="AI1255" s="1" t="s">
        <v>1988</v>
      </c>
    </row>
    <row r="1256" spans="1:35" ht="12.95" customHeight="1" x14ac:dyDescent="0.2">
      <c r="A1256" s="47" t="s">
        <v>2228</v>
      </c>
      <c r="B1256" s="48"/>
      <c r="C1256" s="49">
        <v>50474.576000000001</v>
      </c>
      <c r="D1256" s="49"/>
      <c r="E1256" s="4">
        <f t="shared" si="243"/>
        <v>-6383.9943650192363</v>
      </c>
      <c r="F1256" s="4">
        <f t="shared" si="244"/>
        <v>-6384</v>
      </c>
      <c r="G1256" s="4">
        <f t="shared" si="245"/>
        <v>3.5439999992377125E-3</v>
      </c>
      <c r="I1256" s="1">
        <f t="shared" si="252"/>
        <v>3.5439999992377125E-3</v>
      </c>
      <c r="O1256" s="4"/>
      <c r="P1256" s="92">
        <f t="shared" si="246"/>
        <v>-1.084676804584081E-2</v>
      </c>
      <c r="Q1256" s="19">
        <f t="shared" si="247"/>
        <v>35456.076000000001</v>
      </c>
      <c r="R1256" s="90">
        <f t="shared" si="248"/>
        <v>2.0709420492725312E-4</v>
      </c>
      <c r="S1256" s="1">
        <f t="shared" si="253"/>
        <v>0.1</v>
      </c>
      <c r="T1256" s="90">
        <f t="shared" si="249"/>
        <v>2.0709420492725313E-5</v>
      </c>
    </row>
    <row r="1257" spans="1:35" ht="12.95" customHeight="1" x14ac:dyDescent="0.2">
      <c r="A1257" s="36" t="s">
        <v>1731</v>
      </c>
      <c r="B1257" s="156" t="s">
        <v>2232</v>
      </c>
      <c r="C1257" s="157">
        <v>50490.2981</v>
      </c>
      <c r="D1257" s="157" t="s">
        <v>2272</v>
      </c>
      <c r="E1257" s="4">
        <f t="shared" si="243"/>
        <v>-6358.9961339007568</v>
      </c>
      <c r="F1257" s="4">
        <f t="shared" si="244"/>
        <v>-6359</v>
      </c>
      <c r="G1257" s="4">
        <f t="shared" si="245"/>
        <v>2.4314999973285012E-3</v>
      </c>
      <c r="I1257" s="1">
        <f t="shared" si="252"/>
        <v>2.4314999973285012E-3</v>
      </c>
      <c r="O1257" s="4"/>
      <c r="P1257" s="92">
        <f t="shared" si="246"/>
        <v>-1.0805814120079136E-2</v>
      </c>
      <c r="Q1257" s="19">
        <f t="shared" si="247"/>
        <v>35471.7981</v>
      </c>
      <c r="R1257" s="90">
        <f t="shared" si="248"/>
        <v>1.7522648504291954E-4</v>
      </c>
      <c r="S1257" s="1">
        <f t="shared" si="253"/>
        <v>0.1</v>
      </c>
      <c r="T1257" s="90">
        <f t="shared" si="249"/>
        <v>1.7522648504291957E-5</v>
      </c>
    </row>
    <row r="1258" spans="1:35" ht="12.95" customHeight="1" x14ac:dyDescent="0.2">
      <c r="A1258" s="36" t="s">
        <v>1731</v>
      </c>
      <c r="B1258" s="156" t="s">
        <v>2232</v>
      </c>
      <c r="C1258" s="157">
        <v>50593.400900000001</v>
      </c>
      <c r="D1258" s="157" t="s">
        <v>2272</v>
      </c>
      <c r="E1258" s="4">
        <f t="shared" si="243"/>
        <v>-6195.0620778037592</v>
      </c>
      <c r="F1258" s="4">
        <f t="shared" si="244"/>
        <v>-6195</v>
      </c>
      <c r="G1258" s="4">
        <f t="shared" si="245"/>
        <v>-3.9042500000505242E-2</v>
      </c>
      <c r="I1258" s="1">
        <f t="shared" si="252"/>
        <v>-3.9042500000505242E-2</v>
      </c>
      <c r="O1258" s="4"/>
      <c r="P1258" s="92">
        <f t="shared" si="246"/>
        <v>-1.0538372227549187E-2</v>
      </c>
      <c r="Q1258" s="19">
        <f t="shared" si="247"/>
        <v>35574.900900000001</v>
      </c>
      <c r="R1258" s="90">
        <f t="shared" si="248"/>
        <v>8.1248530009700481E-4</v>
      </c>
      <c r="S1258" s="1">
        <f t="shared" si="253"/>
        <v>0.1</v>
      </c>
      <c r="T1258" s="90">
        <f t="shared" si="249"/>
        <v>8.1248530009700481E-5</v>
      </c>
    </row>
    <row r="1259" spans="1:35" ht="12.95" customHeight="1" x14ac:dyDescent="0.2">
      <c r="A1259" s="36" t="s">
        <v>1731</v>
      </c>
      <c r="B1259" s="156" t="s">
        <v>2232</v>
      </c>
      <c r="C1259" s="157">
        <v>50610.417699999998</v>
      </c>
      <c r="D1259" s="157" t="s">
        <v>2272</v>
      </c>
      <c r="E1259" s="4">
        <f t="shared" si="243"/>
        <v>-6168.0052660994115</v>
      </c>
      <c r="F1259" s="4">
        <f t="shared" si="244"/>
        <v>-6168</v>
      </c>
      <c r="G1259" s="4">
        <f t="shared" si="245"/>
        <v>-3.3120000007329509E-3</v>
      </c>
      <c r="I1259" s="1">
        <f t="shared" si="252"/>
        <v>-3.3120000007329509E-3</v>
      </c>
      <c r="O1259" s="4"/>
      <c r="P1259" s="92">
        <f t="shared" si="246"/>
        <v>-1.0494544450250377E-2</v>
      </c>
      <c r="Q1259" s="19">
        <f t="shared" si="247"/>
        <v>35591.917699999998</v>
      </c>
      <c r="R1259" s="90">
        <f t="shared" si="248"/>
        <v>5.1588944769293582E-5</v>
      </c>
      <c r="S1259" s="1">
        <f t="shared" si="253"/>
        <v>0.1</v>
      </c>
      <c r="T1259" s="90">
        <f t="shared" si="249"/>
        <v>5.1588944769293583E-6</v>
      </c>
    </row>
    <row r="1260" spans="1:35" ht="12.95" customHeight="1" x14ac:dyDescent="0.2">
      <c r="A1260" s="36" t="s">
        <v>1731</v>
      </c>
      <c r="B1260" s="156" t="s">
        <v>2232</v>
      </c>
      <c r="C1260" s="157">
        <v>50610.419099999999</v>
      </c>
      <c r="D1260" s="157" t="s">
        <v>2272</v>
      </c>
      <c r="E1260" s="4">
        <f t="shared" si="243"/>
        <v>-6168.0030400912074</v>
      </c>
      <c r="F1260" s="4">
        <f t="shared" si="244"/>
        <v>-6168</v>
      </c>
      <c r="G1260" s="4">
        <f t="shared" si="245"/>
        <v>-1.9119999997201376E-3</v>
      </c>
      <c r="I1260" s="1">
        <f t="shared" si="252"/>
        <v>-1.9119999997201376E-3</v>
      </c>
      <c r="O1260" s="4"/>
      <c r="P1260" s="92">
        <f t="shared" si="246"/>
        <v>-1.0494544450250377E-2</v>
      </c>
      <c r="Q1260" s="19">
        <f t="shared" si="247"/>
        <v>35591.919099999999</v>
      </c>
      <c r="R1260" s="90">
        <f t="shared" si="248"/>
        <v>7.3660069245327404E-5</v>
      </c>
      <c r="S1260" s="1">
        <f t="shared" si="253"/>
        <v>0.1</v>
      </c>
      <c r="T1260" s="90">
        <f t="shared" si="249"/>
        <v>7.3660069245327409E-6</v>
      </c>
    </row>
    <row r="1261" spans="1:35" ht="12.95" customHeight="1" x14ac:dyDescent="0.2">
      <c r="A1261" s="36" t="s">
        <v>1731</v>
      </c>
      <c r="B1261" s="156" t="s">
        <v>2232</v>
      </c>
      <c r="C1261" s="157">
        <v>50664.479800000001</v>
      </c>
      <c r="D1261" s="157" t="s">
        <v>2272</v>
      </c>
      <c r="E1261" s="4">
        <f t="shared" si="243"/>
        <v>-6082.0462103402861</v>
      </c>
      <c r="F1261" s="4">
        <f t="shared" si="244"/>
        <v>-6082</v>
      </c>
      <c r="G1261" s="4">
        <f t="shared" si="245"/>
        <v>-2.9063000001769979E-2</v>
      </c>
      <c r="I1261" s="1">
        <f t="shared" si="252"/>
        <v>-2.9063000001769979E-2</v>
      </c>
      <c r="O1261" s="4"/>
      <c r="P1261" s="92">
        <f t="shared" si="246"/>
        <v>-1.0355326065131577E-2</v>
      </c>
      <c r="Q1261" s="19">
        <f t="shared" si="247"/>
        <v>35645.979800000001</v>
      </c>
      <c r="R1261" s="90">
        <f t="shared" si="248"/>
        <v>3.4997706411957967E-4</v>
      </c>
      <c r="S1261" s="1">
        <f t="shared" si="253"/>
        <v>0.1</v>
      </c>
      <c r="T1261" s="90">
        <f t="shared" si="249"/>
        <v>3.4997706411957965E-5</v>
      </c>
    </row>
    <row r="1262" spans="1:35" ht="12.95" customHeight="1" x14ac:dyDescent="0.2">
      <c r="A1262" s="36" t="s">
        <v>1731</v>
      </c>
      <c r="B1262" s="156" t="s">
        <v>2232</v>
      </c>
      <c r="C1262" s="157">
        <v>50664.503400000001</v>
      </c>
      <c r="D1262" s="157" t="s">
        <v>2272</v>
      </c>
      <c r="E1262" s="4">
        <f t="shared" si="243"/>
        <v>-6082.0086862020089</v>
      </c>
      <c r="F1262" s="4">
        <f t="shared" si="244"/>
        <v>-6082</v>
      </c>
      <c r="G1262" s="4">
        <f t="shared" si="245"/>
        <v>-5.4630000013276003E-3</v>
      </c>
      <c r="I1262" s="1">
        <f t="shared" si="252"/>
        <v>-5.4630000013276003E-3</v>
      </c>
      <c r="O1262" s="4"/>
      <c r="P1262" s="92">
        <f t="shared" si="246"/>
        <v>-1.0355326065131577E-2</v>
      </c>
      <c r="Q1262" s="19">
        <f t="shared" si="247"/>
        <v>35646.003400000001</v>
      </c>
      <c r="R1262" s="90">
        <f t="shared" si="248"/>
        <v>2.3934854314575712E-5</v>
      </c>
      <c r="S1262" s="1">
        <f t="shared" si="253"/>
        <v>0.1</v>
      </c>
      <c r="T1262" s="90">
        <f t="shared" si="249"/>
        <v>2.3934854314575712E-6</v>
      </c>
    </row>
    <row r="1263" spans="1:35" ht="12.95" customHeight="1" x14ac:dyDescent="0.2">
      <c r="A1263" s="36" t="s">
        <v>1731</v>
      </c>
      <c r="B1263" s="156" t="s">
        <v>2232</v>
      </c>
      <c r="C1263" s="157">
        <v>50664.506200000003</v>
      </c>
      <c r="D1263" s="157" t="s">
        <v>2272</v>
      </c>
      <c r="E1263" s="4">
        <f t="shared" si="243"/>
        <v>-6082.0042341856006</v>
      </c>
      <c r="F1263" s="4">
        <f t="shared" si="244"/>
        <v>-6082</v>
      </c>
      <c r="G1263" s="4">
        <f t="shared" si="245"/>
        <v>-2.6629999993019737E-3</v>
      </c>
      <c r="I1263" s="1">
        <f t="shared" si="252"/>
        <v>-2.6629999993019737E-3</v>
      </c>
      <c r="O1263" s="4"/>
      <c r="P1263" s="92">
        <f t="shared" si="246"/>
        <v>-1.0355326065131577E-2</v>
      </c>
      <c r="Q1263" s="19">
        <f t="shared" si="247"/>
        <v>35646.006200000003</v>
      </c>
      <c r="R1263" s="90">
        <f t="shared" si="248"/>
        <v>5.9171880303041541E-5</v>
      </c>
      <c r="S1263" s="1">
        <f t="shared" si="253"/>
        <v>0.1</v>
      </c>
      <c r="T1263" s="90">
        <f t="shared" si="249"/>
        <v>5.9171880303041541E-6</v>
      </c>
    </row>
    <row r="1264" spans="1:35" ht="12.95" customHeight="1" x14ac:dyDescent="0.2">
      <c r="A1264" s="47" t="s">
        <v>2205</v>
      </c>
      <c r="B1264" s="48" t="s">
        <v>2226</v>
      </c>
      <c r="C1264" s="49">
        <v>50682.431700000001</v>
      </c>
      <c r="D1264" s="49">
        <v>2.0000000000000001E-4</v>
      </c>
      <c r="E1264" s="4">
        <f t="shared" si="243"/>
        <v>-6053.5025841570241</v>
      </c>
      <c r="F1264" s="4">
        <f t="shared" si="244"/>
        <v>-6053.5</v>
      </c>
      <c r="G1264" s="4">
        <f t="shared" si="245"/>
        <v>-1.625249999051448E-3</v>
      </c>
      <c r="J1264" s="1">
        <f>G1264</f>
        <v>-1.625249999051448E-3</v>
      </c>
      <c r="O1264" s="4"/>
      <c r="P1264" s="92">
        <f t="shared" si="246"/>
        <v>-1.0309317745272176E-2</v>
      </c>
      <c r="Q1264" s="19">
        <f t="shared" si="247"/>
        <v>35663.931700000001</v>
      </c>
      <c r="R1264" s="90">
        <f t="shared" si="248"/>
        <v>7.5413032620951152E-5</v>
      </c>
      <c r="S1264" s="1">
        <f>S$17</f>
        <v>1</v>
      </c>
      <c r="T1264" s="90">
        <f t="shared" si="249"/>
        <v>7.5413032620951152E-5</v>
      </c>
    </row>
    <row r="1265" spans="1:35" ht="12.95" customHeight="1" x14ac:dyDescent="0.2">
      <c r="A1265" s="47" t="s">
        <v>2205</v>
      </c>
      <c r="B1265" s="48" t="s">
        <v>2226</v>
      </c>
      <c r="C1265" s="49">
        <v>50682.431900000003</v>
      </c>
      <c r="D1265" s="49">
        <v>2.9999999999999997E-4</v>
      </c>
      <c r="E1265" s="4">
        <f t="shared" si="243"/>
        <v>-6053.5022661558487</v>
      </c>
      <c r="F1265" s="4">
        <f t="shared" si="244"/>
        <v>-6053.5</v>
      </c>
      <c r="G1265" s="4">
        <f t="shared" si="245"/>
        <v>-1.4252499968279153E-3</v>
      </c>
      <c r="J1265" s="1">
        <f>G1265</f>
        <v>-1.4252499968279153E-3</v>
      </c>
      <c r="O1265" s="4"/>
      <c r="P1265" s="92">
        <f t="shared" si="246"/>
        <v>-1.0309317745272176E-2</v>
      </c>
      <c r="Q1265" s="19">
        <f t="shared" si="247"/>
        <v>35663.931900000003</v>
      </c>
      <c r="R1265" s="90">
        <f t="shared" si="248"/>
        <v>7.8926659758947476E-5</v>
      </c>
      <c r="S1265" s="1">
        <f>S$17</f>
        <v>1</v>
      </c>
      <c r="T1265" s="90">
        <f t="shared" si="249"/>
        <v>7.8926659758947476E-5</v>
      </c>
    </row>
    <row r="1266" spans="1:35" ht="12.95" customHeight="1" x14ac:dyDescent="0.2">
      <c r="A1266" s="47" t="s">
        <v>2205</v>
      </c>
      <c r="B1266" s="48" t="s">
        <v>2226</v>
      </c>
      <c r="C1266" s="49">
        <v>50682.432099999998</v>
      </c>
      <c r="D1266" s="49">
        <v>2.0000000000000001E-4</v>
      </c>
      <c r="E1266" s="4">
        <f t="shared" si="243"/>
        <v>-6053.5019481546851</v>
      </c>
      <c r="F1266" s="4">
        <f t="shared" si="244"/>
        <v>-6053.5</v>
      </c>
      <c r="G1266" s="4">
        <f t="shared" si="245"/>
        <v>-1.2252500018803403E-3</v>
      </c>
      <c r="J1266" s="1">
        <f>G1266</f>
        <v>-1.2252500018803403E-3</v>
      </c>
      <c r="O1266" s="4"/>
      <c r="P1266" s="92">
        <f t="shared" si="246"/>
        <v>-1.0309317745272176E-2</v>
      </c>
      <c r="Q1266" s="19">
        <f t="shared" si="247"/>
        <v>35663.932099999998</v>
      </c>
      <c r="R1266" s="90">
        <f t="shared" si="248"/>
        <v>8.2520286766532032E-5</v>
      </c>
      <c r="S1266" s="1">
        <f>S$17</f>
        <v>1</v>
      </c>
      <c r="T1266" s="90">
        <f t="shared" si="249"/>
        <v>8.2520286766532032E-5</v>
      </c>
    </row>
    <row r="1267" spans="1:35" ht="12.95" customHeight="1" x14ac:dyDescent="0.2">
      <c r="A1267" s="47" t="s">
        <v>2228</v>
      </c>
      <c r="B1267" s="48"/>
      <c r="C1267" s="49">
        <v>50692.803999999996</v>
      </c>
      <c r="D1267" s="49"/>
      <c r="E1267" s="4">
        <f t="shared" si="243"/>
        <v>-6037.0105663839458</v>
      </c>
      <c r="F1267" s="4">
        <f t="shared" si="244"/>
        <v>-6037</v>
      </c>
      <c r="G1267" s="4">
        <f t="shared" si="245"/>
        <v>-6.6455000051064417E-3</v>
      </c>
      <c r="I1267" s="1">
        <f>G1267</f>
        <v>-6.6455000051064417E-3</v>
      </c>
      <c r="O1267" s="4"/>
      <c r="P1267" s="92">
        <f t="shared" si="246"/>
        <v>-1.028271047514148E-2</v>
      </c>
      <c r="Q1267" s="19">
        <f t="shared" si="247"/>
        <v>35674.303999999996</v>
      </c>
      <c r="R1267" s="90">
        <f t="shared" si="248"/>
        <v>1.3229300003332508E-5</v>
      </c>
      <c r="S1267" s="1">
        <f>S$16</f>
        <v>0.1</v>
      </c>
      <c r="T1267" s="90">
        <f t="shared" si="249"/>
        <v>1.3229300003332508E-6</v>
      </c>
    </row>
    <row r="1268" spans="1:35" ht="12.95" customHeight="1" x14ac:dyDescent="0.2">
      <c r="A1268" s="47" t="s">
        <v>2205</v>
      </c>
      <c r="B1268" s="48" t="s">
        <v>2232</v>
      </c>
      <c r="C1268" s="49">
        <v>50708.533190000002</v>
      </c>
      <c r="D1268" s="49">
        <v>6.0000000000000002E-5</v>
      </c>
      <c r="E1268" s="4">
        <f t="shared" si="243"/>
        <v>-6012.0010621239135</v>
      </c>
      <c r="F1268" s="4">
        <f t="shared" si="244"/>
        <v>-6012</v>
      </c>
      <c r="G1268" s="4">
        <f t="shared" si="245"/>
        <v>-6.6800000058719888E-4</v>
      </c>
      <c r="J1268" s="1">
        <f t="shared" ref="J1268:J1273" si="254">G1268</f>
        <v>-6.6800000058719888E-4</v>
      </c>
      <c r="O1268" s="4"/>
      <c r="P1268" s="92">
        <f t="shared" si="246"/>
        <v>-1.0242437126844511E-2</v>
      </c>
      <c r="Q1268" s="19">
        <f t="shared" si="247"/>
        <v>35690.033190000002</v>
      </c>
      <c r="R1268" s="90">
        <f t="shared" si="248"/>
        <v>9.1669846284654367E-5</v>
      </c>
      <c r="S1268" s="1">
        <f t="shared" ref="S1268:S1273" si="255">S$17</f>
        <v>1</v>
      </c>
      <c r="T1268" s="90">
        <f t="shared" si="249"/>
        <v>9.1669846284654367E-5</v>
      </c>
    </row>
    <row r="1269" spans="1:35" ht="12.95" customHeight="1" x14ac:dyDescent="0.2">
      <c r="A1269" s="47" t="s">
        <v>2205</v>
      </c>
      <c r="B1269" s="48" t="s">
        <v>2232</v>
      </c>
      <c r="C1269" s="49">
        <v>50708.533280000003</v>
      </c>
      <c r="D1269" s="49">
        <v>9.0000000000000006E-5</v>
      </c>
      <c r="E1269" s="4">
        <f t="shared" si="243"/>
        <v>-6012.0009190233841</v>
      </c>
      <c r="F1269" s="4">
        <f t="shared" si="244"/>
        <v>-6012</v>
      </c>
      <c r="G1269" s="4">
        <f t="shared" si="245"/>
        <v>-5.7799999922281131E-4</v>
      </c>
      <c r="J1269" s="1">
        <f t="shared" si="254"/>
        <v>-5.7799999922281131E-4</v>
      </c>
      <c r="O1269" s="4"/>
      <c r="P1269" s="92">
        <f t="shared" si="246"/>
        <v>-1.0242437126844511E-2</v>
      </c>
      <c r="Q1269" s="19">
        <f t="shared" si="247"/>
        <v>35690.033280000003</v>
      </c>
      <c r="R1269" s="90">
        <f t="shared" si="248"/>
        <v>9.3401344993752759E-5</v>
      </c>
      <c r="S1269" s="1">
        <f t="shared" si="255"/>
        <v>1</v>
      </c>
      <c r="T1269" s="90">
        <f t="shared" si="249"/>
        <v>9.3401344993752759E-5</v>
      </c>
    </row>
    <row r="1270" spans="1:35" ht="12.95" customHeight="1" x14ac:dyDescent="0.2">
      <c r="A1270" s="47" t="s">
        <v>2205</v>
      </c>
      <c r="B1270" s="48" t="s">
        <v>2232</v>
      </c>
      <c r="C1270" s="49">
        <v>50708.53357</v>
      </c>
      <c r="D1270" s="49">
        <v>1E-4</v>
      </c>
      <c r="E1270" s="4">
        <f t="shared" si="243"/>
        <v>-6012.0004579216911</v>
      </c>
      <c r="F1270" s="4">
        <f t="shared" si="244"/>
        <v>-6012</v>
      </c>
      <c r="G1270" s="4">
        <f t="shared" si="245"/>
        <v>-2.8800000291084871E-4</v>
      </c>
      <c r="J1270" s="1">
        <f t="shared" si="254"/>
        <v>-2.8800000291084871E-4</v>
      </c>
      <c r="O1270" s="4"/>
      <c r="P1270" s="92">
        <f t="shared" si="246"/>
        <v>-1.0242437126844511E-2</v>
      </c>
      <c r="Q1270" s="19">
        <f t="shared" si="247"/>
        <v>35690.03357</v>
      </c>
      <c r="R1270" s="90">
        <f t="shared" si="248"/>
        <v>9.9090818454348675E-5</v>
      </c>
      <c r="S1270" s="1">
        <f t="shared" si="255"/>
        <v>1</v>
      </c>
      <c r="T1270" s="90">
        <f t="shared" si="249"/>
        <v>9.9090818454348675E-5</v>
      </c>
    </row>
    <row r="1271" spans="1:35" ht="12.95" customHeight="1" x14ac:dyDescent="0.2">
      <c r="A1271" s="47" t="s">
        <v>2205</v>
      </c>
      <c r="B1271" s="48" t="s">
        <v>2226</v>
      </c>
      <c r="C1271" s="49">
        <v>50709.475700000003</v>
      </c>
      <c r="D1271" s="49">
        <v>1.6000000000000001E-3</v>
      </c>
      <c r="E1271" s="4">
        <f t="shared" si="243"/>
        <v>-6010.5024657015847</v>
      </c>
      <c r="F1271" s="4">
        <f t="shared" si="244"/>
        <v>-6010.5</v>
      </c>
      <c r="G1271" s="4">
        <f t="shared" si="245"/>
        <v>-1.5507499992963858E-3</v>
      </c>
      <c r="J1271" s="1">
        <f t="shared" si="254"/>
        <v>-1.5507499992963858E-3</v>
      </c>
      <c r="O1271" s="4"/>
      <c r="P1271" s="92">
        <f t="shared" si="246"/>
        <v>-1.0240022285194775E-2</v>
      </c>
      <c r="Q1271" s="19">
        <f t="shared" si="247"/>
        <v>35690.975700000003</v>
      </c>
      <c r="R1271" s="90">
        <f t="shared" si="248"/>
        <v>7.5503452858481833E-5</v>
      </c>
      <c r="S1271" s="1">
        <f t="shared" si="255"/>
        <v>1</v>
      </c>
      <c r="T1271" s="90">
        <f t="shared" si="249"/>
        <v>7.5503452858481833E-5</v>
      </c>
    </row>
    <row r="1272" spans="1:35" ht="12.95" customHeight="1" x14ac:dyDescent="0.2">
      <c r="A1272" s="47" t="s">
        <v>2205</v>
      </c>
      <c r="B1272" s="48" t="s">
        <v>2226</v>
      </c>
      <c r="C1272" s="49">
        <v>50709.477919999998</v>
      </c>
      <c r="D1272" s="49">
        <v>1.2E-4</v>
      </c>
      <c r="E1272" s="4">
        <f t="shared" si="243"/>
        <v>-6010.4989358885859</v>
      </c>
      <c r="F1272" s="4">
        <f t="shared" si="244"/>
        <v>-6010.5</v>
      </c>
      <c r="G1272" s="4">
        <f t="shared" si="245"/>
        <v>6.6924999555340037E-4</v>
      </c>
      <c r="J1272" s="1">
        <f t="shared" si="254"/>
        <v>6.6924999555340037E-4</v>
      </c>
      <c r="O1272" s="4"/>
      <c r="P1272" s="92">
        <f t="shared" si="246"/>
        <v>-1.0240022285194775E-2</v>
      </c>
      <c r="Q1272" s="19">
        <f t="shared" si="247"/>
        <v>35690.977919999998</v>
      </c>
      <c r="R1272" s="90">
        <f t="shared" si="248"/>
        <v>1.190122216955005E-4</v>
      </c>
      <c r="S1272" s="1">
        <f t="shared" si="255"/>
        <v>1</v>
      </c>
      <c r="T1272" s="90">
        <f t="shared" si="249"/>
        <v>1.190122216955005E-4</v>
      </c>
    </row>
    <row r="1273" spans="1:35" ht="12.95" customHeight="1" x14ac:dyDescent="0.2">
      <c r="A1273" s="47" t="s">
        <v>2205</v>
      </c>
      <c r="B1273" s="48" t="s">
        <v>2226</v>
      </c>
      <c r="C1273" s="49">
        <v>50709.4781</v>
      </c>
      <c r="D1273" s="49">
        <v>2.0000000000000001E-4</v>
      </c>
      <c r="E1273" s="4">
        <f t="shared" si="243"/>
        <v>-6010.4986496875263</v>
      </c>
      <c r="F1273" s="4">
        <f t="shared" si="244"/>
        <v>-6010.5</v>
      </c>
      <c r="G1273" s="4">
        <f t="shared" si="245"/>
        <v>8.4924999828217551E-4</v>
      </c>
      <c r="J1273" s="1">
        <f t="shared" si="254"/>
        <v>8.4924999828217551E-4</v>
      </c>
      <c r="O1273" s="4"/>
      <c r="P1273" s="92">
        <f t="shared" si="246"/>
        <v>-1.0240022285194775E-2</v>
      </c>
      <c r="Q1273" s="19">
        <f t="shared" si="247"/>
        <v>35690.9781</v>
      </c>
      <c r="R1273" s="90">
        <f t="shared" si="248"/>
        <v>1.2297195977709012E-4</v>
      </c>
      <c r="S1273" s="1">
        <f t="shared" si="255"/>
        <v>1</v>
      </c>
      <c r="T1273" s="90">
        <f t="shared" si="249"/>
        <v>1.2297195977709012E-4</v>
      </c>
    </row>
    <row r="1274" spans="1:35" ht="12.95" customHeight="1" x14ac:dyDescent="0.2">
      <c r="A1274" s="47" t="s">
        <v>2160</v>
      </c>
      <c r="B1274" s="48"/>
      <c r="C1274" s="49">
        <v>50712.332999999999</v>
      </c>
      <c r="D1274" s="49"/>
      <c r="E1274" s="4">
        <f t="shared" si="243"/>
        <v>-6005.9593419601797</v>
      </c>
      <c r="F1274" s="4">
        <f t="shared" si="244"/>
        <v>-6006</v>
      </c>
      <c r="G1274" s="4">
        <f t="shared" si="245"/>
        <v>2.5570999998308253E-2</v>
      </c>
      <c r="I1274" s="1">
        <f t="shared" ref="I1274:I1282" si="256">G1274</f>
        <v>2.5570999998308253E-2</v>
      </c>
      <c r="O1274" s="4"/>
      <c r="P1274" s="92">
        <f t="shared" si="246"/>
        <v>-1.0232778819357472E-2</v>
      </c>
      <c r="Q1274" s="19">
        <f t="shared" si="247"/>
        <v>35693.832999999999</v>
      </c>
      <c r="R1274" s="90">
        <f t="shared" si="248"/>
        <v>1.2819105776243286E-3</v>
      </c>
      <c r="S1274" s="1">
        <f t="shared" ref="S1274:S1282" si="257">S$16</f>
        <v>0.1</v>
      </c>
      <c r="T1274" s="90">
        <f t="shared" si="249"/>
        <v>1.2819105776243288E-4</v>
      </c>
      <c r="AD1274" s="1" t="s">
        <v>1989</v>
      </c>
      <c r="AI1274" s="1" t="s">
        <v>1988</v>
      </c>
    </row>
    <row r="1275" spans="1:35" ht="12.95" customHeight="1" x14ac:dyDescent="0.2">
      <c r="A1275" s="47" t="s">
        <v>2228</v>
      </c>
      <c r="B1275" s="48"/>
      <c r="C1275" s="49">
        <v>50713.559000000001</v>
      </c>
      <c r="D1275" s="49"/>
      <c r="E1275" s="4">
        <f t="shared" si="243"/>
        <v>-6004.0099947768322</v>
      </c>
      <c r="F1275" s="4">
        <f t="shared" si="244"/>
        <v>-6004</v>
      </c>
      <c r="G1275" s="4">
        <f t="shared" si="245"/>
        <v>-6.2860000034561381E-3</v>
      </c>
      <c r="I1275" s="1">
        <f t="shared" si="256"/>
        <v>-6.2860000034561381E-3</v>
      </c>
      <c r="O1275" s="4"/>
      <c r="P1275" s="92">
        <f t="shared" si="246"/>
        <v>-1.0229560011150328E-2</v>
      </c>
      <c r="Q1275" s="19">
        <f t="shared" si="247"/>
        <v>35695.059000000001</v>
      </c>
      <c r="R1275" s="90">
        <f t="shared" si="248"/>
        <v>1.5551665534284995E-5</v>
      </c>
      <c r="S1275" s="1">
        <f t="shared" si="257"/>
        <v>0.1</v>
      </c>
      <c r="T1275" s="90">
        <f t="shared" si="249"/>
        <v>1.5551665534284996E-6</v>
      </c>
    </row>
    <row r="1276" spans="1:35" ht="12.95" customHeight="1" x14ac:dyDescent="0.2">
      <c r="A1276" s="47" t="s">
        <v>2228</v>
      </c>
      <c r="B1276" s="48"/>
      <c r="C1276" s="49">
        <v>50713.57</v>
      </c>
      <c r="D1276" s="49"/>
      <c r="E1276" s="4">
        <f t="shared" si="243"/>
        <v>-6003.9925047123834</v>
      </c>
      <c r="F1276" s="4">
        <f t="shared" si="244"/>
        <v>-6004</v>
      </c>
      <c r="G1276" s="4">
        <f t="shared" si="245"/>
        <v>4.7139999951468781E-3</v>
      </c>
      <c r="I1276" s="1">
        <f t="shared" si="256"/>
        <v>4.7139999951468781E-3</v>
      </c>
      <c r="O1276" s="4"/>
      <c r="P1276" s="92">
        <f t="shared" si="246"/>
        <v>-1.0229560011150328E-2</v>
      </c>
      <c r="Q1276" s="19">
        <f t="shared" si="247"/>
        <v>35695.07</v>
      </c>
      <c r="R1276" s="90">
        <f t="shared" si="248"/>
        <v>2.2330998566180533E-4</v>
      </c>
      <c r="S1276" s="1">
        <f t="shared" si="257"/>
        <v>0.1</v>
      </c>
      <c r="T1276" s="90">
        <f t="shared" si="249"/>
        <v>2.2330998566180533E-5</v>
      </c>
    </row>
    <row r="1277" spans="1:35" ht="12.95" customHeight="1" x14ac:dyDescent="0.2">
      <c r="A1277" s="47" t="s">
        <v>2228</v>
      </c>
      <c r="B1277" s="48"/>
      <c r="C1277" s="49">
        <v>50726.773999999998</v>
      </c>
      <c r="D1277" s="49"/>
      <c r="E1277" s="4">
        <f t="shared" si="243"/>
        <v>-5982.9980673478849</v>
      </c>
      <c r="F1277" s="4">
        <f t="shared" si="244"/>
        <v>-5983</v>
      </c>
      <c r="G1277" s="4">
        <f t="shared" si="245"/>
        <v>1.2154999931226484E-3</v>
      </c>
      <c r="I1277" s="1">
        <f t="shared" si="256"/>
        <v>1.2154999931226484E-3</v>
      </c>
      <c r="O1277" s="4"/>
      <c r="P1277" s="92">
        <f t="shared" si="246"/>
        <v>-1.01957814713105E-2</v>
      </c>
      <c r="Q1277" s="19">
        <f t="shared" si="247"/>
        <v>35708.273999999998</v>
      </c>
      <c r="R1277" s="90">
        <f t="shared" si="248"/>
        <v>1.3021734466051556E-4</v>
      </c>
      <c r="S1277" s="1">
        <f t="shared" si="257"/>
        <v>0.1</v>
      </c>
      <c r="T1277" s="90">
        <f t="shared" si="249"/>
        <v>1.3021734466051557E-5</v>
      </c>
    </row>
    <row r="1278" spans="1:35" ht="12.95" customHeight="1" x14ac:dyDescent="0.2">
      <c r="A1278" s="36" t="s">
        <v>1731</v>
      </c>
      <c r="B1278" s="156" t="s">
        <v>2232</v>
      </c>
      <c r="C1278" s="157">
        <v>50746.275699999998</v>
      </c>
      <c r="D1278" s="157" t="s">
        <v>2272</v>
      </c>
      <c r="E1278" s="4">
        <f t="shared" si="243"/>
        <v>-5951.9902500840772</v>
      </c>
      <c r="F1278" s="4">
        <f t="shared" si="244"/>
        <v>-5952</v>
      </c>
      <c r="G1278" s="4">
        <f t="shared" si="245"/>
        <v>6.1319999949773774E-3</v>
      </c>
      <c r="I1278" s="1">
        <f t="shared" si="256"/>
        <v>6.1319999949773774E-3</v>
      </c>
      <c r="O1278" s="4"/>
      <c r="P1278" s="92">
        <f t="shared" si="246"/>
        <v>-1.0145981145402678E-2</v>
      </c>
      <c r="Q1278" s="19">
        <f t="shared" si="247"/>
        <v>35727.775699999998</v>
      </c>
      <c r="R1278" s="90">
        <f t="shared" si="248"/>
        <v>2.6497267000656876E-4</v>
      </c>
      <c r="S1278" s="1">
        <f t="shared" si="257"/>
        <v>0.1</v>
      </c>
      <c r="T1278" s="90">
        <f t="shared" si="249"/>
        <v>2.6497267000656878E-5</v>
      </c>
    </row>
    <row r="1279" spans="1:35" ht="12.95" customHeight="1" x14ac:dyDescent="0.2">
      <c r="A1279" s="47" t="s">
        <v>2228</v>
      </c>
      <c r="B1279" s="48"/>
      <c r="C1279" s="49">
        <v>50779.597000000002</v>
      </c>
      <c r="D1279" s="49"/>
      <c r="E1279" s="4">
        <f t="shared" si="243"/>
        <v>-5899.0091878488574</v>
      </c>
      <c r="F1279" s="4">
        <f t="shared" si="244"/>
        <v>-5899</v>
      </c>
      <c r="G1279" s="4">
        <f t="shared" si="245"/>
        <v>-5.7785000026342459E-3</v>
      </c>
      <c r="I1279" s="1">
        <f t="shared" si="256"/>
        <v>-5.7785000026342459E-3</v>
      </c>
      <c r="O1279" s="4"/>
      <c r="P1279" s="92">
        <f t="shared" si="246"/>
        <v>-1.006101328850674E-2</v>
      </c>
      <c r="Q1279" s="19">
        <f t="shared" si="247"/>
        <v>35761.097000000002</v>
      </c>
      <c r="R1279" s="90">
        <f t="shared" si="248"/>
        <v>1.8339920043674427E-5</v>
      </c>
      <c r="S1279" s="1">
        <f t="shared" si="257"/>
        <v>0.1</v>
      </c>
      <c r="T1279" s="90">
        <f t="shared" si="249"/>
        <v>1.8339920043674428E-6</v>
      </c>
    </row>
    <row r="1280" spans="1:35" ht="12.95" customHeight="1" x14ac:dyDescent="0.2">
      <c r="A1280" s="47" t="s">
        <v>2228</v>
      </c>
      <c r="B1280" s="48"/>
      <c r="C1280" s="49">
        <v>50813.553999999996</v>
      </c>
      <c r="D1280" s="49"/>
      <c r="E1280" s="4">
        <f t="shared" si="243"/>
        <v>-5845.0173588889757</v>
      </c>
      <c r="F1280" s="4">
        <f t="shared" si="244"/>
        <v>-5845</v>
      </c>
      <c r="G1280" s="4">
        <f t="shared" si="245"/>
        <v>-1.0917500003415626E-2</v>
      </c>
      <c r="I1280" s="1">
        <f t="shared" si="256"/>
        <v>-1.0917500003415626E-2</v>
      </c>
      <c r="O1280" s="4"/>
      <c r="P1280" s="92">
        <f t="shared" si="246"/>
        <v>-9.9746689144471698E-3</v>
      </c>
      <c r="Q1280" s="19">
        <f t="shared" si="247"/>
        <v>35795.053999999996</v>
      </c>
      <c r="R1280" s="90">
        <f t="shared" si="248"/>
        <v>8.8893046232544408E-7</v>
      </c>
      <c r="S1280" s="1">
        <f t="shared" si="257"/>
        <v>0.1</v>
      </c>
      <c r="T1280" s="90">
        <f t="shared" si="249"/>
        <v>8.8893046232544408E-8</v>
      </c>
    </row>
    <row r="1281" spans="1:35" ht="12.95" customHeight="1" x14ac:dyDescent="0.2">
      <c r="A1281" s="47" t="s">
        <v>2228</v>
      </c>
      <c r="B1281" s="48"/>
      <c r="C1281" s="49">
        <v>50825.514000000003</v>
      </c>
      <c r="D1281" s="49"/>
      <c r="E1281" s="4">
        <f t="shared" si="243"/>
        <v>-5826.0008888132734</v>
      </c>
      <c r="F1281" s="4">
        <f t="shared" si="244"/>
        <v>-5826</v>
      </c>
      <c r="G1281" s="4">
        <f t="shared" si="245"/>
        <v>-5.5900000006658956E-4</v>
      </c>
      <c r="I1281" s="1">
        <f t="shared" si="256"/>
        <v>-5.5900000006658956E-4</v>
      </c>
      <c r="O1281" s="4"/>
      <c r="P1281" s="92">
        <f t="shared" si="246"/>
        <v>-9.9443428935081287E-3</v>
      </c>
      <c r="Q1281" s="19">
        <f t="shared" si="247"/>
        <v>35807.014000000003</v>
      </c>
      <c r="R1281" s="90">
        <f t="shared" si="248"/>
        <v>8.8084661227473605E-5</v>
      </c>
      <c r="S1281" s="1">
        <f t="shared" si="257"/>
        <v>0.1</v>
      </c>
      <c r="T1281" s="90">
        <f t="shared" si="249"/>
        <v>8.8084661227473602E-6</v>
      </c>
    </row>
    <row r="1282" spans="1:35" ht="12.95" customHeight="1" x14ac:dyDescent="0.2">
      <c r="A1282" s="47" t="s">
        <v>2160</v>
      </c>
      <c r="B1282" s="48"/>
      <c r="C1282" s="49">
        <v>50859.466999999997</v>
      </c>
      <c r="D1282" s="49"/>
      <c r="E1282" s="4">
        <f t="shared" si="243"/>
        <v>-5772.0154198768305</v>
      </c>
      <c r="F1282" s="4">
        <f t="shared" si="244"/>
        <v>-5772</v>
      </c>
      <c r="G1282" s="4">
        <f t="shared" si="245"/>
        <v>-9.6980000016628765E-3</v>
      </c>
      <c r="I1282" s="1">
        <f t="shared" si="256"/>
        <v>-9.6980000016628765E-3</v>
      </c>
      <c r="O1282" s="4"/>
      <c r="P1282" s="92">
        <f t="shared" si="246"/>
        <v>-9.8583077801247376E-3</v>
      </c>
      <c r="Q1282" s="19">
        <f t="shared" si="247"/>
        <v>35840.966999999997</v>
      </c>
      <c r="R1282" s="90">
        <f t="shared" si="248"/>
        <v>2.5698583835377139E-8</v>
      </c>
      <c r="S1282" s="1">
        <f t="shared" si="257"/>
        <v>0.1</v>
      </c>
      <c r="T1282" s="90">
        <f t="shared" si="249"/>
        <v>2.569858383537714E-9</v>
      </c>
      <c r="AD1282" s="1" t="s">
        <v>1989</v>
      </c>
      <c r="AI1282" s="1" t="s">
        <v>1988</v>
      </c>
    </row>
    <row r="1283" spans="1:35" ht="12.95" customHeight="1" x14ac:dyDescent="0.2">
      <c r="A1283" s="47" t="s">
        <v>2206</v>
      </c>
      <c r="B1283" s="48" t="s">
        <v>2232</v>
      </c>
      <c r="C1283" s="49">
        <v>50964.507299999997</v>
      </c>
      <c r="D1283" s="49">
        <v>2.0000000000000001E-4</v>
      </c>
      <c r="E1283" s="4">
        <f t="shared" si="243"/>
        <v>-5605.0007274276877</v>
      </c>
      <c r="F1283" s="4">
        <f t="shared" si="244"/>
        <v>-5605</v>
      </c>
      <c r="G1283" s="4">
        <f t="shared" si="245"/>
        <v>-4.5750000572297722E-4</v>
      </c>
      <c r="J1283" s="1">
        <f>G1283</f>
        <v>-4.5750000572297722E-4</v>
      </c>
      <c r="O1283" s="4"/>
      <c r="P1283" s="92">
        <f t="shared" si="246"/>
        <v>-9.5936839532934238E-3</v>
      </c>
      <c r="Q1283" s="19">
        <f t="shared" si="247"/>
        <v>35946.007299999997</v>
      </c>
      <c r="R1283" s="90">
        <f t="shared" si="248"/>
        <v>8.3469857123843902E-5</v>
      </c>
      <c r="S1283" s="1">
        <f>S$17</f>
        <v>1</v>
      </c>
      <c r="T1283" s="90">
        <f t="shared" si="249"/>
        <v>8.3469857123843902E-5</v>
      </c>
    </row>
    <row r="1284" spans="1:35" ht="12.95" customHeight="1" x14ac:dyDescent="0.2">
      <c r="A1284" s="51" t="s">
        <v>2206</v>
      </c>
      <c r="B1284" s="53" t="s">
        <v>2232</v>
      </c>
      <c r="C1284" s="52">
        <v>50964.507299999997</v>
      </c>
      <c r="D1284" s="52">
        <v>2.0000000000000001E-4</v>
      </c>
      <c r="E1284" s="4">
        <f t="shared" si="243"/>
        <v>-5605.0007274276877</v>
      </c>
      <c r="F1284" s="4">
        <f t="shared" si="244"/>
        <v>-5605</v>
      </c>
      <c r="G1284" s="4">
        <f t="shared" si="245"/>
        <v>-4.5750000572297722E-4</v>
      </c>
      <c r="J1284" s="1">
        <f>G1284</f>
        <v>-4.5750000572297722E-4</v>
      </c>
      <c r="O1284" s="4"/>
      <c r="P1284" s="92">
        <f t="shared" si="246"/>
        <v>-9.5936839532934238E-3</v>
      </c>
      <c r="Q1284" s="19">
        <f t="shared" si="247"/>
        <v>35946.007299999997</v>
      </c>
      <c r="R1284" s="90">
        <f t="shared" si="248"/>
        <v>8.3469857123843902E-5</v>
      </c>
      <c r="S1284" s="1">
        <f>S$17</f>
        <v>1</v>
      </c>
      <c r="T1284" s="90">
        <f t="shared" si="249"/>
        <v>8.3469857123843902E-5</v>
      </c>
    </row>
    <row r="1285" spans="1:35" ht="12.95" customHeight="1" x14ac:dyDescent="0.2">
      <c r="A1285" s="47" t="s">
        <v>2201</v>
      </c>
      <c r="B1285" s="48" t="s">
        <v>2232</v>
      </c>
      <c r="C1285" s="49">
        <v>51015.451439999997</v>
      </c>
      <c r="D1285" s="49">
        <v>9.0000000000000006E-5</v>
      </c>
      <c r="E1285" s="4">
        <f t="shared" si="243"/>
        <v>-5523.99924633723</v>
      </c>
      <c r="F1285" s="4">
        <f t="shared" si="244"/>
        <v>-5524</v>
      </c>
      <c r="G1285" s="4">
        <f t="shared" si="245"/>
        <v>4.7399999311892316E-4</v>
      </c>
      <c r="J1285" s="1">
        <f>G1285</f>
        <v>4.7399999311892316E-4</v>
      </c>
      <c r="O1285" s="4"/>
      <c r="P1285" s="92">
        <f t="shared" si="246"/>
        <v>-9.4661214536682879E-3</v>
      </c>
      <c r="Q1285" s="19">
        <f t="shared" si="247"/>
        <v>35996.951439999997</v>
      </c>
      <c r="R1285" s="90">
        <f t="shared" si="248"/>
        <v>9.8806014376879084E-5</v>
      </c>
      <c r="S1285" s="1">
        <f>S$17</f>
        <v>1</v>
      </c>
      <c r="T1285" s="90">
        <f t="shared" si="249"/>
        <v>9.8806014376879084E-5</v>
      </c>
    </row>
    <row r="1286" spans="1:35" ht="12.95" customHeight="1" x14ac:dyDescent="0.2">
      <c r="A1286" s="47" t="s">
        <v>2201</v>
      </c>
      <c r="B1286" s="48" t="s">
        <v>2226</v>
      </c>
      <c r="C1286" s="49">
        <v>51016.397259999998</v>
      </c>
      <c r="D1286" s="49">
        <v>3.6000000000000002E-4</v>
      </c>
      <c r="E1286" s="4">
        <f t="shared" si="243"/>
        <v>-5522.495386995507</v>
      </c>
      <c r="F1286" s="4">
        <f t="shared" si="244"/>
        <v>-5522.5</v>
      </c>
      <c r="G1286" s="4">
        <f t="shared" si="245"/>
        <v>2.9012499944656156E-3</v>
      </c>
      <c r="J1286" s="1">
        <f>G1286</f>
        <v>2.9012499944656156E-3</v>
      </c>
      <c r="O1286" s="4"/>
      <c r="P1286" s="92">
        <f t="shared" si="246"/>
        <v>-9.4637640394196077E-3</v>
      </c>
      <c r="Q1286" s="19">
        <f t="shared" si="247"/>
        <v>35997.897259999998</v>
      </c>
      <c r="R1286" s="90">
        <f t="shared" si="248"/>
        <v>1.5289357205817853E-4</v>
      </c>
      <c r="S1286" s="1">
        <f>S$17</f>
        <v>1</v>
      </c>
      <c r="T1286" s="90">
        <f t="shared" si="249"/>
        <v>1.5289357205817853E-4</v>
      </c>
    </row>
    <row r="1287" spans="1:35" ht="12.95" customHeight="1" x14ac:dyDescent="0.2">
      <c r="A1287" s="47" t="s">
        <v>2203</v>
      </c>
      <c r="B1287" s="48" t="s">
        <v>2226</v>
      </c>
      <c r="C1287" s="49">
        <v>51021.4303</v>
      </c>
      <c r="D1287" s="49">
        <v>3.0000000000000001E-3</v>
      </c>
      <c r="E1287" s="4">
        <f t="shared" si="243"/>
        <v>-5514.4928239060591</v>
      </c>
      <c r="F1287" s="4">
        <f t="shared" si="244"/>
        <v>-5514.5</v>
      </c>
      <c r="G1287" s="4">
        <f t="shared" si="245"/>
        <v>4.5132500017643906E-3</v>
      </c>
      <c r="K1287" s="1">
        <f>G1287</f>
        <v>4.5132500017643906E-3</v>
      </c>
      <c r="O1287" s="4"/>
      <c r="P1287" s="92">
        <f t="shared" si="246"/>
        <v>-9.4511941446305293E-3</v>
      </c>
      <c r="Q1287" s="19">
        <f t="shared" si="247"/>
        <v>36002.9303</v>
      </c>
      <c r="R1287" s="90">
        <f t="shared" si="248"/>
        <v>1.9500570031778333E-4</v>
      </c>
      <c r="S1287" s="1">
        <f>S$18</f>
        <v>1</v>
      </c>
      <c r="T1287" s="90">
        <f t="shared" si="249"/>
        <v>1.9500570031778333E-4</v>
      </c>
    </row>
    <row r="1288" spans="1:35" ht="12.95" customHeight="1" x14ac:dyDescent="0.2">
      <c r="A1288" s="47" t="s">
        <v>2205</v>
      </c>
      <c r="B1288" s="48" t="s">
        <v>2226</v>
      </c>
      <c r="C1288" s="49">
        <v>51041.549400000004</v>
      </c>
      <c r="D1288" s="49">
        <v>2.0000000000000001E-4</v>
      </c>
      <c r="E1288" s="4">
        <f t="shared" si="243"/>
        <v>-5482.5033370247947</v>
      </c>
      <c r="F1288" s="4">
        <f t="shared" si="244"/>
        <v>-5482.5</v>
      </c>
      <c r="G1288" s="4">
        <f t="shared" si="245"/>
        <v>-2.098749995639082E-3</v>
      </c>
      <c r="J1288" s="1">
        <f>G1288</f>
        <v>-2.098749995639082E-3</v>
      </c>
      <c r="O1288" s="4"/>
      <c r="P1288" s="92">
        <f t="shared" si="246"/>
        <v>-9.4009647752237649E-3</v>
      </c>
      <c r="Q1288" s="19">
        <f t="shared" si="247"/>
        <v>36023.049400000004</v>
      </c>
      <c r="R1288" s="90">
        <f t="shared" si="248"/>
        <v>5.3322340687184981E-5</v>
      </c>
      <c r="S1288" s="1">
        <f>S$17</f>
        <v>1</v>
      </c>
      <c r="T1288" s="90">
        <f t="shared" si="249"/>
        <v>5.3322340687184981E-5</v>
      </c>
    </row>
    <row r="1289" spans="1:35" ht="12.95" customHeight="1" x14ac:dyDescent="0.2">
      <c r="A1289" s="47" t="s">
        <v>2205</v>
      </c>
      <c r="B1289" s="48" t="s">
        <v>2226</v>
      </c>
      <c r="C1289" s="49">
        <v>51041.549500000001</v>
      </c>
      <c r="D1289" s="49">
        <v>2.3999999999999998E-3</v>
      </c>
      <c r="E1289" s="4">
        <f t="shared" si="243"/>
        <v>-5482.5031780242125</v>
      </c>
      <c r="F1289" s="4">
        <f t="shared" si="244"/>
        <v>-5482.5</v>
      </c>
      <c r="G1289" s="4">
        <f t="shared" si="245"/>
        <v>-1.9987499981652945E-3</v>
      </c>
      <c r="J1289" s="1">
        <f>G1289</f>
        <v>-1.9987499981652945E-3</v>
      </c>
      <c r="O1289" s="4"/>
      <c r="P1289" s="92">
        <f t="shared" si="246"/>
        <v>-9.4009647752237649E-3</v>
      </c>
      <c r="Q1289" s="19">
        <f t="shared" si="247"/>
        <v>36023.049500000001</v>
      </c>
      <c r="R1289" s="90">
        <f t="shared" si="248"/>
        <v>5.479278360570278E-5</v>
      </c>
      <c r="S1289" s="1">
        <f>S$17</f>
        <v>1</v>
      </c>
      <c r="T1289" s="90">
        <f t="shared" si="249"/>
        <v>5.479278360570278E-5</v>
      </c>
    </row>
    <row r="1290" spans="1:35" ht="12.95" customHeight="1" x14ac:dyDescent="0.2">
      <c r="A1290" s="47" t="s">
        <v>2205</v>
      </c>
      <c r="B1290" s="48" t="s">
        <v>2226</v>
      </c>
      <c r="C1290" s="49">
        <v>51041.549899999998</v>
      </c>
      <c r="D1290" s="49">
        <v>2.9999999999999997E-4</v>
      </c>
      <c r="E1290" s="4">
        <f t="shared" si="243"/>
        <v>-5482.5025420218735</v>
      </c>
      <c r="F1290" s="4">
        <f t="shared" si="244"/>
        <v>-5482.5</v>
      </c>
      <c r="G1290" s="4">
        <f t="shared" si="245"/>
        <v>-1.5987500009941868E-3</v>
      </c>
      <c r="J1290" s="1">
        <f>G1290</f>
        <v>-1.5987500009941868E-3</v>
      </c>
      <c r="O1290" s="4"/>
      <c r="P1290" s="92">
        <f t="shared" si="246"/>
        <v>-9.4009647752237649E-3</v>
      </c>
      <c r="Q1290" s="19">
        <f t="shared" si="247"/>
        <v>36023.049899999998</v>
      </c>
      <c r="R1290" s="90">
        <f t="shared" si="248"/>
        <v>6.0874555383206303E-5</v>
      </c>
      <c r="S1290" s="1">
        <f>S$17</f>
        <v>1</v>
      </c>
      <c r="T1290" s="90">
        <f t="shared" si="249"/>
        <v>6.0874555383206303E-5</v>
      </c>
    </row>
    <row r="1291" spans="1:35" ht="12.95" customHeight="1" x14ac:dyDescent="0.2">
      <c r="A1291" s="36" t="s">
        <v>1731</v>
      </c>
      <c r="B1291" s="156" t="s">
        <v>2232</v>
      </c>
      <c r="C1291" s="157">
        <v>51044.370199999998</v>
      </c>
      <c r="D1291" s="157" t="s">
        <v>2272</v>
      </c>
      <c r="E1291" s="4">
        <f t="shared" si="243"/>
        <v>-5478.0182484972529</v>
      </c>
      <c r="F1291" s="4">
        <f t="shared" si="244"/>
        <v>-5478</v>
      </c>
      <c r="G1291" s="4">
        <f t="shared" si="245"/>
        <v>-1.1477000007289462E-2</v>
      </c>
      <c r="I1291" s="1">
        <f t="shared" ref="I1291:I1300" si="258">G1291</f>
        <v>-1.1477000007289462E-2</v>
      </c>
      <c r="O1291" s="4"/>
      <c r="P1291" s="92">
        <f t="shared" si="246"/>
        <v>-9.3939077130816943E-3</v>
      </c>
      <c r="Q1291" s="19">
        <f t="shared" si="247"/>
        <v>36025.870199999998</v>
      </c>
      <c r="R1291" s="90">
        <f t="shared" si="248"/>
        <v>4.3392735061877799E-6</v>
      </c>
      <c r="S1291" s="1">
        <f t="shared" ref="S1291:S1300" si="259">S$16</f>
        <v>0.1</v>
      </c>
      <c r="T1291" s="90">
        <f t="shared" si="249"/>
        <v>4.3392735061877799E-7</v>
      </c>
    </row>
    <row r="1292" spans="1:35" ht="12.95" customHeight="1" x14ac:dyDescent="0.2">
      <c r="A1292" s="36" t="s">
        <v>1731</v>
      </c>
      <c r="B1292" s="156" t="s">
        <v>2232</v>
      </c>
      <c r="C1292" s="157">
        <v>51044.378499999999</v>
      </c>
      <c r="D1292" s="157" t="s">
        <v>2272</v>
      </c>
      <c r="E1292" s="4">
        <f t="shared" si="243"/>
        <v>-5478.0050514486193</v>
      </c>
      <c r="F1292" s="4">
        <f t="shared" si="244"/>
        <v>-5478</v>
      </c>
      <c r="G1292" s="4">
        <f t="shared" si="245"/>
        <v>-3.1770000059623271E-3</v>
      </c>
      <c r="I1292" s="1">
        <f t="shared" si="258"/>
        <v>-3.1770000059623271E-3</v>
      </c>
      <c r="O1292" s="4"/>
      <c r="P1292" s="92">
        <f t="shared" si="246"/>
        <v>-9.3939077130816943E-3</v>
      </c>
      <c r="Q1292" s="19">
        <f t="shared" si="247"/>
        <v>36025.878499999999</v>
      </c>
      <c r="R1292" s="90">
        <f t="shared" si="248"/>
        <v>3.864994143884019E-5</v>
      </c>
      <c r="S1292" s="1">
        <f t="shared" si="259"/>
        <v>0.1</v>
      </c>
      <c r="T1292" s="90">
        <f t="shared" si="249"/>
        <v>3.8649941438840194E-6</v>
      </c>
    </row>
    <row r="1293" spans="1:35" ht="12.95" customHeight="1" x14ac:dyDescent="0.2">
      <c r="A1293" s="36" t="s">
        <v>1731</v>
      </c>
      <c r="B1293" s="156" t="s">
        <v>2232</v>
      </c>
      <c r="C1293" s="157">
        <v>51049.406499999997</v>
      </c>
      <c r="D1293" s="157" t="s">
        <v>2272</v>
      </c>
      <c r="E1293" s="4">
        <f t="shared" si="243"/>
        <v>-5470.0105019887069</v>
      </c>
      <c r="F1293" s="4">
        <f t="shared" si="244"/>
        <v>-5470</v>
      </c>
      <c r="G1293" s="4">
        <f t="shared" si="245"/>
        <v>-6.60500000230968E-3</v>
      </c>
      <c r="I1293" s="1">
        <f t="shared" si="258"/>
        <v>-6.60500000230968E-3</v>
      </c>
      <c r="O1293" s="4"/>
      <c r="P1293" s="92">
        <f t="shared" si="246"/>
        <v>-9.3813657474658054E-3</v>
      </c>
      <c r="Q1293" s="19">
        <f t="shared" si="247"/>
        <v>36030.906499999997</v>
      </c>
      <c r="R1293" s="90">
        <f t="shared" si="248"/>
        <v>7.708206750876327E-6</v>
      </c>
      <c r="S1293" s="1">
        <f t="shared" si="259"/>
        <v>0.1</v>
      </c>
      <c r="T1293" s="90">
        <f t="shared" si="249"/>
        <v>7.7082067508763279E-7</v>
      </c>
    </row>
    <row r="1294" spans="1:35" ht="12.95" customHeight="1" x14ac:dyDescent="0.2">
      <c r="A1294" s="36" t="s">
        <v>1731</v>
      </c>
      <c r="B1294" s="156" t="s">
        <v>2232</v>
      </c>
      <c r="C1294" s="157">
        <v>51049.408600000002</v>
      </c>
      <c r="D1294" s="157" t="s">
        <v>2272</v>
      </c>
      <c r="E1294" s="4">
        <f t="shared" si="243"/>
        <v>-5470.0071629763943</v>
      </c>
      <c r="F1294" s="4">
        <f t="shared" si="244"/>
        <v>-5470</v>
      </c>
      <c r="G1294" s="4">
        <f t="shared" si="245"/>
        <v>-4.5049999971524812E-3</v>
      </c>
      <c r="I1294" s="1">
        <f t="shared" si="258"/>
        <v>-4.5049999971524812E-3</v>
      </c>
      <c r="O1294" s="4"/>
      <c r="P1294" s="92">
        <f t="shared" si="246"/>
        <v>-9.3813657474658054E-3</v>
      </c>
      <c r="Q1294" s="19">
        <f t="shared" si="247"/>
        <v>36030.908600000002</v>
      </c>
      <c r="R1294" s="90">
        <f t="shared" si="248"/>
        <v>2.3778942930828828E-5</v>
      </c>
      <c r="S1294" s="1">
        <f t="shared" si="259"/>
        <v>0.1</v>
      </c>
      <c r="T1294" s="90">
        <f t="shared" si="249"/>
        <v>2.3778942930828831E-6</v>
      </c>
    </row>
    <row r="1295" spans="1:35" ht="12.95" customHeight="1" x14ac:dyDescent="0.2">
      <c r="A1295" s="36" t="s">
        <v>1731</v>
      </c>
      <c r="B1295" s="156" t="s">
        <v>2232</v>
      </c>
      <c r="C1295" s="157">
        <v>51049.408600000002</v>
      </c>
      <c r="D1295" s="157" t="s">
        <v>2272</v>
      </c>
      <c r="E1295" s="4">
        <f t="shared" si="243"/>
        <v>-5470.0071629763943</v>
      </c>
      <c r="F1295" s="4">
        <f t="shared" si="244"/>
        <v>-5470</v>
      </c>
      <c r="G1295" s="4">
        <f t="shared" si="245"/>
        <v>-4.5049999971524812E-3</v>
      </c>
      <c r="I1295" s="1">
        <f t="shared" si="258"/>
        <v>-4.5049999971524812E-3</v>
      </c>
      <c r="O1295" s="4"/>
      <c r="P1295" s="92">
        <f t="shared" si="246"/>
        <v>-9.3813657474658054E-3</v>
      </c>
      <c r="Q1295" s="19">
        <f t="shared" si="247"/>
        <v>36030.908600000002</v>
      </c>
      <c r="R1295" s="90">
        <f t="shared" si="248"/>
        <v>2.3778942930828828E-5</v>
      </c>
      <c r="S1295" s="1">
        <f t="shared" si="259"/>
        <v>0.1</v>
      </c>
      <c r="T1295" s="90">
        <f t="shared" si="249"/>
        <v>2.3778942930828831E-6</v>
      </c>
    </row>
    <row r="1296" spans="1:35" ht="12.95" customHeight="1" x14ac:dyDescent="0.2">
      <c r="A1296" s="36" t="s">
        <v>1731</v>
      </c>
      <c r="B1296" s="156" t="s">
        <v>2232</v>
      </c>
      <c r="C1296" s="157">
        <v>51049.412799999998</v>
      </c>
      <c r="D1296" s="157" t="s">
        <v>2272</v>
      </c>
      <c r="E1296" s="4">
        <f t="shared" si="243"/>
        <v>-5470.0004849517927</v>
      </c>
      <c r="F1296" s="4">
        <f t="shared" si="244"/>
        <v>-5470</v>
      </c>
      <c r="G1296" s="4">
        <f t="shared" si="245"/>
        <v>-3.0500000138999894E-4</v>
      </c>
      <c r="I1296" s="1">
        <f t="shared" si="258"/>
        <v>-3.0500000138999894E-4</v>
      </c>
      <c r="O1296" s="4"/>
      <c r="P1296" s="92">
        <f t="shared" si="246"/>
        <v>-9.3813657474658054E-3</v>
      </c>
      <c r="Q1296" s="19">
        <f t="shared" si="247"/>
        <v>36030.912799999998</v>
      </c>
      <c r="R1296" s="90">
        <f t="shared" si="248"/>
        <v>8.2380415156538237E-5</v>
      </c>
      <c r="S1296" s="1">
        <f t="shared" si="259"/>
        <v>0.1</v>
      </c>
      <c r="T1296" s="90">
        <f t="shared" si="249"/>
        <v>8.2380415156538244E-6</v>
      </c>
    </row>
    <row r="1297" spans="1:20" ht="12.95" customHeight="1" x14ac:dyDescent="0.2">
      <c r="A1297" s="36" t="s">
        <v>1731</v>
      </c>
      <c r="B1297" s="156" t="s">
        <v>2232</v>
      </c>
      <c r="C1297" s="157">
        <v>51049.414100000002</v>
      </c>
      <c r="D1297" s="157" t="s">
        <v>2272</v>
      </c>
      <c r="E1297" s="4">
        <f t="shared" si="243"/>
        <v>-5469.9984179441699</v>
      </c>
      <c r="F1297" s="4">
        <f t="shared" si="244"/>
        <v>-5470</v>
      </c>
      <c r="G1297" s="4">
        <f t="shared" si="245"/>
        <v>9.9500000214902684E-4</v>
      </c>
      <c r="I1297" s="1">
        <f t="shared" si="258"/>
        <v>9.9500000214902684E-4</v>
      </c>
      <c r="O1297" s="4"/>
      <c r="P1297" s="92">
        <f t="shared" si="246"/>
        <v>-9.3813657474658054E-3</v>
      </c>
      <c r="Q1297" s="19">
        <f t="shared" si="247"/>
        <v>36030.914100000002</v>
      </c>
      <c r="R1297" s="90">
        <f t="shared" si="248"/>
        <v>1.0766896616977977E-4</v>
      </c>
      <c r="S1297" s="1">
        <f t="shared" si="259"/>
        <v>0.1</v>
      </c>
      <c r="T1297" s="90">
        <f t="shared" si="249"/>
        <v>1.0766896616977978E-5</v>
      </c>
    </row>
    <row r="1298" spans="1:20" ht="12.95" customHeight="1" x14ac:dyDescent="0.2">
      <c r="A1298" s="36" t="s">
        <v>1731</v>
      </c>
      <c r="B1298" s="156" t="s">
        <v>2232</v>
      </c>
      <c r="C1298" s="157">
        <v>51049.4162</v>
      </c>
      <c r="D1298" s="157" t="s">
        <v>2272</v>
      </c>
      <c r="E1298" s="4">
        <f t="shared" si="243"/>
        <v>-5469.9950789318691</v>
      </c>
      <c r="F1298" s="4">
        <f t="shared" si="244"/>
        <v>-5470</v>
      </c>
      <c r="G1298" s="4">
        <f t="shared" si="245"/>
        <v>3.095000000030268E-3</v>
      </c>
      <c r="I1298" s="1">
        <f t="shared" si="258"/>
        <v>3.095000000030268E-3</v>
      </c>
      <c r="O1298" s="4"/>
      <c r="P1298" s="92">
        <f t="shared" si="246"/>
        <v>-9.3813657474658054E-3</v>
      </c>
      <c r="Q1298" s="19">
        <f t="shared" si="247"/>
        <v>36030.9162</v>
      </c>
      <c r="R1298" s="90">
        <f t="shared" si="248"/>
        <v>1.5565970226529325E-4</v>
      </c>
      <c r="S1298" s="1">
        <f t="shared" si="259"/>
        <v>0.1</v>
      </c>
      <c r="T1298" s="90">
        <f t="shared" si="249"/>
        <v>1.5565970226529327E-5</v>
      </c>
    </row>
    <row r="1299" spans="1:20" ht="12.95" customHeight="1" x14ac:dyDescent="0.2">
      <c r="A1299" s="36" t="s">
        <v>1731</v>
      </c>
      <c r="B1299" s="156" t="s">
        <v>2232</v>
      </c>
      <c r="C1299" s="157">
        <v>51049.419699999999</v>
      </c>
      <c r="D1299" s="157" t="s">
        <v>2272</v>
      </c>
      <c r="E1299" s="4">
        <f t="shared" si="243"/>
        <v>-5469.9895139113642</v>
      </c>
      <c r="F1299" s="4">
        <f t="shared" si="244"/>
        <v>-5470</v>
      </c>
      <c r="G1299" s="4">
        <f t="shared" si="245"/>
        <v>6.5949999989243224E-3</v>
      </c>
      <c r="I1299" s="1">
        <f t="shared" si="258"/>
        <v>6.5949999989243224E-3</v>
      </c>
      <c r="O1299" s="4"/>
      <c r="P1299" s="92">
        <f t="shared" si="246"/>
        <v>-9.3813657474658054E-3</v>
      </c>
      <c r="Q1299" s="19">
        <f t="shared" si="247"/>
        <v>36030.919699999999</v>
      </c>
      <c r="R1299" s="90">
        <f t="shared" si="248"/>
        <v>2.5524426246242783E-4</v>
      </c>
      <c r="S1299" s="1">
        <f t="shared" si="259"/>
        <v>0.1</v>
      </c>
      <c r="T1299" s="90">
        <f t="shared" si="249"/>
        <v>2.5524426246242785E-5</v>
      </c>
    </row>
    <row r="1300" spans="1:20" ht="12.95" customHeight="1" x14ac:dyDescent="0.2">
      <c r="A1300" s="47" t="s">
        <v>2228</v>
      </c>
      <c r="B1300" s="48"/>
      <c r="C1300" s="49">
        <v>51055.703000000001</v>
      </c>
      <c r="D1300" s="49"/>
      <c r="E1300" s="4">
        <f t="shared" si="243"/>
        <v>-5459.9990300964264</v>
      </c>
      <c r="F1300" s="4">
        <f t="shared" si="244"/>
        <v>-5460</v>
      </c>
      <c r="G1300" s="4">
        <f t="shared" si="245"/>
        <v>6.1000000277999789E-4</v>
      </c>
      <c r="I1300" s="1">
        <f t="shared" si="258"/>
        <v>6.1000000277999789E-4</v>
      </c>
      <c r="O1300" s="4"/>
      <c r="P1300" s="92">
        <f t="shared" si="246"/>
        <v>-9.3656953511919768E-3</v>
      </c>
      <c r="Q1300" s="19">
        <f t="shared" si="247"/>
        <v>36037.203000000001</v>
      </c>
      <c r="R1300" s="90">
        <f t="shared" si="248"/>
        <v>9.9514497795258041E-5</v>
      </c>
      <c r="S1300" s="1">
        <f t="shared" si="259"/>
        <v>0.1</v>
      </c>
      <c r="T1300" s="90">
        <f t="shared" si="249"/>
        <v>9.9514497795258054E-6</v>
      </c>
    </row>
    <row r="1301" spans="1:20" ht="12.95" customHeight="1" x14ac:dyDescent="0.2">
      <c r="A1301" s="47" t="s">
        <v>2205</v>
      </c>
      <c r="B1301" s="48" t="s">
        <v>2232</v>
      </c>
      <c r="C1301" s="49">
        <v>51066.393499999998</v>
      </c>
      <c r="D1301" s="49">
        <v>1E-4</v>
      </c>
      <c r="E1301" s="4">
        <f t="shared" ref="E1301:E1364" si="260">(C1301-C$7)/C$8</f>
        <v>-5443.0010724589574</v>
      </c>
      <c r="F1301" s="4">
        <f t="shared" ref="F1301:F1364" si="261">ROUND(2*E1301,0)/2</f>
        <v>-5443</v>
      </c>
      <c r="G1301" s="4">
        <f t="shared" ref="G1301:G1364" si="262">C1301-(C$7+F1301*C$8)</f>
        <v>-6.745000064256601E-4</v>
      </c>
      <c r="J1301" s="1">
        <f>G1301</f>
        <v>-6.745000064256601E-4</v>
      </c>
      <c r="O1301" s="4"/>
      <c r="P1301" s="92">
        <f t="shared" ref="P1301:P1364" si="263">+D$11+D$12*F1301+D$13*F1301^2</f>
        <v>-9.3390736824288459E-3</v>
      </c>
      <c r="Q1301" s="19">
        <f t="shared" ref="Q1301:Q1364" si="264">+C1301-15018.5</f>
        <v>36047.893499999998</v>
      </c>
      <c r="R1301" s="90">
        <f t="shared" ref="R1301:R1364" si="265">+(P1301-G1301)^2</f>
        <v>7.5074836986887357E-5</v>
      </c>
      <c r="S1301" s="1">
        <f>S$17</f>
        <v>1</v>
      </c>
      <c r="T1301" s="90">
        <f t="shared" ref="T1301:T1364" si="266">+S1301*R1301</f>
        <v>7.5074836986887357E-5</v>
      </c>
    </row>
    <row r="1302" spans="1:20" ht="12.95" customHeight="1" x14ac:dyDescent="0.2">
      <c r="A1302" s="47" t="s">
        <v>2205</v>
      </c>
      <c r="B1302" s="48" t="s">
        <v>2232</v>
      </c>
      <c r="C1302" s="49">
        <v>51066.3943</v>
      </c>
      <c r="D1302" s="49">
        <v>2.0000000000000001E-4</v>
      </c>
      <c r="E1302" s="4">
        <f t="shared" si="260"/>
        <v>-5442.9998004542676</v>
      </c>
      <c r="F1302" s="4">
        <f t="shared" si="261"/>
        <v>-5443</v>
      </c>
      <c r="G1302" s="4">
        <f t="shared" si="262"/>
        <v>1.2549999519251287E-4</v>
      </c>
      <c r="J1302" s="1">
        <f>G1302</f>
        <v>1.2549999519251287E-4</v>
      </c>
      <c r="O1302" s="4"/>
      <c r="P1302" s="92">
        <f t="shared" si="263"/>
        <v>-9.3390736824288459E-3</v>
      </c>
      <c r="Q1302" s="19">
        <f t="shared" si="264"/>
        <v>36047.8943</v>
      </c>
      <c r="R1302" s="90">
        <f t="shared" si="265"/>
        <v>8.9578154899123098E-5</v>
      </c>
      <c r="S1302" s="1">
        <f>S$17</f>
        <v>1</v>
      </c>
      <c r="T1302" s="90">
        <f t="shared" si="266"/>
        <v>8.9578154899123098E-5</v>
      </c>
    </row>
    <row r="1303" spans="1:20" ht="12.95" customHeight="1" x14ac:dyDescent="0.2">
      <c r="A1303" s="47" t="s">
        <v>2205</v>
      </c>
      <c r="B1303" s="48" t="s">
        <v>2232</v>
      </c>
      <c r="C1303" s="49">
        <v>51066.394399999997</v>
      </c>
      <c r="D1303" s="49">
        <v>2.0000000000000001E-4</v>
      </c>
      <c r="E1303" s="4">
        <f t="shared" si="260"/>
        <v>-5442.9996414536854</v>
      </c>
      <c r="F1303" s="4">
        <f t="shared" si="261"/>
        <v>-5443</v>
      </c>
      <c r="G1303" s="4">
        <f t="shared" si="262"/>
        <v>2.2549999266630039E-4</v>
      </c>
      <c r="J1303" s="1">
        <f>G1303</f>
        <v>2.2549999266630039E-4</v>
      </c>
      <c r="O1303" s="4"/>
      <c r="P1303" s="92">
        <f t="shared" si="263"/>
        <v>-9.3390736824288459E-3</v>
      </c>
      <c r="Q1303" s="19">
        <f t="shared" si="264"/>
        <v>36047.894399999997</v>
      </c>
      <c r="R1303" s="90">
        <f t="shared" si="265"/>
        <v>9.1481069586323073E-5</v>
      </c>
      <c r="S1303" s="1">
        <f>S$17</f>
        <v>1</v>
      </c>
      <c r="T1303" s="90">
        <f t="shared" si="266"/>
        <v>9.1481069586323073E-5</v>
      </c>
    </row>
    <row r="1304" spans="1:20" ht="12.95" customHeight="1" x14ac:dyDescent="0.2">
      <c r="A1304" s="47" t="s">
        <v>2228</v>
      </c>
      <c r="B1304" s="48"/>
      <c r="C1304" s="49">
        <v>51067.656000000003</v>
      </c>
      <c r="D1304" s="49"/>
      <c r="E1304" s="4">
        <f t="shared" si="260"/>
        <v>-5440.9936900617467</v>
      </c>
      <c r="F1304" s="4">
        <f t="shared" si="261"/>
        <v>-5441</v>
      </c>
      <c r="G1304" s="4">
        <f t="shared" si="262"/>
        <v>3.9685000010649674E-3</v>
      </c>
      <c r="I1304" s="1">
        <f>G1304</f>
        <v>3.9685000010649674E-3</v>
      </c>
      <c r="O1304" s="4"/>
      <c r="P1304" s="92">
        <f t="shared" si="263"/>
        <v>-9.3359432119998302E-3</v>
      </c>
      <c r="Q1304" s="19">
        <f t="shared" si="264"/>
        <v>36049.156000000003</v>
      </c>
      <c r="R1304" s="90">
        <f t="shared" si="265"/>
        <v>1.7700820920966596E-4</v>
      </c>
      <c r="S1304" s="1">
        <f>S$16</f>
        <v>0.1</v>
      </c>
      <c r="T1304" s="90">
        <f t="shared" si="266"/>
        <v>1.7700820920966597E-5</v>
      </c>
    </row>
    <row r="1305" spans="1:20" ht="12.95" customHeight="1" x14ac:dyDescent="0.2">
      <c r="A1305" s="47" t="s">
        <v>2204</v>
      </c>
      <c r="B1305" s="48" t="s">
        <v>2232</v>
      </c>
      <c r="C1305" s="49">
        <v>51076.456400000003</v>
      </c>
      <c r="D1305" s="49">
        <v>2.9999999999999997E-4</v>
      </c>
      <c r="E1305" s="4">
        <f t="shared" si="260"/>
        <v>-5427.0010024986932</v>
      </c>
      <c r="F1305" s="4">
        <f t="shared" si="261"/>
        <v>-5427</v>
      </c>
      <c r="G1305" s="4">
        <f t="shared" si="262"/>
        <v>-6.3049999880604446E-4</v>
      </c>
      <c r="J1305" s="1">
        <f>G1305</f>
        <v>-6.3049999880604446E-4</v>
      </c>
      <c r="O1305" s="4"/>
      <c r="P1305" s="92">
        <f t="shared" si="263"/>
        <v>-9.3140387057028887E-3</v>
      </c>
      <c r="Q1305" s="19">
        <f t="shared" si="264"/>
        <v>36057.956400000003</v>
      </c>
      <c r="R1305" s="90">
        <f t="shared" si="265"/>
        <v>7.5403844474175724E-5</v>
      </c>
      <c r="S1305" s="1">
        <f>S$17</f>
        <v>1</v>
      </c>
      <c r="T1305" s="90">
        <f t="shared" si="266"/>
        <v>7.5403844474175724E-5</v>
      </c>
    </row>
    <row r="1306" spans="1:20" ht="12.95" customHeight="1" x14ac:dyDescent="0.2">
      <c r="A1306" s="36" t="s">
        <v>1731</v>
      </c>
      <c r="B1306" s="156" t="s">
        <v>2232</v>
      </c>
      <c r="C1306" s="157">
        <v>51078.342900000003</v>
      </c>
      <c r="D1306" s="157" t="s">
        <v>2272</v>
      </c>
      <c r="E1306" s="4">
        <f t="shared" si="260"/>
        <v>-5424.001456445365</v>
      </c>
      <c r="F1306" s="4">
        <f t="shared" si="261"/>
        <v>-5424</v>
      </c>
      <c r="G1306" s="4">
        <f t="shared" si="262"/>
        <v>-9.1599999723257497E-4</v>
      </c>
      <c r="I1306" s="1">
        <f>G1306</f>
        <v>-9.1599999723257497E-4</v>
      </c>
      <c r="O1306" s="4"/>
      <c r="P1306" s="92">
        <f t="shared" si="263"/>
        <v>-9.3093468834696807E-3</v>
      </c>
      <c r="Q1306" s="19">
        <f t="shared" si="264"/>
        <v>36059.842900000003</v>
      </c>
      <c r="R1306" s="90">
        <f t="shared" si="265"/>
        <v>7.0448271952706123E-5</v>
      </c>
      <c r="S1306" s="1">
        <f>S$16</f>
        <v>0.1</v>
      </c>
      <c r="T1306" s="90">
        <f t="shared" si="266"/>
        <v>7.044827195270613E-6</v>
      </c>
    </row>
    <row r="1307" spans="1:20" ht="12.95" customHeight="1" x14ac:dyDescent="0.2">
      <c r="A1307" s="47" t="s">
        <v>2228</v>
      </c>
      <c r="B1307" s="48"/>
      <c r="C1307" s="49">
        <v>51084.63</v>
      </c>
      <c r="D1307" s="49"/>
      <c r="E1307" s="4">
        <f t="shared" si="260"/>
        <v>-5414.0049306081764</v>
      </c>
      <c r="F1307" s="4">
        <f t="shared" si="261"/>
        <v>-5414</v>
      </c>
      <c r="G1307" s="4">
        <f t="shared" si="262"/>
        <v>-3.1010000020614825E-3</v>
      </c>
      <c r="I1307" s="1">
        <f>G1307</f>
        <v>-3.1010000020614825E-3</v>
      </c>
      <c r="O1307" s="4"/>
      <c r="P1307" s="92">
        <f t="shared" si="263"/>
        <v>-9.2937125754533473E-3</v>
      </c>
      <c r="Q1307" s="19">
        <f t="shared" si="264"/>
        <v>36066.129999999997</v>
      </c>
      <c r="R1307" s="90">
        <f t="shared" si="265"/>
        <v>3.8349689016645695E-5</v>
      </c>
      <c r="S1307" s="1">
        <f>S$16</f>
        <v>0.1</v>
      </c>
      <c r="T1307" s="90">
        <f t="shared" si="266"/>
        <v>3.8349689016645696E-6</v>
      </c>
    </row>
    <row r="1308" spans="1:20" ht="12.95" customHeight="1" x14ac:dyDescent="0.2">
      <c r="A1308" s="47" t="s">
        <v>2228</v>
      </c>
      <c r="B1308" s="48"/>
      <c r="C1308" s="49">
        <v>51101.614000000001</v>
      </c>
      <c r="D1308" s="49"/>
      <c r="E1308" s="4">
        <f t="shared" si="260"/>
        <v>-5387.0002710959998</v>
      </c>
      <c r="F1308" s="4">
        <f t="shared" si="261"/>
        <v>-5387</v>
      </c>
      <c r="G1308" s="4">
        <f t="shared" si="262"/>
        <v>-1.7050000315066427E-4</v>
      </c>
      <c r="I1308" s="1">
        <f>G1308</f>
        <v>-1.7050000315066427E-4</v>
      </c>
      <c r="O1308" s="4"/>
      <c r="P1308" s="92">
        <f t="shared" si="263"/>
        <v>-9.2515391309497177E-3</v>
      </c>
      <c r="Q1308" s="19">
        <f t="shared" si="264"/>
        <v>36083.114000000001</v>
      </c>
      <c r="R1308" s="90">
        <f t="shared" si="265"/>
        <v>8.2465271640617393E-5</v>
      </c>
      <c r="S1308" s="1">
        <f>S$16</f>
        <v>0.1</v>
      </c>
      <c r="T1308" s="90">
        <f t="shared" si="266"/>
        <v>8.246527164061739E-6</v>
      </c>
    </row>
    <row r="1309" spans="1:20" ht="12.95" customHeight="1" x14ac:dyDescent="0.2">
      <c r="A1309" s="47" t="s">
        <v>2204</v>
      </c>
      <c r="B1309" s="48" t="s">
        <v>2232</v>
      </c>
      <c r="C1309" s="49">
        <v>51103.500699999997</v>
      </c>
      <c r="D1309" s="49">
        <v>2.9999999999999997E-4</v>
      </c>
      <c r="E1309" s="4">
        <f t="shared" si="260"/>
        <v>-5384.000407041508</v>
      </c>
      <c r="F1309" s="4">
        <f t="shared" si="261"/>
        <v>-5384</v>
      </c>
      <c r="G1309" s="4">
        <f t="shared" si="262"/>
        <v>-2.5600000662961975E-4</v>
      </c>
      <c r="J1309" s="1">
        <f>G1309</f>
        <v>-2.5600000662961975E-4</v>
      </c>
      <c r="O1309" s="4"/>
      <c r="P1309" s="92">
        <f t="shared" si="263"/>
        <v>-9.2468567230445525E-3</v>
      </c>
      <c r="Q1309" s="19">
        <f t="shared" si="264"/>
        <v>36085.000699999997</v>
      </c>
      <c r="R1309" s="90">
        <f t="shared" si="265"/>
        <v>8.083550449510351E-5</v>
      </c>
      <c r="S1309" s="1">
        <f>S$17</f>
        <v>1</v>
      </c>
      <c r="T1309" s="90">
        <f t="shared" si="266"/>
        <v>8.083550449510351E-5</v>
      </c>
    </row>
    <row r="1310" spans="1:20" ht="12.95" customHeight="1" x14ac:dyDescent="0.2">
      <c r="A1310" s="47" t="s">
        <v>2228</v>
      </c>
      <c r="B1310" s="48"/>
      <c r="C1310" s="49">
        <v>51106.658000000003</v>
      </c>
      <c r="D1310" s="49"/>
      <c r="E1310" s="4">
        <f t="shared" si="260"/>
        <v>-5378.9802815423354</v>
      </c>
      <c r="F1310" s="4">
        <f t="shared" si="261"/>
        <v>-5379</v>
      </c>
      <c r="G1310" s="4">
        <f t="shared" si="262"/>
        <v>1.2401500003761612E-2</v>
      </c>
      <c r="I1310" s="1">
        <f t="shared" ref="I1310:I1315" si="267">G1310</f>
        <v>1.2401500003761612E-2</v>
      </c>
      <c r="O1310" s="4"/>
      <c r="P1310" s="92">
        <f t="shared" si="263"/>
        <v>-9.2390542789239517E-3</v>
      </c>
      <c r="Q1310" s="19">
        <f t="shared" si="264"/>
        <v>36088.158000000003</v>
      </c>
      <c r="R1310" s="90">
        <f t="shared" si="265"/>
        <v>4.683135896618604E-4</v>
      </c>
      <c r="S1310" s="1">
        <f t="shared" ref="S1310:S1315" si="268">S$16</f>
        <v>0.1</v>
      </c>
      <c r="T1310" s="90">
        <f t="shared" si="266"/>
        <v>4.683135896618604E-5</v>
      </c>
    </row>
    <row r="1311" spans="1:20" ht="12.95" customHeight="1" x14ac:dyDescent="0.2">
      <c r="A1311" s="47" t="s">
        <v>2228</v>
      </c>
      <c r="B1311" s="48"/>
      <c r="C1311" s="49">
        <v>51125.512000000002</v>
      </c>
      <c r="D1311" s="49"/>
      <c r="E1311" s="4">
        <f t="shared" si="260"/>
        <v>-5349.0023110735156</v>
      </c>
      <c r="F1311" s="4">
        <f t="shared" si="261"/>
        <v>-5349</v>
      </c>
      <c r="G1311" s="4">
        <f t="shared" si="262"/>
        <v>-1.4535000009345822E-3</v>
      </c>
      <c r="I1311" s="1">
        <f t="shared" si="267"/>
        <v>-1.4535000009345822E-3</v>
      </c>
      <c r="O1311" s="4">
        <f t="shared" ref="O1311:O1374" ca="1" si="269">+C$11+C$12*F1311</f>
        <v>3.8759834838885364E-4</v>
      </c>
      <c r="P1311" s="92">
        <f t="shared" si="263"/>
        <v>-9.1922808018855238E-3</v>
      </c>
      <c r="Q1311" s="19">
        <f t="shared" si="264"/>
        <v>36107.012000000002</v>
      </c>
      <c r="R1311" s="90">
        <f t="shared" si="265"/>
        <v>5.9888728285166901E-5</v>
      </c>
      <c r="S1311" s="1">
        <f t="shared" si="268"/>
        <v>0.1</v>
      </c>
      <c r="T1311" s="90">
        <f t="shared" si="266"/>
        <v>5.9888728285166906E-6</v>
      </c>
    </row>
    <row r="1312" spans="1:20" ht="12.95" customHeight="1" x14ac:dyDescent="0.2">
      <c r="A1312" s="36" t="s">
        <v>1731</v>
      </c>
      <c r="B1312" s="156" t="s">
        <v>2232</v>
      </c>
      <c r="C1312" s="157">
        <v>51129.297599999998</v>
      </c>
      <c r="D1312" s="157" t="s">
        <v>2272</v>
      </c>
      <c r="E1312" s="4">
        <f t="shared" si="260"/>
        <v>-5342.9831848930426</v>
      </c>
      <c r="F1312" s="4">
        <f t="shared" si="261"/>
        <v>-5343</v>
      </c>
      <c r="G1312" s="4">
        <f t="shared" si="262"/>
        <v>1.0575499996775761E-2</v>
      </c>
      <c r="I1312" s="1">
        <f t="shared" si="267"/>
        <v>1.0575499996775761E-2</v>
      </c>
      <c r="O1312" s="4">
        <f t="shared" ca="1" si="269"/>
        <v>3.8997011458514813E-4</v>
      </c>
      <c r="P1312" s="92">
        <f t="shared" si="263"/>
        <v>-9.1829345793730758E-3</v>
      </c>
      <c r="Q1312" s="19">
        <f t="shared" si="264"/>
        <v>36110.797599999998</v>
      </c>
      <c r="R1312" s="90">
        <f t="shared" si="265"/>
        <v>3.903957368999538E-4</v>
      </c>
      <c r="S1312" s="1">
        <f t="shared" si="268"/>
        <v>0.1</v>
      </c>
      <c r="T1312" s="90">
        <f t="shared" si="266"/>
        <v>3.9039573689995381E-5</v>
      </c>
    </row>
    <row r="1313" spans="1:20" ht="12.95" customHeight="1" x14ac:dyDescent="0.2">
      <c r="A1313" s="47" t="s">
        <v>2228</v>
      </c>
      <c r="B1313" s="48"/>
      <c r="C1313" s="49">
        <v>51130.542999999998</v>
      </c>
      <c r="D1313" s="49"/>
      <c r="E1313" s="4">
        <f t="shared" si="260"/>
        <v>-5341.0029915960304</v>
      </c>
      <c r="F1313" s="4">
        <f t="shared" si="261"/>
        <v>-5341</v>
      </c>
      <c r="G1313" s="4">
        <f t="shared" si="262"/>
        <v>-1.8815000003087334E-3</v>
      </c>
      <c r="I1313" s="1">
        <f t="shared" si="267"/>
        <v>-1.8815000003087334E-3</v>
      </c>
      <c r="O1313" s="4">
        <f t="shared" ca="1" si="269"/>
        <v>3.90760703317246E-4</v>
      </c>
      <c r="P1313" s="92">
        <f t="shared" si="263"/>
        <v>-9.179819799490797E-3</v>
      </c>
      <c r="Q1313" s="19">
        <f t="shared" si="264"/>
        <v>36112.042999999998</v>
      </c>
      <c r="R1313" s="90">
        <f t="shared" si="265"/>
        <v>5.3265471891132919E-5</v>
      </c>
      <c r="S1313" s="1">
        <f t="shared" si="268"/>
        <v>0.1</v>
      </c>
      <c r="T1313" s="90">
        <f t="shared" si="266"/>
        <v>5.3265471891132921E-6</v>
      </c>
    </row>
    <row r="1314" spans="1:20" ht="12.95" customHeight="1" x14ac:dyDescent="0.2">
      <c r="A1314" s="47" t="s">
        <v>2228</v>
      </c>
      <c r="B1314" s="48"/>
      <c r="C1314" s="49">
        <v>51135.567999999999</v>
      </c>
      <c r="D1314" s="49"/>
      <c r="E1314" s="4">
        <f t="shared" si="260"/>
        <v>-5333.0132121536908</v>
      </c>
      <c r="F1314" s="4">
        <f t="shared" si="261"/>
        <v>-5333</v>
      </c>
      <c r="G1314" s="4">
        <f t="shared" si="262"/>
        <v>-8.3095000009052455E-3</v>
      </c>
      <c r="I1314" s="1">
        <f t="shared" si="267"/>
        <v>-8.3095000009052455E-3</v>
      </c>
      <c r="O1314" s="4">
        <f t="shared" ca="1" si="269"/>
        <v>3.9392305824563836E-4</v>
      </c>
      <c r="P1314" s="92">
        <f t="shared" si="263"/>
        <v>-9.1673638180710254E-3</v>
      </c>
      <c r="Q1314" s="19">
        <f t="shared" si="264"/>
        <v>36117.067999999999</v>
      </c>
      <c r="R1314" s="90">
        <f t="shared" si="265"/>
        <v>7.3593032880224261E-7</v>
      </c>
      <c r="S1314" s="1">
        <f t="shared" si="268"/>
        <v>0.1</v>
      </c>
      <c r="T1314" s="90">
        <f t="shared" si="266"/>
        <v>7.3593032880224264E-8</v>
      </c>
    </row>
    <row r="1315" spans="1:20" ht="12.95" customHeight="1" x14ac:dyDescent="0.2">
      <c r="A1315" s="47" t="s">
        <v>2228</v>
      </c>
      <c r="B1315" s="48"/>
      <c r="C1315" s="49">
        <v>51138.718999999997</v>
      </c>
      <c r="D1315" s="49"/>
      <c r="E1315" s="4">
        <f t="shared" si="260"/>
        <v>-5328.0031036914443</v>
      </c>
      <c r="F1315" s="4">
        <f t="shared" si="261"/>
        <v>-5328</v>
      </c>
      <c r="G1315" s="4">
        <f t="shared" si="262"/>
        <v>-1.9520000059856102E-3</v>
      </c>
      <c r="I1315" s="1">
        <f t="shared" si="267"/>
        <v>-1.9520000059856102E-3</v>
      </c>
      <c r="O1315" s="4">
        <f t="shared" ca="1" si="269"/>
        <v>3.9589953007588326E-4</v>
      </c>
      <c r="P1315" s="92">
        <f t="shared" si="263"/>
        <v>-9.1595813793975134E-3</v>
      </c>
      <c r="Q1315" s="19">
        <f t="shared" si="264"/>
        <v>36120.218999999997</v>
      </c>
      <c r="R1315" s="90">
        <f t="shared" si="265"/>
        <v>5.1949229254354216E-5</v>
      </c>
      <c r="S1315" s="1">
        <f t="shared" si="268"/>
        <v>0.1</v>
      </c>
      <c r="T1315" s="90">
        <f t="shared" si="266"/>
        <v>5.1949229254354216E-6</v>
      </c>
    </row>
    <row r="1316" spans="1:20" ht="12.95" customHeight="1" x14ac:dyDescent="0.2">
      <c r="A1316" s="47" t="s">
        <v>2205</v>
      </c>
      <c r="B1316" s="48" t="s">
        <v>2232</v>
      </c>
      <c r="C1316" s="49">
        <v>51142.493589999998</v>
      </c>
      <c r="D1316" s="49">
        <v>3.0000000000000001E-5</v>
      </c>
      <c r="E1316" s="4">
        <f t="shared" si="260"/>
        <v>-5322.001483475472</v>
      </c>
      <c r="F1316" s="4">
        <f t="shared" si="261"/>
        <v>-5322</v>
      </c>
      <c r="G1316" s="4">
        <f t="shared" si="262"/>
        <v>-9.3300000298768282E-4</v>
      </c>
      <c r="J1316" s="1">
        <f>G1316</f>
        <v>-9.3300000298768282E-4</v>
      </c>
      <c r="O1316" s="4">
        <f t="shared" ca="1" si="269"/>
        <v>3.9827129627217732E-4</v>
      </c>
      <c r="P1316" s="92">
        <f t="shared" si="263"/>
        <v>-9.1502450419295098E-3</v>
      </c>
      <c r="Q1316" s="19">
        <f t="shared" si="264"/>
        <v>36123.993589999998</v>
      </c>
      <c r="R1316" s="90">
        <f t="shared" si="265"/>
        <v>6.7523116030014072E-5</v>
      </c>
      <c r="S1316" s="1">
        <f>S$17</f>
        <v>1</v>
      </c>
      <c r="T1316" s="90">
        <f t="shared" si="266"/>
        <v>6.7523116030014072E-5</v>
      </c>
    </row>
    <row r="1317" spans="1:20" ht="12.95" customHeight="1" x14ac:dyDescent="0.2">
      <c r="A1317" s="51" t="s">
        <v>2205</v>
      </c>
      <c r="B1317" s="53" t="s">
        <v>2232</v>
      </c>
      <c r="C1317" s="52">
        <v>51142.493589999998</v>
      </c>
      <c r="D1317" s="52">
        <v>3.0000000000000001E-5</v>
      </c>
      <c r="E1317" s="4">
        <f t="shared" si="260"/>
        <v>-5322.001483475472</v>
      </c>
      <c r="F1317" s="4">
        <f t="shared" si="261"/>
        <v>-5322</v>
      </c>
      <c r="G1317" s="4">
        <f t="shared" si="262"/>
        <v>-9.3300000298768282E-4</v>
      </c>
      <c r="J1317" s="1">
        <f>G1317</f>
        <v>-9.3300000298768282E-4</v>
      </c>
      <c r="O1317" s="4">
        <f t="shared" ca="1" si="269"/>
        <v>3.9827129627217732E-4</v>
      </c>
      <c r="P1317" s="92">
        <f t="shared" si="263"/>
        <v>-9.1502450419295098E-3</v>
      </c>
      <c r="Q1317" s="19">
        <f t="shared" si="264"/>
        <v>36123.993589999998</v>
      </c>
      <c r="R1317" s="90">
        <f t="shared" si="265"/>
        <v>6.7523116030014072E-5</v>
      </c>
      <c r="S1317" s="1">
        <f>S$17</f>
        <v>1</v>
      </c>
      <c r="T1317" s="90">
        <f t="shared" si="266"/>
        <v>6.7523116030014072E-5</v>
      </c>
    </row>
    <row r="1318" spans="1:20" ht="12.95" customHeight="1" x14ac:dyDescent="0.2">
      <c r="A1318" s="47" t="s">
        <v>2205</v>
      </c>
      <c r="B1318" s="48" t="s">
        <v>2232</v>
      </c>
      <c r="C1318" s="49">
        <v>51142.49379</v>
      </c>
      <c r="D1318" s="49">
        <v>4.0000000000000003E-5</v>
      </c>
      <c r="E1318" s="4">
        <f t="shared" si="260"/>
        <v>-5322.0011654742966</v>
      </c>
      <c r="F1318" s="4">
        <f t="shared" si="261"/>
        <v>-5322</v>
      </c>
      <c r="G1318" s="4">
        <f t="shared" si="262"/>
        <v>-7.3300000076415017E-4</v>
      </c>
      <c r="J1318" s="1">
        <f>G1318</f>
        <v>-7.3300000076415017E-4</v>
      </c>
      <c r="O1318" s="4">
        <f t="shared" ca="1" si="269"/>
        <v>3.9827129627217732E-4</v>
      </c>
      <c r="P1318" s="92">
        <f t="shared" si="263"/>
        <v>-9.1502450419295098E-3</v>
      </c>
      <c r="Q1318" s="19">
        <f t="shared" si="264"/>
        <v>36123.99379</v>
      </c>
      <c r="R1318" s="90">
        <f t="shared" si="265"/>
        <v>7.0850014083022835E-5</v>
      </c>
      <c r="S1318" s="1">
        <f>S$17</f>
        <v>1</v>
      </c>
      <c r="T1318" s="90">
        <f t="shared" si="266"/>
        <v>7.0850014083022835E-5</v>
      </c>
    </row>
    <row r="1319" spans="1:20" ht="12.95" customHeight="1" x14ac:dyDescent="0.2">
      <c r="A1319" s="47" t="s">
        <v>2205</v>
      </c>
      <c r="B1319" s="48" t="s">
        <v>2232</v>
      </c>
      <c r="C1319" s="49">
        <v>51142.493840000003</v>
      </c>
      <c r="D1319" s="49">
        <v>9.0000000000000006E-5</v>
      </c>
      <c r="E1319" s="4">
        <f t="shared" si="260"/>
        <v>-5322.0010859740005</v>
      </c>
      <c r="F1319" s="4">
        <f t="shared" si="261"/>
        <v>-5322</v>
      </c>
      <c r="G1319" s="4">
        <f t="shared" si="262"/>
        <v>-6.8299999838927761E-4</v>
      </c>
      <c r="J1319" s="1">
        <f>G1319</f>
        <v>-6.8299999838927761E-4</v>
      </c>
      <c r="O1319" s="4">
        <f t="shared" ca="1" si="269"/>
        <v>3.9827129627217732E-4</v>
      </c>
      <c r="P1319" s="92">
        <f t="shared" si="263"/>
        <v>-9.1502450419295098E-3</v>
      </c>
      <c r="Q1319" s="19">
        <f t="shared" si="264"/>
        <v>36123.993840000003</v>
      </c>
      <c r="R1319" s="90">
        <f t="shared" si="265"/>
        <v>7.1694238627356626E-5</v>
      </c>
      <c r="S1319" s="1">
        <f>S$17</f>
        <v>1</v>
      </c>
      <c r="T1319" s="90">
        <f t="shared" si="266"/>
        <v>7.1694238627356626E-5</v>
      </c>
    </row>
    <row r="1320" spans="1:20" ht="12.95" customHeight="1" x14ac:dyDescent="0.2">
      <c r="A1320" s="47" t="s">
        <v>2228</v>
      </c>
      <c r="B1320" s="48"/>
      <c r="C1320" s="49">
        <v>51145.642</v>
      </c>
      <c r="D1320" s="49"/>
      <c r="E1320" s="4">
        <f t="shared" si="260"/>
        <v>-5316.9954931283955</v>
      </c>
      <c r="F1320" s="4">
        <f t="shared" si="261"/>
        <v>-5317</v>
      </c>
      <c r="G1320" s="4">
        <f t="shared" si="262"/>
        <v>2.8344999955152161E-3</v>
      </c>
      <c r="I1320" s="1">
        <f>G1320</f>
        <v>2.8344999955152161E-3</v>
      </c>
      <c r="O1320" s="4">
        <f t="shared" ca="1" si="269"/>
        <v>4.0024776810242265E-4</v>
      </c>
      <c r="P1320" s="92">
        <f t="shared" si="263"/>
        <v>-9.1424669181563497E-3</v>
      </c>
      <c r="Q1320" s="19">
        <f t="shared" si="264"/>
        <v>36127.142</v>
      </c>
      <c r="R1320" s="90">
        <f t="shared" si="265"/>
        <v>1.434477364511834E-4</v>
      </c>
      <c r="S1320" s="1">
        <f>S$16</f>
        <v>0.1</v>
      </c>
      <c r="T1320" s="90">
        <f t="shared" si="266"/>
        <v>1.4344773645118341E-5</v>
      </c>
    </row>
    <row r="1321" spans="1:20" ht="12.95" customHeight="1" x14ac:dyDescent="0.2">
      <c r="A1321" s="47" t="s">
        <v>2205</v>
      </c>
      <c r="B1321" s="48" t="s">
        <v>2226</v>
      </c>
      <c r="C1321" s="49">
        <v>51150.355100000001</v>
      </c>
      <c r="D1321" s="49">
        <v>1.2E-4</v>
      </c>
      <c r="E1321" s="4">
        <f t="shared" si="260"/>
        <v>-5309.5016365135325</v>
      </c>
      <c r="F1321" s="4">
        <f t="shared" si="261"/>
        <v>-5309.5</v>
      </c>
      <c r="G1321" s="4">
        <f t="shared" si="262"/>
        <v>-1.0292500010109507E-3</v>
      </c>
      <c r="J1321" s="1">
        <f>G1321</f>
        <v>-1.0292500010109507E-3</v>
      </c>
      <c r="O1321" s="4">
        <f t="shared" ca="1" si="269"/>
        <v>4.0321247584779001E-4</v>
      </c>
      <c r="P1321" s="92">
        <f t="shared" si="263"/>
        <v>-9.1308034099685017E-3</v>
      </c>
      <c r="Q1321" s="19">
        <f t="shared" si="264"/>
        <v>36131.855100000001</v>
      </c>
      <c r="R1321" s="90">
        <f t="shared" si="265"/>
        <v>6.5635167638191717E-5</v>
      </c>
      <c r="S1321" s="1">
        <f>S$17</f>
        <v>1</v>
      </c>
      <c r="T1321" s="90">
        <f t="shared" si="266"/>
        <v>6.5635167638191717E-5</v>
      </c>
    </row>
    <row r="1322" spans="1:20" ht="12.95" customHeight="1" x14ac:dyDescent="0.2">
      <c r="A1322" s="47" t="s">
        <v>2205</v>
      </c>
      <c r="B1322" s="48" t="s">
        <v>2226</v>
      </c>
      <c r="C1322" s="49">
        <v>51150.355219999998</v>
      </c>
      <c r="D1322" s="49">
        <v>9.0000000000000006E-5</v>
      </c>
      <c r="E1322" s="4">
        <f t="shared" si="260"/>
        <v>-5309.5014457128345</v>
      </c>
      <c r="F1322" s="4">
        <f t="shared" si="261"/>
        <v>-5309.5</v>
      </c>
      <c r="G1322" s="4">
        <f t="shared" si="262"/>
        <v>-9.0925000404240564E-4</v>
      </c>
      <c r="J1322" s="1">
        <f>G1322</f>
        <v>-9.0925000404240564E-4</v>
      </c>
      <c r="O1322" s="4">
        <f t="shared" ca="1" si="269"/>
        <v>4.0321247584779001E-4</v>
      </c>
      <c r="P1322" s="92">
        <f t="shared" si="263"/>
        <v>-9.1308034099685017E-3</v>
      </c>
      <c r="Q1322" s="19">
        <f t="shared" si="264"/>
        <v>36131.855219999998</v>
      </c>
      <c r="R1322" s="90">
        <f t="shared" si="265"/>
        <v>6.7593940406494987E-5</v>
      </c>
      <c r="S1322" s="1">
        <f>S$17</f>
        <v>1</v>
      </c>
      <c r="T1322" s="90">
        <f t="shared" si="266"/>
        <v>6.7593940406494987E-5</v>
      </c>
    </row>
    <row r="1323" spans="1:20" ht="12.95" customHeight="1" x14ac:dyDescent="0.2">
      <c r="A1323" s="47" t="s">
        <v>2228</v>
      </c>
      <c r="B1323" s="48"/>
      <c r="C1323" s="49">
        <v>51157.59</v>
      </c>
      <c r="D1323" s="49"/>
      <c r="E1323" s="4">
        <f t="shared" si="260"/>
        <v>-5297.9981031230182</v>
      </c>
      <c r="F1323" s="4">
        <f t="shared" si="261"/>
        <v>-5298</v>
      </c>
      <c r="G1323" s="4">
        <f t="shared" si="262"/>
        <v>1.1929999964195304E-3</v>
      </c>
      <c r="I1323" s="1">
        <f>G1323</f>
        <v>1.1929999964195304E-3</v>
      </c>
      <c r="O1323" s="4">
        <f t="shared" ca="1" si="269"/>
        <v>4.0775836105735397E-4</v>
      </c>
      <c r="P1323" s="92">
        <f t="shared" si="263"/>
        <v>-9.1129279350416221E-3</v>
      </c>
      <c r="Q1323" s="19">
        <f t="shared" si="264"/>
        <v>36139.089999999997</v>
      </c>
      <c r="R1323" s="90">
        <f t="shared" si="265"/>
        <v>1.0621215052847115E-4</v>
      </c>
      <c r="S1323" s="1">
        <f>S$16</f>
        <v>0.1</v>
      </c>
      <c r="T1323" s="90">
        <f t="shared" si="266"/>
        <v>1.0621215052847116E-5</v>
      </c>
    </row>
    <row r="1324" spans="1:20" ht="12.95" customHeight="1" x14ac:dyDescent="0.2">
      <c r="A1324" s="47" t="s">
        <v>2205</v>
      </c>
      <c r="B1324" s="48" t="s">
        <v>2226</v>
      </c>
      <c r="C1324" s="49">
        <v>51160.415999999997</v>
      </c>
      <c r="D1324" s="49">
        <v>1E-4</v>
      </c>
      <c r="E1324" s="4">
        <f t="shared" si="260"/>
        <v>-5293.5047465649977</v>
      </c>
      <c r="F1324" s="4">
        <f t="shared" si="261"/>
        <v>-5293.5</v>
      </c>
      <c r="G1324" s="4">
        <f t="shared" si="262"/>
        <v>-2.9852500010747463E-3</v>
      </c>
      <c r="J1324" s="1">
        <f>G1324</f>
        <v>-2.9852500010747463E-3</v>
      </c>
      <c r="O1324" s="4">
        <f t="shared" ca="1" si="269"/>
        <v>4.0953718570457473E-4</v>
      </c>
      <c r="P1324" s="92">
        <f t="shared" si="263"/>
        <v>-9.1059360082816915E-3</v>
      </c>
      <c r="Q1324" s="19">
        <f t="shared" si="264"/>
        <v>36141.915999999997</v>
      </c>
      <c r="R1324" s="90">
        <f t="shared" si="265"/>
        <v>3.7462797198818895E-5</v>
      </c>
      <c r="S1324" s="1">
        <f>S$17</f>
        <v>1</v>
      </c>
      <c r="T1324" s="90">
        <f t="shared" si="266"/>
        <v>3.7462797198818895E-5</v>
      </c>
    </row>
    <row r="1325" spans="1:20" ht="12.95" customHeight="1" x14ac:dyDescent="0.2">
      <c r="A1325" s="47" t="s">
        <v>2205</v>
      </c>
      <c r="B1325" s="48" t="s">
        <v>2226</v>
      </c>
      <c r="C1325" s="49">
        <v>51160.416400000002</v>
      </c>
      <c r="D1325" s="49">
        <v>4.0000000000000002E-4</v>
      </c>
      <c r="E1325" s="4">
        <f t="shared" si="260"/>
        <v>-5293.5041105626469</v>
      </c>
      <c r="F1325" s="4">
        <f t="shared" si="261"/>
        <v>-5293.5</v>
      </c>
      <c r="G1325" s="4">
        <f t="shared" si="262"/>
        <v>-2.585249996627681E-3</v>
      </c>
      <c r="J1325" s="1">
        <f>G1325</f>
        <v>-2.585249996627681E-3</v>
      </c>
      <c r="O1325" s="4">
        <f t="shared" ca="1" si="269"/>
        <v>4.0953718570457473E-4</v>
      </c>
      <c r="P1325" s="92">
        <f t="shared" si="263"/>
        <v>-9.1059360082816915E-3</v>
      </c>
      <c r="Q1325" s="19">
        <f t="shared" si="264"/>
        <v>36141.916400000002</v>
      </c>
      <c r="R1325" s="90">
        <f t="shared" si="265"/>
        <v>4.2519346062580289E-5</v>
      </c>
      <c r="S1325" s="1">
        <f>S$17</f>
        <v>1</v>
      </c>
      <c r="T1325" s="90">
        <f t="shared" si="266"/>
        <v>4.2519346062580289E-5</v>
      </c>
    </row>
    <row r="1326" spans="1:20" ht="12.95" customHeight="1" x14ac:dyDescent="0.2">
      <c r="A1326" s="47" t="s">
        <v>2228</v>
      </c>
      <c r="B1326" s="48"/>
      <c r="C1326" s="49">
        <v>51160.735999999997</v>
      </c>
      <c r="D1326" s="49"/>
      <c r="E1326" s="4">
        <f t="shared" si="260"/>
        <v>-5292.9959446900639</v>
      </c>
      <c r="F1326" s="4">
        <f t="shared" si="261"/>
        <v>-5293</v>
      </c>
      <c r="G1326" s="4">
        <f t="shared" si="262"/>
        <v>2.5504999939585105E-3</v>
      </c>
      <c r="I1326" s="1">
        <f>G1326</f>
        <v>2.5504999939585105E-3</v>
      </c>
      <c r="O1326" s="4">
        <f t="shared" ca="1" si="269"/>
        <v>4.0973483288759887E-4</v>
      </c>
      <c r="P1326" s="92">
        <f t="shared" si="263"/>
        <v>-9.1051592255965048E-3</v>
      </c>
      <c r="Q1326" s="19">
        <f t="shared" si="264"/>
        <v>36142.235999999997</v>
      </c>
      <c r="R1326" s="90">
        <f t="shared" si="265"/>
        <v>1.3585439184239783E-4</v>
      </c>
      <c r="S1326" s="1">
        <f>S$16</f>
        <v>0.1</v>
      </c>
      <c r="T1326" s="90">
        <f t="shared" si="266"/>
        <v>1.3585439184239783E-5</v>
      </c>
    </row>
    <row r="1327" spans="1:20" ht="12.95" customHeight="1" x14ac:dyDescent="0.2">
      <c r="A1327" s="47" t="s">
        <v>2228</v>
      </c>
      <c r="B1327" s="48"/>
      <c r="C1327" s="49">
        <v>51162.627</v>
      </c>
      <c r="D1327" s="49"/>
      <c r="E1327" s="4">
        <f t="shared" si="260"/>
        <v>-5289.9892436103646</v>
      </c>
      <c r="F1327" s="4">
        <f t="shared" si="261"/>
        <v>-5290</v>
      </c>
      <c r="G1327" s="4">
        <f t="shared" si="262"/>
        <v>6.76499999826774E-3</v>
      </c>
      <c r="I1327" s="1">
        <f>G1327</f>
        <v>6.76499999826774E-3</v>
      </c>
      <c r="O1327" s="4">
        <f t="shared" ca="1" si="269"/>
        <v>4.1092071598574633E-4</v>
      </c>
      <c r="P1327" s="92">
        <f t="shared" si="263"/>
        <v>-9.1004989413622367E-3</v>
      </c>
      <c r="Q1327" s="19">
        <f t="shared" si="264"/>
        <v>36144.127</v>
      </c>
      <c r="R1327" s="90">
        <f t="shared" si="265"/>
        <v>2.5171405660339991E-4</v>
      </c>
      <c r="S1327" s="1">
        <f>S$16</f>
        <v>0.1</v>
      </c>
      <c r="T1327" s="90">
        <f t="shared" si="266"/>
        <v>2.5171405660339992E-5</v>
      </c>
    </row>
    <row r="1328" spans="1:20" ht="12.95" customHeight="1" x14ac:dyDescent="0.2">
      <c r="A1328" s="47" t="s">
        <v>2228</v>
      </c>
      <c r="B1328" s="48"/>
      <c r="C1328" s="49">
        <v>51169.536999999997</v>
      </c>
      <c r="D1328" s="49"/>
      <c r="E1328" s="4">
        <f t="shared" si="260"/>
        <v>-5279.002303123495</v>
      </c>
      <c r="F1328" s="4">
        <f t="shared" si="261"/>
        <v>-5279</v>
      </c>
      <c r="G1328" s="4">
        <f t="shared" si="262"/>
        <v>-1.448500006517861E-3</v>
      </c>
      <c r="I1328" s="1">
        <f>G1328</f>
        <v>-1.448500006517861E-3</v>
      </c>
      <c r="O1328" s="4">
        <f t="shared" ca="1" si="269"/>
        <v>4.1526895401228529E-4</v>
      </c>
      <c r="P1328" s="92">
        <f t="shared" si="263"/>
        <v>-9.0834172733637551E-3</v>
      </c>
      <c r="Q1328" s="19">
        <f t="shared" si="264"/>
        <v>36151.036999999997</v>
      </c>
      <c r="R1328" s="90">
        <f t="shared" si="265"/>
        <v>5.8291961671581575E-5</v>
      </c>
      <c r="S1328" s="1">
        <f>S$16</f>
        <v>0.1</v>
      </c>
      <c r="T1328" s="90">
        <f t="shared" si="266"/>
        <v>5.8291961671581582E-6</v>
      </c>
    </row>
    <row r="1329" spans="1:21" ht="12.95" customHeight="1" x14ac:dyDescent="0.2">
      <c r="A1329" s="36" t="s">
        <v>3059</v>
      </c>
      <c r="B1329" s="156" t="s">
        <v>2232</v>
      </c>
      <c r="C1329" s="157">
        <v>51178.343999999997</v>
      </c>
      <c r="D1329" s="157" t="s">
        <v>2272</v>
      </c>
      <c r="E1329" s="4">
        <f t="shared" si="260"/>
        <v>-5264.9991215217697</v>
      </c>
      <c r="F1329" s="4">
        <f t="shared" si="261"/>
        <v>-5265</v>
      </c>
      <c r="G1329" s="4">
        <f t="shared" si="262"/>
        <v>5.5249999422812834E-4</v>
      </c>
      <c r="I1329" s="1">
        <f>G1329</f>
        <v>5.5249999422812834E-4</v>
      </c>
      <c r="O1329" s="4">
        <f t="shared" ca="1" si="269"/>
        <v>4.2080307513697171E-4</v>
      </c>
      <c r="P1329" s="92">
        <f t="shared" si="263"/>
        <v>-9.0616906978668067E-3</v>
      </c>
      <c r="Q1329" s="19">
        <f t="shared" si="264"/>
        <v>36159.843999999997</v>
      </c>
      <c r="R1329" s="90">
        <f t="shared" si="265"/>
        <v>9.2432662663964892E-5</v>
      </c>
      <c r="S1329" s="1">
        <f>S$16</f>
        <v>0.1</v>
      </c>
      <c r="T1329" s="90">
        <f t="shared" si="266"/>
        <v>9.2432662663964905E-6</v>
      </c>
    </row>
    <row r="1330" spans="1:21" ht="12.95" customHeight="1" x14ac:dyDescent="0.2">
      <c r="A1330" s="36" t="s">
        <v>3111</v>
      </c>
      <c r="B1330" s="156" t="s">
        <v>2232</v>
      </c>
      <c r="C1330" s="157">
        <v>51178.343999999997</v>
      </c>
      <c r="D1330" s="157" t="s">
        <v>2272</v>
      </c>
      <c r="E1330" s="4">
        <f t="shared" si="260"/>
        <v>-5264.9991215217697</v>
      </c>
      <c r="F1330" s="4">
        <f t="shared" si="261"/>
        <v>-5265</v>
      </c>
      <c r="G1330" s="4">
        <f t="shared" si="262"/>
        <v>5.5249999422812834E-4</v>
      </c>
      <c r="I1330" s="1">
        <f>G1330</f>
        <v>5.5249999422812834E-4</v>
      </c>
      <c r="O1330" s="4">
        <f t="shared" ca="1" si="269"/>
        <v>4.2080307513697171E-4</v>
      </c>
      <c r="P1330" s="92">
        <f t="shared" si="263"/>
        <v>-9.0616906978668067E-3</v>
      </c>
      <c r="Q1330" s="19">
        <f t="shared" si="264"/>
        <v>36159.843999999997</v>
      </c>
      <c r="R1330" s="90">
        <f t="shared" si="265"/>
        <v>9.2432662663964892E-5</v>
      </c>
      <c r="S1330" s="1">
        <f>S$16</f>
        <v>0.1</v>
      </c>
      <c r="T1330" s="90">
        <f t="shared" si="266"/>
        <v>9.2432662663964905E-6</v>
      </c>
    </row>
    <row r="1331" spans="1:21" ht="12.95" customHeight="1" x14ac:dyDescent="0.2">
      <c r="A1331" s="46" t="s">
        <v>2204</v>
      </c>
      <c r="B1331" s="45" t="s">
        <v>2226</v>
      </c>
      <c r="C1331" s="46">
        <v>51179.343999999997</v>
      </c>
      <c r="D1331" s="46">
        <v>2.9999999999999997E-4</v>
      </c>
      <c r="E1331" s="4">
        <f t="shared" si="260"/>
        <v>-5263.4091156625982</v>
      </c>
      <c r="F1331" s="4">
        <f t="shared" si="261"/>
        <v>-5263.5</v>
      </c>
      <c r="G1331" s="4">
        <f t="shared" si="262"/>
        <v>5.7159749994752929E-2</v>
      </c>
      <c r="O1331" s="4">
        <f t="shared" ca="1" si="269"/>
        <v>4.2139601668604544E-4</v>
      </c>
      <c r="P1331" s="92">
        <f t="shared" si="263"/>
        <v>-9.0593637625051623E-3</v>
      </c>
      <c r="Q1331" s="19">
        <f t="shared" si="264"/>
        <v>36160.843999999997</v>
      </c>
      <c r="R1331" s="90">
        <f t="shared" si="265"/>
        <v>4.3849710267966869E-3</v>
      </c>
      <c r="T1331" s="90">
        <f t="shared" si="266"/>
        <v>0</v>
      </c>
      <c r="U1331" s="1">
        <f>C1331-(C$7+F1331*C$8)</f>
        <v>5.7159749994752929E-2</v>
      </c>
    </row>
    <row r="1332" spans="1:21" ht="12.95" customHeight="1" x14ac:dyDescent="0.2">
      <c r="A1332" s="47" t="s">
        <v>2233</v>
      </c>
      <c r="B1332" s="58" t="s">
        <v>2226</v>
      </c>
      <c r="C1332" s="59">
        <v>51340.920299999998</v>
      </c>
      <c r="D1332" s="59">
        <v>1E-4</v>
      </c>
      <c r="E1332" s="4">
        <f t="shared" si="260"/>
        <v>-5006.5018519593305</v>
      </c>
      <c r="F1332" s="4">
        <f t="shared" si="261"/>
        <v>-5006.5</v>
      </c>
      <c r="G1332" s="4">
        <f t="shared" si="262"/>
        <v>-1.1647500068647787E-3</v>
      </c>
      <c r="H1332" s="22"/>
      <c r="J1332" s="1">
        <f>G1332</f>
        <v>-1.1647500068647787E-3</v>
      </c>
      <c r="O1332" s="4">
        <f t="shared" ca="1" si="269"/>
        <v>5.2298666876064411E-4</v>
      </c>
      <c r="P1332" s="92">
        <f t="shared" si="263"/>
        <v>-8.6632881546114433E-3</v>
      </c>
      <c r="Q1332" s="19">
        <f t="shared" si="264"/>
        <v>36322.420299999998</v>
      </c>
      <c r="R1332" s="90">
        <f t="shared" si="265"/>
        <v>5.622807435321198E-5</v>
      </c>
      <c r="S1332" s="1">
        <f>S$17</f>
        <v>1</v>
      </c>
      <c r="T1332" s="90">
        <f t="shared" si="266"/>
        <v>5.622807435321198E-5</v>
      </c>
    </row>
    <row r="1333" spans="1:21" ht="12.95" customHeight="1" x14ac:dyDescent="0.2">
      <c r="A1333" s="36" t="s">
        <v>1731</v>
      </c>
      <c r="B1333" s="156" t="s">
        <v>2232</v>
      </c>
      <c r="C1333" s="157">
        <v>51366.401100000003</v>
      </c>
      <c r="D1333" s="157" t="s">
        <v>2272</v>
      </c>
      <c r="E1333" s="4">
        <f t="shared" si="260"/>
        <v>-4965.9872306629431</v>
      </c>
      <c r="F1333" s="4">
        <f t="shared" si="261"/>
        <v>-4966</v>
      </c>
      <c r="G1333" s="4">
        <f t="shared" si="262"/>
        <v>8.0309999975725077E-3</v>
      </c>
      <c r="I1333" s="1">
        <f>G1333</f>
        <v>8.0309999975725077E-3</v>
      </c>
      <c r="O1333" s="4">
        <f t="shared" ca="1" si="269"/>
        <v>5.3899609058562963E-4</v>
      </c>
      <c r="P1333" s="92">
        <f t="shared" si="263"/>
        <v>-8.6013441991755982E-3</v>
      </c>
      <c r="Q1333" s="19">
        <f t="shared" si="264"/>
        <v>36347.901100000003</v>
      </c>
      <c r="R1333" s="90">
        <f t="shared" si="265"/>
        <v>2.7663487347910035E-4</v>
      </c>
      <c r="S1333" s="1">
        <f>S$16</f>
        <v>0.1</v>
      </c>
      <c r="T1333" s="90">
        <f t="shared" si="266"/>
        <v>2.7663487347910036E-5</v>
      </c>
    </row>
    <row r="1334" spans="1:21" ht="12.95" customHeight="1" x14ac:dyDescent="0.2">
      <c r="A1334" s="36" t="s">
        <v>1731</v>
      </c>
      <c r="B1334" s="156" t="s">
        <v>2232</v>
      </c>
      <c r="C1334" s="157">
        <v>51366.4087</v>
      </c>
      <c r="D1334" s="157" t="s">
        <v>2272</v>
      </c>
      <c r="E1334" s="4">
        <f t="shared" si="260"/>
        <v>-4965.975146618418</v>
      </c>
      <c r="F1334" s="4">
        <f t="shared" si="261"/>
        <v>-4966</v>
      </c>
      <c r="G1334" s="4">
        <f t="shared" si="262"/>
        <v>1.5630999994755257E-2</v>
      </c>
      <c r="I1334" s="1">
        <f>G1334</f>
        <v>1.5630999994755257E-2</v>
      </c>
      <c r="O1334" s="4">
        <f t="shared" ca="1" si="269"/>
        <v>5.3899609058562963E-4</v>
      </c>
      <c r="P1334" s="92">
        <f t="shared" si="263"/>
        <v>-8.6013441991755982E-3</v>
      </c>
      <c r="Q1334" s="19">
        <f t="shared" si="264"/>
        <v>36347.9087</v>
      </c>
      <c r="R1334" s="90">
        <f t="shared" si="265"/>
        <v>5.8720650513313438E-4</v>
      </c>
      <c r="S1334" s="1">
        <f>S$16</f>
        <v>0.1</v>
      </c>
      <c r="T1334" s="90">
        <f t="shared" si="266"/>
        <v>5.8720650513313443E-5</v>
      </c>
    </row>
    <row r="1335" spans="1:21" ht="12.95" customHeight="1" x14ac:dyDescent="0.2">
      <c r="A1335" s="36" t="s">
        <v>1731</v>
      </c>
      <c r="B1335" s="156" t="s">
        <v>2232</v>
      </c>
      <c r="C1335" s="157">
        <v>51366.414299999997</v>
      </c>
      <c r="D1335" s="157" t="s">
        <v>2272</v>
      </c>
      <c r="E1335" s="4">
        <f t="shared" si="260"/>
        <v>-4965.9662425856122</v>
      </c>
      <c r="F1335" s="4">
        <f t="shared" si="261"/>
        <v>-4966</v>
      </c>
      <c r="G1335" s="4">
        <f t="shared" si="262"/>
        <v>2.1230999991530553E-2</v>
      </c>
      <c r="I1335" s="1">
        <f>G1335</f>
        <v>2.1230999991530553E-2</v>
      </c>
      <c r="O1335" s="4">
        <f t="shared" ca="1" si="269"/>
        <v>5.3899609058562963E-4</v>
      </c>
      <c r="P1335" s="92">
        <f t="shared" si="263"/>
        <v>-8.6013441991755982E-3</v>
      </c>
      <c r="Q1335" s="19">
        <f t="shared" si="264"/>
        <v>36347.914299999997</v>
      </c>
      <c r="R1335" s="90">
        <f t="shared" si="265"/>
        <v>8.899687599127589E-4</v>
      </c>
      <c r="S1335" s="1">
        <f>S$16</f>
        <v>0.1</v>
      </c>
      <c r="T1335" s="90">
        <f t="shared" si="266"/>
        <v>8.8996875991275895E-5</v>
      </c>
    </row>
    <row r="1336" spans="1:21" ht="12.95" customHeight="1" x14ac:dyDescent="0.2">
      <c r="A1336" s="47" t="s">
        <v>2229</v>
      </c>
      <c r="B1336" s="48"/>
      <c r="C1336" s="49">
        <v>51370.792999999998</v>
      </c>
      <c r="D1336" s="49"/>
      <c r="E1336" s="4">
        <f t="shared" si="260"/>
        <v>-4959.0040839300555</v>
      </c>
      <c r="F1336" s="4">
        <f t="shared" si="261"/>
        <v>-4959</v>
      </c>
      <c r="G1336" s="4">
        <f t="shared" si="262"/>
        <v>-2.5685000073281117E-3</v>
      </c>
      <c r="I1336" s="1">
        <f>G1336</f>
        <v>-2.5685000073281117E-3</v>
      </c>
      <c r="O1336" s="4">
        <f t="shared" ca="1" si="269"/>
        <v>5.417631511479724E-4</v>
      </c>
      <c r="P1336" s="92">
        <f t="shared" si="263"/>
        <v>-8.5906508792746479E-3</v>
      </c>
      <c r="Q1336" s="19">
        <f t="shared" si="264"/>
        <v>36352.292999999998</v>
      </c>
      <c r="R1336" s="90">
        <f t="shared" si="265"/>
        <v>3.6266301124486425E-5</v>
      </c>
      <c r="S1336" s="1">
        <f>S$16</f>
        <v>0.1</v>
      </c>
      <c r="T1336" s="90">
        <f t="shared" si="266"/>
        <v>3.6266301124486425E-6</v>
      </c>
    </row>
    <row r="1337" spans="1:21" ht="12.95" customHeight="1" x14ac:dyDescent="0.2">
      <c r="A1337" s="47" t="s">
        <v>2233</v>
      </c>
      <c r="B1337" s="58" t="s">
        <v>2226</v>
      </c>
      <c r="C1337" s="59">
        <v>51379.915800000002</v>
      </c>
      <c r="D1337" s="59">
        <v>2.0000000000000001E-4</v>
      </c>
      <c r="E1337" s="4">
        <f t="shared" si="260"/>
        <v>-4944.4987784779978</v>
      </c>
      <c r="F1337" s="4">
        <f t="shared" si="261"/>
        <v>-4944.5</v>
      </c>
      <c r="G1337" s="4">
        <f t="shared" si="262"/>
        <v>7.6824999996460974E-4</v>
      </c>
      <c r="H1337" s="22"/>
      <c r="J1337" s="1">
        <f>G1337</f>
        <v>7.6824999996460974E-4</v>
      </c>
      <c r="O1337" s="4">
        <f t="shared" ca="1" si="269"/>
        <v>5.474949194556834E-4</v>
      </c>
      <c r="P1337" s="92">
        <f t="shared" si="263"/>
        <v>-8.5685126597282602E-3</v>
      </c>
      <c r="Q1337" s="19">
        <f t="shared" si="264"/>
        <v>36361.415800000002</v>
      </c>
      <c r="R1337" s="90">
        <f t="shared" si="265"/>
        <v>8.7175136963435078E-5</v>
      </c>
      <c r="S1337" s="1">
        <f>S$17</f>
        <v>1</v>
      </c>
      <c r="T1337" s="90">
        <f t="shared" si="266"/>
        <v>8.7175136963435078E-5</v>
      </c>
    </row>
    <row r="1338" spans="1:21" ht="12.95" customHeight="1" x14ac:dyDescent="0.2">
      <c r="A1338" s="47" t="s">
        <v>2233</v>
      </c>
      <c r="B1338" s="58" t="s">
        <v>2226</v>
      </c>
      <c r="C1338" s="59">
        <v>51379.915800000002</v>
      </c>
      <c r="D1338" s="59">
        <v>2.0000000000000001E-4</v>
      </c>
      <c r="E1338" s="4">
        <f t="shared" si="260"/>
        <v>-4944.4987784779978</v>
      </c>
      <c r="F1338" s="4">
        <f t="shared" si="261"/>
        <v>-4944.5</v>
      </c>
      <c r="G1338" s="4">
        <f t="shared" si="262"/>
        <v>7.6824999996460974E-4</v>
      </c>
      <c r="H1338" s="22"/>
      <c r="J1338" s="1">
        <f>G1338</f>
        <v>7.6824999996460974E-4</v>
      </c>
      <c r="O1338" s="4">
        <f t="shared" ca="1" si="269"/>
        <v>5.474949194556834E-4</v>
      </c>
      <c r="P1338" s="92">
        <f t="shared" si="263"/>
        <v>-8.5685126597282602E-3</v>
      </c>
      <c r="Q1338" s="19">
        <f t="shared" si="264"/>
        <v>36361.415800000002</v>
      </c>
      <c r="R1338" s="90">
        <f t="shared" si="265"/>
        <v>8.7175136963435078E-5</v>
      </c>
      <c r="S1338" s="1">
        <f>S$17</f>
        <v>1</v>
      </c>
      <c r="T1338" s="90">
        <f t="shared" si="266"/>
        <v>8.7175136963435078E-5</v>
      </c>
    </row>
    <row r="1339" spans="1:21" ht="12.95" customHeight="1" x14ac:dyDescent="0.2">
      <c r="A1339" s="36" t="s">
        <v>3129</v>
      </c>
      <c r="B1339" s="156" t="s">
        <v>2232</v>
      </c>
      <c r="C1339" s="157">
        <v>51388.402000000002</v>
      </c>
      <c r="D1339" s="157" t="s">
        <v>2272</v>
      </c>
      <c r="E1339" s="4">
        <f t="shared" si="260"/>
        <v>-4931.005670755897</v>
      </c>
      <c r="F1339" s="4">
        <f t="shared" si="261"/>
        <v>-4931</v>
      </c>
      <c r="G1339" s="4">
        <f t="shared" si="262"/>
        <v>-3.5665000032167882E-3</v>
      </c>
      <c r="I1339" s="1">
        <f t="shared" ref="I1339:I1349" si="270">G1339</f>
        <v>-3.5665000032167882E-3</v>
      </c>
      <c r="O1339" s="4">
        <f t="shared" ca="1" si="269"/>
        <v>5.5283139339734524E-4</v>
      </c>
      <c r="P1339" s="92">
        <f t="shared" si="263"/>
        <v>-8.5479160415103585E-3</v>
      </c>
      <c r="Q1339" s="19">
        <f t="shared" si="264"/>
        <v>36369.902000000002</v>
      </c>
      <c r="R1339" s="90">
        <f t="shared" si="265"/>
        <v>2.481450574656841E-5</v>
      </c>
      <c r="S1339" s="1">
        <f t="shared" ref="S1339:S1349" si="271">S$16</f>
        <v>0.1</v>
      </c>
      <c r="T1339" s="90">
        <f t="shared" si="266"/>
        <v>2.4814505746568414E-6</v>
      </c>
    </row>
    <row r="1340" spans="1:21" ht="12.95" customHeight="1" x14ac:dyDescent="0.2">
      <c r="A1340" s="36" t="s">
        <v>1731</v>
      </c>
      <c r="B1340" s="156" t="s">
        <v>2232</v>
      </c>
      <c r="C1340" s="157">
        <v>51388.402399999999</v>
      </c>
      <c r="D1340" s="157" t="s">
        <v>2272</v>
      </c>
      <c r="E1340" s="4">
        <f t="shared" si="260"/>
        <v>-4931.005034753558</v>
      </c>
      <c r="F1340" s="4">
        <f t="shared" si="261"/>
        <v>-4931</v>
      </c>
      <c r="G1340" s="4">
        <f t="shared" si="262"/>
        <v>-3.1665000060456805E-3</v>
      </c>
      <c r="I1340" s="1">
        <f t="shared" si="270"/>
        <v>-3.1665000060456805E-3</v>
      </c>
      <c r="O1340" s="4">
        <f t="shared" ca="1" si="269"/>
        <v>5.5283139339734524E-4</v>
      </c>
      <c r="P1340" s="92">
        <f t="shared" si="263"/>
        <v>-8.5479160415103585E-3</v>
      </c>
      <c r="Q1340" s="19">
        <f t="shared" si="264"/>
        <v>36369.902399999999</v>
      </c>
      <c r="R1340" s="90">
        <f t="shared" si="265"/>
        <v>2.8959638546756373E-5</v>
      </c>
      <c r="S1340" s="1">
        <f t="shared" si="271"/>
        <v>0.1</v>
      </c>
      <c r="T1340" s="90">
        <f t="shared" si="266"/>
        <v>2.8959638546756374E-6</v>
      </c>
    </row>
    <row r="1341" spans="1:21" ht="12.95" customHeight="1" x14ac:dyDescent="0.2">
      <c r="A1341" s="47" t="s">
        <v>2229</v>
      </c>
      <c r="B1341" s="48"/>
      <c r="C1341" s="49">
        <v>51394.696000000004</v>
      </c>
      <c r="D1341" s="49"/>
      <c r="E1341" s="4">
        <f t="shared" si="260"/>
        <v>-4920.9981738782681</v>
      </c>
      <c r="F1341" s="4">
        <f t="shared" si="261"/>
        <v>-4921</v>
      </c>
      <c r="G1341" s="4">
        <f t="shared" si="262"/>
        <v>1.1484999995445833E-3</v>
      </c>
      <c r="I1341" s="1">
        <f t="shared" si="270"/>
        <v>1.1484999995445833E-3</v>
      </c>
      <c r="O1341" s="4">
        <f t="shared" ca="1" si="269"/>
        <v>5.5678433705783547E-4</v>
      </c>
      <c r="P1341" s="92">
        <f t="shared" si="263"/>
        <v>-8.5326685054710819E-3</v>
      </c>
      <c r="Q1341" s="19">
        <f t="shared" si="264"/>
        <v>36376.196000000004</v>
      </c>
      <c r="R1341" s="90">
        <f t="shared" si="265"/>
        <v>9.3725023622507245E-5</v>
      </c>
      <c r="S1341" s="1">
        <f t="shared" si="271"/>
        <v>0.1</v>
      </c>
      <c r="T1341" s="90">
        <f t="shared" si="266"/>
        <v>9.3725023622507255E-6</v>
      </c>
    </row>
    <row r="1342" spans="1:21" ht="12.95" customHeight="1" x14ac:dyDescent="0.2">
      <c r="A1342" s="47" t="s">
        <v>2229</v>
      </c>
      <c r="B1342" s="48"/>
      <c r="C1342" s="49">
        <v>51406.644999999997</v>
      </c>
      <c r="D1342" s="49"/>
      <c r="E1342" s="4">
        <f t="shared" si="260"/>
        <v>-4901.9991938670373</v>
      </c>
      <c r="F1342" s="4">
        <f t="shared" si="261"/>
        <v>-4902</v>
      </c>
      <c r="G1342" s="4">
        <f t="shared" si="262"/>
        <v>5.0699999701464549E-4</v>
      </c>
      <c r="I1342" s="1">
        <f t="shared" si="270"/>
        <v>5.0699999701464549E-4</v>
      </c>
      <c r="O1342" s="4">
        <f t="shared" ca="1" si="269"/>
        <v>5.6429493001276679E-4</v>
      </c>
      <c r="P1342" s="92">
        <f t="shared" si="263"/>
        <v>-8.5037198007245872E-3</v>
      </c>
      <c r="Q1342" s="19">
        <f t="shared" si="264"/>
        <v>36388.144999999997</v>
      </c>
      <c r="R1342" s="90">
        <f t="shared" si="265"/>
        <v>8.1193071273369754E-5</v>
      </c>
      <c r="S1342" s="1">
        <f t="shared" si="271"/>
        <v>0.1</v>
      </c>
      <c r="T1342" s="90">
        <f t="shared" si="266"/>
        <v>8.1193071273369764E-6</v>
      </c>
    </row>
    <row r="1343" spans="1:21" ht="12.95" customHeight="1" x14ac:dyDescent="0.2">
      <c r="A1343" s="47" t="s">
        <v>2229</v>
      </c>
      <c r="B1343" s="48"/>
      <c r="C1343" s="49">
        <v>51411.675999999999</v>
      </c>
      <c r="D1343" s="49"/>
      <c r="E1343" s="4">
        <f t="shared" si="260"/>
        <v>-4893.9998743895412</v>
      </c>
      <c r="F1343" s="4">
        <f t="shared" si="261"/>
        <v>-4894</v>
      </c>
      <c r="G1343" s="4">
        <f t="shared" si="262"/>
        <v>7.8999997640494257E-5</v>
      </c>
      <c r="I1343" s="1">
        <f t="shared" si="270"/>
        <v>7.8999997640494257E-5</v>
      </c>
      <c r="O1343" s="4">
        <f t="shared" ca="1" si="269"/>
        <v>5.6745728494115915E-4</v>
      </c>
      <c r="P1343" s="92">
        <f t="shared" si="263"/>
        <v>-8.4915393453055127E-3</v>
      </c>
      <c r="Q1343" s="19">
        <f t="shared" si="264"/>
        <v>36393.175999999999</v>
      </c>
      <c r="R1343" s="90">
        <f t="shared" si="265"/>
        <v>7.3454144628985375E-5</v>
      </c>
      <c r="S1343" s="1">
        <f t="shared" si="271"/>
        <v>0.1</v>
      </c>
      <c r="T1343" s="90">
        <f t="shared" si="266"/>
        <v>7.3454144628985378E-6</v>
      </c>
    </row>
    <row r="1344" spans="1:21" ht="12.95" customHeight="1" x14ac:dyDescent="0.2">
      <c r="A1344" s="47" t="s">
        <v>2229</v>
      </c>
      <c r="B1344" s="48"/>
      <c r="C1344" s="49">
        <v>51423.624000000003</v>
      </c>
      <c r="D1344" s="49"/>
      <c r="E1344" s="4">
        <f t="shared" si="260"/>
        <v>-4875.002484384152</v>
      </c>
      <c r="F1344" s="4">
        <f t="shared" si="261"/>
        <v>-4875</v>
      </c>
      <c r="G1344" s="4">
        <f t="shared" si="262"/>
        <v>-1.5625000014551915E-3</v>
      </c>
      <c r="I1344" s="1">
        <f t="shared" si="270"/>
        <v>-1.5625000014551915E-3</v>
      </c>
      <c r="O1344" s="4">
        <f t="shared" ca="1" si="269"/>
        <v>5.7496787789609047E-4</v>
      </c>
      <c r="P1344" s="92">
        <f t="shared" si="263"/>
        <v>-8.4626308868113974E-3</v>
      </c>
      <c r="Q1344" s="19">
        <f t="shared" si="264"/>
        <v>36405.124000000003</v>
      </c>
      <c r="R1344" s="90">
        <f t="shared" si="265"/>
        <v>4.7611806235046615E-5</v>
      </c>
      <c r="S1344" s="1">
        <f t="shared" si="271"/>
        <v>0.1</v>
      </c>
      <c r="T1344" s="90">
        <f t="shared" si="266"/>
        <v>4.7611806235046622E-6</v>
      </c>
    </row>
    <row r="1345" spans="1:24" ht="12.95" customHeight="1" x14ac:dyDescent="0.2">
      <c r="A1345" s="47" t="s">
        <v>2229</v>
      </c>
      <c r="B1345" s="48"/>
      <c r="C1345" s="49">
        <v>51426.764000000003</v>
      </c>
      <c r="D1345" s="49"/>
      <c r="E1345" s="4">
        <f t="shared" si="260"/>
        <v>-4870.0098659863543</v>
      </c>
      <c r="F1345" s="4">
        <f t="shared" si="261"/>
        <v>-4870</v>
      </c>
      <c r="G1345" s="4">
        <f t="shared" si="262"/>
        <v>-6.2049999978626147E-3</v>
      </c>
      <c r="I1345" s="1">
        <f t="shared" si="270"/>
        <v>-6.2049999978626147E-3</v>
      </c>
      <c r="O1345" s="4">
        <f t="shared" ca="1" si="269"/>
        <v>5.7694434972633559E-4</v>
      </c>
      <c r="P1345" s="92">
        <f t="shared" si="263"/>
        <v>-8.4550281048980207E-3</v>
      </c>
      <c r="Q1345" s="19">
        <f t="shared" si="264"/>
        <v>36408.264000000003</v>
      </c>
      <c r="R1345" s="90">
        <f t="shared" si="265"/>
        <v>5.0626264824493321E-6</v>
      </c>
      <c r="S1345" s="1">
        <f t="shared" si="271"/>
        <v>0.1</v>
      </c>
      <c r="T1345" s="90">
        <f t="shared" si="266"/>
        <v>5.0626264824493319E-7</v>
      </c>
    </row>
    <row r="1346" spans="1:24" ht="12.95" customHeight="1" x14ac:dyDescent="0.2">
      <c r="A1346" s="36" t="s">
        <v>1731</v>
      </c>
      <c r="B1346" s="156" t="s">
        <v>2232</v>
      </c>
      <c r="C1346" s="157">
        <v>51432.430800000002</v>
      </c>
      <c r="D1346" s="157" t="s">
        <v>2272</v>
      </c>
      <c r="E1346" s="4">
        <f t="shared" si="260"/>
        <v>-4860.9996207836029</v>
      </c>
      <c r="F1346" s="4">
        <f t="shared" si="261"/>
        <v>-4861</v>
      </c>
      <c r="G1346" s="4">
        <f t="shared" si="262"/>
        <v>2.3849999706726521E-4</v>
      </c>
      <c r="I1346" s="1">
        <f t="shared" si="270"/>
        <v>2.3849999706726521E-4</v>
      </c>
      <c r="O1346" s="4">
        <f t="shared" ca="1" si="269"/>
        <v>5.8050199902077689E-4</v>
      </c>
      <c r="P1346" s="92">
        <f t="shared" si="263"/>
        <v>-8.4413480399761643E-3</v>
      </c>
      <c r="Q1346" s="19">
        <f t="shared" si="264"/>
        <v>36413.930800000002</v>
      </c>
      <c r="R1346" s="90">
        <f t="shared" si="265"/>
        <v>7.5339761946166675E-5</v>
      </c>
      <c r="S1346" s="1">
        <f t="shared" si="271"/>
        <v>0.1</v>
      </c>
      <c r="T1346" s="90">
        <f t="shared" si="266"/>
        <v>7.533976194616668E-6</v>
      </c>
    </row>
    <row r="1347" spans="1:24" ht="12.95" customHeight="1" x14ac:dyDescent="0.2">
      <c r="A1347" s="36" t="s">
        <v>1731</v>
      </c>
      <c r="B1347" s="156" t="s">
        <v>2232</v>
      </c>
      <c r="C1347" s="157">
        <v>51432.4329</v>
      </c>
      <c r="D1347" s="157" t="s">
        <v>2272</v>
      </c>
      <c r="E1347" s="4">
        <f t="shared" si="260"/>
        <v>-4860.9962817713013</v>
      </c>
      <c r="F1347" s="4">
        <f t="shared" si="261"/>
        <v>-4861</v>
      </c>
      <c r="G1347" s="4">
        <f t="shared" si="262"/>
        <v>2.3384999949485064E-3</v>
      </c>
      <c r="I1347" s="1">
        <f t="shared" si="270"/>
        <v>2.3384999949485064E-3</v>
      </c>
      <c r="O1347" s="4">
        <f t="shared" ca="1" si="269"/>
        <v>5.8050199902077689E-4</v>
      </c>
      <c r="P1347" s="92">
        <f t="shared" si="263"/>
        <v>-8.4413480399761643E-3</v>
      </c>
      <c r="Q1347" s="19">
        <f t="shared" si="264"/>
        <v>36413.9329</v>
      </c>
      <c r="R1347" s="90">
        <f t="shared" si="265"/>
        <v>1.1620512365606929E-4</v>
      </c>
      <c r="S1347" s="1">
        <f t="shared" si="271"/>
        <v>0.1</v>
      </c>
      <c r="T1347" s="90">
        <f t="shared" si="266"/>
        <v>1.1620512365606929E-5</v>
      </c>
    </row>
    <row r="1348" spans="1:24" ht="12.95" customHeight="1" x14ac:dyDescent="0.2">
      <c r="A1348" s="36" t="s">
        <v>1731</v>
      </c>
      <c r="B1348" s="156" t="s">
        <v>2232</v>
      </c>
      <c r="C1348" s="157">
        <v>51432.434300000001</v>
      </c>
      <c r="D1348" s="157" t="s">
        <v>2272</v>
      </c>
      <c r="E1348" s="4">
        <f t="shared" si="260"/>
        <v>-4860.9940557630971</v>
      </c>
      <c r="F1348" s="4">
        <f t="shared" si="261"/>
        <v>-4861</v>
      </c>
      <c r="G1348" s="4">
        <f t="shared" si="262"/>
        <v>3.7384999959613197E-3</v>
      </c>
      <c r="I1348" s="1">
        <f t="shared" si="270"/>
        <v>3.7384999959613197E-3</v>
      </c>
      <c r="O1348" s="4">
        <f t="shared" ca="1" si="269"/>
        <v>5.8050199902077689E-4</v>
      </c>
      <c r="P1348" s="92">
        <f t="shared" si="263"/>
        <v>-8.4413480399761643E-3</v>
      </c>
      <c r="Q1348" s="19">
        <f t="shared" si="264"/>
        <v>36413.934300000001</v>
      </c>
      <c r="R1348" s="90">
        <f t="shared" si="265"/>
        <v>1.4834869817853018E-4</v>
      </c>
      <c r="S1348" s="1">
        <f t="shared" si="271"/>
        <v>0.1</v>
      </c>
      <c r="T1348" s="90">
        <f t="shared" si="266"/>
        <v>1.4834869817853019E-5</v>
      </c>
    </row>
    <row r="1349" spans="1:24" ht="12.95" customHeight="1" x14ac:dyDescent="0.2">
      <c r="A1349" s="47" t="s">
        <v>2229</v>
      </c>
      <c r="B1349" s="48"/>
      <c r="C1349" s="49">
        <v>51433.680999999997</v>
      </c>
      <c r="D1349" s="49"/>
      <c r="E1349" s="4">
        <f t="shared" si="260"/>
        <v>-4859.0117954584739</v>
      </c>
      <c r="F1349" s="4">
        <f t="shared" si="261"/>
        <v>-4859</v>
      </c>
      <c r="G1349" s="4">
        <f t="shared" si="262"/>
        <v>-7.4185000048601069E-3</v>
      </c>
      <c r="I1349" s="1">
        <f t="shared" si="270"/>
        <v>-7.4185000048601069E-3</v>
      </c>
      <c r="O1349" s="4">
        <f t="shared" ca="1" si="269"/>
        <v>5.8129258775287476E-4</v>
      </c>
      <c r="P1349" s="92">
        <f t="shared" si="263"/>
        <v>-8.438308888529155E-3</v>
      </c>
      <c r="Q1349" s="19">
        <f t="shared" si="264"/>
        <v>36415.180999999997</v>
      </c>
      <c r="R1349" s="90">
        <f t="shared" si="265"/>
        <v>1.0400101592103103E-6</v>
      </c>
      <c r="S1349" s="1">
        <f t="shared" si="271"/>
        <v>0.1</v>
      </c>
      <c r="T1349" s="90">
        <f t="shared" si="266"/>
        <v>1.0400101592103104E-7</v>
      </c>
    </row>
    <row r="1350" spans="1:24" ht="12.95" customHeight="1" x14ac:dyDescent="0.2">
      <c r="A1350" s="47" t="s">
        <v>2201</v>
      </c>
      <c r="B1350" s="48" t="s">
        <v>2232</v>
      </c>
      <c r="C1350" s="49">
        <v>51437.462579999999</v>
      </c>
      <c r="D1350" s="49">
        <v>1.6000000000000001E-4</v>
      </c>
      <c r="E1350" s="4">
        <f t="shared" si="260"/>
        <v>-4852.9990611015437</v>
      </c>
      <c r="F1350" s="4">
        <f t="shared" si="261"/>
        <v>-4853</v>
      </c>
      <c r="G1350" s="4">
        <f t="shared" si="262"/>
        <v>5.9049999981652945E-4</v>
      </c>
      <c r="J1350" s="1">
        <f>G1350</f>
        <v>5.9049999981652945E-4</v>
      </c>
      <c r="O1350" s="4">
        <f t="shared" ca="1" si="269"/>
        <v>5.8366435394916903E-4</v>
      </c>
      <c r="P1350" s="92">
        <f t="shared" si="263"/>
        <v>-8.4291933170537355E-3</v>
      </c>
      <c r="Q1350" s="19">
        <f t="shared" si="264"/>
        <v>36418.962579999999</v>
      </c>
      <c r="R1350" s="90">
        <f t="shared" si="265"/>
        <v>8.1354867530394128E-5</v>
      </c>
      <c r="S1350" s="1">
        <f>S$17</f>
        <v>1</v>
      </c>
      <c r="T1350" s="90">
        <f t="shared" si="266"/>
        <v>8.1354867530394128E-5</v>
      </c>
    </row>
    <row r="1351" spans="1:24" ht="12.95" customHeight="1" x14ac:dyDescent="0.2">
      <c r="A1351" s="36" t="s">
        <v>2999</v>
      </c>
      <c r="B1351" s="156" t="s">
        <v>2226</v>
      </c>
      <c r="C1351" s="157">
        <v>51438.404900000001</v>
      </c>
      <c r="D1351" s="157" t="s">
        <v>2272</v>
      </c>
      <c r="E1351" s="4">
        <f t="shared" si="260"/>
        <v>-4851.5007667803266</v>
      </c>
      <c r="F1351" s="4">
        <f t="shared" si="261"/>
        <v>-4851.5</v>
      </c>
      <c r="G1351" s="4">
        <f t="shared" si="262"/>
        <v>-4.8224999773083255E-4</v>
      </c>
      <c r="J1351" s="1">
        <f>G1351</f>
        <v>-4.8224999773083255E-4</v>
      </c>
      <c r="O1351" s="4">
        <f t="shared" ca="1" si="269"/>
        <v>5.8425729549824255E-4</v>
      </c>
      <c r="P1351" s="92">
        <f t="shared" si="263"/>
        <v>-8.4269148654815083E-3</v>
      </c>
      <c r="Q1351" s="19">
        <f t="shared" si="264"/>
        <v>36419.904900000001</v>
      </c>
      <c r="R1351" s="90">
        <f t="shared" si="265"/>
        <v>6.3117699860871864E-5</v>
      </c>
      <c r="S1351" s="1">
        <f>S$17</f>
        <v>1</v>
      </c>
      <c r="T1351">
        <f t="shared" si="266"/>
        <v>6.3117699860871864E-5</v>
      </c>
    </row>
    <row r="1352" spans="1:24" ht="12.95" customHeight="1" x14ac:dyDescent="0.2">
      <c r="A1352" s="47" t="s">
        <v>2201</v>
      </c>
      <c r="B1352" s="48" t="s">
        <v>2226</v>
      </c>
      <c r="C1352" s="49">
        <v>51438.404929999997</v>
      </c>
      <c r="D1352" s="49">
        <v>1.4999999999999999E-4</v>
      </c>
      <c r="E1352" s="4">
        <f t="shared" si="260"/>
        <v>-4851.500719080158</v>
      </c>
      <c r="F1352" s="4">
        <f t="shared" si="261"/>
        <v>-4851.5</v>
      </c>
      <c r="G1352" s="4">
        <f t="shared" si="262"/>
        <v>-4.522500021266751E-4</v>
      </c>
      <c r="J1352" s="1">
        <f>G1352</f>
        <v>-4.522500021266751E-4</v>
      </c>
      <c r="O1352" s="4">
        <f t="shared" ca="1" si="269"/>
        <v>5.8425729549824255E-4</v>
      </c>
      <c r="P1352" s="92">
        <f t="shared" si="263"/>
        <v>-8.4269148654815083E-3</v>
      </c>
      <c r="Q1352" s="19">
        <f t="shared" si="264"/>
        <v>36419.904929999997</v>
      </c>
      <c r="R1352" s="90">
        <f t="shared" si="265"/>
        <v>6.3595279682826164E-5</v>
      </c>
      <c r="S1352" s="1">
        <f>S$17</f>
        <v>1</v>
      </c>
      <c r="T1352" s="90">
        <f t="shared" si="266"/>
        <v>6.3595279682826164E-5</v>
      </c>
    </row>
    <row r="1353" spans="1:24" ht="12.95" customHeight="1" x14ac:dyDescent="0.2">
      <c r="A1353" s="47" t="s">
        <v>2229</v>
      </c>
      <c r="B1353" s="48"/>
      <c r="C1353" s="49">
        <v>51438.707999999999</v>
      </c>
      <c r="D1353" s="49"/>
      <c r="E1353" s="4">
        <f t="shared" si="260"/>
        <v>-4851.0188360044158</v>
      </c>
      <c r="F1353" s="4">
        <f t="shared" si="261"/>
        <v>-4851</v>
      </c>
      <c r="G1353" s="4">
        <f t="shared" si="262"/>
        <v>-1.1846500005049165E-2</v>
      </c>
      <c r="I1353" s="1">
        <f>G1353</f>
        <v>-1.1846500005049165E-2</v>
      </c>
      <c r="O1353" s="4">
        <f t="shared" ca="1" si="269"/>
        <v>5.8445494268126712E-4</v>
      </c>
      <c r="P1353" s="92">
        <f t="shared" si="263"/>
        <v>-8.426155420850465E-3</v>
      </c>
      <c r="Q1353" s="19">
        <f t="shared" si="264"/>
        <v>36420.207999999999</v>
      </c>
      <c r="R1353" s="90">
        <f t="shared" si="265"/>
        <v>1.169875707465738E-5</v>
      </c>
      <c r="S1353" s="1">
        <f>S$16</f>
        <v>0.1</v>
      </c>
      <c r="T1353" s="90">
        <f t="shared" si="266"/>
        <v>1.1698757074657382E-6</v>
      </c>
    </row>
    <row r="1354" spans="1:24" ht="12.95" customHeight="1" x14ac:dyDescent="0.2">
      <c r="A1354" s="47" t="s">
        <v>2229</v>
      </c>
      <c r="B1354" s="48"/>
      <c r="C1354" s="49">
        <v>51452.563999999998</v>
      </c>
      <c r="D1354" s="49"/>
      <c r="E1354" s="4">
        <f t="shared" si="260"/>
        <v>-4828.9877148197347</v>
      </c>
      <c r="F1354" s="4">
        <f t="shared" si="261"/>
        <v>-4829</v>
      </c>
      <c r="G1354" s="4">
        <f t="shared" si="262"/>
        <v>7.7264999999897555E-3</v>
      </c>
      <c r="I1354" s="1">
        <f>G1354</f>
        <v>7.7264999999897555E-3</v>
      </c>
      <c r="O1354" s="4">
        <f t="shared" ca="1" si="269"/>
        <v>5.9315141873434547E-4</v>
      </c>
      <c r="P1354" s="92">
        <f t="shared" si="263"/>
        <v>-8.3927592741361891E-3</v>
      </c>
      <c r="Q1354" s="19">
        <f t="shared" si="264"/>
        <v>36434.063999999998</v>
      </c>
      <c r="R1354" s="90">
        <f t="shared" si="265"/>
        <v>2.5983051954649525E-4</v>
      </c>
      <c r="S1354" s="1">
        <f>S$16</f>
        <v>0.1</v>
      </c>
      <c r="T1354" s="90">
        <f t="shared" si="266"/>
        <v>2.5983051954649525E-5</v>
      </c>
    </row>
    <row r="1355" spans="1:24" ht="12.95" customHeight="1" x14ac:dyDescent="0.2">
      <c r="A1355" s="47" t="s">
        <v>2229</v>
      </c>
      <c r="B1355" s="48"/>
      <c r="C1355" s="49">
        <v>51457.587</v>
      </c>
      <c r="D1355" s="49"/>
      <c r="E1355" s="4">
        <f t="shared" si="260"/>
        <v>-4821.0011153891137</v>
      </c>
      <c r="F1355" s="4">
        <f t="shared" si="261"/>
        <v>-4821</v>
      </c>
      <c r="G1355" s="4">
        <f t="shared" si="262"/>
        <v>-7.0150000101421028E-4</v>
      </c>
      <c r="I1355" s="1">
        <f>G1355</f>
        <v>-7.0150000101421028E-4</v>
      </c>
      <c r="O1355" s="4">
        <f t="shared" ca="1" si="269"/>
        <v>5.9631377366273761E-4</v>
      </c>
      <c r="P1355" s="92">
        <f t="shared" si="263"/>
        <v>-8.3806246351135847E-3</v>
      </c>
      <c r="Q1355" s="19">
        <f t="shared" si="264"/>
        <v>36439.087</v>
      </c>
      <c r="R1355" s="90">
        <f t="shared" si="265"/>
        <v>5.8968955146031849E-5</v>
      </c>
      <c r="S1355" s="1">
        <f>S$16</f>
        <v>0.1</v>
      </c>
      <c r="T1355" s="90">
        <f t="shared" si="266"/>
        <v>5.8968955146031856E-6</v>
      </c>
    </row>
    <row r="1356" spans="1:24" ht="12.95" customHeight="1" x14ac:dyDescent="0.2">
      <c r="A1356" s="47" t="s">
        <v>2203</v>
      </c>
      <c r="B1356" s="48" t="s">
        <v>2232</v>
      </c>
      <c r="C1356" s="49">
        <v>51463.248</v>
      </c>
      <c r="D1356" s="49">
        <v>1E-3</v>
      </c>
      <c r="E1356" s="4">
        <f t="shared" si="260"/>
        <v>-4812.0000922203435</v>
      </c>
      <c r="F1356" s="4">
        <f t="shared" si="261"/>
        <v>-4812</v>
      </c>
      <c r="G1356" s="4">
        <f t="shared" si="262"/>
        <v>-5.8000005083158612E-5</v>
      </c>
      <c r="K1356" s="1">
        <f>G1356</f>
        <v>-5.8000005083158612E-5</v>
      </c>
      <c r="O1356" s="4">
        <f t="shared" ca="1" si="269"/>
        <v>5.9987142295717891E-4</v>
      </c>
      <c r="P1356" s="92">
        <f t="shared" si="263"/>
        <v>-8.3669791678472813E-3</v>
      </c>
      <c r="Q1356" s="19">
        <f t="shared" si="264"/>
        <v>36444.748</v>
      </c>
      <c r="R1356" s="90">
        <f t="shared" si="265"/>
        <v>6.9039134727248388E-5</v>
      </c>
      <c r="S1356" s="1">
        <f>S$18</f>
        <v>1</v>
      </c>
      <c r="T1356" s="90">
        <f t="shared" si="266"/>
        <v>6.9039134727248388E-5</v>
      </c>
    </row>
    <row r="1357" spans="1:24" ht="12.95" customHeight="1" x14ac:dyDescent="0.2">
      <c r="A1357" s="47" t="s">
        <v>2203</v>
      </c>
      <c r="B1357" s="48" t="s">
        <v>2226</v>
      </c>
      <c r="C1357" s="49">
        <v>51463.563399999999</v>
      </c>
      <c r="D1357" s="49">
        <v>7.0000000000000001E-3</v>
      </c>
      <c r="E1357" s="4">
        <f t="shared" si="260"/>
        <v>-4811.4986043723611</v>
      </c>
      <c r="F1357" s="4">
        <f t="shared" si="261"/>
        <v>-4811.5</v>
      </c>
      <c r="G1357" s="4">
        <f t="shared" si="262"/>
        <v>8.7774999701650813E-4</v>
      </c>
      <c r="K1357" s="1">
        <f>G1357</f>
        <v>8.7774999701650813E-4</v>
      </c>
      <c r="O1357" s="4">
        <f t="shared" ca="1" si="269"/>
        <v>6.0006907014020349E-4</v>
      </c>
      <c r="P1357" s="92">
        <f t="shared" si="263"/>
        <v>-8.3662212726577298E-3</v>
      </c>
      <c r="Q1357" s="19">
        <f t="shared" si="264"/>
        <v>36445.063399999999</v>
      </c>
      <c r="R1357" s="90">
        <f t="shared" si="265"/>
        <v>8.5451004834562742E-5</v>
      </c>
      <c r="S1357" s="1">
        <f>S$18</f>
        <v>1</v>
      </c>
      <c r="T1357" s="90">
        <f t="shared" si="266"/>
        <v>8.5451004834562742E-5</v>
      </c>
    </row>
    <row r="1358" spans="1:24" ht="12.95" customHeight="1" x14ac:dyDescent="0.2">
      <c r="A1358" s="160" t="s">
        <v>2174</v>
      </c>
      <c r="B1358" s="53"/>
      <c r="C1358" s="49">
        <v>51465.764000000003</v>
      </c>
      <c r="D1358" s="49"/>
      <c r="E1358" s="4">
        <f t="shared" si="260"/>
        <v>-4807.9996374786624</v>
      </c>
      <c r="F1358" s="4">
        <f t="shared" si="261"/>
        <v>-4808</v>
      </c>
      <c r="G1358" s="4">
        <f t="shared" si="262"/>
        <v>2.2799999715061858E-4</v>
      </c>
      <c r="J1358" s="1">
        <f>G1358</f>
        <v>2.2799999715061858E-4</v>
      </c>
      <c r="M1358" s="20"/>
      <c r="N1358" s="20"/>
      <c r="O1358" s="4">
        <f t="shared" ca="1" si="269"/>
        <v>6.0145260042137509E-4</v>
      </c>
      <c r="P1358" s="92">
        <f t="shared" si="263"/>
        <v>-8.3609165555000014E-3</v>
      </c>
      <c r="Q1358" s="19">
        <f t="shared" si="264"/>
        <v>36447.264000000003</v>
      </c>
      <c r="R1358" s="90">
        <f t="shared" si="265"/>
        <v>7.3769487548395812E-5</v>
      </c>
      <c r="S1358" s="1">
        <f>S$17</f>
        <v>1</v>
      </c>
      <c r="T1358" s="90">
        <f t="shared" si="266"/>
        <v>7.3769487548395812E-5</v>
      </c>
      <c r="X1358" s="1">
        <v>0</v>
      </c>
    </row>
    <row r="1359" spans="1:24" ht="12.95" customHeight="1" x14ac:dyDescent="0.2">
      <c r="A1359" s="47" t="s">
        <v>2229</v>
      </c>
      <c r="B1359" s="48"/>
      <c r="C1359" s="49">
        <v>51467.644</v>
      </c>
      <c r="D1359" s="49"/>
      <c r="E1359" s="4">
        <f t="shared" si="260"/>
        <v>-4805.0104264634238</v>
      </c>
      <c r="F1359" s="4">
        <f t="shared" si="261"/>
        <v>-4805</v>
      </c>
      <c r="G1359" s="4">
        <f t="shared" si="262"/>
        <v>-6.5575000044191256E-3</v>
      </c>
      <c r="I1359" s="1">
        <f t="shared" ref="I1359:I1369" si="272">G1359</f>
        <v>-6.5575000044191256E-3</v>
      </c>
      <c r="O1359" s="4">
        <f t="shared" ca="1" si="269"/>
        <v>6.0263848351952212E-4</v>
      </c>
      <c r="P1359" s="92">
        <f t="shared" si="263"/>
        <v>-8.3563704199932434E-3</v>
      </c>
      <c r="Q1359" s="19">
        <f t="shared" si="264"/>
        <v>36449.144</v>
      </c>
      <c r="R1359" s="90">
        <f t="shared" si="265"/>
        <v>3.2359347720277993E-6</v>
      </c>
      <c r="S1359" s="1">
        <f t="shared" ref="S1359:S1369" si="273">S$16</f>
        <v>0.1</v>
      </c>
      <c r="T1359" s="90">
        <f t="shared" si="266"/>
        <v>3.2359347720277997E-7</v>
      </c>
    </row>
    <row r="1360" spans="1:24" ht="12.95" customHeight="1" x14ac:dyDescent="0.2">
      <c r="A1360" s="47" t="s">
        <v>2229</v>
      </c>
      <c r="B1360" s="48"/>
      <c r="C1360" s="49">
        <v>51469.544999999998</v>
      </c>
      <c r="D1360" s="49"/>
      <c r="E1360" s="4">
        <f t="shared" si="260"/>
        <v>-4801.9878253251418</v>
      </c>
      <c r="F1360" s="4">
        <f t="shared" si="261"/>
        <v>-4802</v>
      </c>
      <c r="G1360" s="4">
        <f t="shared" si="262"/>
        <v>7.6569999946514145E-3</v>
      </c>
      <c r="I1360" s="1">
        <f t="shared" si="272"/>
        <v>7.6569999946514145E-3</v>
      </c>
      <c r="O1360" s="4">
        <f t="shared" ca="1" si="269"/>
        <v>6.0382436661766915E-4</v>
      </c>
      <c r="P1360" s="92">
        <f t="shared" si="263"/>
        <v>-8.3518249905610905E-3</v>
      </c>
      <c r="Q1360" s="19">
        <f t="shared" si="264"/>
        <v>36451.044999999998</v>
      </c>
      <c r="R1360" s="90">
        <f t="shared" si="265"/>
        <v>2.5628247740716424E-4</v>
      </c>
      <c r="S1360" s="1">
        <f t="shared" si="273"/>
        <v>0.1</v>
      </c>
      <c r="T1360" s="90">
        <f t="shared" si="266"/>
        <v>2.5628247740716426E-5</v>
      </c>
    </row>
    <row r="1361" spans="1:20" ht="12.95" customHeight="1" x14ac:dyDescent="0.2">
      <c r="A1361" s="47" t="s">
        <v>2229</v>
      </c>
      <c r="B1361" s="48"/>
      <c r="C1361" s="49">
        <v>51489.663</v>
      </c>
      <c r="D1361" s="49"/>
      <c r="E1361" s="4">
        <f t="shared" si="260"/>
        <v>-4770.0000874503248</v>
      </c>
      <c r="F1361" s="4">
        <f t="shared" si="261"/>
        <v>-4770</v>
      </c>
      <c r="G1361" s="4">
        <f t="shared" si="262"/>
        <v>-5.5000004067551345E-5</v>
      </c>
      <c r="I1361" s="1">
        <f t="shared" si="272"/>
        <v>-5.5000004067551345E-5</v>
      </c>
      <c r="O1361" s="4">
        <f t="shared" ca="1" si="269"/>
        <v>6.1647378633123795E-4</v>
      </c>
      <c r="P1361" s="92">
        <f t="shared" si="263"/>
        <v>-8.303384343482309E-3</v>
      </c>
      <c r="Q1361" s="19">
        <f t="shared" si="264"/>
        <v>36471.163</v>
      </c>
      <c r="R1361" s="90">
        <f t="shared" si="265"/>
        <v>6.8035844210702627E-5</v>
      </c>
      <c r="S1361" s="1">
        <f t="shared" si="273"/>
        <v>0.1</v>
      </c>
      <c r="T1361" s="90">
        <f t="shared" si="266"/>
        <v>6.8035844210702627E-6</v>
      </c>
    </row>
    <row r="1362" spans="1:20" ht="12.95" customHeight="1" x14ac:dyDescent="0.2">
      <c r="A1362" s="47" t="s">
        <v>2229</v>
      </c>
      <c r="B1362" s="48"/>
      <c r="C1362" s="49">
        <v>51489.667000000001</v>
      </c>
      <c r="D1362" s="49"/>
      <c r="E1362" s="4">
        <f t="shared" si="260"/>
        <v>-4769.9937274268868</v>
      </c>
      <c r="F1362" s="4">
        <f t="shared" si="261"/>
        <v>-4770</v>
      </c>
      <c r="G1362" s="4">
        <f t="shared" si="262"/>
        <v>3.9449999967473559E-3</v>
      </c>
      <c r="I1362" s="1">
        <f t="shared" si="272"/>
        <v>3.9449999967473559E-3</v>
      </c>
      <c r="O1362" s="4">
        <f t="shared" ca="1" si="269"/>
        <v>6.1647378633123795E-4</v>
      </c>
      <c r="P1362" s="92">
        <f t="shared" si="263"/>
        <v>-8.303384343482309E-3</v>
      </c>
      <c r="Q1362" s="19">
        <f t="shared" si="264"/>
        <v>36471.167000000001</v>
      </c>
      <c r="R1362" s="90">
        <f t="shared" si="265"/>
        <v>1.5002291894598328E-4</v>
      </c>
      <c r="S1362" s="1">
        <f t="shared" si="273"/>
        <v>0.1</v>
      </c>
      <c r="T1362" s="90">
        <f t="shared" si="266"/>
        <v>1.5002291894598329E-5</v>
      </c>
    </row>
    <row r="1363" spans="1:20" ht="12.95" customHeight="1" x14ac:dyDescent="0.2">
      <c r="A1363" s="47" t="s">
        <v>2229</v>
      </c>
      <c r="B1363" s="48"/>
      <c r="C1363" s="49">
        <v>51496.582000000002</v>
      </c>
      <c r="D1363" s="49"/>
      <c r="E1363" s="4">
        <f t="shared" si="260"/>
        <v>-4758.9988369107132</v>
      </c>
      <c r="F1363" s="4">
        <f t="shared" si="261"/>
        <v>-4759</v>
      </c>
      <c r="G1363" s="4">
        <f t="shared" si="262"/>
        <v>7.3150000389432535E-4</v>
      </c>
      <c r="I1363" s="1">
        <f t="shared" si="272"/>
        <v>7.3150000389432535E-4</v>
      </c>
      <c r="O1363" s="4">
        <f t="shared" ca="1" si="269"/>
        <v>6.2082202435777712E-4</v>
      </c>
      <c r="P1363" s="92">
        <f t="shared" si="263"/>
        <v>-8.2867514251204945E-3</v>
      </c>
      <c r="Q1363" s="19">
        <f t="shared" si="264"/>
        <v>36478.082000000002</v>
      </c>
      <c r="R1363" s="90">
        <f t="shared" si="265"/>
        <v>8.1328858836927836E-5</v>
      </c>
      <c r="S1363" s="1">
        <f t="shared" si="273"/>
        <v>0.1</v>
      </c>
      <c r="T1363" s="90">
        <f t="shared" si="266"/>
        <v>8.1328858836927842E-6</v>
      </c>
    </row>
    <row r="1364" spans="1:20" ht="12.95" customHeight="1" x14ac:dyDescent="0.2">
      <c r="A1364" s="47" t="s">
        <v>2229</v>
      </c>
      <c r="B1364" s="48"/>
      <c r="C1364" s="49">
        <v>51497.839</v>
      </c>
      <c r="D1364" s="49"/>
      <c r="E1364" s="4">
        <f t="shared" si="260"/>
        <v>-4757.0001995457387</v>
      </c>
      <c r="F1364" s="4">
        <f t="shared" si="261"/>
        <v>-4757</v>
      </c>
      <c r="G1364" s="4">
        <f t="shared" si="262"/>
        <v>-1.2550000246847048E-4</v>
      </c>
      <c r="I1364" s="1">
        <f t="shared" si="272"/>
        <v>-1.2550000246847048E-4</v>
      </c>
      <c r="O1364" s="4">
        <f t="shared" ca="1" si="269"/>
        <v>6.2161261308987521E-4</v>
      </c>
      <c r="P1364" s="92">
        <f t="shared" si="263"/>
        <v>-8.283728278031156E-3</v>
      </c>
      <c r="Q1364" s="19">
        <f t="shared" si="264"/>
        <v>36479.339</v>
      </c>
      <c r="R1364" s="90">
        <f t="shared" si="265"/>
        <v>6.6556688596190516E-5</v>
      </c>
      <c r="S1364" s="1">
        <f t="shared" si="273"/>
        <v>0.1</v>
      </c>
      <c r="T1364" s="90">
        <f t="shared" si="266"/>
        <v>6.6556688596190518E-6</v>
      </c>
    </row>
    <row r="1365" spans="1:20" ht="12.95" customHeight="1" x14ac:dyDescent="0.2">
      <c r="A1365" s="36" t="s">
        <v>3129</v>
      </c>
      <c r="B1365" s="156" t="s">
        <v>2232</v>
      </c>
      <c r="C1365" s="157">
        <v>51498.463000000003</v>
      </c>
      <c r="D1365" s="157" t="s">
        <v>2272</v>
      </c>
      <c r="E1365" s="4">
        <f t="shared" ref="E1365:E1428" si="274">(C1365-C$7)/C$8</f>
        <v>-4756.0080358896103</v>
      </c>
      <c r="F1365" s="4">
        <f t="shared" ref="F1365:F1428" si="275">ROUND(2*E1365,0)/2</f>
        <v>-4756</v>
      </c>
      <c r="G1365" s="4">
        <f t="shared" ref="G1365:G1428" si="276">C1365-(C$7+F1365*C$8)</f>
        <v>-5.0540000011096708E-3</v>
      </c>
      <c r="I1365" s="1">
        <f t="shared" si="272"/>
        <v>-5.0540000011096708E-3</v>
      </c>
      <c r="O1365" s="4">
        <f t="shared" ca="1" si="269"/>
        <v>6.2200790745592415E-4</v>
      </c>
      <c r="P1365" s="92">
        <f t="shared" ref="P1365:P1428" si="277">+D$11+D$12*F1365+D$13*F1365^2</f>
        <v>-8.2822168221655893E-3</v>
      </c>
      <c r="Q1365" s="19">
        <f t="shared" ref="Q1365:Q1428" si="278">+C1365-15018.5</f>
        <v>36479.963000000003</v>
      </c>
      <c r="R1365" s="90">
        <f t="shared" ref="R1365:R1428" si="279">+(P1365-G1365)^2</f>
        <v>1.0421383843748381E-5</v>
      </c>
      <c r="S1365" s="1">
        <f t="shared" si="273"/>
        <v>0.1</v>
      </c>
      <c r="T1365" s="90">
        <f t="shared" ref="T1365:T1428" si="280">+S1365*R1365</f>
        <v>1.0421383843748382E-6</v>
      </c>
    </row>
    <row r="1366" spans="1:20" ht="12.95" customHeight="1" x14ac:dyDescent="0.2">
      <c r="A1366" s="47" t="s">
        <v>2229</v>
      </c>
      <c r="B1366" s="48"/>
      <c r="C1366" s="49">
        <v>51513.552000000003</v>
      </c>
      <c r="D1366" s="49"/>
      <c r="E1366" s="4">
        <f t="shared" si="274"/>
        <v>-4732.0164374805699</v>
      </c>
      <c r="F1366" s="4">
        <f t="shared" si="275"/>
        <v>-4732</v>
      </c>
      <c r="G1366" s="4">
        <f t="shared" si="276"/>
        <v>-1.0338000000047032E-2</v>
      </c>
      <c r="I1366" s="1">
        <f t="shared" si="272"/>
        <v>-1.0338000000047032E-2</v>
      </c>
      <c r="O1366" s="4">
        <f t="shared" ca="1" si="269"/>
        <v>6.314949722411008E-4</v>
      </c>
      <c r="P1366" s="92">
        <f t="shared" si="277"/>
        <v>-8.2459654172120575E-3</v>
      </c>
      <c r="Q1366" s="19">
        <f t="shared" si="278"/>
        <v>36495.052000000003</v>
      </c>
      <c r="R1366" s="90">
        <f t="shared" si="279"/>
        <v>4.3766086957775047E-6</v>
      </c>
      <c r="S1366" s="1">
        <f t="shared" si="273"/>
        <v>0.1</v>
      </c>
      <c r="T1366" s="90">
        <f t="shared" si="280"/>
        <v>4.3766086957775047E-7</v>
      </c>
    </row>
    <row r="1367" spans="1:20" ht="12.95" customHeight="1" x14ac:dyDescent="0.2">
      <c r="A1367" s="47" t="s">
        <v>2229</v>
      </c>
      <c r="B1367" s="48"/>
      <c r="C1367" s="49">
        <v>51525.512999999999</v>
      </c>
      <c r="D1367" s="49"/>
      <c r="E1367" s="4">
        <f t="shared" si="274"/>
        <v>-4712.9983773990252</v>
      </c>
      <c r="F1367" s="4">
        <f t="shared" si="275"/>
        <v>-4713</v>
      </c>
      <c r="G1367" s="4">
        <f t="shared" si="276"/>
        <v>1.0204999998677522E-3</v>
      </c>
      <c r="I1367" s="1">
        <f t="shared" si="272"/>
        <v>1.0204999998677522E-3</v>
      </c>
      <c r="O1367" s="4">
        <f t="shared" ca="1" si="269"/>
        <v>6.3900556519603212E-4</v>
      </c>
      <c r="P1367" s="92">
        <f t="shared" si="277"/>
        <v>-8.2172984362322184E-3</v>
      </c>
      <c r="Q1367" s="19">
        <f t="shared" si="278"/>
        <v>36507.012999999999</v>
      </c>
      <c r="R1367" s="90">
        <f t="shared" si="279"/>
        <v>8.5336919946011063E-5</v>
      </c>
      <c r="S1367" s="1">
        <f t="shared" si="273"/>
        <v>0.1</v>
      </c>
      <c r="T1367" s="90">
        <f t="shared" si="280"/>
        <v>8.5336919946011059E-6</v>
      </c>
    </row>
    <row r="1368" spans="1:20" ht="12.95" customHeight="1" x14ac:dyDescent="0.2">
      <c r="A1368" s="36" t="s">
        <v>3129</v>
      </c>
      <c r="B1368" s="156" t="s">
        <v>2232</v>
      </c>
      <c r="C1368" s="157">
        <v>51588.402000000002</v>
      </c>
      <c r="D1368" s="157" t="s">
        <v>2272</v>
      </c>
      <c r="E1368" s="4">
        <f t="shared" si="274"/>
        <v>-4613.0044989215785</v>
      </c>
      <c r="F1368" s="4">
        <f t="shared" si="275"/>
        <v>-4613</v>
      </c>
      <c r="G1368" s="4">
        <f t="shared" si="276"/>
        <v>-2.829500001098495E-3</v>
      </c>
      <c r="I1368" s="1">
        <f t="shared" si="272"/>
        <v>-2.829500001098495E-3</v>
      </c>
      <c r="O1368" s="4">
        <f t="shared" ca="1" si="269"/>
        <v>6.7853500180093448E-4</v>
      </c>
      <c r="P1368" s="92">
        <f t="shared" si="277"/>
        <v>-8.066886382735337E-3</v>
      </c>
      <c r="Q1368" s="19">
        <f t="shared" si="278"/>
        <v>36569.902000000002</v>
      </c>
      <c r="R1368" s="90">
        <f t="shared" si="279"/>
        <v>2.7430216110555053E-5</v>
      </c>
      <c r="S1368" s="1">
        <f t="shared" si="273"/>
        <v>0.1</v>
      </c>
      <c r="T1368" s="90">
        <f t="shared" si="280"/>
        <v>2.7430216110555056E-6</v>
      </c>
    </row>
    <row r="1369" spans="1:20" ht="12.95" customHeight="1" x14ac:dyDescent="0.2">
      <c r="A1369" s="36" t="s">
        <v>3209</v>
      </c>
      <c r="B1369" s="156" t="s">
        <v>2232</v>
      </c>
      <c r="C1369" s="157">
        <v>51748.783000000003</v>
      </c>
      <c r="D1369" s="157" t="s">
        <v>2272</v>
      </c>
      <c r="E1369" s="4">
        <f t="shared" si="274"/>
        <v>-4357.9977692217781</v>
      </c>
      <c r="F1369" s="4">
        <f t="shared" si="275"/>
        <v>-4358</v>
      </c>
      <c r="G1369" s="4">
        <f t="shared" si="276"/>
        <v>1.4030000020284206E-3</v>
      </c>
      <c r="I1369" s="1">
        <f t="shared" si="272"/>
        <v>1.4030000020284206E-3</v>
      </c>
      <c r="O1369" s="4">
        <f t="shared" ca="1" si="269"/>
        <v>7.7933506514343506E-4</v>
      </c>
      <c r="P1369" s="92">
        <f t="shared" si="277"/>
        <v>-7.6868866131766323E-3</v>
      </c>
      <c r="Q1369" s="19">
        <f t="shared" si="278"/>
        <v>36730.283000000003</v>
      </c>
      <c r="R1369" s="90">
        <f t="shared" si="279"/>
        <v>8.2626038677283955E-5</v>
      </c>
      <c r="S1369" s="1">
        <f t="shared" si="273"/>
        <v>0.1</v>
      </c>
      <c r="T1369" s="90">
        <f t="shared" si="280"/>
        <v>8.2626038677283959E-6</v>
      </c>
    </row>
    <row r="1370" spans="1:20" ht="12.95" customHeight="1" x14ac:dyDescent="0.2">
      <c r="A1370" s="47" t="s">
        <v>2202</v>
      </c>
      <c r="B1370" s="48" t="s">
        <v>2232</v>
      </c>
      <c r="C1370" s="49">
        <v>51776.454760000001</v>
      </c>
      <c r="D1370" s="49">
        <v>4.0000000000000003E-5</v>
      </c>
      <c r="E1370" s="4">
        <f t="shared" si="274"/>
        <v>-4313.9995086881918</v>
      </c>
      <c r="F1370" s="4">
        <f t="shared" si="275"/>
        <v>-4314</v>
      </c>
      <c r="G1370" s="4">
        <f t="shared" si="276"/>
        <v>3.0899999546818435E-4</v>
      </c>
      <c r="J1370" s="1">
        <f>G1370</f>
        <v>3.0899999546818435E-4</v>
      </c>
      <c r="O1370" s="4">
        <f t="shared" ca="1" si="269"/>
        <v>7.9672801724959218E-4</v>
      </c>
      <c r="P1370" s="92">
        <f t="shared" si="277"/>
        <v>-7.6218340875702411E-3</v>
      </c>
      <c r="Q1370" s="19">
        <f t="shared" si="278"/>
        <v>36757.954760000001</v>
      </c>
      <c r="R1370" s="90">
        <f t="shared" si="279"/>
        <v>6.2898129252683934E-5</v>
      </c>
      <c r="S1370" s="1">
        <f>S$17</f>
        <v>1</v>
      </c>
      <c r="T1370" s="90">
        <f t="shared" si="280"/>
        <v>6.2898129252683934E-5</v>
      </c>
    </row>
    <row r="1371" spans="1:20" ht="12.95" customHeight="1" x14ac:dyDescent="0.2">
      <c r="A1371" s="47" t="s">
        <v>2202</v>
      </c>
      <c r="B1371" s="48" t="s">
        <v>2232</v>
      </c>
      <c r="C1371" s="49">
        <v>51776.454949999999</v>
      </c>
      <c r="D1371" s="49">
        <v>4.0000000000000002E-4</v>
      </c>
      <c r="E1371" s="4">
        <f t="shared" si="274"/>
        <v>-4313.9992065870802</v>
      </c>
      <c r="F1371" s="4">
        <f t="shared" si="275"/>
        <v>-4314</v>
      </c>
      <c r="G1371" s="4">
        <f t="shared" si="276"/>
        <v>4.9899999430635944E-4</v>
      </c>
      <c r="J1371" s="1">
        <f>G1371</f>
        <v>4.9899999430635944E-4</v>
      </c>
      <c r="O1371" s="4">
        <f t="shared" ca="1" si="269"/>
        <v>7.9672801724959218E-4</v>
      </c>
      <c r="P1371" s="92">
        <f t="shared" si="277"/>
        <v>-7.6218340875702411E-3</v>
      </c>
      <c r="Q1371" s="19">
        <f t="shared" si="278"/>
        <v>36757.954949999999</v>
      </c>
      <c r="R1371" s="90">
        <f t="shared" si="279"/>
        <v>6.5947946185368551E-5</v>
      </c>
      <c r="S1371" s="1">
        <f>S$17</f>
        <v>1</v>
      </c>
      <c r="T1371" s="90">
        <f t="shared" si="280"/>
        <v>6.5947946185368551E-5</v>
      </c>
    </row>
    <row r="1372" spans="1:20" ht="12.95" customHeight="1" x14ac:dyDescent="0.2">
      <c r="A1372" s="47" t="s">
        <v>2202</v>
      </c>
      <c r="B1372" s="48" t="s">
        <v>2232</v>
      </c>
      <c r="C1372" s="49">
        <v>51778.341099999998</v>
      </c>
      <c r="D1372" s="49">
        <v>2.0000000000000001E-4</v>
      </c>
      <c r="E1372" s="4">
        <f t="shared" si="274"/>
        <v>-4311.0002170358066</v>
      </c>
      <c r="F1372" s="4">
        <f t="shared" si="275"/>
        <v>-4311</v>
      </c>
      <c r="G1372" s="4">
        <f t="shared" si="276"/>
        <v>-1.365000061923638E-4</v>
      </c>
      <c r="J1372" s="1">
        <f>G1372</f>
        <v>-1.365000061923638E-4</v>
      </c>
      <c r="O1372" s="4">
        <f t="shared" ca="1" si="269"/>
        <v>7.9791390034773921E-4</v>
      </c>
      <c r="P1372" s="92">
        <f t="shared" si="277"/>
        <v>-7.6174042190148023E-3</v>
      </c>
      <c r="Q1372" s="19">
        <f t="shared" si="278"/>
        <v>36759.841099999998</v>
      </c>
      <c r="R1372" s="90">
        <f t="shared" si="279"/>
        <v>5.5963927841424507E-5</v>
      </c>
      <c r="S1372" s="1">
        <f>S$17</f>
        <v>1</v>
      </c>
      <c r="T1372" s="90">
        <f t="shared" si="280"/>
        <v>5.5963927841424507E-5</v>
      </c>
    </row>
    <row r="1373" spans="1:20" ht="12.95" customHeight="1" x14ac:dyDescent="0.2">
      <c r="A1373" s="47" t="s">
        <v>2202</v>
      </c>
      <c r="B1373" s="48" t="s">
        <v>2232</v>
      </c>
      <c r="C1373" s="52">
        <v>51778.3416</v>
      </c>
      <c r="D1373" s="49">
        <v>2.0000000000000001E-4</v>
      </c>
      <c r="E1373" s="4">
        <f t="shared" si="274"/>
        <v>-4310.9994220328736</v>
      </c>
      <c r="F1373" s="4">
        <f t="shared" si="275"/>
        <v>-4311</v>
      </c>
      <c r="G1373" s="4">
        <f t="shared" si="276"/>
        <v>3.6349999572848901E-4</v>
      </c>
      <c r="J1373" s="1">
        <f>G1373</f>
        <v>3.6349999572848901E-4</v>
      </c>
      <c r="O1373" s="4">
        <f t="shared" ca="1" si="269"/>
        <v>7.9791390034773921E-4</v>
      </c>
      <c r="P1373" s="92">
        <f t="shared" si="277"/>
        <v>-7.6174042190148023E-3</v>
      </c>
      <c r="Q1373" s="19">
        <f t="shared" si="278"/>
        <v>36759.8416</v>
      </c>
      <c r="R1373" s="90">
        <f t="shared" si="279"/>
        <v>6.3694832084907233E-5</v>
      </c>
      <c r="S1373" s="1">
        <f>S$17</f>
        <v>1</v>
      </c>
      <c r="T1373" s="90">
        <f t="shared" si="280"/>
        <v>6.3694832084907233E-5</v>
      </c>
    </row>
    <row r="1374" spans="1:20" ht="12.95" customHeight="1" x14ac:dyDescent="0.2">
      <c r="A1374" s="47" t="s">
        <v>2202</v>
      </c>
      <c r="B1374" s="48" t="s">
        <v>2232</v>
      </c>
      <c r="C1374" s="49">
        <v>51778.341699999997</v>
      </c>
      <c r="D1374" s="49">
        <v>1E-4</v>
      </c>
      <c r="E1374" s="4">
        <f t="shared" si="274"/>
        <v>-4310.9992630322913</v>
      </c>
      <c r="F1374" s="4">
        <f t="shared" si="275"/>
        <v>-4311</v>
      </c>
      <c r="G1374" s="4">
        <f t="shared" si="276"/>
        <v>4.6349999320227653E-4</v>
      </c>
      <c r="J1374" s="1">
        <f>G1374</f>
        <v>4.6349999320227653E-4</v>
      </c>
      <c r="O1374" s="4">
        <f t="shared" ca="1" si="269"/>
        <v>7.9791390034773921E-4</v>
      </c>
      <c r="P1374" s="92">
        <f t="shared" si="277"/>
        <v>-7.6174042190148023E-3</v>
      </c>
      <c r="Q1374" s="19">
        <f t="shared" si="278"/>
        <v>36759.841699999997</v>
      </c>
      <c r="R1374" s="90">
        <f t="shared" si="279"/>
        <v>6.5301012887027725E-5</v>
      </c>
      <c r="S1374" s="1">
        <f>S$17</f>
        <v>1</v>
      </c>
      <c r="T1374" s="90">
        <f t="shared" si="280"/>
        <v>6.5301012887027725E-5</v>
      </c>
    </row>
    <row r="1375" spans="1:20" ht="12.95" customHeight="1" x14ac:dyDescent="0.2">
      <c r="A1375" s="36" t="s">
        <v>3227</v>
      </c>
      <c r="B1375" s="156" t="s">
        <v>2232</v>
      </c>
      <c r="C1375" s="157">
        <v>51783.375</v>
      </c>
      <c r="D1375" s="157" t="s">
        <v>2272</v>
      </c>
      <c r="E1375" s="4">
        <f t="shared" si="274"/>
        <v>-4302.996286541319</v>
      </c>
      <c r="F1375" s="4">
        <f t="shared" si="275"/>
        <v>-4303</v>
      </c>
      <c r="G1375" s="4">
        <f t="shared" si="276"/>
        <v>2.3355000012088567E-3</v>
      </c>
      <c r="I1375" s="1">
        <f>G1375</f>
        <v>2.3355000012088567E-3</v>
      </c>
      <c r="O1375" s="4">
        <f t="shared" ref="O1375:O1438" ca="1" si="281">+C$11+C$12*F1375</f>
        <v>8.0107625527613135E-4</v>
      </c>
      <c r="P1375" s="92">
        <f t="shared" si="277"/>
        <v>-7.6055946881205825E-3</v>
      </c>
      <c r="Q1375" s="19">
        <f t="shared" si="278"/>
        <v>36764.875</v>
      </c>
      <c r="R1375" s="90">
        <f t="shared" si="279"/>
        <v>9.8825363622213967E-5</v>
      </c>
      <c r="S1375" s="1">
        <f>S$16</f>
        <v>0.1</v>
      </c>
      <c r="T1375" s="90">
        <f t="shared" si="280"/>
        <v>9.8825363622213977E-6</v>
      </c>
    </row>
    <row r="1376" spans="1:20" ht="12.95" customHeight="1" x14ac:dyDescent="0.2">
      <c r="A1376" s="47" t="s">
        <v>2231</v>
      </c>
      <c r="B1376" s="48" t="s">
        <v>2226</v>
      </c>
      <c r="C1376" s="59">
        <v>51792.492700000003</v>
      </c>
      <c r="D1376" s="59">
        <v>8.0000000000000004E-4</v>
      </c>
      <c r="E1376" s="4">
        <f t="shared" si="274"/>
        <v>-4288.4990901191459</v>
      </c>
      <c r="F1376" s="4">
        <f t="shared" si="275"/>
        <v>-4288.5</v>
      </c>
      <c r="G1376" s="4">
        <f t="shared" si="276"/>
        <v>5.7224999909522012E-4</v>
      </c>
      <c r="H1376" s="22"/>
      <c r="J1376" s="1">
        <f>G1376</f>
        <v>5.7224999909522012E-4</v>
      </c>
      <c r="O1376" s="4">
        <f t="shared" ca="1" si="281"/>
        <v>8.0680802358384213E-4</v>
      </c>
      <c r="P1376" s="92">
        <f t="shared" si="277"/>
        <v>-7.5842027109769908E-3</v>
      </c>
      <c r="Q1376" s="19">
        <f t="shared" si="278"/>
        <v>36773.992700000003</v>
      </c>
      <c r="R1376" s="90">
        <f t="shared" si="279"/>
        <v>6.6527720811644309E-5</v>
      </c>
      <c r="S1376" s="1">
        <f>S$17</f>
        <v>1</v>
      </c>
      <c r="T1376" s="90">
        <f t="shared" si="280"/>
        <v>6.6527720811644309E-5</v>
      </c>
    </row>
    <row r="1377" spans="1:20" ht="12.95" customHeight="1" x14ac:dyDescent="0.2">
      <c r="A1377" s="47" t="s">
        <v>2231</v>
      </c>
      <c r="B1377" s="58" t="s">
        <v>2226</v>
      </c>
      <c r="C1377" s="59">
        <v>51794.379300000001</v>
      </c>
      <c r="D1377" s="59">
        <v>8.0000000000000004E-4</v>
      </c>
      <c r="E1377" s="4">
        <f t="shared" si="274"/>
        <v>-4285.4993850652363</v>
      </c>
      <c r="F1377" s="4">
        <f t="shared" si="275"/>
        <v>-4285.5</v>
      </c>
      <c r="G1377" s="4">
        <f t="shared" si="276"/>
        <v>3.8674999814247712E-4</v>
      </c>
      <c r="H1377" s="22"/>
      <c r="J1377" s="1">
        <f>G1377</f>
        <v>3.8674999814247712E-4</v>
      </c>
      <c r="O1377" s="4">
        <f t="shared" ca="1" si="281"/>
        <v>8.0799390668198938E-4</v>
      </c>
      <c r="P1377" s="92">
        <f t="shared" si="277"/>
        <v>-7.5797788440556783E-3</v>
      </c>
      <c r="Q1377" s="19">
        <f t="shared" si="278"/>
        <v>36775.879300000001</v>
      </c>
      <c r="R1377" s="90">
        <f t="shared" si="279"/>
        <v>6.3465581793575084E-5</v>
      </c>
      <c r="S1377" s="1">
        <f>S$17</f>
        <v>1</v>
      </c>
      <c r="T1377" s="90">
        <f t="shared" si="280"/>
        <v>6.3465581793575084E-5</v>
      </c>
    </row>
    <row r="1378" spans="1:20" ht="12.95" customHeight="1" x14ac:dyDescent="0.2">
      <c r="A1378" s="36" t="s">
        <v>3209</v>
      </c>
      <c r="B1378" s="156" t="s">
        <v>2232</v>
      </c>
      <c r="C1378" s="157">
        <v>51813.561999999998</v>
      </c>
      <c r="D1378" s="157" t="s">
        <v>2272</v>
      </c>
      <c r="E1378" s="4">
        <f t="shared" si="274"/>
        <v>-4254.9987796705091</v>
      </c>
      <c r="F1378" s="4">
        <f t="shared" si="275"/>
        <v>-4255</v>
      </c>
      <c r="G1378" s="4">
        <f t="shared" si="276"/>
        <v>7.6749999425373971E-4</v>
      </c>
      <c r="I1378" s="1">
        <f>G1378</f>
        <v>7.6749999425373971E-4</v>
      </c>
      <c r="O1378" s="4">
        <f t="shared" ca="1" si="281"/>
        <v>8.2005038484648444E-4</v>
      </c>
      <c r="P1378" s="92">
        <f t="shared" si="277"/>
        <v>-7.5348429432293314E-3</v>
      </c>
      <c r="Q1378" s="19">
        <f t="shared" si="278"/>
        <v>36795.061999999998</v>
      </c>
      <c r="R1378" s="90">
        <f t="shared" si="279"/>
        <v>6.8928898251575024E-5</v>
      </c>
      <c r="S1378" s="1">
        <f>S$16</f>
        <v>0.1</v>
      </c>
      <c r="T1378" s="90">
        <f t="shared" si="280"/>
        <v>6.8928898251575027E-6</v>
      </c>
    </row>
    <row r="1379" spans="1:20" ht="12.95" customHeight="1" x14ac:dyDescent="0.2">
      <c r="A1379" s="47" t="s">
        <v>2231</v>
      </c>
      <c r="B1379" s="58" t="s">
        <v>2232</v>
      </c>
      <c r="C1379" s="59">
        <v>51815.447200000002</v>
      </c>
      <c r="D1379" s="49">
        <v>2.0000000000000001E-4</v>
      </c>
      <c r="E1379" s="4">
        <f t="shared" si="274"/>
        <v>-4252.0013006247918</v>
      </c>
      <c r="F1379" s="4">
        <f t="shared" si="275"/>
        <v>-4252</v>
      </c>
      <c r="G1379" s="4">
        <f t="shared" si="276"/>
        <v>-8.1800000043585896E-4</v>
      </c>
      <c r="H1379" s="22"/>
      <c r="J1379" s="1">
        <f>G1379</f>
        <v>-8.1800000043585896E-4</v>
      </c>
      <c r="O1379" s="4">
        <f t="shared" ca="1" si="281"/>
        <v>8.2123626794463147E-4</v>
      </c>
      <c r="P1379" s="92">
        <f t="shared" si="277"/>
        <v>-7.5304269608077543E-3</v>
      </c>
      <c r="Q1379" s="19">
        <f t="shared" si="278"/>
        <v>36796.947200000002</v>
      </c>
      <c r="R1379" s="90">
        <f t="shared" si="279"/>
        <v>4.5056675698327481E-5</v>
      </c>
      <c r="S1379" s="1">
        <f>S$17</f>
        <v>1</v>
      </c>
      <c r="T1379" s="90">
        <f t="shared" si="280"/>
        <v>4.5056675698327481E-5</v>
      </c>
    </row>
    <row r="1380" spans="1:20" ht="12.95" customHeight="1" x14ac:dyDescent="0.2">
      <c r="A1380" s="36" t="s">
        <v>3209</v>
      </c>
      <c r="B1380" s="156" t="s">
        <v>2232</v>
      </c>
      <c r="C1380" s="157">
        <v>51818.595000000001</v>
      </c>
      <c r="D1380" s="157" t="s">
        <v>2272</v>
      </c>
      <c r="E1380" s="4">
        <f t="shared" si="274"/>
        <v>-4246.9962801812935</v>
      </c>
      <c r="F1380" s="4">
        <f t="shared" si="275"/>
        <v>-4247</v>
      </c>
      <c r="G1380" s="4">
        <f t="shared" si="276"/>
        <v>2.3395000025629997E-3</v>
      </c>
      <c r="I1380" s="1">
        <f>G1380</f>
        <v>2.3395000025629997E-3</v>
      </c>
      <c r="O1380" s="4">
        <f t="shared" ca="1" si="281"/>
        <v>8.2321273977487659E-4</v>
      </c>
      <c r="P1380" s="92">
        <f t="shared" si="277"/>
        <v>-7.5230685591598017E-3</v>
      </c>
      <c r="Q1380" s="19">
        <f t="shared" si="278"/>
        <v>36800.095000000001</v>
      </c>
      <c r="R1380" s="90">
        <f t="shared" si="279"/>
        <v>9.7270258634682988E-5</v>
      </c>
      <c r="S1380" s="1">
        <f>S$16</f>
        <v>0.1</v>
      </c>
      <c r="T1380" s="90">
        <f t="shared" si="280"/>
        <v>9.7270258634682988E-6</v>
      </c>
    </row>
    <row r="1381" spans="1:20" ht="12.95" customHeight="1" x14ac:dyDescent="0.2">
      <c r="A1381" s="47" t="s">
        <v>2231</v>
      </c>
      <c r="B1381" s="58" t="s">
        <v>2232</v>
      </c>
      <c r="C1381" s="59">
        <v>51830.543400000002</v>
      </c>
      <c r="D1381" s="49">
        <v>2.9999999999999997E-4</v>
      </c>
      <c r="E1381" s="4">
        <f t="shared" si="274"/>
        <v>-4227.9982541735662</v>
      </c>
      <c r="F1381" s="4">
        <f t="shared" si="275"/>
        <v>-4228</v>
      </c>
      <c r="G1381" s="4">
        <f t="shared" si="276"/>
        <v>1.0980000006384216E-3</v>
      </c>
      <c r="H1381" s="22"/>
      <c r="J1381" s="1">
        <f>G1381</f>
        <v>1.0980000006384216E-3</v>
      </c>
      <c r="O1381" s="4">
        <f t="shared" ca="1" si="281"/>
        <v>8.3072333272980812E-4</v>
      </c>
      <c r="P1381" s="92">
        <f t="shared" si="277"/>
        <v>-7.4951245201208567E-3</v>
      </c>
      <c r="Q1381" s="19">
        <f t="shared" si="278"/>
        <v>36812.043400000002</v>
      </c>
      <c r="R1381" s="90">
        <f t="shared" si="279"/>
        <v>7.3841789029274372E-5</v>
      </c>
      <c r="S1381" s="1">
        <f>S$17</f>
        <v>1</v>
      </c>
      <c r="T1381" s="90">
        <f t="shared" si="280"/>
        <v>7.3841789029274372E-5</v>
      </c>
    </row>
    <row r="1382" spans="1:20" ht="12.95" customHeight="1" x14ac:dyDescent="0.2">
      <c r="A1382" s="36" t="s">
        <v>3209</v>
      </c>
      <c r="B1382" s="156" t="s">
        <v>2232</v>
      </c>
      <c r="C1382" s="157">
        <v>51835.578999999998</v>
      </c>
      <c r="D1382" s="157" t="s">
        <v>2272</v>
      </c>
      <c r="E1382" s="4">
        <f t="shared" si="274"/>
        <v>-4219.9916206691287</v>
      </c>
      <c r="F1382" s="4">
        <f t="shared" si="275"/>
        <v>-4220</v>
      </c>
      <c r="G1382" s="4">
        <f t="shared" si="276"/>
        <v>5.2699999941978604E-3</v>
      </c>
      <c r="I1382" s="1">
        <f>G1382</f>
        <v>5.2699999941978604E-3</v>
      </c>
      <c r="O1382" s="4">
        <f t="shared" ca="1" si="281"/>
        <v>8.3388568765820027E-4</v>
      </c>
      <c r="P1382" s="92">
        <f t="shared" si="277"/>
        <v>-7.4833670818418027E-3</v>
      </c>
      <c r="Q1382" s="19">
        <f t="shared" si="278"/>
        <v>36817.078999999998</v>
      </c>
      <c r="R1382" s="90">
        <f t="shared" si="279"/>
        <v>1.6264837177621245E-4</v>
      </c>
      <c r="S1382" s="1">
        <f>S$16</f>
        <v>0.1</v>
      </c>
      <c r="T1382" s="90">
        <f t="shared" si="280"/>
        <v>1.6264837177621245E-5</v>
      </c>
    </row>
    <row r="1383" spans="1:20" ht="12.95" customHeight="1" x14ac:dyDescent="0.2">
      <c r="A1383" s="47" t="s">
        <v>2231</v>
      </c>
      <c r="B1383" s="58" t="s">
        <v>2232</v>
      </c>
      <c r="C1383" s="59">
        <v>51863.245999999999</v>
      </c>
      <c r="D1383" s="49">
        <v>1E-4</v>
      </c>
      <c r="E1383" s="4">
        <f t="shared" si="274"/>
        <v>-4176.000928563426</v>
      </c>
      <c r="F1383" s="4">
        <f t="shared" si="275"/>
        <v>-4176</v>
      </c>
      <c r="G1383" s="4">
        <f t="shared" si="276"/>
        <v>-5.8400000125402585E-4</v>
      </c>
      <c r="H1383" s="22"/>
      <c r="J1383" s="1">
        <f>G1383</f>
        <v>-5.8400000125402585E-4</v>
      </c>
      <c r="O1383" s="4">
        <f t="shared" ca="1" si="281"/>
        <v>8.5127863976435718E-4</v>
      </c>
      <c r="P1383" s="92">
        <f t="shared" si="277"/>
        <v>-7.4187909212343368E-3</v>
      </c>
      <c r="Q1383" s="19">
        <f t="shared" si="278"/>
        <v>36844.745999999999</v>
      </c>
      <c r="R1383" s="90">
        <f t="shared" si="279"/>
        <v>4.6714366919845304E-5</v>
      </c>
      <c r="S1383" s="1">
        <f>S$17</f>
        <v>1</v>
      </c>
      <c r="T1383" s="90">
        <f t="shared" si="280"/>
        <v>4.6714366919845304E-5</v>
      </c>
    </row>
    <row r="1384" spans="1:20" ht="12.95" customHeight="1" x14ac:dyDescent="0.2">
      <c r="A1384" s="36" t="s">
        <v>3209</v>
      </c>
      <c r="B1384" s="156" t="s">
        <v>2232</v>
      </c>
      <c r="C1384" s="157">
        <v>51879.597399999999</v>
      </c>
      <c r="D1384" s="157" t="s">
        <v>2272</v>
      </c>
      <c r="E1384" s="4">
        <f t="shared" si="274"/>
        <v>-4150.0021067577682</v>
      </c>
      <c r="F1384" s="4">
        <f t="shared" si="275"/>
        <v>-4150</v>
      </c>
      <c r="G1384" s="4">
        <f t="shared" si="276"/>
        <v>-1.3250000047264621E-3</v>
      </c>
      <c r="K1384" s="1">
        <f>G1384</f>
        <v>-1.3250000047264621E-3</v>
      </c>
      <c r="O1384" s="4">
        <f t="shared" ca="1" si="281"/>
        <v>8.6155629328163192E-4</v>
      </c>
      <c r="P1384" s="92">
        <f t="shared" si="277"/>
        <v>-7.3807036728630315E-3</v>
      </c>
      <c r="Q1384" s="19">
        <f t="shared" si="278"/>
        <v>36861.097399999999</v>
      </c>
      <c r="R1384" s="90">
        <f t="shared" si="279"/>
        <v>3.6671546916282704E-5</v>
      </c>
      <c r="S1384" s="1">
        <f>S$18</f>
        <v>1</v>
      </c>
      <c r="T1384">
        <f t="shared" si="280"/>
        <v>3.6671546916282704E-5</v>
      </c>
    </row>
    <row r="1385" spans="1:20" ht="12.95" customHeight="1" x14ac:dyDescent="0.2">
      <c r="A1385" s="47" t="s">
        <v>2231</v>
      </c>
      <c r="B1385" s="58" t="s">
        <v>2226</v>
      </c>
      <c r="C1385" s="59">
        <v>51884.316200000001</v>
      </c>
      <c r="D1385" s="49">
        <v>6.9999999999999999E-4</v>
      </c>
      <c r="E1385" s="4">
        <f t="shared" si="274"/>
        <v>-4142.4991871095053</v>
      </c>
      <c r="F1385" s="4">
        <f t="shared" si="275"/>
        <v>-4142.5</v>
      </c>
      <c r="G1385" s="4">
        <f t="shared" si="276"/>
        <v>5.1125000027241185E-4</v>
      </c>
      <c r="H1385" s="22"/>
      <c r="J1385" s="1">
        <f>G1385</f>
        <v>5.1125000027241185E-4</v>
      </c>
      <c r="O1385" s="4">
        <f t="shared" ca="1" si="281"/>
        <v>8.6452100102699949E-4</v>
      </c>
      <c r="P1385" s="92">
        <f t="shared" si="277"/>
        <v>-7.3697268222267459E-3</v>
      </c>
      <c r="Q1385" s="19">
        <f t="shared" si="278"/>
        <v>36865.816200000001</v>
      </c>
      <c r="R1385" s="90">
        <f t="shared" si="279"/>
        <v>6.2109795676768909E-5</v>
      </c>
      <c r="S1385" s="1">
        <f>S$17</f>
        <v>1</v>
      </c>
      <c r="T1385" s="90">
        <f t="shared" si="280"/>
        <v>6.2109795676768909E-5</v>
      </c>
    </row>
    <row r="1386" spans="1:20" ht="12.95" customHeight="1" x14ac:dyDescent="0.2">
      <c r="A1386" s="36" t="s">
        <v>3209</v>
      </c>
      <c r="B1386" s="156" t="s">
        <v>2232</v>
      </c>
      <c r="C1386" s="157">
        <v>51884.627099999998</v>
      </c>
      <c r="D1386" s="157" t="s">
        <v>2272</v>
      </c>
      <c r="E1386" s="4">
        <f t="shared" si="274"/>
        <v>-4142.004854287894</v>
      </c>
      <c r="F1386" s="4">
        <f t="shared" si="275"/>
        <v>-4142</v>
      </c>
      <c r="G1386" s="4">
        <f t="shared" si="276"/>
        <v>-3.0530000076396391E-3</v>
      </c>
      <c r="K1386" s="1">
        <f>G1386</f>
        <v>-3.0530000076396391E-3</v>
      </c>
      <c r="O1386" s="4">
        <f t="shared" ca="1" si="281"/>
        <v>8.6471864821002407E-4</v>
      </c>
      <c r="P1386" s="92">
        <f t="shared" si="277"/>
        <v>-7.3689951890897956E-3</v>
      </c>
      <c r="Q1386" s="19">
        <f t="shared" si="278"/>
        <v>36866.127099999998</v>
      </c>
      <c r="R1386" s="90">
        <f t="shared" si="279"/>
        <v>1.8627814406300969E-5</v>
      </c>
      <c r="S1386" s="1">
        <f>S$18</f>
        <v>1</v>
      </c>
      <c r="T1386">
        <f t="shared" si="280"/>
        <v>1.8627814406300969E-5</v>
      </c>
    </row>
    <row r="1387" spans="1:20" ht="12.95" customHeight="1" x14ac:dyDescent="0.2">
      <c r="A1387" s="36" t="s">
        <v>3209</v>
      </c>
      <c r="B1387" s="156" t="s">
        <v>2232</v>
      </c>
      <c r="C1387" s="157">
        <v>51896.584999999999</v>
      </c>
      <c r="D1387" s="157" t="s">
        <v>2272</v>
      </c>
      <c r="E1387" s="4">
        <f t="shared" si="274"/>
        <v>-4122.9917232245043</v>
      </c>
      <c r="F1387" s="4">
        <f t="shared" si="275"/>
        <v>-4123</v>
      </c>
      <c r="G1387" s="4">
        <f t="shared" si="276"/>
        <v>5.2054999978281558E-3</v>
      </c>
      <c r="I1387" s="1">
        <f>G1387</f>
        <v>5.2054999978281558E-3</v>
      </c>
      <c r="O1387" s="4">
        <f t="shared" ca="1" si="281"/>
        <v>8.7222924116495538E-4</v>
      </c>
      <c r="P1387" s="92">
        <f t="shared" si="277"/>
        <v>-7.3412076632545491E-3</v>
      </c>
      <c r="Q1387" s="19">
        <f t="shared" si="278"/>
        <v>36878.084999999999</v>
      </c>
      <c r="R1387" s="90">
        <f t="shared" si="279"/>
        <v>1.5741987313267145E-4</v>
      </c>
      <c r="S1387" s="1">
        <f>S$16</f>
        <v>0.1</v>
      </c>
      <c r="T1387" s="90">
        <f t="shared" si="280"/>
        <v>1.5741987313267147E-5</v>
      </c>
    </row>
    <row r="1388" spans="1:20" ht="12.95" customHeight="1" x14ac:dyDescent="0.2">
      <c r="A1388" s="36" t="s">
        <v>3209</v>
      </c>
      <c r="B1388" s="156" t="s">
        <v>2232</v>
      </c>
      <c r="C1388" s="157">
        <v>51901.6109</v>
      </c>
      <c r="D1388" s="157" t="s">
        <v>2272</v>
      </c>
      <c r="E1388" s="4">
        <f t="shared" si="274"/>
        <v>-4115.0005127768927</v>
      </c>
      <c r="F1388" s="4">
        <f t="shared" si="275"/>
        <v>-4115</v>
      </c>
      <c r="G1388" s="4">
        <f t="shared" si="276"/>
        <v>-3.2250000367639586E-4</v>
      </c>
      <c r="K1388" s="1">
        <f>G1388</f>
        <v>-3.2250000367639586E-4</v>
      </c>
      <c r="O1388" s="4">
        <f t="shared" ca="1" si="281"/>
        <v>8.7539159609334753E-4</v>
      </c>
      <c r="P1388" s="92">
        <f t="shared" si="277"/>
        <v>-7.3295161252717889E-3</v>
      </c>
      <c r="Q1388" s="19">
        <f t="shared" si="278"/>
        <v>36883.1109</v>
      </c>
      <c r="R1388" s="90">
        <f t="shared" si="279"/>
        <v>4.9098274928297742E-5</v>
      </c>
      <c r="S1388" s="1">
        <f>S$18</f>
        <v>1</v>
      </c>
      <c r="T1388">
        <f t="shared" si="280"/>
        <v>4.9098274928297742E-5</v>
      </c>
    </row>
    <row r="1389" spans="1:20" ht="12.95" customHeight="1" x14ac:dyDescent="0.2">
      <c r="A1389" s="47" t="s">
        <v>2231</v>
      </c>
      <c r="B1389" s="58" t="s">
        <v>2232</v>
      </c>
      <c r="C1389" s="59">
        <v>51912.302799999998</v>
      </c>
      <c r="D1389" s="49">
        <v>2.0000000000000001E-4</v>
      </c>
      <c r="E1389" s="4">
        <f t="shared" si="274"/>
        <v>-4098.0003291312196</v>
      </c>
      <c r="F1389" s="4">
        <f t="shared" si="275"/>
        <v>-4098</v>
      </c>
      <c r="G1389" s="4">
        <f t="shared" si="276"/>
        <v>-2.0700000459328294E-4</v>
      </c>
      <c r="H1389" s="22"/>
      <c r="J1389" s="1">
        <f>G1389</f>
        <v>-2.0700000459328294E-4</v>
      </c>
      <c r="O1389" s="4">
        <f t="shared" ca="1" si="281"/>
        <v>8.8211160031618097E-4</v>
      </c>
      <c r="P1389" s="92">
        <f t="shared" si="277"/>
        <v>-7.304688278264331E-3</v>
      </c>
      <c r="Q1389" s="19">
        <f t="shared" si="278"/>
        <v>36893.802799999998</v>
      </c>
      <c r="R1389" s="90">
        <f t="shared" si="279"/>
        <v>5.0377178830207501E-5</v>
      </c>
      <c r="S1389" s="1">
        <f>S$17</f>
        <v>1</v>
      </c>
      <c r="T1389" s="90">
        <f t="shared" si="280"/>
        <v>5.0377178830207501E-5</v>
      </c>
    </row>
    <row r="1390" spans="1:20" ht="12.95" customHeight="1" x14ac:dyDescent="0.2">
      <c r="A1390" s="52" t="s">
        <v>2236</v>
      </c>
      <c r="B1390" s="148"/>
      <c r="C1390" s="52">
        <v>51924.251700000001</v>
      </c>
      <c r="D1390" s="60"/>
      <c r="E1390" s="4">
        <f t="shared" si="274"/>
        <v>-4079.0015081205593</v>
      </c>
      <c r="F1390" s="4">
        <f t="shared" si="275"/>
        <v>-4079</v>
      </c>
      <c r="G1390" s="4">
        <f t="shared" si="276"/>
        <v>-9.4849999732105061E-4</v>
      </c>
      <c r="J1390" s="1">
        <f>G1390</f>
        <v>-9.4849999732105061E-4</v>
      </c>
      <c r="O1390" s="4">
        <f t="shared" ca="1" si="281"/>
        <v>8.8962219327111251E-4</v>
      </c>
      <c r="P1390" s="92">
        <f t="shared" si="277"/>
        <v>-7.2769663389144453E-3</v>
      </c>
      <c r="Q1390" s="19">
        <f t="shared" si="278"/>
        <v>36905.751700000001</v>
      </c>
      <c r="R1390" s="90">
        <f t="shared" si="279"/>
        <v>4.0049486236680486E-5</v>
      </c>
      <c r="S1390" s="1">
        <f>S$17</f>
        <v>1</v>
      </c>
      <c r="T1390" s="90">
        <f t="shared" si="280"/>
        <v>4.0049486236680486E-5</v>
      </c>
    </row>
    <row r="1391" spans="1:20" ht="12.95" customHeight="1" x14ac:dyDescent="0.2">
      <c r="A1391" s="36" t="s">
        <v>3209</v>
      </c>
      <c r="B1391" s="156" t="s">
        <v>2232</v>
      </c>
      <c r="C1391" s="157">
        <v>51930.55</v>
      </c>
      <c r="D1391" s="157" t="s">
        <v>2272</v>
      </c>
      <c r="E1391" s="4">
        <f t="shared" si="274"/>
        <v>-4068.9871742177352</v>
      </c>
      <c r="F1391" s="4">
        <f t="shared" si="275"/>
        <v>-4069</v>
      </c>
      <c r="G1391" s="4">
        <f t="shared" si="276"/>
        <v>8.0664999986765906E-3</v>
      </c>
      <c r="I1391" s="1">
        <f>G1391</f>
        <v>8.0664999986765906E-3</v>
      </c>
      <c r="O1391" s="4">
        <f t="shared" ca="1" si="281"/>
        <v>8.9357513693160274E-4</v>
      </c>
      <c r="P1391" s="92">
        <f t="shared" si="277"/>
        <v>-7.2623872201661513E-3</v>
      </c>
      <c r="Q1391" s="19">
        <f t="shared" si="278"/>
        <v>36912.050000000003</v>
      </c>
      <c r="R1391" s="90">
        <f t="shared" si="279"/>
        <v>2.3497478336800037E-4</v>
      </c>
      <c r="S1391" s="1">
        <f>S$16</f>
        <v>0.1</v>
      </c>
      <c r="T1391" s="90">
        <f t="shared" si="280"/>
        <v>2.3497478336800039E-5</v>
      </c>
    </row>
    <row r="1392" spans="1:20" ht="12.95" customHeight="1" x14ac:dyDescent="0.2">
      <c r="A1392" s="36" t="s">
        <v>3209</v>
      </c>
      <c r="B1392" s="156" t="s">
        <v>2232</v>
      </c>
      <c r="C1392" s="157">
        <v>52104.754000000001</v>
      </c>
      <c r="D1392" s="157" t="s">
        <v>2272</v>
      </c>
      <c r="E1392" s="4">
        <f t="shared" si="274"/>
        <v>-3792.001793526611</v>
      </c>
      <c r="F1392" s="4">
        <f t="shared" si="275"/>
        <v>-3792</v>
      </c>
      <c r="G1392" s="4">
        <f t="shared" si="276"/>
        <v>-1.1280000035185367E-3</v>
      </c>
      <c r="I1392" s="1">
        <f>G1392</f>
        <v>-1.1280000035185367E-3</v>
      </c>
      <c r="O1392" s="4">
        <f t="shared" ca="1" si="281"/>
        <v>1.0030716763271819E-3</v>
      </c>
      <c r="P1392" s="92">
        <f t="shared" si="277"/>
        <v>-6.8616640877759844E-3</v>
      </c>
      <c r="Q1392" s="19">
        <f t="shared" si="278"/>
        <v>37086.254000000001</v>
      </c>
      <c r="R1392" s="90">
        <f t="shared" si="279"/>
        <v>3.2874903831103796E-5</v>
      </c>
      <c r="S1392" s="1">
        <f>S$16</f>
        <v>0.1</v>
      </c>
      <c r="T1392" s="90">
        <f t="shared" si="280"/>
        <v>3.2874903831103796E-6</v>
      </c>
    </row>
    <row r="1393" spans="1:20" ht="12.95" customHeight="1" x14ac:dyDescent="0.2">
      <c r="A1393" s="36" t="s">
        <v>3209</v>
      </c>
      <c r="B1393" s="156" t="s">
        <v>2232</v>
      </c>
      <c r="C1393" s="157">
        <v>52104.771000000001</v>
      </c>
      <c r="D1393" s="157" t="s">
        <v>2272</v>
      </c>
      <c r="E1393" s="4">
        <f t="shared" si="274"/>
        <v>-3791.9747634270052</v>
      </c>
      <c r="F1393" s="4">
        <f t="shared" si="275"/>
        <v>-3792</v>
      </c>
      <c r="G1393" s="4">
        <f t="shared" si="276"/>
        <v>1.587199999630684E-2</v>
      </c>
      <c r="I1393" s="1">
        <f>G1393</f>
        <v>1.587199999630684E-2</v>
      </c>
      <c r="O1393" s="4">
        <f t="shared" ca="1" si="281"/>
        <v>1.0030716763271819E-3</v>
      </c>
      <c r="P1393" s="92">
        <f t="shared" si="277"/>
        <v>-6.8616640877759844E-3</v>
      </c>
      <c r="Q1393" s="19">
        <f t="shared" si="278"/>
        <v>37086.271000000001</v>
      </c>
      <c r="R1393" s="90">
        <f t="shared" si="279"/>
        <v>5.1681948268791737E-4</v>
      </c>
      <c r="S1393" s="1">
        <f>S$16</f>
        <v>0.1</v>
      </c>
      <c r="T1393" s="90">
        <f t="shared" si="280"/>
        <v>5.1681948268791739E-5</v>
      </c>
    </row>
    <row r="1394" spans="1:20" ht="12.95" customHeight="1" x14ac:dyDescent="0.2">
      <c r="A1394" s="36" t="s">
        <v>3209</v>
      </c>
      <c r="B1394" s="156" t="s">
        <v>2232</v>
      </c>
      <c r="C1394" s="157">
        <v>52110.428</v>
      </c>
      <c r="D1394" s="157" t="s">
        <v>2272</v>
      </c>
      <c r="E1394" s="4">
        <f t="shared" si="274"/>
        <v>-3782.9801002816725</v>
      </c>
      <c r="F1394" s="4">
        <f t="shared" si="275"/>
        <v>-3783</v>
      </c>
      <c r="G1394" s="4">
        <f t="shared" si="276"/>
        <v>1.2515499998698942E-2</v>
      </c>
      <c r="I1394" s="1">
        <f>G1394</f>
        <v>1.2515499998698942E-2</v>
      </c>
      <c r="O1394" s="4">
        <f t="shared" ca="1" si="281"/>
        <v>1.0066293256216232E-3</v>
      </c>
      <c r="P1394" s="92">
        <f t="shared" si="277"/>
        <v>-6.8487451712763228E-3</v>
      </c>
      <c r="Q1394" s="19">
        <f t="shared" si="278"/>
        <v>37091.928</v>
      </c>
      <c r="R1394" s="90">
        <f t="shared" si="279"/>
        <v>3.7497399100291039E-4</v>
      </c>
      <c r="S1394" s="1">
        <f>S$16</f>
        <v>0.1</v>
      </c>
      <c r="T1394" s="90">
        <f t="shared" si="280"/>
        <v>3.7497399100291041E-5</v>
      </c>
    </row>
    <row r="1395" spans="1:20" ht="12.95" customHeight="1" x14ac:dyDescent="0.2">
      <c r="A1395" s="47" t="s">
        <v>2231</v>
      </c>
      <c r="B1395" s="58" t="s">
        <v>2232</v>
      </c>
      <c r="C1395" s="59">
        <v>52120.477400000003</v>
      </c>
      <c r="D1395" s="49">
        <v>2.9999999999999997E-4</v>
      </c>
      <c r="E1395" s="4">
        <f t="shared" si="274"/>
        <v>-3767.0014954005082</v>
      </c>
      <c r="F1395" s="4">
        <f t="shared" si="275"/>
        <v>-3767</v>
      </c>
      <c r="G1395" s="4">
        <f t="shared" si="276"/>
        <v>-9.4050000188872218E-4</v>
      </c>
      <c r="H1395" s="22"/>
      <c r="J1395" s="1">
        <f>G1395</f>
        <v>-9.4050000188872218E-4</v>
      </c>
      <c r="O1395" s="4">
        <f t="shared" ca="1" si="281"/>
        <v>1.0129540354784075E-3</v>
      </c>
      <c r="P1395" s="92">
        <f t="shared" si="277"/>
        <v>-6.8257938991569947E-3</v>
      </c>
      <c r="Q1395" s="19">
        <f t="shared" si="278"/>
        <v>37101.977400000003</v>
      </c>
      <c r="R1395" s="90">
        <f t="shared" si="279"/>
        <v>3.4636684257223174E-5</v>
      </c>
      <c r="S1395" s="1">
        <f>S$17</f>
        <v>1</v>
      </c>
      <c r="T1395" s="90">
        <f t="shared" si="280"/>
        <v>3.4636684257223174E-5</v>
      </c>
    </row>
    <row r="1396" spans="1:20" ht="12.95" customHeight="1" x14ac:dyDescent="0.2">
      <c r="A1396" s="36" t="s">
        <v>3209</v>
      </c>
      <c r="B1396" s="156" t="s">
        <v>2232</v>
      </c>
      <c r="C1396" s="157">
        <v>52133.684000000001</v>
      </c>
      <c r="D1396" s="157" t="s">
        <v>2272</v>
      </c>
      <c r="E1396" s="4">
        <f t="shared" si="274"/>
        <v>-3746.0029240207764</v>
      </c>
      <c r="F1396" s="4">
        <f t="shared" si="275"/>
        <v>-3746</v>
      </c>
      <c r="G1396" s="4">
        <f t="shared" si="276"/>
        <v>-1.8390000041108578E-3</v>
      </c>
      <c r="I1396" s="1">
        <f t="shared" ref="I1396:I1407" si="282">G1396</f>
        <v>-1.8390000041108578E-3</v>
      </c>
      <c r="O1396" s="4">
        <f t="shared" ca="1" si="281"/>
        <v>1.0212552171654369E-3</v>
      </c>
      <c r="P1396" s="92">
        <f t="shared" si="277"/>
        <v>-6.7957008333874146E-3</v>
      </c>
      <c r="Q1396" s="19">
        <f t="shared" si="278"/>
        <v>37115.184000000001</v>
      </c>
      <c r="R1396" s="90">
        <f t="shared" si="279"/>
        <v>2.4568883110950906E-5</v>
      </c>
      <c r="S1396" s="1">
        <f t="shared" ref="S1396:S1407" si="283">S$16</f>
        <v>0.1</v>
      </c>
      <c r="T1396" s="90">
        <f t="shared" si="280"/>
        <v>2.4568883110950907E-6</v>
      </c>
    </row>
    <row r="1397" spans="1:20" ht="12.95" customHeight="1" x14ac:dyDescent="0.2">
      <c r="A1397" s="52" t="s">
        <v>2271</v>
      </c>
      <c r="B1397" s="53" t="s">
        <v>2232</v>
      </c>
      <c r="C1397" s="52">
        <v>52137.453999999998</v>
      </c>
      <c r="D1397" s="52" t="s">
        <v>2272</v>
      </c>
      <c r="E1397" s="4">
        <f t="shared" si="274"/>
        <v>-3740.0086019317046</v>
      </c>
      <c r="F1397" s="4">
        <f t="shared" si="275"/>
        <v>-3740</v>
      </c>
      <c r="G1397" s="4">
        <f t="shared" si="276"/>
        <v>-5.4100000052130781E-3</v>
      </c>
      <c r="I1397" s="1">
        <f t="shared" si="282"/>
        <v>-5.4100000052130781E-3</v>
      </c>
      <c r="N1397" s="36"/>
      <c r="O1397" s="4">
        <f t="shared" ca="1" si="281"/>
        <v>1.0236269833617312E-3</v>
      </c>
      <c r="P1397" s="92">
        <f t="shared" si="277"/>
        <v>-6.7871091692675344E-3</v>
      </c>
      <c r="Q1397" s="19">
        <f t="shared" si="278"/>
        <v>37118.953999999998</v>
      </c>
      <c r="R1397" s="90">
        <f t="shared" si="279"/>
        <v>1.8964296497227633E-6</v>
      </c>
      <c r="S1397" s="1">
        <f t="shared" si="283"/>
        <v>0.1</v>
      </c>
      <c r="T1397" s="90">
        <f t="shared" si="280"/>
        <v>1.8964296497227635E-7</v>
      </c>
    </row>
    <row r="1398" spans="1:20" ht="12.95" customHeight="1" x14ac:dyDescent="0.2">
      <c r="A1398" s="52" t="s">
        <v>2271</v>
      </c>
      <c r="B1398" s="53" t="s">
        <v>2232</v>
      </c>
      <c r="C1398" s="52">
        <v>52137.457499999997</v>
      </c>
      <c r="D1398" s="52" t="s">
        <v>2272</v>
      </c>
      <c r="E1398" s="4">
        <f t="shared" si="274"/>
        <v>-3740.0030369111992</v>
      </c>
      <c r="F1398" s="4">
        <f t="shared" si="275"/>
        <v>-3740</v>
      </c>
      <c r="G1398" s="4">
        <f t="shared" si="276"/>
        <v>-1.9100000063190237E-3</v>
      </c>
      <c r="I1398" s="1">
        <f t="shared" si="282"/>
        <v>-1.9100000063190237E-3</v>
      </c>
      <c r="N1398" s="36"/>
      <c r="O1398" s="4">
        <f t="shared" ca="1" si="281"/>
        <v>1.0236269833617312E-3</v>
      </c>
      <c r="P1398" s="92">
        <f t="shared" si="277"/>
        <v>-6.7871091692675344E-3</v>
      </c>
      <c r="Q1398" s="19">
        <f t="shared" si="278"/>
        <v>37118.957499999997</v>
      </c>
      <c r="R1398" s="90">
        <f t="shared" si="279"/>
        <v>2.3786193787316322E-5</v>
      </c>
      <c r="S1398" s="1">
        <f t="shared" si="283"/>
        <v>0.1</v>
      </c>
      <c r="T1398" s="90">
        <f t="shared" si="280"/>
        <v>2.3786193787316325E-6</v>
      </c>
    </row>
    <row r="1399" spans="1:20" ht="12.95" customHeight="1" x14ac:dyDescent="0.2">
      <c r="A1399" s="52" t="s">
        <v>2271</v>
      </c>
      <c r="B1399" s="53" t="s">
        <v>2232</v>
      </c>
      <c r="C1399" s="52">
        <v>52137.459600000002</v>
      </c>
      <c r="D1399" s="52" t="s">
        <v>2272</v>
      </c>
      <c r="E1399" s="4">
        <f t="shared" si="274"/>
        <v>-3739.9996978988866</v>
      </c>
      <c r="F1399" s="4">
        <f t="shared" si="275"/>
        <v>-3740</v>
      </c>
      <c r="G1399" s="4">
        <f t="shared" si="276"/>
        <v>1.8999999883817509E-4</v>
      </c>
      <c r="I1399" s="1">
        <f t="shared" si="282"/>
        <v>1.8999999883817509E-4</v>
      </c>
      <c r="N1399" s="36"/>
      <c r="O1399" s="4">
        <f t="shared" ca="1" si="281"/>
        <v>1.0236269833617312E-3</v>
      </c>
      <c r="P1399" s="92">
        <f t="shared" si="277"/>
        <v>-6.7871091692675344E-3</v>
      </c>
      <c r="Q1399" s="19">
        <f t="shared" si="278"/>
        <v>37118.959600000002</v>
      </c>
      <c r="R1399" s="90">
        <f t="shared" si="279"/>
        <v>4.8680052343664743E-5</v>
      </c>
      <c r="S1399" s="1">
        <f t="shared" si="283"/>
        <v>0.1</v>
      </c>
      <c r="T1399" s="90">
        <f t="shared" si="280"/>
        <v>4.8680052343664747E-6</v>
      </c>
    </row>
    <row r="1400" spans="1:20" ht="12.95" customHeight="1" x14ac:dyDescent="0.2">
      <c r="A1400" s="52" t="s">
        <v>2271</v>
      </c>
      <c r="B1400" s="53" t="s">
        <v>2232</v>
      </c>
      <c r="C1400" s="52">
        <v>52137.465100000001</v>
      </c>
      <c r="D1400" s="52" t="s">
        <v>2272</v>
      </c>
      <c r="E1400" s="4">
        <f t="shared" si="274"/>
        <v>-3739.9909528666622</v>
      </c>
      <c r="F1400" s="4">
        <f t="shared" si="275"/>
        <v>-3740</v>
      </c>
      <c r="G1400" s="4">
        <f t="shared" si="276"/>
        <v>5.6899999981396832E-3</v>
      </c>
      <c r="I1400" s="1">
        <f t="shared" si="282"/>
        <v>5.6899999981396832E-3</v>
      </c>
      <c r="N1400" s="36"/>
      <c r="O1400" s="4">
        <f t="shared" ca="1" si="281"/>
        <v>1.0236269833617312E-3</v>
      </c>
      <c r="P1400" s="92">
        <f t="shared" si="277"/>
        <v>-6.7871091692675344E-3</v>
      </c>
      <c r="Q1400" s="19">
        <f t="shared" si="278"/>
        <v>37118.965100000001</v>
      </c>
      <c r="R1400" s="90">
        <f t="shared" si="279"/>
        <v>1.556782531753972E-4</v>
      </c>
      <c r="S1400" s="1">
        <f t="shared" si="283"/>
        <v>0.1</v>
      </c>
      <c r="T1400" s="90">
        <f t="shared" si="280"/>
        <v>1.5567825317539721E-5</v>
      </c>
    </row>
    <row r="1401" spans="1:20" ht="12.95" customHeight="1" x14ac:dyDescent="0.2">
      <c r="A1401" s="52" t="s">
        <v>2271</v>
      </c>
      <c r="B1401" s="53" t="s">
        <v>2232</v>
      </c>
      <c r="C1401" s="52">
        <v>52137.469299999997</v>
      </c>
      <c r="D1401" s="52" t="s">
        <v>2272</v>
      </c>
      <c r="E1401" s="4">
        <f t="shared" si="274"/>
        <v>-3739.9842748420606</v>
      </c>
      <c r="F1401" s="4">
        <f t="shared" si="275"/>
        <v>-3740</v>
      </c>
      <c r="G1401" s="4">
        <f t="shared" si="276"/>
        <v>9.8899999939021654E-3</v>
      </c>
      <c r="I1401" s="1">
        <f t="shared" si="282"/>
        <v>9.8899999939021654E-3</v>
      </c>
      <c r="N1401" s="36"/>
      <c r="O1401" s="4">
        <f t="shared" ca="1" si="281"/>
        <v>1.0236269833617312E-3</v>
      </c>
      <c r="P1401" s="92">
        <f t="shared" si="277"/>
        <v>-6.7871091692675344E-3</v>
      </c>
      <c r="Q1401" s="19">
        <f t="shared" si="278"/>
        <v>37118.969299999997</v>
      </c>
      <c r="R1401" s="90">
        <f t="shared" si="279"/>
        <v>2.7812597004027873E-4</v>
      </c>
      <c r="S1401" s="1">
        <f t="shared" si="283"/>
        <v>0.1</v>
      </c>
      <c r="T1401" s="90">
        <f t="shared" si="280"/>
        <v>2.7812597004027876E-5</v>
      </c>
    </row>
    <row r="1402" spans="1:20" ht="12.95" customHeight="1" x14ac:dyDescent="0.2">
      <c r="A1402" s="52" t="s">
        <v>2271</v>
      </c>
      <c r="B1402" s="53" t="s">
        <v>2232</v>
      </c>
      <c r="C1402" s="52">
        <v>52137.472800000003</v>
      </c>
      <c r="D1402" s="52" t="s">
        <v>2272</v>
      </c>
      <c r="E1402" s="4">
        <f t="shared" si="274"/>
        <v>-3739.9787098215434</v>
      </c>
      <c r="F1402" s="4">
        <f t="shared" si="275"/>
        <v>-3740</v>
      </c>
      <c r="G1402" s="4">
        <f t="shared" si="276"/>
        <v>1.3390000000072177E-2</v>
      </c>
      <c r="I1402" s="1">
        <f t="shared" si="282"/>
        <v>1.3390000000072177E-2</v>
      </c>
      <c r="N1402" s="36"/>
      <c r="O1402" s="4">
        <f t="shared" ca="1" si="281"/>
        <v>1.0236269833617312E-3</v>
      </c>
      <c r="P1402" s="92">
        <f t="shared" si="277"/>
        <v>-6.7871091692675344E-3</v>
      </c>
      <c r="Q1402" s="19">
        <f t="shared" si="278"/>
        <v>37118.972800000003</v>
      </c>
      <c r="R1402" s="90">
        <f t="shared" si="279"/>
        <v>4.0711573443145266E-4</v>
      </c>
      <c r="S1402" s="1">
        <f t="shared" si="283"/>
        <v>0.1</v>
      </c>
      <c r="T1402" s="90">
        <f t="shared" si="280"/>
        <v>4.0711573443145267E-5</v>
      </c>
    </row>
    <row r="1403" spans="1:20" ht="12.95" customHeight="1" x14ac:dyDescent="0.2">
      <c r="A1403" s="52" t="s">
        <v>2271</v>
      </c>
      <c r="B1403" s="53" t="s">
        <v>2232</v>
      </c>
      <c r="C1403" s="52">
        <v>52137.4735</v>
      </c>
      <c r="D1403" s="52" t="s">
        <v>2272</v>
      </c>
      <c r="E1403" s="4">
        <f t="shared" si="274"/>
        <v>-3739.9775968174472</v>
      </c>
      <c r="F1403" s="4">
        <f t="shared" si="275"/>
        <v>-3740</v>
      </c>
      <c r="G1403" s="4">
        <f t="shared" si="276"/>
        <v>1.4089999996940605E-2</v>
      </c>
      <c r="I1403" s="1">
        <f t="shared" si="282"/>
        <v>1.4089999996940605E-2</v>
      </c>
      <c r="N1403" s="36"/>
      <c r="O1403" s="4">
        <f t="shared" ca="1" si="281"/>
        <v>1.0236269833617312E-3</v>
      </c>
      <c r="P1403" s="92">
        <f t="shared" si="277"/>
        <v>-6.7871091692675344E-3</v>
      </c>
      <c r="Q1403" s="19">
        <f t="shared" si="278"/>
        <v>37118.9735</v>
      </c>
      <c r="R1403" s="90">
        <f t="shared" si="279"/>
        <v>4.3585368713777191E-4</v>
      </c>
      <c r="S1403" s="1">
        <f t="shared" si="283"/>
        <v>0.1</v>
      </c>
      <c r="T1403" s="90">
        <f t="shared" si="280"/>
        <v>4.3585368713777192E-5</v>
      </c>
    </row>
    <row r="1404" spans="1:20" ht="12.95" customHeight="1" x14ac:dyDescent="0.2">
      <c r="A1404" s="52" t="s">
        <v>2271</v>
      </c>
      <c r="B1404" s="53" t="s">
        <v>2232</v>
      </c>
      <c r="C1404" s="52">
        <v>52137.475599999998</v>
      </c>
      <c r="D1404" s="52" t="s">
        <v>2272</v>
      </c>
      <c r="E1404" s="4">
        <f t="shared" si="274"/>
        <v>-3739.9742578051464</v>
      </c>
      <c r="F1404" s="4">
        <f t="shared" si="275"/>
        <v>-3740</v>
      </c>
      <c r="G1404" s="4">
        <f t="shared" si="276"/>
        <v>1.6189999994821846E-2</v>
      </c>
      <c r="I1404" s="1">
        <f t="shared" si="282"/>
        <v>1.6189999994821846E-2</v>
      </c>
      <c r="N1404" s="36"/>
      <c r="O1404" s="4">
        <f t="shared" ca="1" si="281"/>
        <v>1.0236269833617312E-3</v>
      </c>
      <c r="P1404" s="92">
        <f t="shared" si="277"/>
        <v>-6.7871091692675344E-3</v>
      </c>
      <c r="Q1404" s="19">
        <f t="shared" si="278"/>
        <v>37118.975599999998</v>
      </c>
      <c r="R1404" s="90">
        <f t="shared" si="279"/>
        <v>5.2794754553848013E-4</v>
      </c>
      <c r="S1404" s="1">
        <f t="shared" si="283"/>
        <v>0.1</v>
      </c>
      <c r="T1404" s="90">
        <f t="shared" si="280"/>
        <v>5.2794754553848016E-5</v>
      </c>
    </row>
    <row r="1405" spans="1:20" ht="12.95" customHeight="1" x14ac:dyDescent="0.2">
      <c r="A1405" s="52" t="s">
        <v>2271</v>
      </c>
      <c r="B1405" s="53" t="s">
        <v>2232</v>
      </c>
      <c r="C1405" s="52">
        <v>52137.476300000002</v>
      </c>
      <c r="D1405" s="52" t="s">
        <v>2272</v>
      </c>
      <c r="E1405" s="4">
        <f t="shared" si="274"/>
        <v>-3739.9731448010384</v>
      </c>
      <c r="F1405" s="4">
        <f t="shared" si="275"/>
        <v>-3740</v>
      </c>
      <c r="G1405" s="4">
        <f t="shared" si="276"/>
        <v>1.6889999998966232E-2</v>
      </c>
      <c r="I1405" s="1">
        <f t="shared" si="282"/>
        <v>1.6889999998966232E-2</v>
      </c>
      <c r="N1405" s="36"/>
      <c r="O1405" s="4">
        <f t="shared" ca="1" si="281"/>
        <v>1.0236269833617312E-3</v>
      </c>
      <c r="P1405" s="92">
        <f t="shared" si="277"/>
        <v>-6.7871091692675344E-3</v>
      </c>
      <c r="Q1405" s="19">
        <f t="shared" si="278"/>
        <v>37118.976300000002</v>
      </c>
      <c r="R1405" s="90">
        <f t="shared" si="279"/>
        <v>5.606054985644594E-4</v>
      </c>
      <c r="S1405" s="1">
        <f t="shared" si="283"/>
        <v>0.1</v>
      </c>
      <c r="T1405" s="90">
        <f t="shared" si="280"/>
        <v>5.606054985644594E-5</v>
      </c>
    </row>
    <row r="1406" spans="1:20" ht="12.95" customHeight="1" x14ac:dyDescent="0.2">
      <c r="A1406" s="36" t="s">
        <v>3209</v>
      </c>
      <c r="B1406" s="156" t="s">
        <v>2232</v>
      </c>
      <c r="C1406" s="157">
        <v>52143.749000000003</v>
      </c>
      <c r="D1406" s="157" t="s">
        <v>2272</v>
      </c>
      <c r="E1406" s="4">
        <f t="shared" si="274"/>
        <v>-3729.9995150482105</v>
      </c>
      <c r="F1406" s="4">
        <f t="shared" si="275"/>
        <v>-3730</v>
      </c>
      <c r="G1406" s="4">
        <f t="shared" si="276"/>
        <v>3.0500000138999894E-4</v>
      </c>
      <c r="I1406" s="1">
        <f t="shared" si="282"/>
        <v>3.0500000138999894E-4</v>
      </c>
      <c r="O1406" s="4">
        <f t="shared" ca="1" si="281"/>
        <v>1.0275799270222214E-3</v>
      </c>
      <c r="P1406" s="92">
        <f t="shared" si="277"/>
        <v>-6.7727960052864269E-3</v>
      </c>
      <c r="Q1406" s="19">
        <f t="shared" si="278"/>
        <v>37125.249000000003</v>
      </c>
      <c r="R1406" s="90">
        <f t="shared" si="279"/>
        <v>5.009519631212476E-5</v>
      </c>
      <c r="S1406" s="1">
        <f t="shared" si="283"/>
        <v>0.1</v>
      </c>
      <c r="T1406" s="90">
        <f t="shared" si="280"/>
        <v>5.0095196312124763E-6</v>
      </c>
    </row>
    <row r="1407" spans="1:20" ht="12.95" customHeight="1" x14ac:dyDescent="0.2">
      <c r="A1407" s="36" t="s">
        <v>3209</v>
      </c>
      <c r="B1407" s="156" t="s">
        <v>2232</v>
      </c>
      <c r="C1407" s="157">
        <v>52179.601000000002</v>
      </c>
      <c r="D1407" s="157" t="s">
        <v>2272</v>
      </c>
      <c r="E1407" s="4">
        <f t="shared" si="274"/>
        <v>-3672.9946249851923</v>
      </c>
      <c r="F1407" s="4">
        <f t="shared" si="275"/>
        <v>-3673</v>
      </c>
      <c r="G1407" s="4">
        <f t="shared" si="276"/>
        <v>3.3804999984567985E-3</v>
      </c>
      <c r="I1407" s="1">
        <f t="shared" si="282"/>
        <v>3.3804999984567985E-3</v>
      </c>
      <c r="O1407" s="4">
        <f t="shared" ca="1" si="281"/>
        <v>1.0501117058870156E-3</v>
      </c>
      <c r="P1407" s="92">
        <f t="shared" si="277"/>
        <v>-6.6913607760890892E-3</v>
      </c>
      <c r="Q1407" s="19">
        <f t="shared" si="278"/>
        <v>37161.101000000002</v>
      </c>
      <c r="R1407" s="90">
        <f t="shared" si="279"/>
        <v>1.0144237946183609E-4</v>
      </c>
      <c r="S1407" s="1">
        <f t="shared" si="283"/>
        <v>0.1</v>
      </c>
      <c r="T1407" s="90">
        <f t="shared" si="280"/>
        <v>1.014423794618361E-5</v>
      </c>
    </row>
    <row r="1408" spans="1:20" ht="12.95" customHeight="1" x14ac:dyDescent="0.2">
      <c r="A1408" s="47" t="s">
        <v>2190</v>
      </c>
      <c r="B1408" s="48"/>
      <c r="C1408" s="49">
        <v>52186.515399999997</v>
      </c>
      <c r="D1408" s="60">
        <v>1E-4</v>
      </c>
      <c r="E1408" s="4">
        <f t="shared" si="274"/>
        <v>-3662.0006884725453</v>
      </c>
      <c r="F1408" s="4">
        <f t="shared" si="275"/>
        <v>-3662</v>
      </c>
      <c r="G1408" s="4">
        <f t="shared" si="276"/>
        <v>-4.3300000834278762E-4</v>
      </c>
      <c r="K1408" s="1">
        <f>G1408</f>
        <v>-4.3300000834278762E-4</v>
      </c>
      <c r="O1408" s="4">
        <f t="shared" ca="1" si="281"/>
        <v>1.054459943913555E-3</v>
      </c>
      <c r="P1408" s="92">
        <f t="shared" si="277"/>
        <v>-6.6756745468646329E-3</v>
      </c>
      <c r="Q1408" s="19">
        <f t="shared" si="278"/>
        <v>37168.015399999997</v>
      </c>
      <c r="R1408" s="90">
        <f t="shared" si="279"/>
        <v>3.8970985393908934E-5</v>
      </c>
      <c r="S1408" s="1">
        <f>S$18</f>
        <v>1</v>
      </c>
      <c r="T1408" s="90">
        <f t="shared" si="280"/>
        <v>3.8970985393908934E-5</v>
      </c>
    </row>
    <row r="1409" spans="1:20" ht="12.95" customHeight="1" x14ac:dyDescent="0.2">
      <c r="A1409" s="36" t="s">
        <v>3209</v>
      </c>
      <c r="B1409" s="156" t="s">
        <v>2232</v>
      </c>
      <c r="C1409" s="157">
        <v>52189.661999999997</v>
      </c>
      <c r="D1409" s="157" t="s">
        <v>2272</v>
      </c>
      <c r="E1409" s="4">
        <f t="shared" si="274"/>
        <v>-3656.9975760360762</v>
      </c>
      <c r="F1409" s="4">
        <f t="shared" si="275"/>
        <v>-3657</v>
      </c>
      <c r="G1409" s="4">
        <f t="shared" si="276"/>
        <v>1.5244999958667904E-3</v>
      </c>
      <c r="I1409" s="1">
        <f t="shared" ref="I1409:I1416" si="284">G1409</f>
        <v>1.5244999958667904E-3</v>
      </c>
      <c r="O1409" s="4">
        <f t="shared" ca="1" si="281"/>
        <v>1.0564364157438001E-3</v>
      </c>
      <c r="P1409" s="92">
        <f t="shared" si="277"/>
        <v>-6.668547580781046E-3</v>
      </c>
      <c r="Q1409" s="19">
        <f t="shared" si="278"/>
        <v>37171.161999999997</v>
      </c>
      <c r="R1409" s="90">
        <f t="shared" si="279"/>
        <v>6.7126028593214975E-5</v>
      </c>
      <c r="S1409" s="1">
        <f t="shared" ref="S1409:S1416" si="285">S$16</f>
        <v>0.1</v>
      </c>
      <c r="T1409" s="90">
        <f t="shared" si="280"/>
        <v>6.7126028593214975E-6</v>
      </c>
    </row>
    <row r="1410" spans="1:20" ht="12.95" customHeight="1" x14ac:dyDescent="0.2">
      <c r="A1410" s="36" t="s">
        <v>3209</v>
      </c>
      <c r="B1410" s="156" t="s">
        <v>2232</v>
      </c>
      <c r="C1410" s="157">
        <v>52191.553</v>
      </c>
      <c r="D1410" s="157" t="s">
        <v>2272</v>
      </c>
      <c r="E1410" s="4">
        <f t="shared" si="274"/>
        <v>-3653.9908749563774</v>
      </c>
      <c r="F1410" s="4">
        <f t="shared" si="275"/>
        <v>-3654</v>
      </c>
      <c r="G1410" s="4">
        <f t="shared" si="276"/>
        <v>5.73900000017602E-3</v>
      </c>
      <c r="I1410" s="1">
        <f t="shared" si="284"/>
        <v>5.73900000017602E-3</v>
      </c>
      <c r="O1410" s="4">
        <f t="shared" ca="1" si="281"/>
        <v>1.0576222988419471E-3</v>
      </c>
      <c r="P1410" s="92">
        <f t="shared" si="277"/>
        <v>-6.6642723425636968E-3</v>
      </c>
      <c r="Q1410" s="19">
        <f t="shared" si="278"/>
        <v>37173.053</v>
      </c>
      <c r="R1410" s="90">
        <f t="shared" si="279"/>
        <v>1.5384116480817199E-4</v>
      </c>
      <c r="S1410" s="1">
        <f t="shared" si="285"/>
        <v>0.1</v>
      </c>
      <c r="T1410" s="90">
        <f t="shared" si="280"/>
        <v>1.53841164808172E-5</v>
      </c>
    </row>
    <row r="1411" spans="1:20" ht="12.95" customHeight="1" x14ac:dyDescent="0.2">
      <c r="A1411" s="36" t="s">
        <v>3209</v>
      </c>
      <c r="B1411" s="156" t="s">
        <v>2232</v>
      </c>
      <c r="C1411" s="157">
        <v>52196.582000000002</v>
      </c>
      <c r="D1411" s="157" t="s">
        <v>2272</v>
      </c>
      <c r="E1411" s="4">
        <f t="shared" si="274"/>
        <v>-3645.9947354905999</v>
      </c>
      <c r="F1411" s="4">
        <f t="shared" si="275"/>
        <v>-3646</v>
      </c>
      <c r="G1411" s="4">
        <f t="shared" si="276"/>
        <v>3.3110000003944151E-3</v>
      </c>
      <c r="I1411" s="1">
        <f t="shared" si="284"/>
        <v>3.3110000003944151E-3</v>
      </c>
      <c r="O1411" s="4">
        <f t="shared" ca="1" si="281"/>
        <v>1.0607846537703392E-3</v>
      </c>
      <c r="P1411" s="92">
        <f t="shared" si="277"/>
        <v>-6.6528751592377176E-3</v>
      </c>
      <c r="Q1411" s="19">
        <f t="shared" si="278"/>
        <v>37178.082000000002</v>
      </c>
      <c r="R1411" s="90">
        <f t="shared" si="279"/>
        <v>9.9278808196734262E-5</v>
      </c>
      <c r="S1411" s="1">
        <f t="shared" si="285"/>
        <v>0.1</v>
      </c>
      <c r="T1411" s="90">
        <f t="shared" si="280"/>
        <v>9.9278808196734262E-6</v>
      </c>
    </row>
    <row r="1412" spans="1:20" ht="12.95" customHeight="1" x14ac:dyDescent="0.2">
      <c r="A1412" s="36" t="s">
        <v>3342</v>
      </c>
      <c r="B1412" s="156" t="s">
        <v>2232</v>
      </c>
      <c r="C1412" s="157">
        <v>52200.982000000004</v>
      </c>
      <c r="D1412" s="157" t="s">
        <v>2272</v>
      </c>
      <c r="E1412" s="4">
        <f t="shared" si="274"/>
        <v>-3638.9987097102426</v>
      </c>
      <c r="F1412" s="4">
        <f t="shared" si="275"/>
        <v>-3639</v>
      </c>
      <c r="G1412" s="4">
        <f t="shared" si="276"/>
        <v>8.1150000187335536E-4</v>
      </c>
      <c r="I1412" s="1">
        <f t="shared" si="284"/>
        <v>8.1150000187335536E-4</v>
      </c>
      <c r="O1412" s="4">
        <f t="shared" ca="1" si="281"/>
        <v>1.0635517143326825E-3</v>
      </c>
      <c r="P1412" s="92">
        <f t="shared" si="277"/>
        <v>-6.6429067425960026E-3</v>
      </c>
      <c r="Q1412" s="19">
        <f t="shared" si="278"/>
        <v>37182.482000000004</v>
      </c>
      <c r="R1412" s="90">
        <f t="shared" si="279"/>
        <v>5.5568179911990254E-5</v>
      </c>
      <c r="S1412" s="1">
        <f t="shared" si="285"/>
        <v>0.1</v>
      </c>
      <c r="T1412" s="90">
        <f t="shared" si="280"/>
        <v>5.5568179911990261E-6</v>
      </c>
    </row>
    <row r="1413" spans="1:20" ht="12.95" customHeight="1" x14ac:dyDescent="0.2">
      <c r="A1413" s="36" t="s">
        <v>3209</v>
      </c>
      <c r="B1413" s="156" t="s">
        <v>2232</v>
      </c>
      <c r="C1413" s="157">
        <v>52211.661</v>
      </c>
      <c r="D1413" s="157" t="s">
        <v>2272</v>
      </c>
      <c r="E1413" s="4">
        <f t="shared" si="274"/>
        <v>-3622.0190371401545</v>
      </c>
      <c r="F1413" s="4">
        <f t="shared" si="275"/>
        <v>-3622</v>
      </c>
      <c r="G1413" s="4">
        <f t="shared" si="276"/>
        <v>-1.1973000000580214E-2</v>
      </c>
      <c r="I1413" s="1">
        <f t="shared" si="284"/>
        <v>-1.1973000000580214E-2</v>
      </c>
      <c r="O1413" s="4">
        <f t="shared" ca="1" si="281"/>
        <v>1.0702717185555157E-3</v>
      </c>
      <c r="P1413" s="92">
        <f t="shared" si="277"/>
        <v>-6.6187137351095106E-3</v>
      </c>
      <c r="Q1413" s="19">
        <f t="shared" si="278"/>
        <v>37193.161</v>
      </c>
      <c r="R1413" s="90">
        <f t="shared" si="279"/>
        <v>2.866838141260821E-5</v>
      </c>
      <c r="S1413" s="1">
        <f t="shared" si="285"/>
        <v>0.1</v>
      </c>
      <c r="T1413" s="90">
        <f t="shared" si="280"/>
        <v>2.8668381412608213E-6</v>
      </c>
    </row>
    <row r="1414" spans="1:20" ht="12.95" customHeight="1" x14ac:dyDescent="0.2">
      <c r="A1414" s="36" t="s">
        <v>3209</v>
      </c>
      <c r="B1414" s="156" t="s">
        <v>2232</v>
      </c>
      <c r="C1414" s="157">
        <v>52223.618000000002</v>
      </c>
      <c r="D1414" s="157" t="s">
        <v>2272</v>
      </c>
      <c r="E1414" s="4">
        <f t="shared" si="274"/>
        <v>-3603.0073370820364</v>
      </c>
      <c r="F1414" s="4">
        <f t="shared" si="275"/>
        <v>-3603</v>
      </c>
      <c r="G1414" s="4">
        <f t="shared" si="276"/>
        <v>-4.6145000014803372E-3</v>
      </c>
      <c r="I1414" s="1">
        <f t="shared" si="284"/>
        <v>-4.6145000014803372E-3</v>
      </c>
      <c r="O1414" s="4">
        <f t="shared" ca="1" si="281"/>
        <v>1.0777823115104472E-3</v>
      </c>
      <c r="P1414" s="92">
        <f t="shared" si="277"/>
        <v>-6.5917013222830563E-3</v>
      </c>
      <c r="Q1414" s="19">
        <f t="shared" si="278"/>
        <v>37205.118000000002</v>
      </c>
      <c r="R1414" s="90">
        <f t="shared" si="279"/>
        <v>3.9093250629840164E-6</v>
      </c>
      <c r="S1414" s="1">
        <f t="shared" si="285"/>
        <v>0.1</v>
      </c>
      <c r="T1414" s="90">
        <f t="shared" si="280"/>
        <v>3.9093250629840167E-7</v>
      </c>
    </row>
    <row r="1415" spans="1:20" ht="12.95" customHeight="1" x14ac:dyDescent="0.2">
      <c r="A1415" s="36" t="s">
        <v>3209</v>
      </c>
      <c r="B1415" s="156" t="s">
        <v>2232</v>
      </c>
      <c r="C1415" s="157">
        <v>52223.624000000003</v>
      </c>
      <c r="D1415" s="157" t="s">
        <v>2272</v>
      </c>
      <c r="E1415" s="4">
        <f t="shared" si="274"/>
        <v>-3602.9977970468794</v>
      </c>
      <c r="F1415" s="4">
        <f t="shared" si="275"/>
        <v>-3603</v>
      </c>
      <c r="G1415" s="4">
        <f t="shared" si="276"/>
        <v>1.3854999997420236E-3</v>
      </c>
      <c r="I1415" s="1">
        <f t="shared" si="284"/>
        <v>1.3854999997420236E-3</v>
      </c>
      <c r="O1415" s="4">
        <f t="shared" ca="1" si="281"/>
        <v>1.0777823115104472E-3</v>
      </c>
      <c r="P1415" s="92">
        <f t="shared" si="277"/>
        <v>-6.5917013222830563E-3</v>
      </c>
      <c r="Q1415" s="19">
        <f t="shared" si="278"/>
        <v>37205.124000000003</v>
      </c>
      <c r="R1415" s="90">
        <f t="shared" si="279"/>
        <v>6.3635740932118688E-5</v>
      </c>
      <c r="S1415" s="1">
        <f t="shared" si="285"/>
        <v>0.1</v>
      </c>
      <c r="T1415" s="90">
        <f t="shared" si="280"/>
        <v>6.3635740932118695E-6</v>
      </c>
    </row>
    <row r="1416" spans="1:20" ht="12.95" customHeight="1" x14ac:dyDescent="0.2">
      <c r="A1416" s="36" t="s">
        <v>3209</v>
      </c>
      <c r="B1416" s="156" t="s">
        <v>2232</v>
      </c>
      <c r="C1416" s="157">
        <v>52223.633999999998</v>
      </c>
      <c r="D1416" s="157" t="s">
        <v>2272</v>
      </c>
      <c r="E1416" s="4">
        <f t="shared" si="274"/>
        <v>-3602.9818969882963</v>
      </c>
      <c r="F1416" s="4">
        <f t="shared" si="275"/>
        <v>-3603</v>
      </c>
      <c r="G1416" s="4">
        <f t="shared" si="276"/>
        <v>1.1385499994503334E-2</v>
      </c>
      <c r="I1416" s="1">
        <f t="shared" si="284"/>
        <v>1.1385499994503334E-2</v>
      </c>
      <c r="O1416" s="4">
        <f t="shared" ca="1" si="281"/>
        <v>1.0777823115104472E-3</v>
      </c>
      <c r="P1416" s="92">
        <f t="shared" si="277"/>
        <v>-6.5917013222830563E-3</v>
      </c>
      <c r="Q1416" s="19">
        <f t="shared" si="278"/>
        <v>37205.133999999998</v>
      </c>
      <c r="R1416" s="90">
        <f t="shared" si="279"/>
        <v>3.2317976718426635E-4</v>
      </c>
      <c r="S1416" s="1">
        <f t="shared" si="285"/>
        <v>0.1</v>
      </c>
      <c r="T1416" s="90">
        <f t="shared" si="280"/>
        <v>3.231797671842664E-5</v>
      </c>
    </row>
    <row r="1417" spans="1:20" ht="12.95" customHeight="1" x14ac:dyDescent="0.2">
      <c r="A1417" s="52" t="s">
        <v>2236</v>
      </c>
      <c r="B1417" s="148"/>
      <c r="C1417" s="52">
        <v>52229.283300000003</v>
      </c>
      <c r="D1417" s="52">
        <v>1E-4</v>
      </c>
      <c r="E1417" s="4">
        <f t="shared" si="274"/>
        <v>-3593.9994768880711</v>
      </c>
      <c r="F1417" s="4">
        <f t="shared" si="275"/>
        <v>-3594</v>
      </c>
      <c r="G1417" s="4">
        <f t="shared" si="276"/>
        <v>3.2900000223889947E-4</v>
      </c>
      <c r="J1417" s="1">
        <f>G1417</f>
        <v>3.2900000223889947E-4</v>
      </c>
      <c r="O1417" s="4">
        <f t="shared" ca="1" si="281"/>
        <v>1.0813399608048883E-3</v>
      </c>
      <c r="P1417" s="92">
        <f t="shared" si="277"/>
        <v>-6.5789158538833905E-3</v>
      </c>
      <c r="Q1417" s="19">
        <f t="shared" si="278"/>
        <v>37210.783300000003</v>
      </c>
      <c r="R1417" s="90">
        <f t="shared" si="279"/>
        <v>4.7719301475265753E-5</v>
      </c>
      <c r="S1417" s="1">
        <f>S$17</f>
        <v>1</v>
      </c>
      <c r="T1417" s="90">
        <f t="shared" si="280"/>
        <v>4.7719301475265753E-5</v>
      </c>
    </row>
    <row r="1418" spans="1:20" ht="12.95" customHeight="1" x14ac:dyDescent="0.2">
      <c r="A1418" s="36" t="s">
        <v>3209</v>
      </c>
      <c r="B1418" s="156" t="s">
        <v>2232</v>
      </c>
      <c r="C1418" s="157">
        <v>52230.553999999996</v>
      </c>
      <c r="D1418" s="157" t="s">
        <v>2272</v>
      </c>
      <c r="E1418" s="4">
        <f t="shared" si="274"/>
        <v>-3591.9790564428317</v>
      </c>
      <c r="F1418" s="4">
        <f t="shared" si="275"/>
        <v>-3592</v>
      </c>
      <c r="G1418" s="4">
        <f t="shared" si="276"/>
        <v>1.3171999991755001E-2</v>
      </c>
      <c r="I1418" s="1">
        <f>G1418</f>
        <v>1.3171999991755001E-2</v>
      </c>
      <c r="O1418" s="4">
        <f t="shared" ca="1" si="281"/>
        <v>1.0821305495369864E-3</v>
      </c>
      <c r="P1418" s="92">
        <f t="shared" si="277"/>
        <v>-6.5760755016635352E-3</v>
      </c>
      <c r="Q1418" s="19">
        <f t="shared" si="278"/>
        <v>37212.053999999996</v>
      </c>
      <c r="R1418" s="90">
        <f t="shared" si="279"/>
        <v>3.8998648569375772E-4</v>
      </c>
      <c r="S1418" s="1">
        <f>S$16</f>
        <v>0.1</v>
      </c>
      <c r="T1418" s="90">
        <f t="shared" si="280"/>
        <v>3.8998648569375772E-5</v>
      </c>
    </row>
    <row r="1419" spans="1:20" ht="12.95" customHeight="1" x14ac:dyDescent="0.2">
      <c r="A1419" s="36" t="s">
        <v>3209</v>
      </c>
      <c r="B1419" s="156" t="s">
        <v>2232</v>
      </c>
      <c r="C1419" s="157">
        <v>52235.561999999998</v>
      </c>
      <c r="D1419" s="157" t="s">
        <v>2272</v>
      </c>
      <c r="E1419" s="4">
        <f t="shared" si="274"/>
        <v>-3584.0163071000975</v>
      </c>
      <c r="F1419" s="4">
        <f t="shared" si="275"/>
        <v>-3584</v>
      </c>
      <c r="G1419" s="4">
        <f t="shared" si="276"/>
        <v>-1.025600000139093E-2</v>
      </c>
      <c r="I1419" s="1">
        <f>G1419</f>
        <v>-1.025600000139093E-2</v>
      </c>
      <c r="O1419" s="4">
        <f t="shared" ca="1" si="281"/>
        <v>1.0852929044653785E-3</v>
      </c>
      <c r="P1419" s="92">
        <f t="shared" si="277"/>
        <v>-6.5647172308934626E-3</v>
      </c>
      <c r="Q1419" s="19">
        <f t="shared" si="278"/>
        <v>37217.061999999998</v>
      </c>
      <c r="R1419" s="90">
        <f t="shared" si="279"/>
        <v>1.362556849177146E-5</v>
      </c>
      <c r="S1419" s="1">
        <f>S$16</f>
        <v>0.1</v>
      </c>
      <c r="T1419" s="90">
        <f t="shared" si="280"/>
        <v>1.3625568491771461E-6</v>
      </c>
    </row>
    <row r="1420" spans="1:20" ht="12.95" customHeight="1" x14ac:dyDescent="0.2">
      <c r="A1420" s="36" t="s">
        <v>3209</v>
      </c>
      <c r="B1420" s="156" t="s">
        <v>2232</v>
      </c>
      <c r="C1420" s="157">
        <v>52245.635000000002</v>
      </c>
      <c r="D1420" s="157" t="s">
        <v>2272</v>
      </c>
      <c r="E1420" s="4">
        <f t="shared" si="274"/>
        <v>-3568.000178080656</v>
      </c>
      <c r="F1420" s="4">
        <f t="shared" si="275"/>
        <v>-3568</v>
      </c>
      <c r="G1420" s="4">
        <f t="shared" si="276"/>
        <v>-1.1200000153621659E-4</v>
      </c>
      <c r="I1420" s="1">
        <f>G1420</f>
        <v>-1.1200000153621659E-4</v>
      </c>
      <c r="O1420" s="4">
        <f t="shared" ca="1" si="281"/>
        <v>1.091617614322163E-3</v>
      </c>
      <c r="P1420" s="92">
        <f t="shared" si="277"/>
        <v>-6.5420157522781824E-3</v>
      </c>
      <c r="Q1420" s="19">
        <f t="shared" si="278"/>
        <v>37227.135000000002</v>
      </c>
      <c r="R1420" s="90">
        <f t="shared" si="279"/>
        <v>4.1345102554789766E-5</v>
      </c>
      <c r="S1420" s="1">
        <f>S$16</f>
        <v>0.1</v>
      </c>
      <c r="T1420" s="90">
        <f t="shared" si="280"/>
        <v>4.1345102554789764E-6</v>
      </c>
    </row>
    <row r="1421" spans="1:20" ht="12.95" customHeight="1" x14ac:dyDescent="0.2">
      <c r="A1421" s="47" t="s">
        <v>2234</v>
      </c>
      <c r="B1421" s="48" t="s">
        <v>2232</v>
      </c>
      <c r="C1421" s="49">
        <v>52251.295100000003</v>
      </c>
      <c r="D1421" s="52">
        <v>1E-4</v>
      </c>
      <c r="E1421" s="4">
        <f t="shared" si="274"/>
        <v>-3559.0005859171574</v>
      </c>
      <c r="F1421" s="4">
        <f t="shared" si="275"/>
        <v>-3559</v>
      </c>
      <c r="G1421" s="4">
        <f t="shared" si="276"/>
        <v>-3.6849999742116779E-4</v>
      </c>
      <c r="J1421" s="1">
        <f>G1421</f>
        <v>-3.6849999742116779E-4</v>
      </c>
      <c r="O1421" s="4">
        <f t="shared" ca="1" si="281"/>
        <v>1.0951752636166041E-3</v>
      </c>
      <c r="P1421" s="92">
        <f t="shared" si="277"/>
        <v>-6.5292549964896269E-3</v>
      </c>
      <c r="Q1421" s="19">
        <f t="shared" si="278"/>
        <v>37232.795100000003</v>
      </c>
      <c r="R1421" s="90">
        <f t="shared" si="279"/>
        <v>3.7954902158547007E-5</v>
      </c>
      <c r="S1421" s="1">
        <f>S$17</f>
        <v>1</v>
      </c>
      <c r="T1421" s="90">
        <f t="shared" si="280"/>
        <v>3.7954902158547007E-5</v>
      </c>
    </row>
    <row r="1422" spans="1:20" ht="12.95" customHeight="1" x14ac:dyDescent="0.2">
      <c r="A1422" s="36" t="s">
        <v>3209</v>
      </c>
      <c r="B1422" s="156" t="s">
        <v>2232</v>
      </c>
      <c r="C1422" s="157">
        <v>52257.5844</v>
      </c>
      <c r="D1422" s="157" t="s">
        <v>2272</v>
      </c>
      <c r="E1422" s="4">
        <f t="shared" si="274"/>
        <v>-3549.0005620670745</v>
      </c>
      <c r="F1422" s="4">
        <f t="shared" si="275"/>
        <v>-3549</v>
      </c>
      <c r="G1422" s="4">
        <f t="shared" si="276"/>
        <v>-3.5349999961908907E-4</v>
      </c>
      <c r="K1422" s="1">
        <f>G1422</f>
        <v>-3.5349999961908907E-4</v>
      </c>
      <c r="O1422" s="4">
        <f t="shared" ca="1" si="281"/>
        <v>1.0991282072770944E-3</v>
      </c>
      <c r="P1422" s="92">
        <f t="shared" si="277"/>
        <v>-6.5150838319564886E-3</v>
      </c>
      <c r="Q1422" s="19">
        <f t="shared" si="278"/>
        <v>37239.0844</v>
      </c>
      <c r="R1422" s="90">
        <f t="shared" si="279"/>
        <v>3.7965115322921636E-5</v>
      </c>
      <c r="S1422" s="1">
        <f>S$18</f>
        <v>1</v>
      </c>
      <c r="T1422">
        <f t="shared" si="280"/>
        <v>3.7965115322921636E-5</v>
      </c>
    </row>
    <row r="1423" spans="1:20" ht="12.95" customHeight="1" x14ac:dyDescent="0.2">
      <c r="A1423" s="36" t="s">
        <v>3209</v>
      </c>
      <c r="B1423" s="156" t="s">
        <v>2232</v>
      </c>
      <c r="C1423" s="157">
        <v>52296.572</v>
      </c>
      <c r="D1423" s="157" t="s">
        <v>2272</v>
      </c>
      <c r="E1423" s="4">
        <f t="shared" si="274"/>
        <v>-3487.0100496320356</v>
      </c>
      <c r="F1423" s="4">
        <f t="shared" si="275"/>
        <v>-3487</v>
      </c>
      <c r="G1423" s="4">
        <f t="shared" si="276"/>
        <v>-6.3205000042216852E-3</v>
      </c>
      <c r="I1423" s="1">
        <f>G1423</f>
        <v>-6.3205000042216852E-3</v>
      </c>
      <c r="O1423" s="4">
        <f t="shared" ca="1" si="281"/>
        <v>1.1236364579721339E-3</v>
      </c>
      <c r="P1423" s="92">
        <f t="shared" si="277"/>
        <v>-6.4273977183526053E-3</v>
      </c>
      <c r="Q1423" s="19">
        <f t="shared" si="278"/>
        <v>37278.072</v>
      </c>
      <c r="R1423" s="90">
        <f t="shared" si="279"/>
        <v>1.1427121286415914E-8</v>
      </c>
      <c r="S1423" s="1">
        <f>S$16</f>
        <v>0.1</v>
      </c>
      <c r="T1423" s="90">
        <f t="shared" si="280"/>
        <v>1.1427121286415914E-9</v>
      </c>
    </row>
    <row r="1424" spans="1:20" ht="12.95" customHeight="1" x14ac:dyDescent="0.2">
      <c r="A1424" s="36" t="s">
        <v>3384</v>
      </c>
      <c r="B1424" s="156" t="s">
        <v>2232</v>
      </c>
      <c r="C1424" s="157">
        <v>52322.368999999999</v>
      </c>
      <c r="D1424" s="157" t="s">
        <v>2272</v>
      </c>
      <c r="E1424" s="4">
        <f t="shared" si="274"/>
        <v>-3445.9926684829884</v>
      </c>
      <c r="F1424" s="4">
        <f t="shared" si="275"/>
        <v>-3446</v>
      </c>
      <c r="G1424" s="4">
        <f t="shared" si="276"/>
        <v>4.6109999966574833E-3</v>
      </c>
      <c r="I1424" s="1">
        <f>G1424</f>
        <v>4.6109999966574833E-3</v>
      </c>
      <c r="O1424" s="4">
        <f t="shared" ca="1" si="281"/>
        <v>1.1398435269801437E-3</v>
      </c>
      <c r="P1424" s="92">
        <f t="shared" si="277"/>
        <v>-6.3695773929488241E-3</v>
      </c>
      <c r="Q1424" s="19">
        <f t="shared" si="278"/>
        <v>37303.868999999999</v>
      </c>
      <c r="R1424" s="90">
        <f t="shared" si="279"/>
        <v>1.2057307980913327E-4</v>
      </c>
      <c r="S1424" s="1">
        <f>S$16</f>
        <v>0.1</v>
      </c>
      <c r="T1424" s="90">
        <f t="shared" si="280"/>
        <v>1.2057307980913328E-5</v>
      </c>
    </row>
    <row r="1425" spans="1:20" ht="12.95" customHeight="1" x14ac:dyDescent="0.2">
      <c r="A1425" s="36" t="s">
        <v>3292</v>
      </c>
      <c r="B1425" s="156" t="s">
        <v>2232</v>
      </c>
      <c r="C1425" s="157">
        <v>52464.51</v>
      </c>
      <c r="D1425" s="157" t="s">
        <v>2272</v>
      </c>
      <c r="E1425" s="4">
        <f t="shared" si="274"/>
        <v>-3219.9876456544739</v>
      </c>
      <c r="F1425" s="4">
        <f t="shared" si="275"/>
        <v>-3220</v>
      </c>
      <c r="G1425" s="4">
        <f t="shared" si="276"/>
        <v>7.7700000038021244E-3</v>
      </c>
      <c r="I1425" s="1">
        <f>G1425</f>
        <v>7.7700000038021244E-3</v>
      </c>
      <c r="O1425" s="4">
        <f t="shared" ca="1" si="281"/>
        <v>1.2291800537072228E-3</v>
      </c>
      <c r="P1425" s="92">
        <f t="shared" si="277"/>
        <v>-6.0532274747364268E-3</v>
      </c>
      <c r="Q1425" s="19">
        <f t="shared" si="278"/>
        <v>37446.01</v>
      </c>
      <c r="R1425" s="90">
        <f t="shared" si="279"/>
        <v>1.9108161792342327E-4</v>
      </c>
      <c r="S1425" s="1">
        <f>S$16</f>
        <v>0.1</v>
      </c>
      <c r="T1425" s="90">
        <f t="shared" si="280"/>
        <v>1.9108161792342328E-5</v>
      </c>
    </row>
    <row r="1426" spans="1:20" ht="12.95" customHeight="1" x14ac:dyDescent="0.2">
      <c r="A1426" s="52" t="s">
        <v>2271</v>
      </c>
      <c r="B1426" s="53" t="s">
        <v>2232</v>
      </c>
      <c r="C1426" s="52">
        <v>52464.510300000002</v>
      </c>
      <c r="D1426" s="52" t="s">
        <v>2272</v>
      </c>
      <c r="E1426" s="4">
        <f t="shared" si="274"/>
        <v>-3219.9871686527167</v>
      </c>
      <c r="F1426" s="4">
        <f t="shared" si="275"/>
        <v>-3220</v>
      </c>
      <c r="G1426" s="4">
        <f t="shared" si="276"/>
        <v>8.0700000034994446E-3</v>
      </c>
      <c r="K1426" s="1">
        <f>G1426</f>
        <v>8.0700000034994446E-3</v>
      </c>
      <c r="N1426" s="36"/>
      <c r="O1426" s="4">
        <f t="shared" ca="1" si="281"/>
        <v>1.2291800537072228E-3</v>
      </c>
      <c r="P1426" s="92">
        <f t="shared" si="277"/>
        <v>-6.0532274747364268E-3</v>
      </c>
      <c r="Q1426" s="19">
        <f t="shared" si="278"/>
        <v>37446.010300000002</v>
      </c>
      <c r="R1426" s="90">
        <f t="shared" si="279"/>
        <v>1.9946555440199677E-4</v>
      </c>
      <c r="S1426" s="1">
        <f>S$18</f>
        <v>1</v>
      </c>
      <c r="T1426" s="90">
        <f t="shared" si="280"/>
        <v>1.9946555440199677E-4</v>
      </c>
    </row>
    <row r="1427" spans="1:20" ht="12.95" customHeight="1" x14ac:dyDescent="0.2">
      <c r="A1427" s="36" t="s">
        <v>3395</v>
      </c>
      <c r="B1427" s="156" t="s">
        <v>2232</v>
      </c>
      <c r="C1427" s="157">
        <v>52476.457000000002</v>
      </c>
      <c r="D1427" s="157" t="s">
        <v>2272</v>
      </c>
      <c r="E1427" s="4">
        <f t="shared" si="274"/>
        <v>-3200.9918456549508</v>
      </c>
      <c r="F1427" s="4">
        <f t="shared" si="275"/>
        <v>-3201</v>
      </c>
      <c r="G1427" s="4">
        <f t="shared" si="276"/>
        <v>5.128500000864733E-3</v>
      </c>
      <c r="I1427" s="1">
        <f>G1427</f>
        <v>5.128500000864733E-3</v>
      </c>
      <c r="O1427" s="4">
        <f t="shared" ca="1" si="281"/>
        <v>1.2366906466621543E-3</v>
      </c>
      <c r="P1427" s="92">
        <f t="shared" si="277"/>
        <v>-6.0268142838898467E-3</v>
      </c>
      <c r="Q1427" s="19">
        <f t="shared" si="278"/>
        <v>37457.957000000002</v>
      </c>
      <c r="R1427" s="90">
        <f t="shared" si="279"/>
        <v>1.244410367916496E-4</v>
      </c>
      <c r="S1427" s="1">
        <f>S$16</f>
        <v>0.1</v>
      </c>
      <c r="T1427" s="90">
        <f t="shared" si="280"/>
        <v>1.2444103679164961E-5</v>
      </c>
    </row>
    <row r="1428" spans="1:20" ht="12.95" customHeight="1" x14ac:dyDescent="0.2">
      <c r="A1428" s="47" t="s">
        <v>2234</v>
      </c>
      <c r="B1428" s="48" t="s">
        <v>2232</v>
      </c>
      <c r="C1428" s="49">
        <v>52481.483800000002</v>
      </c>
      <c r="D1428" s="52">
        <v>1E-4</v>
      </c>
      <c r="E1428" s="4">
        <f t="shared" si="274"/>
        <v>-3192.9992042020676</v>
      </c>
      <c r="F1428" s="4">
        <f t="shared" si="275"/>
        <v>-3193</v>
      </c>
      <c r="G1428" s="4">
        <f t="shared" si="276"/>
        <v>5.0049999845214188E-4</v>
      </c>
      <c r="J1428" s="1">
        <f>G1428</f>
        <v>5.0049999845214188E-4</v>
      </c>
      <c r="O1428" s="4">
        <f t="shared" ca="1" si="281"/>
        <v>1.2398530015905464E-3</v>
      </c>
      <c r="P1428" s="92">
        <f t="shared" si="277"/>
        <v>-6.0157014132707354E-3</v>
      </c>
      <c r="Q1428" s="19">
        <f t="shared" si="278"/>
        <v>37462.983800000002</v>
      </c>
      <c r="R1428" s="90">
        <f t="shared" si="279"/>
        <v>4.2460880838139221E-5</v>
      </c>
      <c r="S1428" s="1">
        <f>S$17</f>
        <v>1</v>
      </c>
      <c r="T1428" s="90">
        <f t="shared" si="280"/>
        <v>4.2460880838139221E-5</v>
      </c>
    </row>
    <row r="1429" spans="1:20" ht="12.95" customHeight="1" x14ac:dyDescent="0.2">
      <c r="A1429" s="36" t="s">
        <v>3404</v>
      </c>
      <c r="B1429" s="156" t="s">
        <v>2232</v>
      </c>
      <c r="C1429" s="157">
        <v>52504.754099999998</v>
      </c>
      <c r="D1429" s="157" t="s">
        <v>2272</v>
      </c>
      <c r="E1429" s="4">
        <f t="shared" ref="E1429:E1492" si="286">(C1429-C$7)/C$8</f>
        <v>-3155.9992908573927</v>
      </c>
      <c r="F1429" s="4">
        <f t="shared" ref="F1429:F1492" si="287">ROUND(2*E1429,0)/2</f>
        <v>-3156</v>
      </c>
      <c r="G1429" s="4">
        <f t="shared" ref="G1429:G1492" si="288">C1429-(C$7+F1429*C$8)</f>
        <v>4.4599999819183722E-4</v>
      </c>
      <c r="K1429" s="1">
        <f>G1429</f>
        <v>4.4599999819183722E-4</v>
      </c>
      <c r="O1429" s="4">
        <f t="shared" ca="1" si="281"/>
        <v>1.2544788931343604E-3</v>
      </c>
      <c r="P1429" s="92">
        <f t="shared" ref="P1429:P1492" si="289">+D$11+D$12*F1429+D$13*F1429^2</f>
        <v>-5.9643696985581356E-3</v>
      </c>
      <c r="Q1429" s="19">
        <f t="shared" ref="Q1429:Q1492" si="290">+C1429-15018.5</f>
        <v>37486.254099999998</v>
      </c>
      <c r="R1429" s="90">
        <f t="shared" ref="R1429:R1492" si="291">+(P1429-G1429)^2</f>
        <v>4.109283964901034E-5</v>
      </c>
      <c r="S1429" s="1">
        <f>S$18</f>
        <v>1</v>
      </c>
      <c r="T1429">
        <f t="shared" ref="T1429:T1492" si="292">+S1429*R1429</f>
        <v>4.109283964901034E-5</v>
      </c>
    </row>
    <row r="1430" spans="1:20" ht="12.95" customHeight="1" x14ac:dyDescent="0.2">
      <c r="A1430" s="36" t="s">
        <v>3404</v>
      </c>
      <c r="B1430" s="156" t="s">
        <v>2232</v>
      </c>
      <c r="C1430" s="157">
        <v>52511.675000000003</v>
      </c>
      <c r="D1430" s="157" t="s">
        <v>2272</v>
      </c>
      <c r="E1430" s="4">
        <f t="shared" si="286"/>
        <v>-3144.9950193066443</v>
      </c>
      <c r="F1430" s="4">
        <f t="shared" si="287"/>
        <v>-3145</v>
      </c>
      <c r="G1430" s="4">
        <f t="shared" si="288"/>
        <v>3.1325000018114224E-3</v>
      </c>
      <c r="K1430" s="1">
        <f>G1430</f>
        <v>3.1325000018114224E-3</v>
      </c>
      <c r="O1430" s="4">
        <f t="shared" ca="1" si="281"/>
        <v>1.2588271311608995E-3</v>
      </c>
      <c r="P1430" s="92">
        <f t="shared" si="289"/>
        <v>-5.9491296300301357E-3</v>
      </c>
      <c r="Q1430" s="19">
        <f t="shared" si="290"/>
        <v>37493.175000000003</v>
      </c>
      <c r="R1430" s="90">
        <f t="shared" si="291"/>
        <v>8.2475996769942653E-5</v>
      </c>
      <c r="S1430" s="1">
        <f>S$18</f>
        <v>1</v>
      </c>
      <c r="T1430">
        <f t="shared" si="292"/>
        <v>8.2475996769942653E-5</v>
      </c>
    </row>
    <row r="1431" spans="1:20" ht="12.95" customHeight="1" x14ac:dyDescent="0.2">
      <c r="A1431" s="36" t="s">
        <v>3395</v>
      </c>
      <c r="B1431" s="156" t="s">
        <v>2232</v>
      </c>
      <c r="C1431" s="157">
        <v>52515.442999999999</v>
      </c>
      <c r="D1431" s="157" t="s">
        <v>2272</v>
      </c>
      <c r="E1431" s="4">
        <f t="shared" si="286"/>
        <v>-3139.0038772292914</v>
      </c>
      <c r="F1431" s="4">
        <f t="shared" si="287"/>
        <v>-3139</v>
      </c>
      <c r="G1431" s="4">
        <f t="shared" si="288"/>
        <v>-2.4384999996982515E-3</v>
      </c>
      <c r="I1431" s="1">
        <f>G1431</f>
        <v>-2.4384999996982515E-3</v>
      </c>
      <c r="O1431" s="4">
        <f t="shared" ca="1" si="281"/>
        <v>1.2611988973571936E-3</v>
      </c>
      <c r="P1431" s="92">
        <f t="shared" si="289"/>
        <v>-5.9408208664679177E-3</v>
      </c>
      <c r="Q1431" s="19">
        <f t="shared" si="290"/>
        <v>37496.942999999999</v>
      </c>
      <c r="R1431" s="90">
        <f t="shared" si="291"/>
        <v>1.2266251453810227E-5</v>
      </c>
      <c r="S1431" s="1">
        <f>S$16</f>
        <v>0.1</v>
      </c>
      <c r="T1431" s="90">
        <f t="shared" si="292"/>
        <v>1.2266251453810228E-6</v>
      </c>
    </row>
    <row r="1432" spans="1:20" ht="12.95" customHeight="1" x14ac:dyDescent="0.2">
      <c r="A1432" s="36" t="s">
        <v>3404</v>
      </c>
      <c r="B1432" s="156" t="s">
        <v>2232</v>
      </c>
      <c r="C1432" s="157">
        <v>52544.375</v>
      </c>
      <c r="D1432" s="157" t="s">
        <v>2272</v>
      </c>
      <c r="E1432" s="4">
        <f t="shared" si="286"/>
        <v>-3093.0018277117379</v>
      </c>
      <c r="F1432" s="4">
        <f t="shared" si="287"/>
        <v>-3093</v>
      </c>
      <c r="G1432" s="4">
        <f t="shared" si="288"/>
        <v>-1.149499999883119E-3</v>
      </c>
      <c r="K1432" s="1">
        <f t="shared" ref="K1432:K1441" si="293">G1432</f>
        <v>-1.149499999883119E-3</v>
      </c>
      <c r="O1432" s="4">
        <f t="shared" ca="1" si="281"/>
        <v>1.2793824381954486E-3</v>
      </c>
      <c r="P1432" s="92">
        <f t="shared" si="289"/>
        <v>-5.8772141752937304E-3</v>
      </c>
      <c r="Q1432" s="19">
        <f t="shared" si="290"/>
        <v>37525.875</v>
      </c>
      <c r="R1432" s="90">
        <f t="shared" si="291"/>
        <v>2.2351281324378438E-5</v>
      </c>
      <c r="S1432" s="1">
        <f t="shared" ref="S1432:S1441" si="294">S$18</f>
        <v>1</v>
      </c>
      <c r="T1432">
        <f t="shared" si="292"/>
        <v>2.2351281324378438E-5</v>
      </c>
    </row>
    <row r="1433" spans="1:20" ht="12.95" customHeight="1" x14ac:dyDescent="0.2">
      <c r="A1433" s="36" t="s">
        <v>3404</v>
      </c>
      <c r="B1433" s="156" t="s">
        <v>2232</v>
      </c>
      <c r="C1433" s="157">
        <v>52552.553</v>
      </c>
      <c r="D1433" s="157" t="s">
        <v>2272</v>
      </c>
      <c r="E1433" s="4">
        <f t="shared" si="286"/>
        <v>-3079.9987597954328</v>
      </c>
      <c r="F1433" s="4">
        <f t="shared" si="287"/>
        <v>-3080</v>
      </c>
      <c r="G1433" s="4">
        <f t="shared" si="288"/>
        <v>7.7999999484745786E-4</v>
      </c>
      <c r="K1433" s="1">
        <f t="shared" si="293"/>
        <v>7.7999999484745786E-4</v>
      </c>
      <c r="O1433" s="4">
        <f t="shared" ca="1" si="281"/>
        <v>1.2845212649540861E-3</v>
      </c>
      <c r="P1433" s="92">
        <f t="shared" si="289"/>
        <v>-5.859268457889609E-3</v>
      </c>
      <c r="Q1433" s="19">
        <f t="shared" si="290"/>
        <v>37534.053</v>
      </c>
      <c r="R1433" s="90">
        <f t="shared" si="291"/>
        <v>4.4079885587509645E-5</v>
      </c>
      <c r="S1433" s="1">
        <f t="shared" si="294"/>
        <v>1</v>
      </c>
      <c r="T1433">
        <f t="shared" si="292"/>
        <v>4.4079885587509645E-5</v>
      </c>
    </row>
    <row r="1434" spans="1:20" ht="12.95" customHeight="1" x14ac:dyDescent="0.2">
      <c r="A1434" s="160" t="s">
        <v>2230</v>
      </c>
      <c r="B1434" s="48"/>
      <c r="C1434" s="49">
        <v>52566.702400000002</v>
      </c>
      <c r="D1434" s="49">
        <v>2.0000000000000001E-4</v>
      </c>
      <c r="E1434" s="4">
        <f t="shared" si="286"/>
        <v>-3057.5011308916673</v>
      </c>
      <c r="F1434" s="4">
        <f t="shared" si="287"/>
        <v>-3057.5</v>
      </c>
      <c r="G1434" s="4">
        <f t="shared" si="288"/>
        <v>-7.112500024959445E-4</v>
      </c>
      <c r="K1434" s="1">
        <f t="shared" si="293"/>
        <v>-7.112500024959445E-4</v>
      </c>
      <c r="M1434" s="20"/>
      <c r="N1434" s="20"/>
      <c r="O1434" s="4">
        <f t="shared" ca="1" si="281"/>
        <v>1.293415388190189E-3</v>
      </c>
      <c r="P1434" s="92">
        <f t="shared" si="289"/>
        <v>-5.8282398944429934E-3</v>
      </c>
      <c r="Q1434" s="19">
        <f t="shared" si="290"/>
        <v>37548.202400000002</v>
      </c>
      <c r="R1434" s="90">
        <f t="shared" si="291"/>
        <v>2.6183585554288271E-5</v>
      </c>
      <c r="S1434" s="1">
        <f t="shared" si="294"/>
        <v>1</v>
      </c>
      <c r="T1434" s="90">
        <f t="shared" si="292"/>
        <v>2.6183585554288271E-5</v>
      </c>
    </row>
    <row r="1435" spans="1:20" ht="12.95" customHeight="1" x14ac:dyDescent="0.2">
      <c r="A1435" s="36" t="s">
        <v>3404</v>
      </c>
      <c r="B1435" s="156" t="s">
        <v>2232</v>
      </c>
      <c r="C1435" s="157">
        <v>52569.535000000003</v>
      </c>
      <c r="D1435" s="157" t="s">
        <v>2272</v>
      </c>
      <c r="E1435" s="4">
        <f t="shared" si="286"/>
        <v>-3052.9972802949751</v>
      </c>
      <c r="F1435" s="4">
        <f t="shared" si="287"/>
        <v>-3053</v>
      </c>
      <c r="G1435" s="4">
        <f t="shared" si="288"/>
        <v>1.7105000006267801E-3</v>
      </c>
      <c r="K1435" s="1">
        <f t="shared" si="293"/>
        <v>1.7105000006267801E-3</v>
      </c>
      <c r="O1435" s="4">
        <f t="shared" ca="1" si="281"/>
        <v>1.2951942128374095E-3</v>
      </c>
      <c r="P1435" s="92">
        <f t="shared" si="289"/>
        <v>-5.8220389477572415E-3</v>
      </c>
      <c r="Q1435" s="19">
        <f t="shared" si="290"/>
        <v>37551.035000000003</v>
      </c>
      <c r="R1435" s="90">
        <f t="shared" si="291"/>
        <v>5.6739143008922263E-5</v>
      </c>
      <c r="S1435" s="1">
        <f t="shared" si="294"/>
        <v>1</v>
      </c>
      <c r="T1435">
        <f t="shared" si="292"/>
        <v>5.6739143008922263E-5</v>
      </c>
    </row>
    <row r="1436" spans="1:20" ht="12.95" customHeight="1" x14ac:dyDescent="0.2">
      <c r="A1436" s="47" t="s">
        <v>2225</v>
      </c>
      <c r="B1436" s="48" t="s">
        <v>2226</v>
      </c>
      <c r="C1436" s="49">
        <v>52577.399100000002</v>
      </c>
      <c r="D1436" s="49">
        <v>6.9999999999999999E-4</v>
      </c>
      <c r="E1436" s="4">
        <f t="shared" si="286"/>
        <v>-3040.493315217866</v>
      </c>
      <c r="F1436" s="4">
        <f t="shared" si="287"/>
        <v>-3040.5</v>
      </c>
      <c r="G1436" s="4">
        <f t="shared" si="288"/>
        <v>4.2042499990202487E-3</v>
      </c>
      <c r="K1436" s="1">
        <f t="shared" si="293"/>
        <v>4.2042499990202487E-3</v>
      </c>
      <c r="O1436" s="4">
        <f t="shared" ca="1" si="281"/>
        <v>1.3001353924130224E-3</v>
      </c>
      <c r="P1436" s="92">
        <f t="shared" si="289"/>
        <v>-5.8048224314553292E-3</v>
      </c>
      <c r="Q1436" s="19">
        <f t="shared" si="290"/>
        <v>37558.899100000002</v>
      </c>
      <c r="R1436" s="90">
        <f t="shared" si="291"/>
        <v>1.001815309185063E-4</v>
      </c>
      <c r="S1436" s="1">
        <f t="shared" si="294"/>
        <v>1</v>
      </c>
      <c r="T1436" s="90">
        <f t="shared" si="292"/>
        <v>1.001815309185063E-4</v>
      </c>
    </row>
    <row r="1437" spans="1:20" ht="12.95" customHeight="1" x14ac:dyDescent="0.2">
      <c r="A1437" s="36" t="s">
        <v>3404</v>
      </c>
      <c r="B1437" s="156" t="s">
        <v>2232</v>
      </c>
      <c r="C1437" s="157">
        <v>52577.708899999998</v>
      </c>
      <c r="D1437" s="157" t="s">
        <v>2272</v>
      </c>
      <c r="E1437" s="4">
        <f t="shared" si="286"/>
        <v>-3040.0007314027016</v>
      </c>
      <c r="F1437" s="4">
        <f t="shared" si="287"/>
        <v>-3040</v>
      </c>
      <c r="G1437" s="4">
        <f t="shared" si="288"/>
        <v>-4.600000029313378E-4</v>
      </c>
      <c r="K1437" s="1">
        <f t="shared" si="293"/>
        <v>-4.600000029313378E-4</v>
      </c>
      <c r="O1437" s="4">
        <f t="shared" ca="1" si="281"/>
        <v>1.3003330395960468E-3</v>
      </c>
      <c r="P1437" s="92">
        <f t="shared" si="289"/>
        <v>-5.8041340257746366E-3</v>
      </c>
      <c r="Q1437" s="19">
        <f t="shared" si="290"/>
        <v>37559.208899999998</v>
      </c>
      <c r="R1437" s="90">
        <f t="shared" si="291"/>
        <v>2.85597684541113E-5</v>
      </c>
      <c r="S1437" s="1">
        <f t="shared" si="294"/>
        <v>1</v>
      </c>
      <c r="T1437">
        <f t="shared" si="292"/>
        <v>2.85597684541113E-5</v>
      </c>
    </row>
    <row r="1438" spans="1:20" ht="12.95" customHeight="1" x14ac:dyDescent="0.2">
      <c r="A1438" s="36" t="s">
        <v>3404</v>
      </c>
      <c r="B1438" s="156" t="s">
        <v>2232</v>
      </c>
      <c r="C1438" s="157">
        <v>52586.5141</v>
      </c>
      <c r="D1438" s="157" t="s">
        <v>2272</v>
      </c>
      <c r="E1438" s="4">
        <f t="shared" si="286"/>
        <v>-3026.0004118115198</v>
      </c>
      <c r="F1438" s="4">
        <f t="shared" si="287"/>
        <v>-3026</v>
      </c>
      <c r="G1438" s="4">
        <f t="shared" si="288"/>
        <v>-2.590000003692694E-4</v>
      </c>
      <c r="K1438" s="1">
        <f t="shared" si="293"/>
        <v>-2.590000003692694E-4</v>
      </c>
      <c r="O1438" s="4">
        <f t="shared" ca="1" si="281"/>
        <v>1.3058671607207332E-3</v>
      </c>
      <c r="P1438" s="92">
        <f t="shared" si="289"/>
        <v>-5.7848666296677273E-3</v>
      </c>
      <c r="Q1438" s="19">
        <f t="shared" si="290"/>
        <v>37568.0141</v>
      </c>
      <c r="R1438" s="90">
        <f t="shared" si="291"/>
        <v>3.0535202004794299E-5</v>
      </c>
      <c r="S1438" s="1">
        <f t="shared" si="294"/>
        <v>1</v>
      </c>
      <c r="T1438">
        <f t="shared" si="292"/>
        <v>3.0535202004794299E-5</v>
      </c>
    </row>
    <row r="1439" spans="1:20" ht="12.95" customHeight="1" x14ac:dyDescent="0.2">
      <c r="A1439" s="36" t="s">
        <v>3404</v>
      </c>
      <c r="B1439" s="156" t="s">
        <v>2232</v>
      </c>
      <c r="C1439" s="157">
        <v>52586.525000000001</v>
      </c>
      <c r="D1439" s="157" t="s">
        <v>2272</v>
      </c>
      <c r="E1439" s="4">
        <f t="shared" si="286"/>
        <v>-3025.9830807476533</v>
      </c>
      <c r="F1439" s="4">
        <f t="shared" si="287"/>
        <v>-3026</v>
      </c>
      <c r="G1439" s="4">
        <f t="shared" si="288"/>
        <v>1.0641000000759959E-2</v>
      </c>
      <c r="K1439" s="1">
        <f t="shared" si="293"/>
        <v>1.0641000000759959E-2</v>
      </c>
      <c r="O1439" s="4">
        <f t="shared" ref="O1439:O1502" ca="1" si="295">+C$11+C$12*F1439</f>
        <v>1.3058671607207332E-3</v>
      </c>
      <c r="P1439" s="92">
        <f t="shared" si="289"/>
        <v>-5.7848666296677273E-3</v>
      </c>
      <c r="Q1439" s="19">
        <f t="shared" si="290"/>
        <v>37568.025000000001</v>
      </c>
      <c r="R1439" s="90">
        <f t="shared" si="291"/>
        <v>2.6980909456059777E-4</v>
      </c>
      <c r="S1439" s="1">
        <f t="shared" si="294"/>
        <v>1</v>
      </c>
      <c r="T1439">
        <f t="shared" si="292"/>
        <v>2.6980909456059777E-4</v>
      </c>
    </row>
    <row r="1440" spans="1:20" ht="12.95" customHeight="1" x14ac:dyDescent="0.2">
      <c r="A1440" s="36" t="s">
        <v>3404</v>
      </c>
      <c r="B1440" s="156" t="s">
        <v>2232</v>
      </c>
      <c r="C1440" s="157">
        <v>52589.662900000003</v>
      </c>
      <c r="D1440" s="157" t="s">
        <v>2272</v>
      </c>
      <c r="E1440" s="4">
        <f t="shared" si="286"/>
        <v>-3020.9938013621563</v>
      </c>
      <c r="F1440" s="4">
        <f t="shared" si="287"/>
        <v>-3021</v>
      </c>
      <c r="G1440" s="4">
        <f t="shared" si="288"/>
        <v>3.8984999991953373E-3</v>
      </c>
      <c r="K1440" s="1">
        <f t="shared" si="293"/>
        <v>3.8984999991953373E-3</v>
      </c>
      <c r="O1440" s="4">
        <f t="shared" ca="1" si="295"/>
        <v>1.3078436325509783E-3</v>
      </c>
      <c r="P1440" s="92">
        <f t="shared" si="289"/>
        <v>-5.7779891432772536E-3</v>
      </c>
      <c r="Q1440" s="19">
        <f t="shared" si="290"/>
        <v>37571.162900000003</v>
      </c>
      <c r="R1440" s="90">
        <f t="shared" si="291"/>
        <v>9.3634442124389933E-5</v>
      </c>
      <c r="S1440" s="1">
        <f t="shared" si="294"/>
        <v>1</v>
      </c>
      <c r="T1440">
        <f t="shared" si="292"/>
        <v>9.3634442124389933E-5</v>
      </c>
    </row>
    <row r="1441" spans="1:20" ht="12.95" customHeight="1" x14ac:dyDescent="0.2">
      <c r="A1441" s="36" t="s">
        <v>3404</v>
      </c>
      <c r="B1441" s="156" t="s">
        <v>2232</v>
      </c>
      <c r="C1441" s="157">
        <v>52609.785100000001</v>
      </c>
      <c r="D1441" s="157" t="s">
        <v>2272</v>
      </c>
      <c r="E1441" s="4">
        <f t="shared" si="286"/>
        <v>-2988.9993854627369</v>
      </c>
      <c r="F1441" s="4">
        <f t="shared" si="287"/>
        <v>-2989</v>
      </c>
      <c r="G1441" s="4">
        <f t="shared" si="288"/>
        <v>3.8649999623885378E-4</v>
      </c>
      <c r="K1441" s="1">
        <f t="shared" si="293"/>
        <v>3.8649999623885378E-4</v>
      </c>
      <c r="O1441" s="4">
        <f t="shared" ca="1" si="295"/>
        <v>1.3204930522645471E-3</v>
      </c>
      <c r="P1441" s="92">
        <f t="shared" si="289"/>
        <v>-5.7340196743965576E-3</v>
      </c>
      <c r="Q1441" s="19">
        <f t="shared" si="290"/>
        <v>37591.285100000001</v>
      </c>
      <c r="R1441" s="90">
        <f t="shared" si="291"/>
        <v>3.7460761038635008E-5</v>
      </c>
      <c r="S1441" s="1">
        <f t="shared" si="294"/>
        <v>1</v>
      </c>
      <c r="T1441">
        <f t="shared" si="292"/>
        <v>3.7460761038635008E-5</v>
      </c>
    </row>
    <row r="1442" spans="1:20" ht="12.95" customHeight="1" x14ac:dyDescent="0.2">
      <c r="A1442" s="36" t="s">
        <v>3395</v>
      </c>
      <c r="B1442" s="156" t="s">
        <v>2232</v>
      </c>
      <c r="C1442" s="157">
        <v>52649.406999999999</v>
      </c>
      <c r="D1442" s="157" t="s">
        <v>2272</v>
      </c>
      <c r="E1442" s="4">
        <f t="shared" si="286"/>
        <v>-2926.0003323112287</v>
      </c>
      <c r="F1442" s="4">
        <f t="shared" si="287"/>
        <v>-2926</v>
      </c>
      <c r="G1442" s="4">
        <f t="shared" si="288"/>
        <v>-2.0900000527035445E-4</v>
      </c>
      <c r="I1442" s="1">
        <f>G1442</f>
        <v>-2.0900000527035445E-4</v>
      </c>
      <c r="O1442" s="4">
        <f t="shared" ca="1" si="295"/>
        <v>1.3453965973256354E-3</v>
      </c>
      <c r="P1442" s="92">
        <f t="shared" si="289"/>
        <v>-5.6476895523432354E-3</v>
      </c>
      <c r="Q1442" s="19">
        <f t="shared" si="290"/>
        <v>37630.906999999999</v>
      </c>
      <c r="R1442" s="90">
        <f t="shared" si="291"/>
        <v>2.957934398943982E-5</v>
      </c>
      <c r="S1442" s="1">
        <f>S$16</f>
        <v>0.1</v>
      </c>
      <c r="T1442" s="90">
        <f t="shared" si="292"/>
        <v>2.9579343989439824E-6</v>
      </c>
    </row>
    <row r="1443" spans="1:20" ht="12.95" customHeight="1" x14ac:dyDescent="0.2">
      <c r="A1443" s="36" t="s">
        <v>3460</v>
      </c>
      <c r="B1443" s="156" t="s">
        <v>2232</v>
      </c>
      <c r="C1443" s="157">
        <v>52651.921000000002</v>
      </c>
      <c r="D1443" s="157" t="s">
        <v>2272</v>
      </c>
      <c r="E1443" s="4">
        <f t="shared" si="286"/>
        <v>-2922.0030575812666</v>
      </c>
      <c r="F1443" s="4">
        <f t="shared" si="287"/>
        <v>-2922</v>
      </c>
      <c r="G1443" s="4">
        <f t="shared" si="288"/>
        <v>-1.9230000034440309E-3</v>
      </c>
      <c r="I1443" s="1">
        <f>G1443</f>
        <v>-1.9230000034440309E-3</v>
      </c>
      <c r="O1443" s="4">
        <f t="shared" ca="1" si="295"/>
        <v>1.3469777747898315E-3</v>
      </c>
      <c r="P1443" s="92">
        <f t="shared" si="289"/>
        <v>-5.6422187874188619E-3</v>
      </c>
      <c r="Q1443" s="19">
        <f t="shared" si="290"/>
        <v>37633.421000000002</v>
      </c>
      <c r="R1443" s="90">
        <f t="shared" si="291"/>
        <v>1.3832588363071221E-5</v>
      </c>
      <c r="S1443" s="1">
        <f>S$16</f>
        <v>0.1</v>
      </c>
      <c r="T1443" s="90">
        <f t="shared" si="292"/>
        <v>1.3832588363071222E-6</v>
      </c>
    </row>
    <row r="1444" spans="1:20" ht="12.95" customHeight="1" x14ac:dyDescent="0.2">
      <c r="A1444" s="55" t="s">
        <v>2235</v>
      </c>
      <c r="B1444" s="148" t="s">
        <v>2226</v>
      </c>
      <c r="C1444" s="60">
        <v>52860.411999999997</v>
      </c>
      <c r="D1444" s="60">
        <v>1E-3</v>
      </c>
      <c r="E1444" s="4">
        <f t="shared" si="286"/>
        <v>-2590.5011459967313</v>
      </c>
      <c r="F1444" s="4">
        <f t="shared" si="287"/>
        <v>-2590.5</v>
      </c>
      <c r="G1444" s="4">
        <f t="shared" si="288"/>
        <v>-7.2075000207405537E-4</v>
      </c>
      <c r="K1444" s="1">
        <f>G1444</f>
        <v>-7.2075000207405537E-4</v>
      </c>
      <c r="O1444" s="4">
        <f t="shared" ca="1" si="295"/>
        <v>1.4780178571350826E-3</v>
      </c>
      <c r="P1444" s="92">
        <f t="shared" si="289"/>
        <v>-5.1931918321853959E-3</v>
      </c>
      <c r="Q1444" s="19">
        <f t="shared" si="290"/>
        <v>37841.911999999997</v>
      </c>
      <c r="R1444" s="90">
        <f t="shared" si="291"/>
        <v>2.0002735923729676E-5</v>
      </c>
      <c r="S1444" s="1">
        <f>S$18</f>
        <v>1</v>
      </c>
      <c r="T1444" s="90">
        <f t="shared" si="292"/>
        <v>2.0002735923729676E-5</v>
      </c>
    </row>
    <row r="1445" spans="1:20" ht="12.95" customHeight="1" x14ac:dyDescent="0.2">
      <c r="A1445" s="44" t="s">
        <v>2256</v>
      </c>
      <c r="B1445" s="148"/>
      <c r="C1445" s="52">
        <v>52864.500699999997</v>
      </c>
      <c r="D1445" s="52">
        <v>1.1999999999999999E-3</v>
      </c>
      <c r="E1445" s="4">
        <f t="shared" si="286"/>
        <v>-2584.0000890403362</v>
      </c>
      <c r="F1445" s="4">
        <f t="shared" si="287"/>
        <v>-2584</v>
      </c>
      <c r="G1445" s="4">
        <f t="shared" si="288"/>
        <v>-5.6000004406087101E-5</v>
      </c>
      <c r="J1445" s="1">
        <f>G1445</f>
        <v>-5.6000004406087101E-5</v>
      </c>
      <c r="O1445" s="4">
        <f t="shared" ca="1" si="295"/>
        <v>1.4805872705144012E-3</v>
      </c>
      <c r="P1445" s="92">
        <f t="shared" si="289"/>
        <v>-5.1844735624107302E-3</v>
      </c>
      <c r="Q1445" s="19">
        <f t="shared" si="290"/>
        <v>37846.000699999997</v>
      </c>
      <c r="R1445" s="90">
        <f t="shared" si="291"/>
        <v>2.6301241035152803E-5</v>
      </c>
      <c r="S1445" s="1">
        <f>S$17</f>
        <v>1</v>
      </c>
      <c r="T1445" s="90">
        <f t="shared" si="292"/>
        <v>2.6301241035152803E-5</v>
      </c>
    </row>
    <row r="1446" spans="1:20" ht="12.95" customHeight="1" x14ac:dyDescent="0.2">
      <c r="A1446" s="46" t="s">
        <v>2239</v>
      </c>
      <c r="B1446" s="163" t="s">
        <v>2232</v>
      </c>
      <c r="C1446" s="54">
        <v>52893.4306</v>
      </c>
      <c r="D1446" s="54">
        <v>1E-4</v>
      </c>
      <c r="E1446" s="4">
        <f t="shared" si="286"/>
        <v>-2538.0013785350834</v>
      </c>
      <c r="F1446" s="4">
        <f t="shared" si="287"/>
        <v>-2538</v>
      </c>
      <c r="G1446" s="4">
        <f t="shared" si="288"/>
        <v>-8.6700000247219577E-4</v>
      </c>
      <c r="K1446" s="1">
        <f>G1446</f>
        <v>-8.6700000247219577E-4</v>
      </c>
      <c r="O1446" s="4">
        <f t="shared" ca="1" si="295"/>
        <v>1.4987708113526562E-3</v>
      </c>
      <c r="P1446" s="92">
        <f t="shared" si="289"/>
        <v>-5.1228697695274794E-3</v>
      </c>
      <c r="Q1446" s="19">
        <f t="shared" si="290"/>
        <v>37874.9306</v>
      </c>
      <c r="R1446" s="90">
        <f t="shared" si="291"/>
        <v>1.8112427474135193E-5</v>
      </c>
      <c r="S1446" s="1">
        <f>S$18</f>
        <v>1</v>
      </c>
      <c r="T1446" s="90">
        <f t="shared" si="292"/>
        <v>1.8112427474135193E-5</v>
      </c>
    </row>
    <row r="1447" spans="1:20" ht="12.95" customHeight="1" x14ac:dyDescent="0.2">
      <c r="A1447" s="52" t="s">
        <v>2271</v>
      </c>
      <c r="B1447" s="53" t="s">
        <v>2232</v>
      </c>
      <c r="C1447" s="52">
        <v>52900.34906</v>
      </c>
      <c r="D1447" s="52">
        <v>1.4E-3</v>
      </c>
      <c r="E1447" s="4">
        <f t="shared" si="286"/>
        <v>-2527.0009865986376</v>
      </c>
      <c r="F1447" s="4">
        <f t="shared" si="287"/>
        <v>-2527</v>
      </c>
      <c r="G1447" s="4">
        <f t="shared" si="288"/>
        <v>-6.2050000269664451E-4</v>
      </c>
      <c r="K1447" s="1">
        <f>G1447</f>
        <v>-6.2050000269664451E-4</v>
      </c>
      <c r="N1447" s="36"/>
      <c r="O1447" s="4">
        <f t="shared" ca="1" si="295"/>
        <v>1.5031190493791954E-3</v>
      </c>
      <c r="P1447" s="92">
        <f t="shared" si="289"/>
        <v>-5.1081630226830601E-3</v>
      </c>
      <c r="Q1447" s="19">
        <f t="shared" si="290"/>
        <v>37881.84906</v>
      </c>
      <c r="R1447" s="90">
        <f t="shared" si="291"/>
        <v>2.0139119380953597E-5</v>
      </c>
      <c r="S1447" s="1">
        <f>S$18</f>
        <v>1</v>
      </c>
      <c r="T1447" s="90">
        <f t="shared" si="292"/>
        <v>2.0139119380953597E-5</v>
      </c>
    </row>
    <row r="1448" spans="1:20" ht="12.95" customHeight="1" x14ac:dyDescent="0.2">
      <c r="A1448" s="36" t="s">
        <v>3404</v>
      </c>
      <c r="B1448" s="156" t="s">
        <v>2232</v>
      </c>
      <c r="C1448" s="157">
        <v>52931.796199999997</v>
      </c>
      <c r="D1448" s="157" t="s">
        <v>2272</v>
      </c>
      <c r="E1448" s="4">
        <f t="shared" si="286"/>
        <v>-2476.999849744454</v>
      </c>
      <c r="F1448" s="4">
        <f t="shared" si="287"/>
        <v>-2477</v>
      </c>
      <c r="G1448" s="4">
        <f t="shared" si="288"/>
        <v>9.4499991973862052E-5</v>
      </c>
      <c r="K1448" s="1">
        <f>G1448</f>
        <v>9.4499991973862052E-5</v>
      </c>
      <c r="O1448" s="4">
        <f t="shared" ca="1" si="295"/>
        <v>1.5228837676816466E-3</v>
      </c>
      <c r="P1448" s="92">
        <f t="shared" si="289"/>
        <v>-5.0414338138091101E-3</v>
      </c>
      <c r="Q1448" s="19">
        <f t="shared" si="290"/>
        <v>37913.296199999997</v>
      </c>
      <c r="R1448" s="90">
        <f t="shared" si="291"/>
        <v>2.6377816057384365E-5</v>
      </c>
      <c r="S1448" s="1">
        <f>S$18</f>
        <v>1</v>
      </c>
      <c r="T1448">
        <f t="shared" si="292"/>
        <v>2.6377816057384365E-5</v>
      </c>
    </row>
    <row r="1449" spans="1:20" ht="12.95" customHeight="1" x14ac:dyDescent="0.2">
      <c r="A1449" s="44" t="s">
        <v>2253</v>
      </c>
      <c r="B1449" s="148"/>
      <c r="C1449" s="52">
        <v>52950.663</v>
      </c>
      <c r="D1449" s="52">
        <v>1.2999999999999999E-3</v>
      </c>
      <c r="E1449" s="4">
        <f t="shared" si="286"/>
        <v>-2447.0015272006299</v>
      </c>
      <c r="F1449" s="4">
        <f t="shared" si="287"/>
        <v>-2447</v>
      </c>
      <c r="G1449" s="4">
        <f t="shared" si="288"/>
        <v>-9.6050000138347968E-4</v>
      </c>
      <c r="J1449" s="1">
        <f>G1449</f>
        <v>-9.6050000138347968E-4</v>
      </c>
      <c r="O1449" s="4">
        <f t="shared" ca="1" si="295"/>
        <v>1.5347425986631173E-3</v>
      </c>
      <c r="P1449" s="92">
        <f t="shared" si="289"/>
        <v>-5.00149043176516E-3</v>
      </c>
      <c r="Q1449" s="19">
        <f t="shared" si="290"/>
        <v>37932.163</v>
      </c>
      <c r="R1449" s="90">
        <f t="shared" si="291"/>
        <v>1.6329603658436317E-5</v>
      </c>
      <c r="S1449" s="1">
        <f>S$17</f>
        <v>1</v>
      </c>
      <c r="T1449" s="90">
        <f t="shared" si="292"/>
        <v>1.6329603658436317E-5</v>
      </c>
    </row>
    <row r="1450" spans="1:20" ht="12.95" customHeight="1" x14ac:dyDescent="0.2">
      <c r="A1450" s="44" t="s">
        <v>2253</v>
      </c>
      <c r="B1450" s="148"/>
      <c r="C1450" s="52">
        <v>52983.366000000002</v>
      </c>
      <c r="D1450" s="52">
        <v>0</v>
      </c>
      <c r="E1450" s="4">
        <f t="shared" si="286"/>
        <v>-2395.0035655881393</v>
      </c>
      <c r="F1450" s="4">
        <f t="shared" si="287"/>
        <v>-2395</v>
      </c>
      <c r="G1450" s="4">
        <f t="shared" si="288"/>
        <v>-2.2424999988288619E-3</v>
      </c>
      <c r="J1450" s="1">
        <f>G1450</f>
        <v>-2.2424999988288619E-3</v>
      </c>
      <c r="O1450" s="4">
        <f t="shared" ca="1" si="295"/>
        <v>1.5552979056976664E-3</v>
      </c>
      <c r="P1450" s="92">
        <f t="shared" si="289"/>
        <v>-4.9324224974505275E-3</v>
      </c>
      <c r="Q1450" s="19">
        <f t="shared" si="290"/>
        <v>37964.866000000002</v>
      </c>
      <c r="R1450" s="90">
        <f t="shared" si="291"/>
        <v>7.2356830485910244E-6</v>
      </c>
      <c r="S1450" s="1">
        <f>S$17</f>
        <v>1</v>
      </c>
      <c r="T1450" s="90">
        <f t="shared" si="292"/>
        <v>7.2356830485910244E-6</v>
      </c>
    </row>
    <row r="1451" spans="1:20" ht="12.95" customHeight="1" x14ac:dyDescent="0.2">
      <c r="A1451" s="36" t="s">
        <v>3404</v>
      </c>
      <c r="B1451" s="156" t="s">
        <v>2232</v>
      </c>
      <c r="C1451" s="157">
        <v>52994.688000000002</v>
      </c>
      <c r="D1451" s="157" t="s">
        <v>2272</v>
      </c>
      <c r="E1451" s="4">
        <f t="shared" si="286"/>
        <v>-2377.0015192505984</v>
      </c>
      <c r="F1451" s="4">
        <f t="shared" si="287"/>
        <v>-2377</v>
      </c>
      <c r="G1451" s="4">
        <f t="shared" si="288"/>
        <v>-9.5549999969080091E-4</v>
      </c>
      <c r="K1451" s="1">
        <f>G1451</f>
        <v>-9.5549999969080091E-4</v>
      </c>
      <c r="O1451" s="4">
        <f t="shared" ca="1" si="295"/>
        <v>1.562413204286549E-3</v>
      </c>
      <c r="P1451" s="92">
        <f t="shared" si="289"/>
        <v>-4.9085637915638356E-3</v>
      </c>
      <c r="Q1451" s="19">
        <f t="shared" si="290"/>
        <v>37976.188000000002</v>
      </c>
      <c r="R1451" s="90">
        <f t="shared" si="291"/>
        <v>1.5626713342617617E-5</v>
      </c>
      <c r="S1451" s="1">
        <f>S$18</f>
        <v>1</v>
      </c>
      <c r="T1451">
        <f t="shared" si="292"/>
        <v>1.5626713342617617E-5</v>
      </c>
    </row>
    <row r="1452" spans="1:20" ht="12.95" customHeight="1" x14ac:dyDescent="0.2">
      <c r="A1452" s="36" t="s">
        <v>3404</v>
      </c>
      <c r="B1452" s="156" t="s">
        <v>2232</v>
      </c>
      <c r="C1452" s="157">
        <v>53057.5818</v>
      </c>
      <c r="D1452" s="157" t="s">
        <v>2272</v>
      </c>
      <c r="E1452" s="4">
        <f t="shared" si="286"/>
        <v>-2277.0000087450353</v>
      </c>
      <c r="F1452" s="4">
        <f t="shared" si="287"/>
        <v>-2277</v>
      </c>
      <c r="G1452" s="4">
        <f t="shared" si="288"/>
        <v>-5.4999982239678502E-6</v>
      </c>
      <c r="K1452" s="1">
        <f>G1452</f>
        <v>-5.4999982239678502E-6</v>
      </c>
      <c r="O1452" s="4">
        <f t="shared" ca="1" si="295"/>
        <v>1.6019426408914511E-3</v>
      </c>
      <c r="P1452" s="92">
        <f t="shared" si="289"/>
        <v>-4.7764782966553971E-3</v>
      </c>
      <c r="Q1452" s="19">
        <f t="shared" si="290"/>
        <v>38039.0818</v>
      </c>
      <c r="R1452" s="90">
        <f t="shared" si="291"/>
        <v>2.2762233924103656E-5</v>
      </c>
      <c r="S1452" s="1">
        <f>S$18</f>
        <v>1</v>
      </c>
      <c r="T1452">
        <f t="shared" si="292"/>
        <v>2.2762233924103656E-5</v>
      </c>
    </row>
    <row r="1453" spans="1:20" ht="12.95" customHeight="1" x14ac:dyDescent="0.2">
      <c r="A1453" s="36" t="s">
        <v>3508</v>
      </c>
      <c r="B1453" s="156" t="s">
        <v>2232</v>
      </c>
      <c r="C1453" s="157">
        <v>53202.234700000001</v>
      </c>
      <c r="D1453" s="157" t="s">
        <v>2272</v>
      </c>
      <c r="E1453" s="4">
        <f t="shared" si="286"/>
        <v>-2047.0010501988716</v>
      </c>
      <c r="F1453" s="4">
        <f t="shared" si="287"/>
        <v>-2047</v>
      </c>
      <c r="G1453" s="4">
        <f t="shared" si="288"/>
        <v>-6.6050000168615952E-4</v>
      </c>
      <c r="I1453" s="1">
        <f>G1453</f>
        <v>-6.6050000168615952E-4</v>
      </c>
      <c r="O1453" s="4">
        <f t="shared" ca="1" si="295"/>
        <v>1.6928603450827263E-3</v>
      </c>
      <c r="P1453" s="92">
        <f t="shared" si="289"/>
        <v>-4.4756589396092701E-3</v>
      </c>
      <c r="Q1453" s="19">
        <f t="shared" si="290"/>
        <v>38183.734700000001</v>
      </c>
      <c r="R1453" s="90">
        <f t="shared" si="291"/>
        <v>1.4555437721614597E-5</v>
      </c>
      <c r="S1453" s="1">
        <f>S$16</f>
        <v>0.1</v>
      </c>
      <c r="T1453" s="90">
        <f t="shared" si="292"/>
        <v>1.4555437721614598E-6</v>
      </c>
    </row>
    <row r="1454" spans="1:20" ht="12.95" customHeight="1" x14ac:dyDescent="0.2">
      <c r="A1454" s="36" t="s">
        <v>3512</v>
      </c>
      <c r="B1454" s="156" t="s">
        <v>2232</v>
      </c>
      <c r="C1454" s="157">
        <v>53250.663</v>
      </c>
      <c r="D1454" s="157" t="s">
        <v>2272</v>
      </c>
      <c r="E1454" s="4">
        <f t="shared" si="286"/>
        <v>-1969.9997694491526</v>
      </c>
      <c r="F1454" s="4">
        <f t="shared" si="287"/>
        <v>-1970</v>
      </c>
      <c r="G1454" s="4">
        <f t="shared" si="288"/>
        <v>1.449999981559813E-4</v>
      </c>
      <c r="I1454" s="1">
        <f>G1454</f>
        <v>1.449999981559813E-4</v>
      </c>
      <c r="O1454" s="4">
        <f t="shared" ca="1" si="295"/>
        <v>1.7232980112685012E-3</v>
      </c>
      <c r="P1454" s="92">
        <f t="shared" si="289"/>
        <v>-4.3758771225969901E-3</v>
      </c>
      <c r="Q1454" s="19">
        <f t="shared" si="290"/>
        <v>38232.163</v>
      </c>
      <c r="R1454" s="90">
        <f t="shared" si="291"/>
        <v>2.0438329940947678E-5</v>
      </c>
      <c r="S1454" s="1">
        <f>S$16</f>
        <v>0.1</v>
      </c>
      <c r="T1454" s="90">
        <f t="shared" si="292"/>
        <v>2.043832994094768E-6</v>
      </c>
    </row>
    <row r="1455" spans="1:20" ht="12.95" customHeight="1" x14ac:dyDescent="0.2">
      <c r="A1455" s="36" t="s">
        <v>3512</v>
      </c>
      <c r="B1455" s="156" t="s">
        <v>2232</v>
      </c>
      <c r="C1455" s="157">
        <v>53289.665999999997</v>
      </c>
      <c r="D1455" s="157" t="s">
        <v>2272</v>
      </c>
      <c r="E1455" s="4">
        <f t="shared" si="286"/>
        <v>-1907.9847709238879</v>
      </c>
      <c r="F1455" s="4">
        <f t="shared" si="287"/>
        <v>-1908</v>
      </c>
      <c r="G1455" s="4">
        <f t="shared" si="288"/>
        <v>9.5779999974183738E-3</v>
      </c>
      <c r="I1455" s="1">
        <f>G1455</f>
        <v>9.5779999974183738E-3</v>
      </c>
      <c r="O1455" s="4">
        <f t="shared" ca="1" si="295"/>
        <v>1.7478062619635405E-3</v>
      </c>
      <c r="P1455" s="92">
        <f t="shared" si="289"/>
        <v>-4.2958713747152464E-3</v>
      </c>
      <c r="Q1455" s="19">
        <f t="shared" si="290"/>
        <v>38271.165999999997</v>
      </c>
      <c r="R1455" s="90">
        <f t="shared" si="291"/>
        <v>1.9248430685050882E-4</v>
      </c>
      <c r="S1455" s="1">
        <f>S$16</f>
        <v>0.1</v>
      </c>
      <c r="T1455" s="90">
        <f t="shared" si="292"/>
        <v>1.9248430685050885E-5</v>
      </c>
    </row>
    <row r="1456" spans="1:20" ht="12.95" customHeight="1" x14ac:dyDescent="0.2">
      <c r="A1456" s="44" t="s">
        <v>2255</v>
      </c>
      <c r="B1456" s="148" t="s">
        <v>2232</v>
      </c>
      <c r="C1456" s="60">
        <v>53290.601000000002</v>
      </c>
      <c r="D1456" s="60">
        <v>6.9999999999999999E-4</v>
      </c>
      <c r="E1456" s="4">
        <f t="shared" si="286"/>
        <v>-1906.4981154455545</v>
      </c>
      <c r="F1456" s="4">
        <f t="shared" si="287"/>
        <v>-1906.5</v>
      </c>
      <c r="G1456" s="4">
        <f t="shared" si="288"/>
        <v>1.1852500028908253E-3</v>
      </c>
      <c r="K1456" s="1">
        <f>G1456</f>
        <v>1.1852500028908253E-3</v>
      </c>
      <c r="O1456" s="4">
        <f t="shared" ca="1" si="295"/>
        <v>1.748399203512614E-3</v>
      </c>
      <c r="P1456" s="92">
        <f t="shared" si="289"/>
        <v>-4.2939394880940644E-3</v>
      </c>
      <c r="Q1456" s="19">
        <f t="shared" si="290"/>
        <v>38272.101000000002</v>
      </c>
      <c r="R1456" s="90">
        <f t="shared" si="291"/>
        <v>3.0021517478119253E-5</v>
      </c>
      <c r="S1456" s="1">
        <f>S$18</f>
        <v>1</v>
      </c>
      <c r="T1456" s="90">
        <f t="shared" si="292"/>
        <v>3.0021517478119253E-5</v>
      </c>
    </row>
    <row r="1457" spans="1:20" ht="12.95" customHeight="1" x14ac:dyDescent="0.2">
      <c r="A1457" s="44" t="s">
        <v>2255</v>
      </c>
      <c r="B1457" s="148" t="s">
        <v>2226</v>
      </c>
      <c r="C1457" s="60">
        <v>53291.542999999998</v>
      </c>
      <c r="D1457" s="60">
        <v>6.9999999999999999E-4</v>
      </c>
      <c r="E1457" s="4">
        <f t="shared" si="286"/>
        <v>-1905.0003299262221</v>
      </c>
      <c r="F1457" s="4">
        <f t="shared" si="287"/>
        <v>-1905</v>
      </c>
      <c r="G1457" s="4">
        <f t="shared" si="288"/>
        <v>-2.0750000112457201E-4</v>
      </c>
      <c r="K1457" s="1">
        <f>G1457</f>
        <v>-2.0750000112457201E-4</v>
      </c>
      <c r="O1457" s="4">
        <f t="shared" ca="1" si="295"/>
        <v>1.7489921450616875E-3</v>
      </c>
      <c r="P1457" s="92">
        <f t="shared" si="289"/>
        <v>-4.2920077779915336E-3</v>
      </c>
      <c r="Q1457" s="19">
        <f t="shared" si="290"/>
        <v>38273.042999999998</v>
      </c>
      <c r="R1457" s="90">
        <f t="shared" si="291"/>
        <v>1.6683203779286688E-5</v>
      </c>
      <c r="S1457" s="1">
        <f>S$18</f>
        <v>1</v>
      </c>
      <c r="T1457" s="90">
        <f t="shared" si="292"/>
        <v>1.6683203779286688E-5</v>
      </c>
    </row>
    <row r="1458" spans="1:20" ht="12.95" customHeight="1" x14ac:dyDescent="0.2">
      <c r="A1458" s="36" t="s">
        <v>3512</v>
      </c>
      <c r="B1458" s="156" t="s">
        <v>2232</v>
      </c>
      <c r="C1458" s="157">
        <v>53291.550999999999</v>
      </c>
      <c r="D1458" s="157" t="s">
        <v>2272</v>
      </c>
      <c r="E1458" s="4">
        <f t="shared" si="286"/>
        <v>-1904.9876098793461</v>
      </c>
      <c r="F1458" s="4">
        <f t="shared" si="287"/>
        <v>-1905</v>
      </c>
      <c r="G1458" s="4">
        <f t="shared" si="288"/>
        <v>7.7925000005052425E-3</v>
      </c>
      <c r="I1458" s="1">
        <f>G1458</f>
        <v>7.7925000005052425E-3</v>
      </c>
      <c r="O1458" s="4">
        <f t="shared" ca="1" si="295"/>
        <v>1.7489921450616875E-3</v>
      </c>
      <c r="P1458" s="92">
        <f t="shared" si="289"/>
        <v>-4.2920077779915336E-3</v>
      </c>
      <c r="Q1458" s="19">
        <f t="shared" si="290"/>
        <v>38273.050999999999</v>
      </c>
      <c r="R1458" s="90">
        <f t="shared" si="291"/>
        <v>1.4603532824854906E-4</v>
      </c>
      <c r="S1458" s="1">
        <f>S$16</f>
        <v>0.1</v>
      </c>
      <c r="T1458" s="90">
        <f t="shared" si="292"/>
        <v>1.4603532824854907E-5</v>
      </c>
    </row>
    <row r="1459" spans="1:20" ht="12.95" customHeight="1" x14ac:dyDescent="0.2">
      <c r="A1459" s="36" t="s">
        <v>3508</v>
      </c>
      <c r="B1459" s="156" t="s">
        <v>2232</v>
      </c>
      <c r="C1459" s="157">
        <v>53295.951000000001</v>
      </c>
      <c r="D1459" s="157" t="s">
        <v>2272</v>
      </c>
      <c r="E1459" s="4">
        <f t="shared" si="286"/>
        <v>-1897.9915840989888</v>
      </c>
      <c r="F1459" s="4">
        <f t="shared" si="287"/>
        <v>-1898</v>
      </c>
      <c r="G1459" s="4">
        <f t="shared" si="288"/>
        <v>5.2930000019841827E-3</v>
      </c>
      <c r="I1459" s="1">
        <f>G1459</f>
        <v>5.2930000019841827E-3</v>
      </c>
      <c r="O1459" s="4">
        <f t="shared" ca="1" si="295"/>
        <v>1.7517592056240307E-3</v>
      </c>
      <c r="P1459" s="92">
        <f t="shared" si="289"/>
        <v>-4.2829954648152197E-3</v>
      </c>
      <c r="Q1459" s="19">
        <f t="shared" si="290"/>
        <v>38277.451000000001</v>
      </c>
      <c r="R1459" s="90">
        <f t="shared" si="291"/>
        <v>9.169968918016269E-5</v>
      </c>
      <c r="S1459" s="1">
        <f>S$16</f>
        <v>0.1</v>
      </c>
      <c r="T1459" s="90">
        <f t="shared" si="292"/>
        <v>9.1699689180162694E-6</v>
      </c>
    </row>
    <row r="1460" spans="1:20" ht="12.95" customHeight="1" x14ac:dyDescent="0.2">
      <c r="A1460" s="36" t="s">
        <v>3512</v>
      </c>
      <c r="B1460" s="156" t="s">
        <v>2232</v>
      </c>
      <c r="C1460" s="157">
        <v>53333.682000000001</v>
      </c>
      <c r="D1460" s="157" t="s">
        <v>2272</v>
      </c>
      <c r="E1460" s="4">
        <f t="shared" si="286"/>
        <v>-1837.9990730265858</v>
      </c>
      <c r="F1460" s="4">
        <f t="shared" si="287"/>
        <v>-1838</v>
      </c>
      <c r="G1460" s="4">
        <f t="shared" si="288"/>
        <v>5.8300000091549009E-4</v>
      </c>
      <c r="I1460" s="1">
        <f>G1460</f>
        <v>5.8300000091549009E-4</v>
      </c>
      <c r="O1460" s="4">
        <f t="shared" ca="1" si="295"/>
        <v>1.7754768675869721E-3</v>
      </c>
      <c r="P1460" s="92">
        <f t="shared" si="289"/>
        <v>-4.2059047561557967E-3</v>
      </c>
      <c r="Q1460" s="19">
        <f t="shared" si="290"/>
        <v>38315.182000000001</v>
      </c>
      <c r="R1460" s="90">
        <f t="shared" si="291"/>
        <v>2.2933608772300001E-5</v>
      </c>
      <c r="S1460" s="1">
        <f>S$16</f>
        <v>0.1</v>
      </c>
      <c r="T1460" s="90">
        <f t="shared" si="292"/>
        <v>2.2933608772300001E-6</v>
      </c>
    </row>
    <row r="1461" spans="1:20" ht="12.95" customHeight="1" x14ac:dyDescent="0.2">
      <c r="A1461" s="44" t="s">
        <v>2256</v>
      </c>
      <c r="B1461" s="148"/>
      <c r="C1461" s="52">
        <v>53334.312299999998</v>
      </c>
      <c r="D1461" s="52">
        <v>4.0000000000000002E-4</v>
      </c>
      <c r="E1461" s="4">
        <f t="shared" si="286"/>
        <v>-1836.9968923335548</v>
      </c>
      <c r="F1461" s="4">
        <f t="shared" si="287"/>
        <v>-1837</v>
      </c>
      <c r="G1461" s="4">
        <f t="shared" si="288"/>
        <v>1.9544999959180132E-3</v>
      </c>
      <c r="J1461" s="1">
        <f>G1461</f>
        <v>1.9544999959180132E-3</v>
      </c>
      <c r="O1461" s="4">
        <f t="shared" ca="1" si="295"/>
        <v>1.775872161953021E-3</v>
      </c>
      <c r="P1461" s="92">
        <f t="shared" si="289"/>
        <v>-4.2046223038198494E-3</v>
      </c>
      <c r="Q1461" s="19">
        <f t="shared" si="290"/>
        <v>38315.812299999998</v>
      </c>
      <c r="R1461" s="90">
        <f t="shared" si="291"/>
        <v>3.7934787503128219E-5</v>
      </c>
      <c r="S1461" s="1">
        <f>S$17</f>
        <v>1</v>
      </c>
      <c r="T1461" s="90">
        <f t="shared" si="292"/>
        <v>3.7934787503128219E-5</v>
      </c>
    </row>
    <row r="1462" spans="1:20" ht="12.95" customHeight="1" x14ac:dyDescent="0.2">
      <c r="A1462" s="36" t="s">
        <v>3512</v>
      </c>
      <c r="B1462" s="156" t="s">
        <v>2232</v>
      </c>
      <c r="C1462" s="157">
        <v>53357.58</v>
      </c>
      <c r="D1462" s="157" t="s">
        <v>2272</v>
      </c>
      <c r="E1462" s="4">
        <f t="shared" si="286"/>
        <v>-1800.0011130041016</v>
      </c>
      <c r="F1462" s="4">
        <f t="shared" si="287"/>
        <v>-1800</v>
      </c>
      <c r="G1462" s="4">
        <f t="shared" si="288"/>
        <v>-6.9999999686842784E-4</v>
      </c>
      <c r="I1462" s="1">
        <f>G1462</f>
        <v>-6.9999999686842784E-4</v>
      </c>
      <c r="O1462" s="4">
        <f t="shared" ca="1" si="295"/>
        <v>1.7904980534968347E-3</v>
      </c>
      <c r="P1462" s="92">
        <f t="shared" si="289"/>
        <v>-4.1572267196616133E-3</v>
      </c>
      <c r="Q1462" s="19">
        <f t="shared" si="290"/>
        <v>38339.08</v>
      </c>
      <c r="R1462" s="90">
        <f t="shared" si="291"/>
        <v>1.195241661279531E-5</v>
      </c>
      <c r="S1462" s="1">
        <f>S$16</f>
        <v>0.1</v>
      </c>
      <c r="T1462" s="90">
        <f t="shared" si="292"/>
        <v>1.1952416612795311E-6</v>
      </c>
    </row>
    <row r="1463" spans="1:20" ht="12.95" customHeight="1" x14ac:dyDescent="0.2">
      <c r="A1463" s="44" t="s">
        <v>2238</v>
      </c>
      <c r="B1463" s="148" t="s">
        <v>2232</v>
      </c>
      <c r="C1463" s="60">
        <v>53529.907700000003</v>
      </c>
      <c r="D1463" s="60">
        <v>5.0000000000000001E-4</v>
      </c>
      <c r="E1463" s="4">
        <f t="shared" si="286"/>
        <v>-1525.9990603065348</v>
      </c>
      <c r="F1463" s="4">
        <f t="shared" si="287"/>
        <v>-1526</v>
      </c>
      <c r="G1463" s="4">
        <f t="shared" si="288"/>
        <v>5.9100000362377614E-4</v>
      </c>
      <c r="K1463" s="1">
        <f>G1463</f>
        <v>5.9100000362377614E-4</v>
      </c>
      <c r="O1463" s="4">
        <f t="shared" ca="1" si="295"/>
        <v>1.8988087097942671E-3</v>
      </c>
      <c r="P1463" s="92">
        <f t="shared" si="289"/>
        <v>-3.8095858401679117E-3</v>
      </c>
      <c r="Q1463" s="19">
        <f t="shared" si="290"/>
        <v>38511.407700000003</v>
      </c>
      <c r="R1463" s="90">
        <f t="shared" si="291"/>
        <v>1.9365155768579803E-5</v>
      </c>
      <c r="S1463" s="1">
        <f>S$18</f>
        <v>1</v>
      </c>
      <c r="T1463" s="90">
        <f t="shared" si="292"/>
        <v>1.9365155768579803E-5</v>
      </c>
    </row>
    <row r="1464" spans="1:20" ht="12.95" customHeight="1" x14ac:dyDescent="0.2">
      <c r="A1464" s="44" t="s">
        <v>2238</v>
      </c>
      <c r="B1464" s="148" t="s">
        <v>2232</v>
      </c>
      <c r="C1464" s="60">
        <v>53553.805899999999</v>
      </c>
      <c r="D1464" s="60">
        <v>5.9999999999999995E-4</v>
      </c>
      <c r="E1464" s="4">
        <f t="shared" si="286"/>
        <v>-1488.0007822828866</v>
      </c>
      <c r="F1464" s="4">
        <f t="shared" si="287"/>
        <v>-1488</v>
      </c>
      <c r="G1464" s="4">
        <f t="shared" si="288"/>
        <v>-4.9199999921256676E-4</v>
      </c>
      <c r="K1464" s="1">
        <f>G1464</f>
        <v>-4.9199999921256676E-4</v>
      </c>
      <c r="O1464" s="4">
        <f t="shared" ca="1" si="295"/>
        <v>1.9138298957041299E-3</v>
      </c>
      <c r="P1464" s="92">
        <f t="shared" si="289"/>
        <v>-3.7618379392842798E-3</v>
      </c>
      <c r="Q1464" s="19">
        <f t="shared" si="290"/>
        <v>38535.305899999999</v>
      </c>
      <c r="R1464" s="90">
        <f t="shared" si="291"/>
        <v>1.0691840154332423E-5</v>
      </c>
      <c r="S1464" s="1">
        <f>S$18</f>
        <v>1</v>
      </c>
      <c r="T1464" s="90">
        <f t="shared" si="292"/>
        <v>1.0691840154332423E-5</v>
      </c>
    </row>
    <row r="1465" spans="1:20" ht="12.95" customHeight="1" x14ac:dyDescent="0.2">
      <c r="A1465" s="158" t="s">
        <v>2276</v>
      </c>
      <c r="B1465" s="148" t="s">
        <v>2226</v>
      </c>
      <c r="C1465" s="60">
        <v>53592.486299999997</v>
      </c>
      <c r="D1465" s="52">
        <v>5.9999999999999995E-4</v>
      </c>
      <c r="E1465" s="4">
        <f t="shared" si="286"/>
        <v>-1426.4987196477898</v>
      </c>
      <c r="F1465" s="4">
        <f t="shared" si="287"/>
        <v>-1426.5</v>
      </c>
      <c r="G1465" s="4">
        <f t="shared" si="288"/>
        <v>8.0524999793851748E-4</v>
      </c>
      <c r="K1465" s="1">
        <f>G1465</f>
        <v>8.0524999793851748E-4</v>
      </c>
      <c r="O1465" s="4">
        <f t="shared" ca="1" si="295"/>
        <v>1.9381404992161446E-3</v>
      </c>
      <c r="P1465" s="92">
        <f t="shared" si="289"/>
        <v>-3.684801767220539E-3</v>
      </c>
      <c r="Q1465" s="19">
        <f t="shared" si="290"/>
        <v>38573.986299999997</v>
      </c>
      <c r="R1465" s="90">
        <f t="shared" si="291"/>
        <v>2.0160564853807953E-5</v>
      </c>
      <c r="S1465" s="1">
        <f>S$18</f>
        <v>1</v>
      </c>
      <c r="T1465" s="90">
        <f t="shared" si="292"/>
        <v>2.0160564853807953E-5</v>
      </c>
    </row>
    <row r="1466" spans="1:20" ht="12.95" customHeight="1" x14ac:dyDescent="0.2">
      <c r="A1466" s="36" t="s">
        <v>3562</v>
      </c>
      <c r="B1466" s="156" t="s">
        <v>2232</v>
      </c>
      <c r="C1466" s="157">
        <v>53649.402999999998</v>
      </c>
      <c r="D1466" s="157" t="s">
        <v>2272</v>
      </c>
      <c r="E1466" s="4">
        <f t="shared" si="286"/>
        <v>-1336.0008331630756</v>
      </c>
      <c r="F1466" s="4">
        <f t="shared" si="287"/>
        <v>-1336</v>
      </c>
      <c r="G1466" s="4">
        <f t="shared" si="288"/>
        <v>-5.2400000276975334E-4</v>
      </c>
      <c r="J1466" s="1">
        <f>G1466</f>
        <v>-5.2400000276975334E-4</v>
      </c>
      <c r="O1466" s="4">
        <f t="shared" ca="1" si="295"/>
        <v>1.9739146393435813E-3</v>
      </c>
      <c r="P1466" s="92">
        <f t="shared" si="289"/>
        <v>-3.5719791932241388E-3</v>
      </c>
      <c r="Q1466" s="19">
        <f t="shared" si="290"/>
        <v>38630.902999999998</v>
      </c>
      <c r="R1466" s="90">
        <f t="shared" si="291"/>
        <v>9.2901771454429703E-6</v>
      </c>
      <c r="S1466" s="1">
        <f>S$17</f>
        <v>1</v>
      </c>
      <c r="T1466">
        <f t="shared" si="292"/>
        <v>9.2901771454429703E-6</v>
      </c>
    </row>
    <row r="1467" spans="1:20" ht="12.95" customHeight="1" x14ac:dyDescent="0.2">
      <c r="A1467" s="44" t="s">
        <v>2254</v>
      </c>
      <c r="B1467" s="148" t="s">
        <v>2232</v>
      </c>
      <c r="C1467" s="60">
        <v>53649.403039999997</v>
      </c>
      <c r="D1467" s="52">
        <v>6.9999999999999994E-5</v>
      </c>
      <c r="E1467" s="4">
        <f t="shared" si="286"/>
        <v>-1336.0007695628428</v>
      </c>
      <c r="F1467" s="4">
        <f t="shared" si="287"/>
        <v>-1336</v>
      </c>
      <c r="G1467" s="4">
        <f t="shared" si="288"/>
        <v>-4.8400000378023833E-4</v>
      </c>
      <c r="K1467" s="1">
        <f>G1467</f>
        <v>-4.8400000378023833E-4</v>
      </c>
      <c r="O1467" s="4">
        <f t="shared" ca="1" si="295"/>
        <v>1.9739146393435813E-3</v>
      </c>
      <c r="P1467" s="92">
        <f t="shared" si="289"/>
        <v>-3.5719791932241388E-3</v>
      </c>
      <c r="Q1467" s="19">
        <f t="shared" si="290"/>
        <v>38630.903039999997</v>
      </c>
      <c r="R1467" s="90">
        <f t="shared" si="291"/>
        <v>9.5356154744386087E-6</v>
      </c>
      <c r="S1467" s="1">
        <f>S$18</f>
        <v>1</v>
      </c>
      <c r="T1467" s="90">
        <f t="shared" si="292"/>
        <v>9.5356154744386087E-6</v>
      </c>
    </row>
    <row r="1468" spans="1:20" ht="12.95" customHeight="1" x14ac:dyDescent="0.2">
      <c r="A1468" s="55" t="s">
        <v>2259</v>
      </c>
      <c r="B1468" s="148"/>
      <c r="C1468" s="52">
        <v>53661.352500000001</v>
      </c>
      <c r="D1468" s="52">
        <v>5.0000000000000001E-4</v>
      </c>
      <c r="E1468" s="4">
        <f t="shared" si="286"/>
        <v>-1317.0010581489009</v>
      </c>
      <c r="F1468" s="4">
        <f t="shared" si="287"/>
        <v>-1317</v>
      </c>
      <c r="G1468" s="4">
        <f t="shared" si="288"/>
        <v>-6.655000033788383E-4</v>
      </c>
      <c r="J1468" s="1">
        <f>G1468</f>
        <v>-6.655000033788383E-4</v>
      </c>
      <c r="O1468" s="4">
        <f t="shared" ca="1" si="295"/>
        <v>1.9814252322985127E-3</v>
      </c>
      <c r="P1468" s="92">
        <f t="shared" si="289"/>
        <v>-3.5483742964324901E-3</v>
      </c>
      <c r="Q1468" s="19">
        <f t="shared" si="290"/>
        <v>38642.852500000001</v>
      </c>
      <c r="R1468" s="90">
        <f t="shared" si="291"/>
        <v>8.3109641895495924E-6</v>
      </c>
      <c r="S1468" s="1">
        <f>S$17</f>
        <v>1</v>
      </c>
      <c r="T1468" s="90">
        <f t="shared" si="292"/>
        <v>8.3109641895495924E-6</v>
      </c>
    </row>
    <row r="1469" spans="1:20" ht="12.95" customHeight="1" x14ac:dyDescent="0.2">
      <c r="A1469" s="36" t="s">
        <v>3570</v>
      </c>
      <c r="B1469" s="156" t="s">
        <v>2232</v>
      </c>
      <c r="C1469" s="157">
        <v>53690.91</v>
      </c>
      <c r="D1469" s="157" t="s">
        <v>2272</v>
      </c>
      <c r="E1469" s="4">
        <f t="shared" si="286"/>
        <v>-1270.0044599664325</v>
      </c>
      <c r="F1469" s="4">
        <f t="shared" si="287"/>
        <v>-1270</v>
      </c>
      <c r="G1469" s="4">
        <f t="shared" si="288"/>
        <v>-2.8049999964423478E-3</v>
      </c>
      <c r="I1469" s="1">
        <f>G1469</f>
        <v>-2.8049999964423478E-3</v>
      </c>
      <c r="O1469" s="4">
        <f t="shared" ca="1" si="295"/>
        <v>2.0000040675028168E-3</v>
      </c>
      <c r="P1469" s="92">
        <f t="shared" si="289"/>
        <v>-3.4901049161378279E-3</v>
      </c>
      <c r="Q1469" s="19">
        <f t="shared" si="290"/>
        <v>38672.410000000003</v>
      </c>
      <c r="R1469" s="90">
        <f t="shared" si="291"/>
        <v>4.6936875099095024E-7</v>
      </c>
      <c r="S1469" s="1">
        <f>S$16</f>
        <v>0.1</v>
      </c>
      <c r="T1469" s="90">
        <f t="shared" si="292"/>
        <v>4.6936875099095028E-8</v>
      </c>
    </row>
    <row r="1470" spans="1:20" ht="12.95" customHeight="1" x14ac:dyDescent="0.2">
      <c r="A1470" s="36" t="s">
        <v>3512</v>
      </c>
      <c r="B1470" s="156" t="s">
        <v>2232</v>
      </c>
      <c r="C1470" s="157">
        <v>53694.684999999998</v>
      </c>
      <c r="D1470" s="157" t="s">
        <v>2272</v>
      </c>
      <c r="E1470" s="4">
        <f t="shared" si="286"/>
        <v>-1264.0021878480688</v>
      </c>
      <c r="F1470" s="4">
        <f t="shared" si="287"/>
        <v>-1264</v>
      </c>
      <c r="G1470" s="4">
        <f t="shared" si="288"/>
        <v>-1.3760000074398704E-3</v>
      </c>
      <c r="I1470" s="1">
        <f>G1470</f>
        <v>-1.3760000074398704E-3</v>
      </c>
      <c r="O1470" s="4">
        <f t="shared" ca="1" si="295"/>
        <v>2.0023758336991109E-3</v>
      </c>
      <c r="P1470" s="92">
        <f t="shared" si="289"/>
        <v>-3.4826787458295478E-3</v>
      </c>
      <c r="Q1470" s="19">
        <f t="shared" si="290"/>
        <v>38676.184999999998</v>
      </c>
      <c r="R1470" s="90">
        <f t="shared" si="291"/>
        <v>4.4380953067831231E-6</v>
      </c>
      <c r="S1470" s="1">
        <f>S$16</f>
        <v>0.1</v>
      </c>
      <c r="T1470" s="90">
        <f t="shared" si="292"/>
        <v>4.4380953067831234E-7</v>
      </c>
    </row>
    <row r="1471" spans="1:20" ht="12.95" customHeight="1" x14ac:dyDescent="0.2">
      <c r="A1471" s="55" t="s">
        <v>2259</v>
      </c>
      <c r="B1471" s="53" t="s">
        <v>2226</v>
      </c>
      <c r="C1471" s="52">
        <v>53716.382899999997</v>
      </c>
      <c r="D1471" s="52">
        <v>2.5999999999999999E-3</v>
      </c>
      <c r="E1471" s="4">
        <f t="shared" si="286"/>
        <v>-1229.502399716351</v>
      </c>
      <c r="F1471" s="4">
        <f t="shared" si="287"/>
        <v>-1229.5</v>
      </c>
      <c r="G1471" s="4">
        <f t="shared" si="288"/>
        <v>-1.509250003437046E-3</v>
      </c>
      <c r="J1471" s="1">
        <f>G1471</f>
        <v>-1.509250003437046E-3</v>
      </c>
      <c r="O1471" s="4">
        <f t="shared" ca="1" si="295"/>
        <v>2.0160134893278023E-3</v>
      </c>
      <c r="P1471" s="92">
        <f t="shared" si="289"/>
        <v>-3.4400330755980073E-3</v>
      </c>
      <c r="Q1471" s="19">
        <f t="shared" si="290"/>
        <v>38697.882899999997</v>
      </c>
      <c r="R1471" s="90">
        <f t="shared" si="291"/>
        <v>3.7279232717433203E-6</v>
      </c>
      <c r="S1471" s="1">
        <f>S$17</f>
        <v>1</v>
      </c>
      <c r="T1471" s="90">
        <f t="shared" si="292"/>
        <v>3.7279232717433203E-6</v>
      </c>
    </row>
    <row r="1472" spans="1:20" ht="12.95" customHeight="1" x14ac:dyDescent="0.2">
      <c r="A1472" s="55" t="s">
        <v>2289</v>
      </c>
      <c r="B1472" s="53" t="s">
        <v>2232</v>
      </c>
      <c r="C1472" s="52">
        <v>53722.359799999998</v>
      </c>
      <c r="D1472" s="52" t="s">
        <v>2290</v>
      </c>
      <c r="E1472" s="4">
        <f t="shared" si="286"/>
        <v>-1219.9990936966658</v>
      </c>
      <c r="F1472" s="4">
        <f t="shared" si="287"/>
        <v>-1220</v>
      </c>
      <c r="G1472" s="4">
        <f t="shared" si="288"/>
        <v>5.6999999651452526E-4</v>
      </c>
      <c r="J1472" s="1">
        <f>G1472</f>
        <v>5.6999999651452526E-4</v>
      </c>
      <c r="O1472" s="4">
        <f t="shared" ca="1" si="295"/>
        <v>2.019768785805268E-3</v>
      </c>
      <c r="P1472" s="92">
        <f t="shared" si="289"/>
        <v>-3.4283064615758794E-3</v>
      </c>
      <c r="Q1472" s="19">
        <f t="shared" si="290"/>
        <v>38703.859799999998</v>
      </c>
      <c r="R1472" s="90">
        <f t="shared" si="291"/>
        <v>1.5986454532807435E-5</v>
      </c>
      <c r="S1472" s="1">
        <f>S$17</f>
        <v>1</v>
      </c>
      <c r="T1472" s="90">
        <f t="shared" si="292"/>
        <v>1.5986454532807435E-5</v>
      </c>
    </row>
    <row r="1473" spans="1:20" ht="12.95" customHeight="1" x14ac:dyDescent="0.2">
      <c r="A1473" s="36" t="s">
        <v>3512</v>
      </c>
      <c r="B1473" s="156" t="s">
        <v>2232</v>
      </c>
      <c r="C1473" s="157">
        <v>53779.590900000003</v>
      </c>
      <c r="D1473" s="157" t="s">
        <v>2272</v>
      </c>
      <c r="E1473" s="4">
        <f t="shared" si="286"/>
        <v>-1129.0013093698235</v>
      </c>
      <c r="F1473" s="4">
        <f t="shared" si="287"/>
        <v>-1129</v>
      </c>
      <c r="G1473" s="4">
        <f t="shared" si="288"/>
        <v>-8.2349999865982682E-4</v>
      </c>
      <c r="K1473" s="1">
        <f>G1473</f>
        <v>-8.2349999865982682E-4</v>
      </c>
      <c r="O1473" s="4">
        <f t="shared" ca="1" si="295"/>
        <v>2.0557405731157288E-3</v>
      </c>
      <c r="P1473" s="92">
        <f t="shared" si="289"/>
        <v>-3.3163365877860807E-3</v>
      </c>
      <c r="Q1473" s="19">
        <f t="shared" si="290"/>
        <v>38761.090900000003</v>
      </c>
      <c r="R1473" s="90">
        <f t="shared" si="291"/>
        <v>6.2142342600866158E-6</v>
      </c>
      <c r="S1473" s="1">
        <f>S$18</f>
        <v>1</v>
      </c>
      <c r="T1473">
        <f t="shared" si="292"/>
        <v>6.2142342600866158E-6</v>
      </c>
    </row>
    <row r="1474" spans="1:20" ht="12.95" customHeight="1" x14ac:dyDescent="0.2">
      <c r="A1474" s="36" t="s">
        <v>3593</v>
      </c>
      <c r="B1474" s="156" t="s">
        <v>2232</v>
      </c>
      <c r="C1474" s="157">
        <v>53946.252</v>
      </c>
      <c r="D1474" s="157" t="s">
        <v>2272</v>
      </c>
      <c r="E1474" s="4">
        <f t="shared" si="286"/>
        <v>-864.0091838738449</v>
      </c>
      <c r="F1474" s="4">
        <f t="shared" si="287"/>
        <v>-864</v>
      </c>
      <c r="G1474" s="4">
        <f t="shared" si="288"/>
        <v>-5.7759999981499277E-3</v>
      </c>
      <c r="I1474" s="1">
        <f>G1474</f>
        <v>-5.7759999981499277E-3</v>
      </c>
      <c r="O1474" s="4">
        <f t="shared" ca="1" si="295"/>
        <v>2.1604935801187199E-3</v>
      </c>
      <c r="P1474" s="92">
        <f t="shared" si="289"/>
        <v>-2.9939710872526433E-3</v>
      </c>
      <c r="Q1474" s="19">
        <f t="shared" si="290"/>
        <v>38927.752</v>
      </c>
      <c r="R1474" s="90">
        <f t="shared" si="291"/>
        <v>7.73968486106833E-6</v>
      </c>
      <c r="S1474" s="1">
        <f>S$16</f>
        <v>0.1</v>
      </c>
      <c r="T1474" s="90">
        <f t="shared" si="292"/>
        <v>7.7396848610683304E-7</v>
      </c>
    </row>
    <row r="1475" spans="1:20" ht="12.95" customHeight="1" x14ac:dyDescent="0.2">
      <c r="A1475" s="36" t="s">
        <v>3593</v>
      </c>
      <c r="B1475" s="156" t="s">
        <v>2232</v>
      </c>
      <c r="C1475" s="157">
        <v>53960.095000000001</v>
      </c>
      <c r="D1475" s="157" t="s">
        <v>2272</v>
      </c>
      <c r="E1475" s="4">
        <f t="shared" si="286"/>
        <v>-841.9987327653314</v>
      </c>
      <c r="F1475" s="4">
        <f t="shared" si="287"/>
        <v>-842</v>
      </c>
      <c r="G1475" s="4">
        <f t="shared" si="288"/>
        <v>7.9700000060256571E-4</v>
      </c>
      <c r="I1475" s="1">
        <f>G1475</f>
        <v>7.9700000060256571E-4</v>
      </c>
      <c r="O1475" s="4">
        <f t="shared" ca="1" si="295"/>
        <v>2.1691900561717986E-3</v>
      </c>
      <c r="P1475" s="92">
        <f t="shared" si="289"/>
        <v>-2.9674563436206717E-3</v>
      </c>
      <c r="Q1475" s="19">
        <f t="shared" si="290"/>
        <v>38941.595000000001</v>
      </c>
      <c r="R1475" s="90">
        <f t="shared" si="291"/>
        <v>1.4171131567562582E-5</v>
      </c>
      <c r="S1475" s="1">
        <f>S$16</f>
        <v>0.1</v>
      </c>
      <c r="T1475" s="90">
        <f t="shared" si="292"/>
        <v>1.4171131567562584E-6</v>
      </c>
    </row>
    <row r="1476" spans="1:20" ht="12.95" customHeight="1" x14ac:dyDescent="0.2">
      <c r="A1476" s="36" t="s">
        <v>3512</v>
      </c>
      <c r="B1476" s="156" t="s">
        <v>2232</v>
      </c>
      <c r="C1476" s="157">
        <v>53965.7549</v>
      </c>
      <c r="D1476" s="157" t="s">
        <v>2272</v>
      </c>
      <c r="E1476" s="4">
        <f t="shared" si="286"/>
        <v>-832.99945860300807</v>
      </c>
      <c r="F1476" s="4">
        <f t="shared" si="287"/>
        <v>-833</v>
      </c>
      <c r="G1476" s="4">
        <f t="shared" si="288"/>
        <v>3.4049999521812424E-4</v>
      </c>
      <c r="K1476" s="1">
        <f t="shared" ref="K1476:K1483" si="296">G1476</f>
        <v>3.4049999521812424E-4</v>
      </c>
      <c r="O1476" s="4">
        <f t="shared" ca="1" si="295"/>
        <v>2.1727477054662397E-3</v>
      </c>
      <c r="P1476" s="92">
        <f t="shared" si="289"/>
        <v>-2.9566203472003046E-3</v>
      </c>
      <c r="Q1476" s="19">
        <f t="shared" si="290"/>
        <v>38947.2549</v>
      </c>
      <c r="R1476" s="90">
        <f t="shared" si="291"/>
        <v>1.0871002552389418E-5</v>
      </c>
      <c r="S1476" s="1">
        <f t="shared" ref="S1476:S1483" si="297">S$18</f>
        <v>1</v>
      </c>
      <c r="T1476">
        <f t="shared" si="292"/>
        <v>1.0871002552389418E-5</v>
      </c>
    </row>
    <row r="1477" spans="1:20" ht="12.95" customHeight="1" x14ac:dyDescent="0.2">
      <c r="A1477" s="55" t="s">
        <v>2260</v>
      </c>
      <c r="B1477" s="148" t="s">
        <v>2232</v>
      </c>
      <c r="C1477" s="60">
        <v>53983.365599999997</v>
      </c>
      <c r="D1477" s="60">
        <v>2.9999999999999997E-4</v>
      </c>
      <c r="E1477" s="4">
        <f t="shared" si="286"/>
        <v>-804.99834241889903</v>
      </c>
      <c r="F1477" s="4">
        <f t="shared" si="287"/>
        <v>-805</v>
      </c>
      <c r="G1477" s="4">
        <f t="shared" si="288"/>
        <v>1.0424999927636236E-3</v>
      </c>
      <c r="K1477" s="1">
        <f t="shared" si="296"/>
        <v>1.0424999927636236E-3</v>
      </c>
      <c r="O1477" s="4">
        <f t="shared" ca="1" si="295"/>
        <v>2.1838159477156121E-3</v>
      </c>
      <c r="P1477" s="92">
        <f t="shared" si="289"/>
        <v>-2.9229489968529898E-3</v>
      </c>
      <c r="Q1477" s="19">
        <f t="shared" si="290"/>
        <v>38964.865599999997</v>
      </c>
      <c r="R1477" s="90">
        <f t="shared" si="291"/>
        <v>1.5724785689251419E-5</v>
      </c>
      <c r="S1477" s="1">
        <f t="shared" si="297"/>
        <v>1</v>
      </c>
      <c r="T1477" s="90">
        <f t="shared" si="292"/>
        <v>1.5724785689251419E-5</v>
      </c>
    </row>
    <row r="1478" spans="1:20" ht="12.95" customHeight="1" x14ac:dyDescent="0.2">
      <c r="A1478" s="36" t="s">
        <v>3512</v>
      </c>
      <c r="B1478" s="156" t="s">
        <v>2232</v>
      </c>
      <c r="C1478" s="157">
        <v>53994.685899999997</v>
      </c>
      <c r="D1478" s="157" t="s">
        <v>2272</v>
      </c>
      <c r="E1478" s="4">
        <f t="shared" si="286"/>
        <v>-786.99899909131977</v>
      </c>
      <c r="F1478" s="4">
        <f t="shared" si="287"/>
        <v>-787</v>
      </c>
      <c r="G1478" s="4">
        <f t="shared" si="288"/>
        <v>6.294999984675087E-4</v>
      </c>
      <c r="K1478" s="1">
        <f t="shared" si="296"/>
        <v>6.294999984675087E-4</v>
      </c>
      <c r="O1478" s="4">
        <f t="shared" ca="1" si="295"/>
        <v>2.1909312463044947E-3</v>
      </c>
      <c r="P1478" s="92">
        <f t="shared" si="289"/>
        <v>-2.9013356082043182E-3</v>
      </c>
      <c r="Q1478" s="19">
        <f t="shared" si="290"/>
        <v>38976.185899999997</v>
      </c>
      <c r="R1478" s="90">
        <f t="shared" si="291"/>
        <v>1.2466800081341608E-5</v>
      </c>
      <c r="S1478" s="1">
        <f t="shared" si="297"/>
        <v>1</v>
      </c>
      <c r="T1478">
        <f t="shared" si="292"/>
        <v>1.2466800081341608E-5</v>
      </c>
    </row>
    <row r="1479" spans="1:20" ht="12.95" customHeight="1" x14ac:dyDescent="0.2">
      <c r="A1479" s="55" t="s">
        <v>2260</v>
      </c>
      <c r="B1479" s="148" t="s">
        <v>2226</v>
      </c>
      <c r="C1479" s="60">
        <v>54016.383800000003</v>
      </c>
      <c r="D1479" s="60">
        <v>4.0000000000000002E-4</v>
      </c>
      <c r="E1479" s="4">
        <f t="shared" si="286"/>
        <v>-752.49921095959019</v>
      </c>
      <c r="F1479" s="4">
        <f t="shared" si="287"/>
        <v>-752.5</v>
      </c>
      <c r="G1479" s="4">
        <f t="shared" si="288"/>
        <v>4.9625000247033313E-4</v>
      </c>
      <c r="K1479" s="1">
        <f t="shared" si="296"/>
        <v>4.9625000247033313E-4</v>
      </c>
      <c r="O1479" s="4">
        <f t="shared" ca="1" si="295"/>
        <v>2.2045689019331858E-3</v>
      </c>
      <c r="P1479" s="92">
        <f t="shared" si="289"/>
        <v>-2.8599809953846387E-3</v>
      </c>
      <c r="Q1479" s="19">
        <f t="shared" si="290"/>
        <v>38997.883800000003</v>
      </c>
      <c r="R1479" s="90">
        <f t="shared" si="291"/>
        <v>1.126428651096258E-5</v>
      </c>
      <c r="S1479" s="1">
        <f t="shared" si="297"/>
        <v>1</v>
      </c>
      <c r="T1479" s="90">
        <f t="shared" si="292"/>
        <v>1.126428651096258E-5</v>
      </c>
    </row>
    <row r="1480" spans="1:20" ht="12.95" customHeight="1" x14ac:dyDescent="0.2">
      <c r="A1480" s="55" t="s">
        <v>2260</v>
      </c>
      <c r="B1480" s="148" t="s">
        <v>2226</v>
      </c>
      <c r="C1480" s="60">
        <v>54055.379500000003</v>
      </c>
      <c r="D1480" s="60">
        <v>2.0000000000000001E-4</v>
      </c>
      <c r="E1480" s="4">
        <f t="shared" si="286"/>
        <v>-690.49581947709339</v>
      </c>
      <c r="F1480" s="4">
        <f t="shared" si="287"/>
        <v>-690.5</v>
      </c>
      <c r="G1480" s="4">
        <f t="shared" si="288"/>
        <v>2.6292500042472966E-3</v>
      </c>
      <c r="K1480" s="1">
        <f t="shared" si="296"/>
        <v>2.6292500042472966E-3</v>
      </c>
      <c r="O1480" s="4">
        <f t="shared" ca="1" si="295"/>
        <v>2.2290771526282255E-3</v>
      </c>
      <c r="P1480" s="92">
        <f t="shared" si="289"/>
        <v>-2.7858972521049852E-3</v>
      </c>
      <c r="Q1480" s="19">
        <f t="shared" si="290"/>
        <v>39036.879500000003</v>
      </c>
      <c r="R1480" s="90">
        <f t="shared" si="291"/>
        <v>2.9323819807979643E-5</v>
      </c>
      <c r="S1480" s="1">
        <f t="shared" si="297"/>
        <v>1</v>
      </c>
      <c r="T1480" s="90">
        <f t="shared" si="292"/>
        <v>2.9323819807979643E-5</v>
      </c>
    </row>
    <row r="1481" spans="1:20" ht="12.95" customHeight="1" x14ac:dyDescent="0.2">
      <c r="A1481" s="55" t="s">
        <v>2300</v>
      </c>
      <c r="B1481" s="53" t="s">
        <v>2232</v>
      </c>
      <c r="C1481" s="52">
        <v>54079.590799999998</v>
      </c>
      <c r="D1481" s="52">
        <v>1E-4</v>
      </c>
      <c r="E1481" s="4">
        <f t="shared" si="286"/>
        <v>-651.99971061893962</v>
      </c>
      <c r="F1481" s="4">
        <f t="shared" si="287"/>
        <v>-652</v>
      </c>
      <c r="G1481" s="4">
        <f t="shared" si="288"/>
        <v>1.8199999612988904E-4</v>
      </c>
      <c r="K1481" s="1">
        <f t="shared" si="296"/>
        <v>1.8199999612988904E-4</v>
      </c>
      <c r="O1481" s="4">
        <f t="shared" ca="1" si="295"/>
        <v>2.2442959857211127E-3</v>
      </c>
      <c r="P1481" s="92">
        <f t="shared" si="289"/>
        <v>-2.7400454139463936E-3</v>
      </c>
      <c r="Q1481" s="19">
        <f t="shared" si="290"/>
        <v>39061.090799999998</v>
      </c>
      <c r="R1481" s="90">
        <f t="shared" si="291"/>
        <v>8.5383493785478705E-6</v>
      </c>
      <c r="S1481" s="1">
        <f t="shared" si="297"/>
        <v>1</v>
      </c>
      <c r="T1481" s="90">
        <f t="shared" si="292"/>
        <v>8.5383493785478705E-6</v>
      </c>
    </row>
    <row r="1482" spans="1:20" ht="12.95" customHeight="1" x14ac:dyDescent="0.2">
      <c r="A1482" s="55" t="s">
        <v>2300</v>
      </c>
      <c r="B1482" s="53" t="s">
        <v>2232</v>
      </c>
      <c r="C1482" s="52">
        <v>54079.590900000003</v>
      </c>
      <c r="D1482" s="52">
        <v>1E-4</v>
      </c>
      <c r="E1482" s="4">
        <f t="shared" si="286"/>
        <v>-651.99955161834612</v>
      </c>
      <c r="F1482" s="4">
        <f t="shared" si="287"/>
        <v>-652</v>
      </c>
      <c r="G1482" s="4">
        <f t="shared" si="288"/>
        <v>2.8200000087963417E-4</v>
      </c>
      <c r="K1482" s="1">
        <f t="shared" si="296"/>
        <v>2.8200000087963417E-4</v>
      </c>
      <c r="O1482" s="4">
        <f t="shared" ca="1" si="295"/>
        <v>2.2442959857211127E-3</v>
      </c>
      <c r="P1482" s="92">
        <f t="shared" si="289"/>
        <v>-2.7400454139463936E-3</v>
      </c>
      <c r="Q1482" s="19">
        <f t="shared" si="290"/>
        <v>39061.090900000003</v>
      </c>
      <c r="R1482" s="90">
        <f t="shared" si="291"/>
        <v>9.1327584892710181E-6</v>
      </c>
      <c r="S1482" s="1">
        <f t="shared" si="297"/>
        <v>1</v>
      </c>
      <c r="T1482" s="90">
        <f t="shared" si="292"/>
        <v>9.1327584892710181E-6</v>
      </c>
    </row>
    <row r="1483" spans="1:20" ht="12.95" customHeight="1" x14ac:dyDescent="0.2">
      <c r="A1483" s="36" t="s">
        <v>3512</v>
      </c>
      <c r="B1483" s="156" t="s">
        <v>2232</v>
      </c>
      <c r="C1483" s="157">
        <v>54089.653400000003</v>
      </c>
      <c r="D1483" s="157" t="s">
        <v>2272</v>
      </c>
      <c r="E1483" s="4">
        <f t="shared" si="286"/>
        <v>-636.00011766043201</v>
      </c>
      <c r="F1483" s="4">
        <f t="shared" si="287"/>
        <v>-636</v>
      </c>
      <c r="G1483" s="4">
        <f t="shared" si="288"/>
        <v>-7.3999995947815478E-5</v>
      </c>
      <c r="K1483" s="1">
        <f t="shared" si="296"/>
        <v>-7.3999995947815478E-5</v>
      </c>
      <c r="O1483" s="4">
        <f t="shared" ca="1" si="295"/>
        <v>2.250620695577897E-3</v>
      </c>
      <c r="P1483" s="92">
        <f t="shared" si="289"/>
        <v>-2.7210243099736698E-3</v>
      </c>
      <c r="Q1483" s="19">
        <f t="shared" si="290"/>
        <v>39071.153400000003</v>
      </c>
      <c r="R1483" s="90">
        <f t="shared" si="291"/>
        <v>7.0067377190440452E-6</v>
      </c>
      <c r="S1483" s="1">
        <f t="shared" si="297"/>
        <v>1</v>
      </c>
      <c r="T1483">
        <f t="shared" si="292"/>
        <v>7.0067377190440452E-6</v>
      </c>
    </row>
    <row r="1484" spans="1:20" ht="12.95" customHeight="1" x14ac:dyDescent="0.2">
      <c r="A1484" s="55" t="s">
        <v>2269</v>
      </c>
      <c r="B1484" s="148" t="s">
        <v>2232</v>
      </c>
      <c r="C1484" s="52">
        <v>54124.2454</v>
      </c>
      <c r="D1484" s="52">
        <v>1E-4</v>
      </c>
      <c r="E1484" s="4">
        <f t="shared" si="286"/>
        <v>-580.99863497997319</v>
      </c>
      <c r="F1484" s="4">
        <f t="shared" si="287"/>
        <v>-581</v>
      </c>
      <c r="G1484" s="4">
        <f t="shared" si="288"/>
        <v>8.5849999595666304E-4</v>
      </c>
      <c r="J1484" s="1">
        <f>G1484</f>
        <v>8.5849999595666304E-4</v>
      </c>
      <c r="O1484" s="4">
        <f t="shared" ca="1" si="295"/>
        <v>2.2723618857105935E-3</v>
      </c>
      <c r="P1484" s="92">
        <f t="shared" si="289"/>
        <v>-2.6557924440299488E-3</v>
      </c>
      <c r="Q1484" s="19">
        <f t="shared" si="290"/>
        <v>39105.7454</v>
      </c>
      <c r="R1484" s="90">
        <f t="shared" si="291"/>
        <v>1.2350251353747054E-5</v>
      </c>
      <c r="S1484" s="1">
        <f>S$17</f>
        <v>1</v>
      </c>
      <c r="T1484" s="90">
        <f t="shared" si="292"/>
        <v>1.2350251353747054E-5</v>
      </c>
    </row>
    <row r="1485" spans="1:20" ht="12.95" customHeight="1" x14ac:dyDescent="0.2">
      <c r="A1485" s="52" t="s">
        <v>2274</v>
      </c>
      <c r="B1485" s="53" t="s">
        <v>2232</v>
      </c>
      <c r="C1485" s="52">
        <v>54298.465600000003</v>
      </c>
      <c r="D1485" s="52">
        <v>3.0000000000000001E-3</v>
      </c>
      <c r="E1485" s="4">
        <f t="shared" si="286"/>
        <v>-303.9874961939214</v>
      </c>
      <c r="F1485" s="4">
        <f t="shared" si="287"/>
        <v>-304</v>
      </c>
      <c r="G1485" s="4">
        <f t="shared" si="288"/>
        <v>7.8639999992446974E-3</v>
      </c>
      <c r="I1485" s="1">
        <f>G1485</f>
        <v>7.8639999992446974E-3</v>
      </c>
      <c r="N1485" s="36"/>
      <c r="O1485" s="4">
        <f t="shared" ca="1" si="295"/>
        <v>2.3818584251061726E-3</v>
      </c>
      <c r="P1485" s="92">
        <f t="shared" si="289"/>
        <v>-2.3308684600590753E-3</v>
      </c>
      <c r="Q1485" s="19">
        <f t="shared" si="290"/>
        <v>39279.965600000003</v>
      </c>
      <c r="R1485" s="90">
        <f t="shared" si="291"/>
        <v>1.0393534290250689E-4</v>
      </c>
      <c r="S1485" s="1">
        <f>S$16</f>
        <v>0.1</v>
      </c>
      <c r="T1485" s="90">
        <f t="shared" si="292"/>
        <v>1.0393534290250689E-5</v>
      </c>
    </row>
    <row r="1486" spans="1:20" ht="12.95" customHeight="1" x14ac:dyDescent="0.2">
      <c r="A1486" s="52" t="s">
        <v>2274</v>
      </c>
      <c r="B1486" s="53" t="s">
        <v>2232</v>
      </c>
      <c r="C1486" s="52">
        <v>54298.476000000002</v>
      </c>
      <c r="D1486" s="52">
        <v>4.0000000000000001E-3</v>
      </c>
      <c r="E1486" s="4">
        <f t="shared" si="286"/>
        <v>-303.97096013298727</v>
      </c>
      <c r="F1486" s="4">
        <f t="shared" si="287"/>
        <v>-304</v>
      </c>
      <c r="G1486" s="4">
        <f t="shared" si="288"/>
        <v>1.8263999998453073E-2</v>
      </c>
      <c r="I1486" s="1">
        <f>G1486</f>
        <v>1.8263999998453073E-2</v>
      </c>
      <c r="N1486" s="36"/>
      <c r="O1486" s="4">
        <f t="shared" ca="1" si="295"/>
        <v>2.3818584251061726E-3</v>
      </c>
      <c r="P1486" s="92">
        <f t="shared" si="289"/>
        <v>-2.3308684600590753E-3</v>
      </c>
      <c r="Q1486" s="19">
        <f t="shared" si="290"/>
        <v>39279.976000000002</v>
      </c>
      <c r="R1486" s="90">
        <f t="shared" si="291"/>
        <v>4.2414860682341851E-4</v>
      </c>
      <c r="S1486" s="1">
        <f>S$16</f>
        <v>0.1</v>
      </c>
      <c r="T1486" s="90">
        <f t="shared" si="292"/>
        <v>4.2414860682341855E-5</v>
      </c>
    </row>
    <row r="1487" spans="1:20" ht="12.95" customHeight="1" x14ac:dyDescent="0.2">
      <c r="A1487" s="36" t="s">
        <v>3653</v>
      </c>
      <c r="B1487" s="156" t="s">
        <v>2226</v>
      </c>
      <c r="C1487" s="157">
        <v>54304.436500000003</v>
      </c>
      <c r="D1487" s="157" t="s">
        <v>2272</v>
      </c>
      <c r="E1487" s="4">
        <f t="shared" si="286"/>
        <v>-294.49373020939333</v>
      </c>
      <c r="F1487" s="4">
        <f t="shared" si="287"/>
        <v>-294.5</v>
      </c>
      <c r="G1487" s="4">
        <f t="shared" si="288"/>
        <v>3.9432499979739077E-3</v>
      </c>
      <c r="K1487" s="1">
        <f>G1487</f>
        <v>3.9432499979739077E-3</v>
      </c>
      <c r="O1487" s="4">
        <f t="shared" ca="1" si="295"/>
        <v>2.3856137215836383E-3</v>
      </c>
      <c r="P1487" s="92">
        <f t="shared" si="289"/>
        <v>-2.3198316220846755E-3</v>
      </c>
      <c r="Q1487" s="19">
        <f t="shared" si="290"/>
        <v>39285.936500000003</v>
      </c>
      <c r="R1487" s="90">
        <f t="shared" si="291"/>
        <v>3.9226191379515642E-5</v>
      </c>
      <c r="S1487" s="1">
        <f>S$18</f>
        <v>1</v>
      </c>
      <c r="T1487">
        <f t="shared" si="292"/>
        <v>3.9226191379515642E-5</v>
      </c>
    </row>
    <row r="1488" spans="1:20" ht="12.95" customHeight="1" x14ac:dyDescent="0.2">
      <c r="A1488" s="55" t="s">
        <v>2289</v>
      </c>
      <c r="B1488" s="53" t="s">
        <v>2232</v>
      </c>
      <c r="C1488" s="52">
        <v>54394.683400000002</v>
      </c>
      <c r="D1488" s="52">
        <v>1E-4</v>
      </c>
      <c r="E1488" s="4">
        <f t="shared" si="286"/>
        <v>-151.00063043732339</v>
      </c>
      <c r="F1488" s="4">
        <f t="shared" si="287"/>
        <v>-151</v>
      </c>
      <c r="G1488" s="4">
        <f t="shared" si="288"/>
        <v>-3.9649999962421134E-4</v>
      </c>
      <c r="J1488" s="1">
        <f>G1488</f>
        <v>-3.9649999962421134E-4</v>
      </c>
      <c r="O1488" s="4">
        <f t="shared" ca="1" si="295"/>
        <v>2.4423384631116732E-3</v>
      </c>
      <c r="P1488" s="92">
        <f t="shared" si="289"/>
        <v>-2.1539785145475126E-3</v>
      </c>
      <c r="Q1488" s="19">
        <f t="shared" si="290"/>
        <v>39376.183400000002</v>
      </c>
      <c r="R1488" s="90">
        <f t="shared" si="291"/>
        <v>3.0887307304170126E-6</v>
      </c>
      <c r="S1488" s="1">
        <f>S$17</f>
        <v>1</v>
      </c>
      <c r="T1488" s="90">
        <f t="shared" si="292"/>
        <v>3.0887307304170126E-6</v>
      </c>
    </row>
    <row r="1489" spans="1:20" ht="12.95" customHeight="1" x14ac:dyDescent="0.2">
      <c r="A1489" s="36" t="s">
        <v>3661</v>
      </c>
      <c r="B1489" s="156" t="s">
        <v>2232</v>
      </c>
      <c r="C1489" s="157">
        <v>54400.972999999998</v>
      </c>
      <c r="D1489" s="157" t="s">
        <v>2272</v>
      </c>
      <c r="E1489" s="4">
        <f t="shared" si="286"/>
        <v>-141.00012958548345</v>
      </c>
      <c r="F1489" s="4">
        <f t="shared" si="287"/>
        <v>-141</v>
      </c>
      <c r="G1489" s="4">
        <f t="shared" si="288"/>
        <v>-8.1500002124812454E-5</v>
      </c>
      <c r="I1489" s="1">
        <f>G1489</f>
        <v>-8.1500002124812454E-5</v>
      </c>
      <c r="O1489" s="4">
        <f t="shared" ca="1" si="295"/>
        <v>2.4462914067721634E-3</v>
      </c>
      <c r="P1489" s="92">
        <f t="shared" si="289"/>
        <v>-2.1424810191783034E-3</v>
      </c>
      <c r="Q1489" s="19">
        <f t="shared" si="290"/>
        <v>39382.472999999998</v>
      </c>
      <c r="R1489" s="90">
        <f t="shared" si="291"/>
        <v>4.2476427526548419E-6</v>
      </c>
      <c r="S1489" s="1">
        <f>S$16</f>
        <v>0.1</v>
      </c>
      <c r="T1489" s="90">
        <f t="shared" si="292"/>
        <v>4.2476427526548421E-7</v>
      </c>
    </row>
    <row r="1490" spans="1:20" ht="12.95" customHeight="1" x14ac:dyDescent="0.2">
      <c r="A1490" s="36" t="s">
        <v>3665</v>
      </c>
      <c r="B1490" s="156" t="s">
        <v>2232</v>
      </c>
      <c r="C1490" s="157">
        <v>54641.853300000002</v>
      </c>
      <c r="D1490" s="157" t="s">
        <v>2272</v>
      </c>
      <c r="E1490" s="4">
        <f t="shared" si="286"/>
        <v>242.00095877353408</v>
      </c>
      <c r="F1490" s="4">
        <f t="shared" si="287"/>
        <v>242</v>
      </c>
      <c r="G1490" s="4">
        <f t="shared" si="288"/>
        <v>6.0300000041024759E-4</v>
      </c>
      <c r="K1490" s="1">
        <f>G1490</f>
        <v>6.0300000041024759E-4</v>
      </c>
      <c r="O1490" s="4">
        <f t="shared" ca="1" si="295"/>
        <v>2.597689148968939E-3</v>
      </c>
      <c r="P1490" s="92">
        <f t="shared" si="289"/>
        <v>-1.7080312600482454E-3</v>
      </c>
      <c r="Q1490" s="19">
        <f t="shared" si="290"/>
        <v>39623.353300000002</v>
      </c>
      <c r="R1490" s="90">
        <f t="shared" si="291"/>
        <v>5.3408654868163715E-6</v>
      </c>
      <c r="S1490" s="1">
        <f>S$18</f>
        <v>1</v>
      </c>
      <c r="T1490">
        <f t="shared" si="292"/>
        <v>5.3408654868163715E-6</v>
      </c>
    </row>
    <row r="1491" spans="1:20" ht="12.95" customHeight="1" x14ac:dyDescent="0.2">
      <c r="A1491" s="55" t="s">
        <v>2288</v>
      </c>
      <c r="B1491" s="53" t="s">
        <v>2232</v>
      </c>
      <c r="C1491" s="52">
        <v>54653.801899999999</v>
      </c>
      <c r="D1491" s="52">
        <v>1E-4</v>
      </c>
      <c r="E1491" s="4">
        <f t="shared" si="286"/>
        <v>260.9993027824255</v>
      </c>
      <c r="F1491" s="4">
        <f t="shared" si="287"/>
        <v>261</v>
      </c>
      <c r="G1491" s="4">
        <f t="shared" si="288"/>
        <v>-4.3850000656675547E-4</v>
      </c>
      <c r="J1491" s="1">
        <f>G1491</f>
        <v>-4.3850000656675547E-4</v>
      </c>
      <c r="O1491" s="4">
        <f t="shared" ca="1" si="295"/>
        <v>2.6051997419238703E-3</v>
      </c>
      <c r="P1491" s="92">
        <f t="shared" si="289"/>
        <v>-1.6867785331178922E-3</v>
      </c>
      <c r="Q1491" s="19">
        <f t="shared" si="290"/>
        <v>39635.301899999999</v>
      </c>
      <c r="R1491" s="90">
        <f t="shared" si="291"/>
        <v>1.5581992798486768E-6</v>
      </c>
      <c r="S1491" s="1">
        <f>S$17</f>
        <v>1</v>
      </c>
      <c r="T1491" s="90">
        <f t="shared" si="292"/>
        <v>1.5581992798486768E-6</v>
      </c>
    </row>
    <row r="1492" spans="1:20" ht="12.95" customHeight="1" x14ac:dyDescent="0.2">
      <c r="A1492" s="52" t="s">
        <v>2274</v>
      </c>
      <c r="B1492" s="53" t="s">
        <v>2232</v>
      </c>
      <c r="C1492" s="52">
        <v>54654.439310000002</v>
      </c>
      <c r="D1492" s="52">
        <v>4.0000000000000001E-3</v>
      </c>
      <c r="E1492" s="4">
        <f t="shared" si="286"/>
        <v>262.01278841712485</v>
      </c>
      <c r="F1492" s="4">
        <f t="shared" si="287"/>
        <v>262</v>
      </c>
      <c r="G1492" s="4">
        <f t="shared" si="288"/>
        <v>8.0430000016349368E-3</v>
      </c>
      <c r="K1492" s="1">
        <f>G1492</f>
        <v>8.0430000016349368E-3</v>
      </c>
      <c r="N1492" s="36"/>
      <c r="O1492" s="4">
        <f t="shared" ca="1" si="295"/>
        <v>2.6055950362899195E-3</v>
      </c>
      <c r="P1492" s="92">
        <f t="shared" si="289"/>
        <v>-1.6856607530699472E-3</v>
      </c>
      <c r="Q1492" s="19">
        <f t="shared" si="290"/>
        <v>39635.939310000002</v>
      </c>
      <c r="R1492" s="90">
        <f t="shared" si="291"/>
        <v>9.4646840080135001E-5</v>
      </c>
      <c r="S1492" s="1">
        <f>S$18</f>
        <v>1</v>
      </c>
      <c r="T1492" s="90">
        <f t="shared" si="292"/>
        <v>9.4646840080135001E-5</v>
      </c>
    </row>
    <row r="1493" spans="1:20" ht="12.95" customHeight="1" x14ac:dyDescent="0.2">
      <c r="A1493" s="60" t="s">
        <v>2270</v>
      </c>
      <c r="B1493" s="148" t="s">
        <v>2232</v>
      </c>
      <c r="C1493" s="60">
        <v>54659.463400000001</v>
      </c>
      <c r="D1493" s="60">
        <v>1E-4</v>
      </c>
      <c r="E1493" s="4">
        <f t="shared" ref="E1493:E1556" si="298">(C1493-C$7)/C$8</f>
        <v>270.00112095412862</v>
      </c>
      <c r="F1493" s="4">
        <f t="shared" ref="F1493:F1556" si="299">ROUND(2*E1493,0)/2</f>
        <v>270</v>
      </c>
      <c r="G1493" s="4">
        <f t="shared" ref="G1493:G1556" si="300">C1493-(C$7+F1493*C$8)</f>
        <v>7.0499999856110662E-4</v>
      </c>
      <c r="K1493" s="1">
        <f>G1493</f>
        <v>7.0499999856110662E-4</v>
      </c>
      <c r="O1493" s="4">
        <f t="shared" ca="1" si="295"/>
        <v>2.6087573912183114E-3</v>
      </c>
      <c r="P1493" s="92">
        <f t="shared" ref="P1493:P1556" si="301">+D$11+D$12*F1493+D$13*F1493^2</f>
        <v>-1.6767213369848005E-3</v>
      </c>
      <c r="Q1493" s="19">
        <f t="shared" ref="Q1493:Q1556" si="302">+C1493-15018.5</f>
        <v>39640.963400000001</v>
      </c>
      <c r="R1493" s="90">
        <f t="shared" ref="R1493:R1556" si="303">+(P1493-G1493)^2</f>
        <v>5.6725965201945785E-6</v>
      </c>
      <c r="S1493" s="1">
        <f>S$18</f>
        <v>1</v>
      </c>
      <c r="T1493" s="90">
        <f t="shared" ref="T1493:T1556" si="304">+S1493*R1493</f>
        <v>5.6725965201945785E-6</v>
      </c>
    </row>
    <row r="1494" spans="1:20" ht="12.95" customHeight="1" x14ac:dyDescent="0.2">
      <c r="A1494" s="55" t="s">
        <v>2288</v>
      </c>
      <c r="B1494" s="53" t="s">
        <v>2232</v>
      </c>
      <c r="C1494" s="52">
        <v>54709.777399999999</v>
      </c>
      <c r="D1494" s="52">
        <v>1E-4</v>
      </c>
      <c r="E1494" s="4">
        <f t="shared" si="298"/>
        <v>350.00067575248568</v>
      </c>
      <c r="F1494" s="4">
        <f t="shared" si="299"/>
        <v>350</v>
      </c>
      <c r="G1494" s="4">
        <f t="shared" si="300"/>
        <v>4.2499999835854396E-4</v>
      </c>
      <c r="J1494" s="1">
        <f>G1494</f>
        <v>4.2499999835854396E-4</v>
      </c>
      <c r="O1494" s="4">
        <f t="shared" ca="1" si="295"/>
        <v>2.6403809405022333E-3</v>
      </c>
      <c r="P1494" s="92">
        <f t="shared" si="301"/>
        <v>-1.5876033297558992E-3</v>
      </c>
      <c r="Q1494" s="19">
        <f t="shared" si="302"/>
        <v>39691.277399999999</v>
      </c>
      <c r="R1494" s="90">
        <f t="shared" si="303"/>
        <v>4.0505721563373326E-6</v>
      </c>
      <c r="S1494" s="1">
        <f>S$17</f>
        <v>1</v>
      </c>
      <c r="T1494" s="90">
        <f t="shared" si="304"/>
        <v>4.0505721563373326E-6</v>
      </c>
    </row>
    <row r="1495" spans="1:20" ht="12.95" customHeight="1" x14ac:dyDescent="0.2">
      <c r="A1495" s="36" t="s">
        <v>3512</v>
      </c>
      <c r="B1495" s="156" t="s">
        <v>2232</v>
      </c>
      <c r="C1495" s="157">
        <v>54722.359799999998</v>
      </c>
      <c r="D1495" s="157" t="s">
        <v>2272</v>
      </c>
      <c r="E1495" s="4">
        <f t="shared" si="298"/>
        <v>370.0067654749252</v>
      </c>
      <c r="F1495" s="4">
        <f t="shared" si="299"/>
        <v>370</v>
      </c>
      <c r="G1495" s="4">
        <f t="shared" si="300"/>
        <v>4.2549999998300336E-3</v>
      </c>
      <c r="K1495" s="1">
        <f>G1495</f>
        <v>4.2549999998300336E-3</v>
      </c>
      <c r="O1495" s="4">
        <f t="shared" ca="1" si="295"/>
        <v>2.6482868278232138E-3</v>
      </c>
      <c r="P1495" s="92">
        <f t="shared" si="301"/>
        <v>-1.5654022806823572E-3</v>
      </c>
      <c r="Q1495" s="19">
        <f t="shared" si="302"/>
        <v>39703.859799999998</v>
      </c>
      <c r="R1495" s="90">
        <f t="shared" si="303"/>
        <v>3.3877082706993843E-5</v>
      </c>
      <c r="S1495" s="1">
        <f>S$18</f>
        <v>1</v>
      </c>
      <c r="T1495">
        <f t="shared" si="304"/>
        <v>3.3877082706993843E-5</v>
      </c>
    </row>
    <row r="1496" spans="1:20" ht="12.95" customHeight="1" x14ac:dyDescent="0.2">
      <c r="A1496" s="158" t="s">
        <v>2276</v>
      </c>
      <c r="B1496" s="148" t="s">
        <v>2226</v>
      </c>
      <c r="C1496" s="60">
        <v>54738.393300000003</v>
      </c>
      <c r="D1496" s="52">
        <v>5.9999999999999995E-4</v>
      </c>
      <c r="E1496" s="4">
        <f t="shared" si="298"/>
        <v>395.50012441796088</v>
      </c>
      <c r="F1496" s="4">
        <f t="shared" si="299"/>
        <v>395.5</v>
      </c>
      <c r="G1496" s="4">
        <f t="shared" si="300"/>
        <v>7.8249999205581844E-5</v>
      </c>
      <c r="K1496" s="1">
        <f>G1496</f>
        <v>7.8249999205581844E-5</v>
      </c>
      <c r="O1496" s="4">
        <f t="shared" ca="1" si="295"/>
        <v>2.6583668341574637E-3</v>
      </c>
      <c r="P1496" s="92">
        <f t="shared" si="301"/>
        <v>-1.5371414555057194E-3</v>
      </c>
      <c r="Q1496" s="19">
        <f t="shared" si="302"/>
        <v>39719.893300000003</v>
      </c>
      <c r="R1496" s="90">
        <f t="shared" si="303"/>
        <v>2.6094895519542941E-6</v>
      </c>
      <c r="S1496" s="1">
        <f>S$18</f>
        <v>1</v>
      </c>
      <c r="T1496" s="90">
        <f t="shared" si="304"/>
        <v>2.6094895519542941E-6</v>
      </c>
    </row>
    <row r="1497" spans="1:20" ht="12.95" customHeight="1" x14ac:dyDescent="0.2">
      <c r="A1497" s="36" t="s">
        <v>3690</v>
      </c>
      <c r="B1497" s="156" t="s">
        <v>2226</v>
      </c>
      <c r="C1497" s="157">
        <v>54738.397599999997</v>
      </c>
      <c r="D1497" s="157" t="s">
        <v>2272</v>
      </c>
      <c r="E1497" s="4">
        <f t="shared" si="298"/>
        <v>395.50696144314458</v>
      </c>
      <c r="F1497" s="4">
        <f t="shared" si="299"/>
        <v>395.5</v>
      </c>
      <c r="G1497" s="4">
        <f t="shared" si="300"/>
        <v>4.3782499924418516E-3</v>
      </c>
      <c r="K1497" s="1">
        <f>G1497</f>
        <v>4.3782499924418516E-3</v>
      </c>
      <c r="O1497" s="4">
        <f t="shared" ca="1" si="295"/>
        <v>2.6583668341574637E-3</v>
      </c>
      <c r="P1497" s="92">
        <f t="shared" si="301"/>
        <v>-1.5371414555057194E-3</v>
      </c>
      <c r="Q1497" s="19">
        <f t="shared" si="302"/>
        <v>39719.897599999997</v>
      </c>
      <c r="R1497" s="90">
        <f t="shared" si="303"/>
        <v>3.4991855982451265E-5</v>
      </c>
      <c r="S1497" s="1">
        <f>S$18</f>
        <v>1</v>
      </c>
      <c r="T1497">
        <f t="shared" si="304"/>
        <v>3.4991855982451265E-5</v>
      </c>
    </row>
    <row r="1498" spans="1:20" ht="12.95" customHeight="1" x14ac:dyDescent="0.2">
      <c r="A1498" s="36" t="s">
        <v>3690</v>
      </c>
      <c r="B1498" s="156" t="s">
        <v>2232</v>
      </c>
      <c r="C1498" s="157">
        <v>54798.457000000002</v>
      </c>
      <c r="D1498" s="157" t="s">
        <v>2272</v>
      </c>
      <c r="E1498" s="4">
        <f t="shared" si="298"/>
        <v>491.00175934148365</v>
      </c>
      <c r="F1498" s="4">
        <f t="shared" si="299"/>
        <v>491</v>
      </c>
      <c r="G1498" s="4">
        <f t="shared" si="300"/>
        <v>1.1064999998779967E-3</v>
      </c>
      <c r="K1498" s="1">
        <f>G1498</f>
        <v>1.1064999998779967E-3</v>
      </c>
      <c r="O1498" s="4">
        <f t="shared" ca="1" si="295"/>
        <v>2.6961174461151457E-3</v>
      </c>
      <c r="P1498" s="92">
        <f t="shared" si="301"/>
        <v>-1.4317551748321148E-3</v>
      </c>
      <c r="Q1498" s="19">
        <f t="shared" si="302"/>
        <v>39779.957000000002</v>
      </c>
      <c r="R1498" s="90">
        <f t="shared" si="303"/>
        <v>6.4427393319426585E-6</v>
      </c>
      <c r="S1498" s="1">
        <f>S$18</f>
        <v>1</v>
      </c>
      <c r="T1498">
        <f t="shared" si="304"/>
        <v>6.4427393319426585E-6</v>
      </c>
    </row>
    <row r="1499" spans="1:20" ht="12.95" customHeight="1" x14ac:dyDescent="0.2">
      <c r="A1499" s="51" t="s">
        <v>2282</v>
      </c>
      <c r="B1499" s="164"/>
      <c r="C1499" s="51">
        <v>54813.5504</v>
      </c>
      <c r="D1499" s="51">
        <v>1E-4</v>
      </c>
      <c r="E1499" s="4">
        <f t="shared" si="298"/>
        <v>515.00035377630081</v>
      </c>
      <c r="F1499" s="4">
        <f t="shared" si="299"/>
        <v>515</v>
      </c>
      <c r="G1499" s="4">
        <f t="shared" si="300"/>
        <v>2.2249999892665073E-4</v>
      </c>
      <c r="J1499" s="1">
        <f>G1499</f>
        <v>2.2249999892665073E-4</v>
      </c>
      <c r="O1499" s="4">
        <f t="shared" ca="1" si="295"/>
        <v>2.705604510900322E-3</v>
      </c>
      <c r="P1499" s="92">
        <f t="shared" si="301"/>
        <v>-1.4053831657258658E-3</v>
      </c>
      <c r="Q1499" s="19">
        <f t="shared" si="302"/>
        <v>39795.0504</v>
      </c>
      <c r="R1499" s="90">
        <f t="shared" si="303"/>
        <v>2.6500035977590921E-6</v>
      </c>
      <c r="S1499" s="1">
        <f>S$17</f>
        <v>1</v>
      </c>
      <c r="T1499" s="90">
        <f t="shared" si="304"/>
        <v>2.6500035977590921E-6</v>
      </c>
    </row>
    <row r="1500" spans="1:20" ht="12.95" customHeight="1" x14ac:dyDescent="0.2">
      <c r="A1500" s="55" t="s">
        <v>2287</v>
      </c>
      <c r="B1500" s="53" t="s">
        <v>2232</v>
      </c>
      <c r="C1500" s="52">
        <v>54813.5504</v>
      </c>
      <c r="D1500" s="52">
        <v>1E-4</v>
      </c>
      <c r="E1500" s="4">
        <f t="shared" si="298"/>
        <v>515.00035377630081</v>
      </c>
      <c r="F1500" s="4">
        <f t="shared" si="299"/>
        <v>515</v>
      </c>
      <c r="G1500" s="4">
        <f t="shared" si="300"/>
        <v>2.2249999892665073E-4</v>
      </c>
      <c r="J1500" s="1">
        <f>G1500</f>
        <v>2.2249999892665073E-4</v>
      </c>
      <c r="O1500" s="4">
        <f t="shared" ca="1" si="295"/>
        <v>2.705604510900322E-3</v>
      </c>
      <c r="P1500" s="92">
        <f t="shared" si="301"/>
        <v>-1.4053831657258658E-3</v>
      </c>
      <c r="Q1500" s="19">
        <f t="shared" si="302"/>
        <v>39795.0504</v>
      </c>
      <c r="R1500" s="90">
        <f t="shared" si="303"/>
        <v>2.6500035977590921E-6</v>
      </c>
      <c r="S1500" s="1">
        <f>S$17</f>
        <v>1</v>
      </c>
      <c r="T1500" s="90">
        <f t="shared" si="304"/>
        <v>2.6500035977590921E-6</v>
      </c>
    </row>
    <row r="1501" spans="1:20" ht="12.95" customHeight="1" x14ac:dyDescent="0.2">
      <c r="A1501" s="36" t="s">
        <v>3701</v>
      </c>
      <c r="B1501" s="156" t="s">
        <v>2232</v>
      </c>
      <c r="C1501" s="157">
        <v>54856.945</v>
      </c>
      <c r="D1501" s="157" t="s">
        <v>2272</v>
      </c>
      <c r="E1501" s="4">
        <f t="shared" si="298"/>
        <v>583.99802203270781</v>
      </c>
      <c r="F1501" s="4">
        <f t="shared" si="299"/>
        <v>584</v>
      </c>
      <c r="G1501" s="4">
        <f t="shared" si="300"/>
        <v>-1.2439999991329387E-3</v>
      </c>
      <c r="I1501" s="1">
        <f>G1501</f>
        <v>-1.2439999991329387E-3</v>
      </c>
      <c r="O1501" s="4">
        <f t="shared" ca="1" si="295"/>
        <v>2.7328798221577045E-3</v>
      </c>
      <c r="P1501" s="92">
        <f t="shared" si="301"/>
        <v>-1.3298153551414235E-3</v>
      </c>
      <c r="Q1501" s="19">
        <f t="shared" si="302"/>
        <v>39838.445</v>
      </c>
      <c r="R1501" s="90">
        <f t="shared" si="303"/>
        <v>7.3642753268629847E-9</v>
      </c>
      <c r="S1501" s="1">
        <f>S$16</f>
        <v>0.1</v>
      </c>
      <c r="T1501" s="90">
        <f t="shared" si="304"/>
        <v>7.3642753268629847E-10</v>
      </c>
    </row>
    <row r="1502" spans="1:20" ht="12.95" customHeight="1" x14ac:dyDescent="0.2">
      <c r="A1502" s="55" t="s">
        <v>2286</v>
      </c>
      <c r="B1502" s="53" t="s">
        <v>2232</v>
      </c>
      <c r="C1502" s="52">
        <v>55058.831599999998</v>
      </c>
      <c r="D1502" s="52">
        <v>1E-4</v>
      </c>
      <c r="E1502" s="4">
        <f t="shared" si="298"/>
        <v>904.99889892093586</v>
      </c>
      <c r="F1502" s="4">
        <f t="shared" si="299"/>
        <v>905</v>
      </c>
      <c r="G1502" s="4">
        <f t="shared" si="300"/>
        <v>-6.925000052433461E-4</v>
      </c>
      <c r="J1502" s="1">
        <f>G1502</f>
        <v>-6.925000052433461E-4</v>
      </c>
      <c r="O1502" s="4">
        <f t="shared" ca="1" si="295"/>
        <v>2.8597693136594407E-3</v>
      </c>
      <c r="P1502" s="92">
        <f t="shared" si="301"/>
        <v>-9.8317150693958202E-4</v>
      </c>
      <c r="Q1502" s="19">
        <f t="shared" si="302"/>
        <v>40040.331599999998</v>
      </c>
      <c r="R1502" s="90">
        <f t="shared" si="303"/>
        <v>8.4489921898344882E-8</v>
      </c>
      <c r="S1502" s="1">
        <f>S$17</f>
        <v>1</v>
      </c>
      <c r="T1502" s="167">
        <f t="shared" si="304"/>
        <v>8.4489921898344882E-8</v>
      </c>
    </row>
    <row r="1503" spans="1:20" ht="12.95" customHeight="1" x14ac:dyDescent="0.2">
      <c r="A1503" s="36" t="s">
        <v>3709</v>
      </c>
      <c r="B1503" s="156" t="s">
        <v>2232</v>
      </c>
      <c r="C1503" s="157">
        <v>55066.3799</v>
      </c>
      <c r="D1503" s="157" t="s">
        <v>2272</v>
      </c>
      <c r="E1503" s="4">
        <f t="shared" si="298"/>
        <v>917.00074014772429</v>
      </c>
      <c r="F1503" s="4">
        <f t="shared" si="299"/>
        <v>917</v>
      </c>
      <c r="G1503" s="4">
        <f t="shared" si="300"/>
        <v>4.6550000115530565E-4</v>
      </c>
      <c r="K1503" s="1">
        <f>G1503</f>
        <v>4.6550000115530565E-4</v>
      </c>
      <c r="O1503" s="4">
        <f t="shared" ref="O1503:O1566" ca="1" si="305">+C$11+C$12*F1503</f>
        <v>2.8645128460520293E-3</v>
      </c>
      <c r="P1503" s="92">
        <f t="shared" si="301"/>
        <v>-9.7036960697057157E-4</v>
      </c>
      <c r="Q1503" s="19">
        <f t="shared" si="302"/>
        <v>40047.8799</v>
      </c>
      <c r="R1503" s="90">
        <f t="shared" si="303"/>
        <v>2.0617215315395599E-6</v>
      </c>
      <c r="S1503" s="1">
        <f>S$18</f>
        <v>1</v>
      </c>
      <c r="T1503" s="1">
        <f t="shared" si="304"/>
        <v>2.0617215315395599E-6</v>
      </c>
    </row>
    <row r="1504" spans="1:20" ht="12.95" customHeight="1" x14ac:dyDescent="0.2">
      <c r="A1504" s="36" t="s">
        <v>3709</v>
      </c>
      <c r="B1504" s="156" t="s">
        <v>2226</v>
      </c>
      <c r="C1504" s="157">
        <v>55097.510999999999</v>
      </c>
      <c r="D1504" s="157" t="s">
        <v>2272</v>
      </c>
      <c r="E1504" s="4">
        <f t="shared" si="298"/>
        <v>966.49937155017892</v>
      </c>
      <c r="F1504" s="4">
        <f t="shared" si="299"/>
        <v>966.5</v>
      </c>
      <c r="G1504" s="4">
        <f t="shared" si="300"/>
        <v>-3.9525000465800986E-4</v>
      </c>
      <c r="K1504" s="1">
        <f>G1504</f>
        <v>-3.9525000465800986E-4</v>
      </c>
      <c r="O1504" s="4">
        <f t="shared" ca="1" si="305"/>
        <v>2.8840799171714559E-3</v>
      </c>
      <c r="P1504" s="92">
        <f t="shared" si="301"/>
        <v>-9.1768118446566122E-4</v>
      </c>
      <c r="Q1504" s="19">
        <f t="shared" si="302"/>
        <v>40079.010999999999</v>
      </c>
      <c r="R1504" s="90">
        <f t="shared" si="303"/>
        <v>2.7293433763521458E-7</v>
      </c>
      <c r="S1504" s="1">
        <f>S$18</f>
        <v>1</v>
      </c>
      <c r="T1504" s="1">
        <f t="shared" si="304"/>
        <v>2.7293433763521458E-7</v>
      </c>
    </row>
    <row r="1505" spans="1:20" ht="12.95" customHeight="1" x14ac:dyDescent="0.2">
      <c r="A1505" s="55" t="s">
        <v>2285</v>
      </c>
      <c r="B1505" s="53"/>
      <c r="C1505" s="52">
        <v>55157.573299999996</v>
      </c>
      <c r="D1505" s="52">
        <v>1E-4</v>
      </c>
      <c r="E1505" s="4">
        <f t="shared" si="298"/>
        <v>1061.9987804654972</v>
      </c>
      <c r="F1505" s="4">
        <f t="shared" si="299"/>
        <v>1062</v>
      </c>
      <c r="G1505" s="4">
        <f t="shared" si="300"/>
        <v>-7.6700000499840826E-4</v>
      </c>
      <c r="J1505" s="1">
        <f>G1505</f>
        <v>-7.6700000499840826E-4</v>
      </c>
      <c r="O1505" s="4">
        <f t="shared" ca="1" si="305"/>
        <v>2.9218305291291375E-3</v>
      </c>
      <c r="P1505" s="92">
        <f t="shared" si="301"/>
        <v>-8.1657297058617914E-4</v>
      </c>
      <c r="Q1505" s="19">
        <f t="shared" si="302"/>
        <v>40139.073299999996</v>
      </c>
      <c r="R1505" s="90">
        <f t="shared" si="303"/>
        <v>2.4574789171663156E-9</v>
      </c>
      <c r="S1505" s="1">
        <f>S$17</f>
        <v>1</v>
      </c>
      <c r="T1505" s="167">
        <f t="shared" si="304"/>
        <v>2.4574789171663156E-9</v>
      </c>
    </row>
    <row r="1506" spans="1:20" ht="12.95" customHeight="1" x14ac:dyDescent="0.2">
      <c r="A1506" s="46" t="s">
        <v>2280</v>
      </c>
      <c r="B1506" s="45" t="s">
        <v>2232</v>
      </c>
      <c r="C1506" s="46">
        <v>55233.359400000001</v>
      </c>
      <c r="D1506" s="46">
        <v>3.5000000000000001E-3</v>
      </c>
      <c r="E1506" s="4">
        <f t="shared" si="298"/>
        <v>1182.4991235092691</v>
      </c>
      <c r="F1506" s="4">
        <f t="shared" si="299"/>
        <v>1182.5</v>
      </c>
      <c r="G1506" s="4">
        <f t="shared" si="300"/>
        <v>-5.5124999926192686E-4</v>
      </c>
      <c r="J1506" s="1">
        <f>G1506</f>
        <v>-5.5124999926192686E-4</v>
      </c>
      <c r="O1506" s="4">
        <f t="shared" ca="1" si="305"/>
        <v>2.9694635002380449E-3</v>
      </c>
      <c r="P1506" s="92">
        <f t="shared" si="301"/>
        <v>-6.9001762176623476E-4</v>
      </c>
      <c r="Q1506" s="19">
        <f t="shared" si="302"/>
        <v>40214.859400000001</v>
      </c>
      <c r="R1506" s="90">
        <f t="shared" si="303"/>
        <v>1.9256453055498101E-8</v>
      </c>
      <c r="S1506" s="1">
        <f>S$17</f>
        <v>1</v>
      </c>
      <c r="T1506" s="167">
        <f t="shared" si="304"/>
        <v>1.9256453055498101E-8</v>
      </c>
    </row>
    <row r="1507" spans="1:20" ht="12.95" customHeight="1" x14ac:dyDescent="0.2">
      <c r="A1507" s="158" t="s">
        <v>2277</v>
      </c>
      <c r="B1507" s="148" t="s">
        <v>2226</v>
      </c>
      <c r="C1507" s="60">
        <v>55353.486599999997</v>
      </c>
      <c r="D1507" s="60">
        <v>2.9999999999999997E-4</v>
      </c>
      <c r="E1507" s="4">
        <f t="shared" si="298"/>
        <v>1373.5020753551391</v>
      </c>
      <c r="F1507" s="4">
        <f t="shared" si="299"/>
        <v>1373.5</v>
      </c>
      <c r="G1507" s="4">
        <f t="shared" si="300"/>
        <v>1.3052499925834127E-3</v>
      </c>
      <c r="K1507" s="1">
        <f>G1507</f>
        <v>1.3052499925834127E-3</v>
      </c>
      <c r="O1507" s="4">
        <f t="shared" ca="1" si="305"/>
        <v>3.0449647241534081E-3</v>
      </c>
      <c r="P1507" s="92">
        <f t="shared" si="301"/>
        <v>-4.9175334853248937E-4</v>
      </c>
      <c r="Q1507" s="19">
        <f t="shared" si="302"/>
        <v>40334.986599999997</v>
      </c>
      <c r="R1507" s="90">
        <f t="shared" si="303"/>
        <v>3.2292210079817154E-6</v>
      </c>
      <c r="S1507" s="1">
        <f>S$18</f>
        <v>1</v>
      </c>
      <c r="T1507" s="167">
        <f t="shared" si="304"/>
        <v>3.2292210079817154E-6</v>
      </c>
    </row>
    <row r="1508" spans="1:20" ht="12.95" customHeight="1" x14ac:dyDescent="0.2">
      <c r="A1508" s="158" t="s">
        <v>2277</v>
      </c>
      <c r="B1508" s="148" t="s">
        <v>2232</v>
      </c>
      <c r="C1508" s="60">
        <v>55376.440600000002</v>
      </c>
      <c r="D1508" s="60">
        <v>2.0000000000000001E-4</v>
      </c>
      <c r="E1508" s="4">
        <f t="shared" si="298"/>
        <v>1409.9990698465722</v>
      </c>
      <c r="F1508" s="4">
        <f t="shared" si="299"/>
        <v>1410</v>
      </c>
      <c r="G1508" s="4">
        <f t="shared" si="300"/>
        <v>-5.850000015925616E-4</v>
      </c>
      <c r="K1508" s="1">
        <f>G1508</f>
        <v>-5.850000015925616E-4</v>
      </c>
      <c r="O1508" s="4">
        <f t="shared" ca="1" si="305"/>
        <v>3.0593929685141974E-3</v>
      </c>
      <c r="P1508" s="92">
        <f t="shared" si="301"/>
        <v>-4.5419087566446692E-4</v>
      </c>
      <c r="Q1508" s="19">
        <f t="shared" si="302"/>
        <v>40357.940600000002</v>
      </c>
      <c r="R1508" s="90">
        <f t="shared" si="303"/>
        <v>1.7111027426072133E-8</v>
      </c>
      <c r="S1508" s="1">
        <f>S$18</f>
        <v>1</v>
      </c>
      <c r="T1508" s="167">
        <f t="shared" si="304"/>
        <v>1.7111027426072133E-8</v>
      </c>
    </row>
    <row r="1509" spans="1:20" ht="12.95" customHeight="1" x14ac:dyDescent="0.2">
      <c r="A1509" s="46" t="s">
        <v>2281</v>
      </c>
      <c r="B1509" s="45" t="s">
        <v>2232</v>
      </c>
      <c r="C1509" s="46">
        <v>55381.469400000002</v>
      </c>
      <c r="D1509" s="46">
        <v>4.8999999999999998E-3</v>
      </c>
      <c r="E1509" s="4">
        <f t="shared" si="298"/>
        <v>1417.9948913111743</v>
      </c>
      <c r="F1509" s="4">
        <f t="shared" si="299"/>
        <v>1418</v>
      </c>
      <c r="G1509" s="4">
        <f t="shared" si="300"/>
        <v>-3.2130000035976991E-3</v>
      </c>
      <c r="J1509" s="1">
        <f>G1509</f>
        <v>-3.2130000035976991E-3</v>
      </c>
      <c r="O1509" s="4">
        <f t="shared" ca="1" si="305"/>
        <v>3.0625553234425893E-3</v>
      </c>
      <c r="P1509" s="92">
        <f t="shared" si="301"/>
        <v>-4.4597196948546855E-4</v>
      </c>
      <c r="Q1509" s="19">
        <f t="shared" si="302"/>
        <v>40362.969400000002</v>
      </c>
      <c r="R1509" s="90">
        <f t="shared" si="303"/>
        <v>7.6564441415629957E-6</v>
      </c>
      <c r="S1509" s="1">
        <f>S$17</f>
        <v>1</v>
      </c>
      <c r="T1509" s="167">
        <f t="shared" si="304"/>
        <v>7.6564441415629957E-6</v>
      </c>
    </row>
    <row r="1510" spans="1:20" ht="12.95" customHeight="1" x14ac:dyDescent="0.2">
      <c r="A1510" s="36" t="s">
        <v>48</v>
      </c>
      <c r="B1510" s="156" t="s">
        <v>2232</v>
      </c>
      <c r="C1510" s="157">
        <v>55381.469499999999</v>
      </c>
      <c r="D1510" s="157" t="s">
        <v>2272</v>
      </c>
      <c r="E1510" s="4">
        <f t="shared" si="298"/>
        <v>1417.9950503117561</v>
      </c>
      <c r="F1510" s="4">
        <f t="shared" si="299"/>
        <v>1418</v>
      </c>
      <c r="G1510" s="4">
        <f t="shared" si="300"/>
        <v>-3.1130000061239116E-3</v>
      </c>
      <c r="K1510" s="1">
        <f>G1510</f>
        <v>-3.1130000061239116E-3</v>
      </c>
      <c r="O1510" s="4">
        <f t="shared" ca="1" si="305"/>
        <v>3.0625553234425893E-3</v>
      </c>
      <c r="P1510" s="92">
        <f t="shared" si="301"/>
        <v>-4.4597196948546855E-4</v>
      </c>
      <c r="Q1510" s="19">
        <f t="shared" si="302"/>
        <v>40362.969499999999</v>
      </c>
      <c r="R1510" s="90">
        <f t="shared" si="303"/>
        <v>7.1130385482155097E-6</v>
      </c>
      <c r="S1510" s="1">
        <f>S$18</f>
        <v>1</v>
      </c>
      <c r="T1510" s="1">
        <f t="shared" si="304"/>
        <v>7.1130385482155097E-6</v>
      </c>
    </row>
    <row r="1511" spans="1:20" ht="12.95" customHeight="1" x14ac:dyDescent="0.2">
      <c r="A1511" s="36" t="s">
        <v>52</v>
      </c>
      <c r="B1511" s="156" t="s">
        <v>2232</v>
      </c>
      <c r="C1511" s="157">
        <v>55386.502099999998</v>
      </c>
      <c r="D1511" s="157" t="s">
        <v>2272</v>
      </c>
      <c r="E1511" s="4">
        <f t="shared" si="298"/>
        <v>1425.9969137986211</v>
      </c>
      <c r="F1511" s="4">
        <f t="shared" si="299"/>
        <v>1426</v>
      </c>
      <c r="G1511" s="4">
        <f t="shared" si="300"/>
        <v>-1.9410000022617169E-3</v>
      </c>
      <c r="K1511" s="1">
        <f>G1511</f>
        <v>-1.9410000022617169E-3</v>
      </c>
      <c r="O1511" s="4">
        <f t="shared" ca="1" si="305"/>
        <v>3.0657176783709817E-3</v>
      </c>
      <c r="P1511" s="92">
        <f t="shared" si="301"/>
        <v>-4.3775808428142587E-4</v>
      </c>
      <c r="Q1511" s="19">
        <f t="shared" si="302"/>
        <v>40368.002099999998</v>
      </c>
      <c r="R1511" s="90">
        <f t="shared" si="303"/>
        <v>2.2597362639730639E-6</v>
      </c>
      <c r="S1511" s="1">
        <f>S$18</f>
        <v>1</v>
      </c>
      <c r="T1511" s="1">
        <f t="shared" si="304"/>
        <v>2.2597362639730639E-6</v>
      </c>
    </row>
    <row r="1512" spans="1:20" ht="12.95" customHeight="1" x14ac:dyDescent="0.2">
      <c r="A1512" s="168" t="s">
        <v>1882</v>
      </c>
      <c r="B1512" s="169"/>
      <c r="C1512" s="170">
        <v>55386.502099999998</v>
      </c>
      <c r="D1512" s="170">
        <v>2.8E-3</v>
      </c>
      <c r="E1512" s="4">
        <f t="shared" si="298"/>
        <v>1425.9969137986211</v>
      </c>
      <c r="F1512" s="4">
        <f t="shared" si="299"/>
        <v>1426</v>
      </c>
      <c r="G1512" s="4">
        <f t="shared" si="300"/>
        <v>-1.9410000022617169E-3</v>
      </c>
      <c r="K1512" s="1">
        <f>G1512</f>
        <v>-1.9410000022617169E-3</v>
      </c>
      <c r="O1512" s="4">
        <f t="shared" ca="1" si="305"/>
        <v>3.0657176783709817E-3</v>
      </c>
      <c r="P1512" s="92">
        <f t="shared" si="301"/>
        <v>-4.3775808428142587E-4</v>
      </c>
      <c r="Q1512" s="19">
        <f t="shared" si="302"/>
        <v>40368.002099999998</v>
      </c>
      <c r="R1512" s="90">
        <f t="shared" si="303"/>
        <v>2.2597362639730639E-6</v>
      </c>
      <c r="S1512" s="1">
        <v>0.1</v>
      </c>
      <c r="T1512" s="167">
        <f t="shared" si="304"/>
        <v>2.2597362639730639E-7</v>
      </c>
    </row>
    <row r="1513" spans="1:20" ht="12.95" customHeight="1" x14ac:dyDescent="0.2">
      <c r="A1513" s="36" t="s">
        <v>57</v>
      </c>
      <c r="B1513" s="156" t="s">
        <v>2232</v>
      </c>
      <c r="C1513" s="157">
        <v>55402.227599999998</v>
      </c>
      <c r="D1513" s="157" t="s">
        <v>2272</v>
      </c>
      <c r="E1513" s="4">
        <f t="shared" si="298"/>
        <v>1451.0005509370246</v>
      </c>
      <c r="F1513" s="4">
        <f t="shared" si="299"/>
        <v>1451</v>
      </c>
      <c r="G1513" s="4">
        <f t="shared" si="300"/>
        <v>3.4649999724933878E-4</v>
      </c>
      <c r="I1513" s="1">
        <f>G1513</f>
        <v>3.4649999724933878E-4</v>
      </c>
      <c r="O1513" s="4">
        <f t="shared" ca="1" si="305"/>
        <v>3.0756000375222071E-3</v>
      </c>
      <c r="P1513" s="92">
        <f t="shared" si="301"/>
        <v>-4.1212205477143729E-4</v>
      </c>
      <c r="Q1513" s="19">
        <f t="shared" si="302"/>
        <v>40383.727599999998</v>
      </c>
      <c r="R1513" s="90">
        <f t="shared" si="303"/>
        <v>5.7550741781221306E-7</v>
      </c>
      <c r="S1513" s="1">
        <f>S$16</f>
        <v>0.1</v>
      </c>
      <c r="T1513" s="167">
        <f t="shared" si="304"/>
        <v>5.755074178122131E-8</v>
      </c>
    </row>
    <row r="1514" spans="1:20" ht="12.95" customHeight="1" x14ac:dyDescent="0.2">
      <c r="A1514" s="158" t="s">
        <v>2276</v>
      </c>
      <c r="B1514" s="148" t="s">
        <v>2232</v>
      </c>
      <c r="C1514" s="60">
        <v>55432.415800000002</v>
      </c>
      <c r="D1514" s="52">
        <v>2.0000000000000001E-4</v>
      </c>
      <c r="E1514" s="4">
        <f t="shared" si="298"/>
        <v>1498.9999658148749</v>
      </c>
      <c r="F1514" s="4">
        <f t="shared" si="299"/>
        <v>1499</v>
      </c>
      <c r="G1514" s="4">
        <f t="shared" si="300"/>
        <v>-2.149999636458233E-5</v>
      </c>
      <c r="K1514" s="1">
        <f>G1514</f>
        <v>-2.149999636458233E-5</v>
      </c>
      <c r="O1514" s="4">
        <f t="shared" ca="1" si="305"/>
        <v>3.0945741670925604E-3</v>
      </c>
      <c r="P1514" s="92">
        <f t="shared" si="301"/>
        <v>-3.630383273016723E-4</v>
      </c>
      <c r="Q1514" s="19">
        <f t="shared" si="302"/>
        <v>40413.915800000002</v>
      </c>
      <c r="R1514" s="90">
        <f t="shared" si="303"/>
        <v>1.1664843149929318E-7</v>
      </c>
      <c r="S1514" s="1">
        <f>S$18</f>
        <v>1</v>
      </c>
      <c r="T1514" s="167">
        <f t="shared" si="304"/>
        <v>1.1664843149929318E-7</v>
      </c>
    </row>
    <row r="1515" spans="1:20" ht="12.95" customHeight="1" x14ac:dyDescent="0.2">
      <c r="A1515" s="36" t="s">
        <v>57</v>
      </c>
      <c r="B1515" s="156" t="s">
        <v>2232</v>
      </c>
      <c r="C1515" s="157">
        <v>55473.296600000001</v>
      </c>
      <c r="D1515" s="157" t="s">
        <v>2272</v>
      </c>
      <c r="E1515" s="4">
        <f t="shared" si="298"/>
        <v>1564.0006773424955</v>
      </c>
      <c r="F1515" s="4">
        <f t="shared" si="299"/>
        <v>1564</v>
      </c>
      <c r="G1515" s="4">
        <f t="shared" si="300"/>
        <v>4.2599999869707972E-4</v>
      </c>
      <c r="K1515" s="1">
        <f>G1515</f>
        <v>4.2599999869707972E-4</v>
      </c>
      <c r="O1515" s="4">
        <f t="shared" ca="1" si="305"/>
        <v>3.1202683008857467E-3</v>
      </c>
      <c r="P1515" s="92">
        <f t="shared" si="301"/>
        <v>-2.9685889735081762E-4</v>
      </c>
      <c r="Q1515" s="19">
        <f t="shared" si="302"/>
        <v>40454.796600000001</v>
      </c>
      <c r="R1515" s="90">
        <f t="shared" si="303"/>
        <v>5.2252498359558494E-7</v>
      </c>
      <c r="S1515" s="1">
        <f>S$18</f>
        <v>1</v>
      </c>
      <c r="T1515" s="1">
        <f t="shared" si="304"/>
        <v>5.2252498359558494E-7</v>
      </c>
    </row>
    <row r="1516" spans="1:20" ht="12.95" customHeight="1" x14ac:dyDescent="0.2">
      <c r="A1516" s="36" t="s">
        <v>57</v>
      </c>
      <c r="B1516" s="156" t="s">
        <v>2232</v>
      </c>
      <c r="C1516" s="157">
        <v>55478.327499999999</v>
      </c>
      <c r="D1516" s="157" t="s">
        <v>2272</v>
      </c>
      <c r="E1516" s="4">
        <f t="shared" si="298"/>
        <v>1571.9998378193984</v>
      </c>
      <c r="F1516" s="4">
        <f t="shared" si="299"/>
        <v>1572</v>
      </c>
      <c r="G1516" s="4">
        <f t="shared" si="300"/>
        <v>-1.0200000542681664E-4</v>
      </c>
      <c r="K1516" s="1">
        <f>G1516</f>
        <v>-1.0200000542681664E-4</v>
      </c>
      <c r="O1516" s="4">
        <f t="shared" ca="1" si="305"/>
        <v>3.1234306558141391E-3</v>
      </c>
      <c r="P1516" s="92">
        <f t="shared" si="301"/>
        <v>-2.8873664493971735E-4</v>
      </c>
      <c r="Q1516" s="19">
        <f t="shared" si="302"/>
        <v>40459.827499999999</v>
      </c>
      <c r="R1516" s="90">
        <f t="shared" si="303"/>
        <v>3.4870572536571031E-8</v>
      </c>
      <c r="S1516" s="1">
        <f>S$18</f>
        <v>1</v>
      </c>
      <c r="T1516" s="1">
        <f t="shared" si="304"/>
        <v>3.4870572536571031E-8</v>
      </c>
    </row>
    <row r="1517" spans="1:20" ht="12.95" customHeight="1" x14ac:dyDescent="0.2">
      <c r="A1517" s="52" t="s">
        <v>2284</v>
      </c>
      <c r="B1517" s="53" t="s">
        <v>2226</v>
      </c>
      <c r="C1517" s="52">
        <v>55516.692000000003</v>
      </c>
      <c r="D1517" s="52">
        <v>1E-4</v>
      </c>
      <c r="E1517" s="4">
        <f t="shared" si="298"/>
        <v>1632.9996176035922</v>
      </c>
      <c r="F1517" s="4">
        <f t="shared" si="299"/>
        <v>1633</v>
      </c>
      <c r="G1517" s="4">
        <f t="shared" si="300"/>
        <v>-2.4049999774433672E-4</v>
      </c>
      <c r="J1517" s="1">
        <f>G1517</f>
        <v>-2.4049999774433672E-4</v>
      </c>
      <c r="O1517" s="4">
        <f t="shared" ca="1" si="305"/>
        <v>3.1475436121431292E-3</v>
      </c>
      <c r="P1517" s="92">
        <f t="shared" si="301"/>
        <v>-2.2696957408311361E-4</v>
      </c>
      <c r="Q1517" s="19">
        <f t="shared" si="302"/>
        <v>40498.192000000003</v>
      </c>
      <c r="R1517" s="90">
        <f t="shared" si="303"/>
        <v>1.8307236445218634E-10</v>
      </c>
      <c r="S1517" s="1">
        <f>S$17</f>
        <v>1</v>
      </c>
      <c r="T1517" s="167">
        <f t="shared" si="304"/>
        <v>1.8307236445218634E-10</v>
      </c>
    </row>
    <row r="1518" spans="1:20" ht="12.95" customHeight="1" x14ac:dyDescent="0.2">
      <c r="A1518" s="36" t="s">
        <v>57</v>
      </c>
      <c r="B1518" s="156" t="s">
        <v>2232</v>
      </c>
      <c r="C1518" s="157">
        <v>55528.011299999998</v>
      </c>
      <c r="D1518" s="157" t="s">
        <v>2272</v>
      </c>
      <c r="E1518" s="4">
        <f t="shared" si="298"/>
        <v>1650.9973709253061</v>
      </c>
      <c r="F1518" s="4">
        <f t="shared" si="299"/>
        <v>1651</v>
      </c>
      <c r="G1518" s="4">
        <f t="shared" si="300"/>
        <v>-1.6535000031581149E-3</v>
      </c>
      <c r="K1518" s="1">
        <f>G1518</f>
        <v>-1.6535000031581149E-3</v>
      </c>
      <c r="O1518" s="4">
        <f t="shared" ca="1" si="305"/>
        <v>3.1546589107320118E-3</v>
      </c>
      <c r="P1518" s="92">
        <f t="shared" si="301"/>
        <v>-2.0879900519940402E-4</v>
      </c>
      <c r="Q1518" s="19">
        <f t="shared" si="302"/>
        <v>40509.511299999998</v>
      </c>
      <c r="R1518" s="90">
        <f t="shared" si="303"/>
        <v>2.0871609735028948E-6</v>
      </c>
      <c r="S1518" s="1">
        <f>S$18</f>
        <v>1</v>
      </c>
      <c r="T1518" s="1">
        <f t="shared" si="304"/>
        <v>2.0871609735028948E-6</v>
      </c>
    </row>
    <row r="1519" spans="1:20" ht="12.95" customHeight="1" x14ac:dyDescent="0.2">
      <c r="A1519" s="46" t="s">
        <v>2280</v>
      </c>
      <c r="B1519" s="45" t="s">
        <v>2232</v>
      </c>
      <c r="C1519" s="46">
        <v>55758.515500000001</v>
      </c>
      <c r="D1519" s="46">
        <v>1.1999999999999999E-3</v>
      </c>
      <c r="E1519" s="4">
        <f t="shared" si="298"/>
        <v>2017.5003994889712</v>
      </c>
      <c r="F1519" s="4">
        <f t="shared" si="299"/>
        <v>2017.5</v>
      </c>
      <c r="G1519" s="4">
        <f t="shared" si="300"/>
        <v>2.512499995646067E-4</v>
      </c>
      <c r="J1519" s="1">
        <f>G1519</f>
        <v>2.512499995646067E-4</v>
      </c>
      <c r="O1519" s="4">
        <f t="shared" ca="1" si="305"/>
        <v>3.2995342958889785E-3</v>
      </c>
      <c r="P1519" s="92">
        <f t="shared" si="301"/>
        <v>1.5564621659834761E-4</v>
      </c>
      <c r="Q1519" s="19">
        <f t="shared" si="302"/>
        <v>40740.015500000001</v>
      </c>
      <c r="R1519" s="90">
        <f t="shared" si="303"/>
        <v>9.140083317459572E-9</v>
      </c>
      <c r="S1519" s="1">
        <f>S$17</f>
        <v>1</v>
      </c>
      <c r="T1519" s="167">
        <f t="shared" si="304"/>
        <v>9.140083317459572E-9</v>
      </c>
    </row>
    <row r="1520" spans="1:20" ht="12.95" customHeight="1" x14ac:dyDescent="0.2">
      <c r="A1520" s="168" t="s">
        <v>1884</v>
      </c>
      <c r="B1520" s="169"/>
      <c r="C1520" s="170">
        <v>55817.32028</v>
      </c>
      <c r="D1520" s="170">
        <v>5.1999999999999997E-5</v>
      </c>
      <c r="E1520" s="4">
        <f t="shared" si="298"/>
        <v>2111.0003442362654</v>
      </c>
      <c r="F1520" s="4">
        <f t="shared" si="299"/>
        <v>2111</v>
      </c>
      <c r="G1520" s="4">
        <f t="shared" si="300"/>
        <v>2.164999968954362E-4</v>
      </c>
      <c r="K1520" s="1">
        <f t="shared" ref="K1520:K1525" si="306">G1520</f>
        <v>2.164999968954362E-4</v>
      </c>
      <c r="O1520" s="4">
        <f t="shared" ca="1" si="305"/>
        <v>3.3364943191145622E-3</v>
      </c>
      <c r="P1520" s="92">
        <f t="shared" si="301"/>
        <v>2.4693488384313212E-4</v>
      </c>
      <c r="Q1520" s="19">
        <f t="shared" si="302"/>
        <v>40798.82028</v>
      </c>
      <c r="R1520" s="90">
        <f t="shared" si="303"/>
        <v>9.2628234351903179E-10</v>
      </c>
      <c r="S1520" s="1">
        <f>S$17</f>
        <v>1</v>
      </c>
      <c r="T1520" s="167">
        <f t="shared" si="304"/>
        <v>9.2628234351903179E-10</v>
      </c>
    </row>
    <row r="1521" spans="1:20" ht="12.95" customHeight="1" x14ac:dyDescent="0.2">
      <c r="A1521" s="168" t="s">
        <v>1884</v>
      </c>
      <c r="B1521" s="169"/>
      <c r="C1521" s="170">
        <v>55817.32028</v>
      </c>
      <c r="D1521" s="170">
        <v>5.1999999999999997E-5</v>
      </c>
      <c r="E1521" s="4">
        <f t="shared" si="298"/>
        <v>2111.0003442362654</v>
      </c>
      <c r="F1521" s="4">
        <f t="shared" si="299"/>
        <v>2111</v>
      </c>
      <c r="G1521" s="4">
        <f t="shared" si="300"/>
        <v>2.164999968954362E-4</v>
      </c>
      <c r="K1521" s="1">
        <f t="shared" si="306"/>
        <v>2.164999968954362E-4</v>
      </c>
      <c r="O1521" s="4">
        <f t="shared" ca="1" si="305"/>
        <v>3.3364943191145622E-3</v>
      </c>
      <c r="P1521" s="92">
        <f t="shared" si="301"/>
        <v>2.4693488384313212E-4</v>
      </c>
      <c r="Q1521" s="19">
        <f t="shared" si="302"/>
        <v>40798.82028</v>
      </c>
      <c r="R1521" s="90">
        <f t="shared" si="303"/>
        <v>9.2628234351903179E-10</v>
      </c>
      <c r="S1521" s="1">
        <f>S$17</f>
        <v>1</v>
      </c>
      <c r="T1521" s="167">
        <f t="shared" si="304"/>
        <v>9.2628234351903179E-10</v>
      </c>
    </row>
    <row r="1522" spans="1:20" ht="12.95" customHeight="1" x14ac:dyDescent="0.2">
      <c r="A1522" s="168" t="s">
        <v>1884</v>
      </c>
      <c r="B1522" s="169"/>
      <c r="C1522" s="170">
        <v>55817.32028</v>
      </c>
      <c r="D1522" s="170">
        <v>5.1999999999999997E-5</v>
      </c>
      <c r="E1522" s="4">
        <f t="shared" si="298"/>
        <v>2111.0003442362654</v>
      </c>
      <c r="F1522" s="4">
        <f t="shared" si="299"/>
        <v>2111</v>
      </c>
      <c r="G1522" s="4">
        <f t="shared" si="300"/>
        <v>2.164999968954362E-4</v>
      </c>
      <c r="K1522" s="1">
        <f t="shared" si="306"/>
        <v>2.164999968954362E-4</v>
      </c>
      <c r="O1522" s="4">
        <f t="shared" ca="1" si="305"/>
        <v>3.3364943191145622E-3</v>
      </c>
      <c r="P1522" s="92">
        <f t="shared" si="301"/>
        <v>2.4693488384313212E-4</v>
      </c>
      <c r="Q1522" s="19">
        <f t="shared" si="302"/>
        <v>40798.82028</v>
      </c>
      <c r="R1522" s="90">
        <f t="shared" si="303"/>
        <v>9.2628234351903179E-10</v>
      </c>
      <c r="S1522" s="1">
        <f>S$17</f>
        <v>1</v>
      </c>
      <c r="T1522" s="167">
        <f t="shared" si="304"/>
        <v>9.2628234351903179E-10</v>
      </c>
    </row>
    <row r="1523" spans="1:20" ht="12.95" customHeight="1" x14ac:dyDescent="0.2">
      <c r="A1523" s="168" t="s">
        <v>1884</v>
      </c>
      <c r="B1523" s="169"/>
      <c r="C1523" s="170">
        <v>55817.32028</v>
      </c>
      <c r="D1523" s="170">
        <v>5.1999999999999997E-5</v>
      </c>
      <c r="E1523" s="4">
        <f t="shared" si="298"/>
        <v>2111.0003442362654</v>
      </c>
      <c r="F1523" s="4">
        <f t="shared" si="299"/>
        <v>2111</v>
      </c>
      <c r="G1523" s="4">
        <f t="shared" si="300"/>
        <v>2.164999968954362E-4</v>
      </c>
      <c r="K1523" s="1">
        <f t="shared" si="306"/>
        <v>2.164999968954362E-4</v>
      </c>
      <c r="O1523" s="4">
        <f t="shared" ca="1" si="305"/>
        <v>3.3364943191145622E-3</v>
      </c>
      <c r="P1523" s="92">
        <f t="shared" si="301"/>
        <v>2.4693488384313212E-4</v>
      </c>
      <c r="Q1523" s="19">
        <f t="shared" si="302"/>
        <v>40798.82028</v>
      </c>
      <c r="R1523" s="90">
        <f t="shared" si="303"/>
        <v>9.2628234351903179E-10</v>
      </c>
      <c r="S1523" s="1">
        <f>S$17</f>
        <v>1</v>
      </c>
      <c r="T1523" s="167">
        <f t="shared" si="304"/>
        <v>9.2628234351903179E-10</v>
      </c>
    </row>
    <row r="1524" spans="1:20" ht="12.95" customHeight="1" x14ac:dyDescent="0.2">
      <c r="A1524" s="55" t="s">
        <v>2298</v>
      </c>
      <c r="B1524" s="53" t="s">
        <v>2232</v>
      </c>
      <c r="C1524" s="52">
        <v>55817.320350000002</v>
      </c>
      <c r="D1524" s="52">
        <v>1E-4</v>
      </c>
      <c r="E1524" s="4">
        <f t="shared" si="298"/>
        <v>2111.0004555366786</v>
      </c>
      <c r="F1524" s="4">
        <f t="shared" si="299"/>
        <v>2111</v>
      </c>
      <c r="G1524" s="4">
        <f t="shared" si="300"/>
        <v>2.8649999876506627E-4</v>
      </c>
      <c r="K1524" s="1">
        <f t="shared" si="306"/>
        <v>2.8649999876506627E-4</v>
      </c>
      <c r="O1524" s="4">
        <f t="shared" ca="1" si="305"/>
        <v>3.3364943191145622E-3</v>
      </c>
      <c r="P1524" s="92">
        <f t="shared" si="301"/>
        <v>2.4693488384313212E-4</v>
      </c>
      <c r="Q1524" s="19">
        <f t="shared" si="302"/>
        <v>40798.820350000002</v>
      </c>
      <c r="R1524" s="90">
        <f t="shared" si="303"/>
        <v>1.5653983187858558E-9</v>
      </c>
      <c r="S1524" s="1">
        <f>S$18</f>
        <v>1</v>
      </c>
      <c r="T1524" s="167">
        <f t="shared" si="304"/>
        <v>1.5653983187858558E-9</v>
      </c>
    </row>
    <row r="1525" spans="1:20" ht="12.95" customHeight="1" x14ac:dyDescent="0.2">
      <c r="A1525" s="36" t="s">
        <v>3770</v>
      </c>
      <c r="B1525" s="156" t="s">
        <v>2232</v>
      </c>
      <c r="C1525" s="157">
        <v>55828.011100000003</v>
      </c>
      <c r="D1525" s="157" t="s">
        <v>2272</v>
      </c>
      <c r="E1525" s="4">
        <f t="shared" si="298"/>
        <v>2127.9988106756196</v>
      </c>
      <c r="F1525" s="4">
        <f t="shared" si="299"/>
        <v>2128</v>
      </c>
      <c r="G1525" s="4">
        <f t="shared" si="300"/>
        <v>-7.479999985662289E-4</v>
      </c>
      <c r="K1525" s="1">
        <f t="shared" si="306"/>
        <v>-7.479999985662289E-4</v>
      </c>
      <c r="O1525" s="4">
        <f t="shared" ca="1" si="305"/>
        <v>3.3432143233373957E-3</v>
      </c>
      <c r="P1525" s="92">
        <f t="shared" si="301"/>
        <v>2.6345913661207177E-4</v>
      </c>
      <c r="Q1525" s="19">
        <f t="shared" si="302"/>
        <v>40809.511100000003</v>
      </c>
      <c r="R1525" s="90">
        <f t="shared" si="303"/>
        <v>1.0230495821356357E-6</v>
      </c>
      <c r="S1525" s="1">
        <f>S$18</f>
        <v>1</v>
      </c>
      <c r="T1525" s="1">
        <f t="shared" si="304"/>
        <v>1.0230495821356357E-6</v>
      </c>
    </row>
    <row r="1526" spans="1:20" ht="12.95" customHeight="1" x14ac:dyDescent="0.2">
      <c r="A1526" s="55" t="s">
        <v>2283</v>
      </c>
      <c r="B1526" s="53" t="s">
        <v>2232</v>
      </c>
      <c r="C1526" s="52">
        <v>55850.6541</v>
      </c>
      <c r="D1526" s="52">
        <v>1E-4</v>
      </c>
      <c r="E1526" s="4">
        <f t="shared" si="298"/>
        <v>2164.0013133448365</v>
      </c>
      <c r="F1526" s="4">
        <f t="shared" si="299"/>
        <v>2164</v>
      </c>
      <c r="G1526" s="4">
        <f t="shared" si="300"/>
        <v>8.259999958681874E-4</v>
      </c>
      <c r="J1526" s="1">
        <f>G1526</f>
        <v>8.259999958681874E-4</v>
      </c>
      <c r="O1526" s="4">
        <f t="shared" ca="1" si="305"/>
        <v>3.3574449205151604E-3</v>
      </c>
      <c r="P1526" s="92">
        <f t="shared" si="301"/>
        <v>2.9837682797953925E-4</v>
      </c>
      <c r="Q1526" s="19">
        <f t="shared" si="302"/>
        <v>40832.1541</v>
      </c>
      <c r="R1526" s="90">
        <f t="shared" si="303"/>
        <v>2.7838620729285259E-7</v>
      </c>
      <c r="S1526" s="1">
        <f>S$17</f>
        <v>1</v>
      </c>
      <c r="T1526" s="167">
        <f t="shared" si="304"/>
        <v>2.7838620729285259E-7</v>
      </c>
    </row>
    <row r="1527" spans="1:20" ht="12.95" customHeight="1" x14ac:dyDescent="0.2">
      <c r="A1527" s="55" t="s">
        <v>2301</v>
      </c>
      <c r="B1527" s="53" t="s">
        <v>2232</v>
      </c>
      <c r="C1527" s="52">
        <v>55850.6541</v>
      </c>
      <c r="D1527" s="52">
        <v>1E-4</v>
      </c>
      <c r="E1527" s="4">
        <f t="shared" si="298"/>
        <v>2164.0013133448365</v>
      </c>
      <c r="F1527" s="4">
        <f t="shared" si="299"/>
        <v>2164</v>
      </c>
      <c r="G1527" s="4">
        <f t="shared" si="300"/>
        <v>8.259999958681874E-4</v>
      </c>
      <c r="K1527" s="1">
        <f>G1527</f>
        <v>8.259999958681874E-4</v>
      </c>
      <c r="O1527" s="4">
        <f t="shared" ca="1" si="305"/>
        <v>3.3574449205151604E-3</v>
      </c>
      <c r="P1527" s="92">
        <f t="shared" si="301"/>
        <v>2.9837682797953925E-4</v>
      </c>
      <c r="Q1527" s="19">
        <f t="shared" si="302"/>
        <v>40832.1541</v>
      </c>
      <c r="R1527" s="90">
        <f t="shared" si="303"/>
        <v>2.7838620729285259E-7</v>
      </c>
      <c r="S1527" s="1">
        <f>S$18</f>
        <v>1</v>
      </c>
      <c r="T1527" s="1">
        <f t="shared" si="304"/>
        <v>2.7838620729285259E-7</v>
      </c>
    </row>
    <row r="1528" spans="1:20" ht="12.95" customHeight="1" x14ac:dyDescent="0.2">
      <c r="A1528" s="55" t="s">
        <v>2300</v>
      </c>
      <c r="B1528" s="53" t="s">
        <v>2232</v>
      </c>
      <c r="C1528" s="52">
        <v>55889.646500000003</v>
      </c>
      <c r="D1528" s="52">
        <v>1E-4</v>
      </c>
      <c r="E1528" s="4">
        <f t="shared" si="298"/>
        <v>2225.9994578080032</v>
      </c>
      <c r="F1528" s="4">
        <f t="shared" si="299"/>
        <v>2226</v>
      </c>
      <c r="G1528" s="4">
        <f t="shared" si="300"/>
        <v>-3.4099999902537093E-4</v>
      </c>
      <c r="K1528" s="1">
        <f>G1528</f>
        <v>-3.4099999902537093E-4</v>
      </c>
      <c r="O1528" s="4">
        <f t="shared" ca="1" si="305"/>
        <v>3.3819531712101997E-3</v>
      </c>
      <c r="P1528" s="92">
        <f t="shared" si="301"/>
        <v>3.5827451259635849E-4</v>
      </c>
      <c r="Q1528" s="19">
        <f t="shared" si="302"/>
        <v>40871.146500000003</v>
      </c>
      <c r="R1528" s="90">
        <f t="shared" si="303"/>
        <v>4.8898484260380814E-7</v>
      </c>
      <c r="S1528" s="1">
        <f>S$17</f>
        <v>1</v>
      </c>
      <c r="T1528" s="167">
        <f t="shared" si="304"/>
        <v>4.8898484260380814E-7</v>
      </c>
    </row>
    <row r="1529" spans="1:20" ht="12.95" customHeight="1" x14ac:dyDescent="0.2">
      <c r="A1529" s="55" t="s">
        <v>2293</v>
      </c>
      <c r="B1529" s="148" t="s">
        <v>2226</v>
      </c>
      <c r="C1529" s="60">
        <v>56167.313999999998</v>
      </c>
      <c r="D1529" s="60">
        <v>5.0000000000000001E-4</v>
      </c>
      <c r="E1529" s="4">
        <f t="shared" si="298"/>
        <v>2667.4924097095245</v>
      </c>
      <c r="F1529" s="4">
        <f t="shared" si="299"/>
        <v>2667.5</v>
      </c>
      <c r="G1529" s="4">
        <f t="shared" si="300"/>
        <v>-4.7737500062794425E-3</v>
      </c>
      <c r="K1529" s="1">
        <f>G1529</f>
        <v>-4.7737500062794425E-3</v>
      </c>
      <c r="O1529" s="4">
        <f t="shared" ca="1" si="305"/>
        <v>3.5564756338208429E-3</v>
      </c>
      <c r="P1529" s="92">
        <f t="shared" si="301"/>
        <v>7.7608415754568734E-4</v>
      </c>
      <c r="Q1529" s="19">
        <f t="shared" si="302"/>
        <v>41148.813999999998</v>
      </c>
      <c r="R1529" s="90">
        <f t="shared" si="303"/>
        <v>3.0800659245960579E-5</v>
      </c>
      <c r="S1529" s="1">
        <f>S$18</f>
        <v>1</v>
      </c>
      <c r="T1529" s="1">
        <f t="shared" si="304"/>
        <v>3.0800659245960579E-5</v>
      </c>
    </row>
    <row r="1530" spans="1:20" ht="12.95" customHeight="1" x14ac:dyDescent="0.2">
      <c r="A1530" s="55" t="s">
        <v>2293</v>
      </c>
      <c r="B1530" s="148" t="s">
        <v>2226</v>
      </c>
      <c r="C1530" s="60">
        <v>56180.527000000002</v>
      </c>
      <c r="D1530" s="60">
        <v>2.0000000000000001E-4</v>
      </c>
      <c r="E1530" s="4">
        <f t="shared" si="298"/>
        <v>2688.5011571267642</v>
      </c>
      <c r="F1530" s="4">
        <f t="shared" si="299"/>
        <v>2688.5</v>
      </c>
      <c r="G1530" s="4">
        <f t="shared" si="300"/>
        <v>7.2774999716784805E-4</v>
      </c>
      <c r="K1530" s="1">
        <f>G1530</f>
        <v>7.2774999716784805E-4</v>
      </c>
      <c r="O1530" s="4">
        <f t="shared" ca="1" si="305"/>
        <v>3.5647768155078726E-3</v>
      </c>
      <c r="P1530" s="92">
        <f t="shared" si="301"/>
        <v>7.9557633690266602E-4</v>
      </c>
      <c r="Q1530" s="19">
        <f t="shared" si="302"/>
        <v>41162.027000000002</v>
      </c>
      <c r="R1530" s="90">
        <f t="shared" si="303"/>
        <v>4.6004123618229468E-9</v>
      </c>
      <c r="S1530" s="1">
        <f>S$18</f>
        <v>1</v>
      </c>
      <c r="T1530" s="167">
        <f t="shared" si="304"/>
        <v>4.6004123618229468E-9</v>
      </c>
    </row>
    <row r="1531" spans="1:20" ht="12.95" customHeight="1" x14ac:dyDescent="0.2">
      <c r="A1531" s="55" t="s">
        <v>2299</v>
      </c>
      <c r="B1531" s="53" t="s">
        <v>2232</v>
      </c>
      <c r="C1531" s="52">
        <v>56188.387799999997</v>
      </c>
      <c r="D1531" s="52">
        <v>1.1000000000000001E-3</v>
      </c>
      <c r="E1531" s="4">
        <f t="shared" si="298"/>
        <v>2700.9998751845319</v>
      </c>
      <c r="F1531" s="4">
        <f t="shared" si="299"/>
        <v>2701</v>
      </c>
      <c r="G1531" s="4">
        <f t="shared" si="300"/>
        <v>-7.8500008385162801E-5</v>
      </c>
      <c r="O1531" s="4">
        <f t="shared" ca="1" si="305"/>
        <v>3.5697179950834853E-3</v>
      </c>
      <c r="P1531" s="92">
        <f t="shared" si="301"/>
        <v>8.0716239857403808E-4</v>
      </c>
      <c r="Q1531" s="19">
        <f t="shared" si="302"/>
        <v>41169.887799999997</v>
      </c>
      <c r="R1531" s="90">
        <f t="shared" si="303"/>
        <v>7.8439789910076512E-7</v>
      </c>
      <c r="S1531" s="1">
        <f>S$18</f>
        <v>1</v>
      </c>
      <c r="T1531" s="167">
        <f t="shared" si="304"/>
        <v>7.8439789910076512E-7</v>
      </c>
    </row>
    <row r="1532" spans="1:20" ht="12.95" customHeight="1" x14ac:dyDescent="0.2">
      <c r="A1532" s="36" t="s">
        <v>109</v>
      </c>
      <c r="B1532" s="156" t="s">
        <v>2232</v>
      </c>
      <c r="C1532" s="157">
        <v>56221.095000000001</v>
      </c>
      <c r="D1532" s="157" t="s">
        <v>2272</v>
      </c>
      <c r="E1532" s="4">
        <f t="shared" si="298"/>
        <v>2753.0045148216359</v>
      </c>
      <c r="F1532" s="4">
        <f t="shared" si="299"/>
        <v>2753</v>
      </c>
      <c r="G1532" s="4">
        <f t="shared" si="300"/>
        <v>2.8394999972078949E-3</v>
      </c>
      <c r="I1532" s="1">
        <f>G1532</f>
        <v>2.8394999972078949E-3</v>
      </c>
      <c r="O1532" s="4">
        <f t="shared" ca="1" si="305"/>
        <v>3.5902733021180343E-3</v>
      </c>
      <c r="P1532" s="92">
        <f t="shared" si="301"/>
        <v>8.5522884989255952E-4</v>
      </c>
      <c r="Q1532" s="19">
        <f t="shared" si="302"/>
        <v>41202.595000000001</v>
      </c>
      <c r="R1532" s="90">
        <f t="shared" si="303"/>
        <v>3.9373319860681177E-6</v>
      </c>
      <c r="S1532" s="1">
        <f>S$16</f>
        <v>0.1</v>
      </c>
      <c r="T1532" s="167">
        <f t="shared" si="304"/>
        <v>3.9373319860681178E-7</v>
      </c>
    </row>
    <row r="1533" spans="1:20" ht="12.95" customHeight="1" x14ac:dyDescent="0.2">
      <c r="A1533" s="52" t="s">
        <v>2294</v>
      </c>
      <c r="B1533" s="53" t="s">
        <v>2232</v>
      </c>
      <c r="C1533" s="52">
        <v>56226.751799999998</v>
      </c>
      <c r="D1533" s="52">
        <v>3.0000000000000003E-4</v>
      </c>
      <c r="E1533" s="4">
        <f t="shared" si="298"/>
        <v>2761.9988599657931</v>
      </c>
      <c r="F1533" s="4">
        <f t="shared" si="299"/>
        <v>2762</v>
      </c>
      <c r="G1533" s="4">
        <f t="shared" si="300"/>
        <v>-7.1700000262353569E-4</v>
      </c>
      <c r="K1533" s="1">
        <f>G1533</f>
        <v>-7.1700000262353569E-4</v>
      </c>
      <c r="O1533" s="4">
        <f t="shared" ca="1" si="305"/>
        <v>3.5938309514124758E-3</v>
      </c>
      <c r="P1533" s="92">
        <f t="shared" si="301"/>
        <v>8.6352650811459953E-4</v>
      </c>
      <c r="Q1533" s="19">
        <f t="shared" si="302"/>
        <v>41208.251799999998</v>
      </c>
      <c r="R1533" s="90">
        <f t="shared" si="303"/>
        <v>2.4980640511460649E-6</v>
      </c>
      <c r="S1533" s="1">
        <f>S$18</f>
        <v>1</v>
      </c>
      <c r="T1533" s="167">
        <f t="shared" si="304"/>
        <v>2.4980640511460649E-6</v>
      </c>
    </row>
    <row r="1534" spans="1:20" ht="12.95" customHeight="1" x14ac:dyDescent="0.2">
      <c r="A1534" s="36" t="s">
        <v>109</v>
      </c>
      <c r="B1534" s="156" t="s">
        <v>2232</v>
      </c>
      <c r="C1534" s="157">
        <v>56235.563999999998</v>
      </c>
      <c r="D1534" s="157" t="s">
        <v>2272</v>
      </c>
      <c r="E1534" s="4">
        <f t="shared" si="298"/>
        <v>2776.0103095979853</v>
      </c>
      <c r="F1534" s="4">
        <f t="shared" si="299"/>
        <v>2776</v>
      </c>
      <c r="G1534" s="4">
        <f t="shared" si="300"/>
        <v>6.4839999977266416E-3</v>
      </c>
      <c r="I1534" s="1">
        <f>G1534</f>
        <v>6.4839999977266416E-3</v>
      </c>
      <c r="O1534" s="4">
        <f t="shared" ca="1" si="305"/>
        <v>3.5993650725371622E-3</v>
      </c>
      <c r="P1534" s="92">
        <f t="shared" si="301"/>
        <v>8.7642134556987269E-4</v>
      </c>
      <c r="Q1534" s="19">
        <f t="shared" si="302"/>
        <v>41217.063999999998</v>
      </c>
      <c r="R1534" s="90">
        <f t="shared" si="303"/>
        <v>3.1444938340124323E-5</v>
      </c>
      <c r="S1534" s="1">
        <f>S$16</f>
        <v>0.1</v>
      </c>
      <c r="T1534" s="167">
        <f t="shared" si="304"/>
        <v>3.1444938340124323E-6</v>
      </c>
    </row>
    <row r="1535" spans="1:20" ht="12.95" customHeight="1" x14ac:dyDescent="0.2">
      <c r="A1535" s="55" t="s">
        <v>2298</v>
      </c>
      <c r="B1535" s="53" t="s">
        <v>2232</v>
      </c>
      <c r="C1535" s="52">
        <v>56464.48833</v>
      </c>
      <c r="D1535" s="52">
        <v>1E-4</v>
      </c>
      <c r="E1535" s="4">
        <f t="shared" si="298"/>
        <v>3140.0013356049189</v>
      </c>
      <c r="F1535" s="4">
        <f t="shared" si="299"/>
        <v>3140</v>
      </c>
      <c r="G1535" s="4">
        <f t="shared" si="300"/>
        <v>8.4000000060768798E-4</v>
      </c>
      <c r="K1535" s="1">
        <f>G1535</f>
        <v>8.4000000060768798E-4</v>
      </c>
      <c r="O1535" s="4">
        <f t="shared" ca="1" si="305"/>
        <v>3.7432522217790065E-3</v>
      </c>
      <c r="P1535" s="92">
        <f t="shared" si="301"/>
        <v>1.2062898851404864E-3</v>
      </c>
      <c r="Q1535" s="19">
        <f t="shared" si="302"/>
        <v>41445.98833</v>
      </c>
      <c r="R1535" s="90">
        <f t="shared" si="303"/>
        <v>1.3416827951105084E-7</v>
      </c>
      <c r="S1535" s="1">
        <f>S$18</f>
        <v>1</v>
      </c>
      <c r="T1535" s="167">
        <f t="shared" si="304"/>
        <v>1.3416827951105084E-7</v>
      </c>
    </row>
    <row r="1536" spans="1:20" ht="12.95" customHeight="1" x14ac:dyDescent="0.2">
      <c r="A1536" s="52" t="s">
        <v>2303</v>
      </c>
      <c r="B1536" s="53" t="s">
        <v>2232</v>
      </c>
      <c r="C1536" s="52">
        <v>56515.430999999997</v>
      </c>
      <c r="D1536" s="52">
        <v>1E-4</v>
      </c>
      <c r="E1536" s="4">
        <f t="shared" si="298"/>
        <v>3221.0004793867588</v>
      </c>
      <c r="F1536" s="4">
        <f t="shared" si="299"/>
        <v>3221</v>
      </c>
      <c r="G1536" s="4">
        <f t="shared" si="300"/>
        <v>3.0149999656714499E-4</v>
      </c>
      <c r="K1536" s="1">
        <f>G1536</f>
        <v>3.0149999656714499E-4</v>
      </c>
      <c r="O1536" s="4">
        <f t="shared" ca="1" si="305"/>
        <v>3.7752710654289771E-3</v>
      </c>
      <c r="P1536" s="92">
        <f t="shared" si="301"/>
        <v>1.2782807831246542E-3</v>
      </c>
      <c r="Q1536" s="19">
        <f t="shared" si="302"/>
        <v>41496.930999999997</v>
      </c>
      <c r="R1536" s="90">
        <f t="shared" si="303"/>
        <v>9.541007049879065E-7</v>
      </c>
      <c r="S1536" s="1">
        <f>S$18</f>
        <v>1</v>
      </c>
      <c r="T1536" s="167">
        <f t="shared" si="304"/>
        <v>9.541007049879065E-7</v>
      </c>
    </row>
    <row r="1537" spans="1:20" ht="12.95" customHeight="1" x14ac:dyDescent="0.2">
      <c r="A1537" s="55" t="s">
        <v>2298</v>
      </c>
      <c r="B1537" s="53" t="s">
        <v>2232</v>
      </c>
      <c r="C1537" s="52">
        <v>56520.463459999999</v>
      </c>
      <c r="D1537" s="52">
        <v>1.8E-3</v>
      </c>
      <c r="E1537" s="4">
        <f t="shared" si="298"/>
        <v>3229.0021202728085</v>
      </c>
      <c r="F1537" s="4">
        <f t="shared" si="299"/>
        <v>3229</v>
      </c>
      <c r="G1537" s="4">
        <f t="shared" si="300"/>
        <v>1.3334999966900796E-3</v>
      </c>
      <c r="K1537" s="1">
        <f>G1537</f>
        <v>1.3334999966900796E-3</v>
      </c>
      <c r="O1537" s="4">
        <f t="shared" ca="1" si="305"/>
        <v>3.778433420357369E-3</v>
      </c>
      <c r="P1537" s="92">
        <f t="shared" si="301"/>
        <v>1.2853630660980477E-3</v>
      </c>
      <c r="Q1537" s="19">
        <f t="shared" si="302"/>
        <v>41501.963459999999</v>
      </c>
      <c r="R1537" s="90">
        <f t="shared" si="303"/>
        <v>2.3171640868220942E-9</v>
      </c>
      <c r="S1537" s="1">
        <f>S$18</f>
        <v>1</v>
      </c>
      <c r="T1537" s="167">
        <f t="shared" si="304"/>
        <v>2.3171640868220942E-9</v>
      </c>
    </row>
    <row r="1538" spans="1:20" ht="12.95" customHeight="1" x14ac:dyDescent="0.2">
      <c r="A1538" s="55" t="s">
        <v>2297</v>
      </c>
      <c r="B1538" s="53" t="s">
        <v>2232</v>
      </c>
      <c r="C1538" s="52">
        <v>56528.638800000001</v>
      </c>
      <c r="D1538" s="52">
        <v>1E-4</v>
      </c>
      <c r="E1538" s="4">
        <f t="shared" si="298"/>
        <v>3242.0009587735312</v>
      </c>
      <c r="F1538" s="4">
        <f t="shared" si="299"/>
        <v>3242</v>
      </c>
      <c r="G1538" s="4">
        <f t="shared" si="300"/>
        <v>6.0300000041024759E-4</v>
      </c>
      <c r="K1538" s="1">
        <f>C1538-(C$7+F1538*C$8)</f>
        <v>6.0300000041024759E-4</v>
      </c>
      <c r="O1538" s="4">
        <f t="shared" ca="1" si="305"/>
        <v>3.7835722471160063E-3</v>
      </c>
      <c r="P1538" s="92">
        <f t="shared" si="301"/>
        <v>1.2968610671316638E-3</v>
      </c>
      <c r="Q1538" s="19">
        <f t="shared" si="302"/>
        <v>41510.138800000001</v>
      </c>
      <c r="R1538" s="90">
        <f t="shared" si="303"/>
        <v>4.8144317991178162E-7</v>
      </c>
      <c r="S1538" s="1">
        <f>S$18</f>
        <v>1</v>
      </c>
      <c r="T1538" s="167">
        <f t="shared" si="304"/>
        <v>4.8144317991178162E-7</v>
      </c>
    </row>
    <row r="1539" spans="1:20" ht="12.95" customHeight="1" x14ac:dyDescent="0.2">
      <c r="A1539" s="55" t="s">
        <v>2302</v>
      </c>
      <c r="B1539" s="53" t="s">
        <v>2232</v>
      </c>
      <c r="C1539" s="52">
        <v>56579.582499999997</v>
      </c>
      <c r="D1539" s="52">
        <v>1E-4</v>
      </c>
      <c r="E1539" s="4">
        <f t="shared" si="298"/>
        <v>3323.0017402614048</v>
      </c>
      <c r="F1539" s="4">
        <f t="shared" si="299"/>
        <v>3323</v>
      </c>
      <c r="G1539" s="4">
        <f t="shared" si="300"/>
        <v>1.0944999958155677E-3</v>
      </c>
      <c r="J1539" s="1">
        <f>G1539</f>
        <v>1.0944999958155677E-3</v>
      </c>
      <c r="O1539" s="4">
        <f t="shared" ca="1" si="305"/>
        <v>3.8155910907659773E-3</v>
      </c>
      <c r="P1539" s="92">
        <f t="shared" si="301"/>
        <v>1.3682037886301398E-3</v>
      </c>
      <c r="Q1539" s="19">
        <f t="shared" si="302"/>
        <v>41561.082499999997</v>
      </c>
      <c r="R1539" s="90">
        <f t="shared" si="303"/>
        <v>7.491376620108225E-8</v>
      </c>
      <c r="S1539" s="1">
        <f>S$17</f>
        <v>1</v>
      </c>
      <c r="T1539" s="167">
        <f t="shared" si="304"/>
        <v>7.491376620108225E-8</v>
      </c>
    </row>
    <row r="1540" spans="1:20" ht="12.95" customHeight="1" x14ac:dyDescent="0.2">
      <c r="A1540" s="47" t="s">
        <v>1881</v>
      </c>
      <c r="B1540" s="48" t="s">
        <v>2232</v>
      </c>
      <c r="C1540" s="49">
        <v>56579.582499999997</v>
      </c>
      <c r="D1540" s="49">
        <v>1E-4</v>
      </c>
      <c r="E1540" s="4">
        <f t="shared" si="298"/>
        <v>3323.0017402614048</v>
      </c>
      <c r="F1540" s="4">
        <f t="shared" si="299"/>
        <v>3323</v>
      </c>
      <c r="G1540" s="4">
        <f t="shared" si="300"/>
        <v>1.0944999958155677E-3</v>
      </c>
      <c r="K1540" s="1">
        <f>G1540</f>
        <v>1.0944999958155677E-3</v>
      </c>
      <c r="O1540" s="4">
        <f t="shared" ca="1" si="305"/>
        <v>3.8155910907659773E-3</v>
      </c>
      <c r="P1540" s="92">
        <f t="shared" si="301"/>
        <v>1.3682037886301398E-3</v>
      </c>
      <c r="Q1540" s="19">
        <f t="shared" si="302"/>
        <v>41561.082499999997</v>
      </c>
      <c r="R1540" s="90">
        <f t="shared" si="303"/>
        <v>7.491376620108225E-8</v>
      </c>
      <c r="S1540" s="1">
        <f>S$17</f>
        <v>1</v>
      </c>
      <c r="T1540" s="167">
        <f t="shared" si="304"/>
        <v>7.491376620108225E-8</v>
      </c>
    </row>
    <row r="1541" spans="1:20" ht="12.95" customHeight="1" x14ac:dyDescent="0.2">
      <c r="A1541" s="158" t="s">
        <v>2304</v>
      </c>
      <c r="B1541" s="148" t="s">
        <v>2232</v>
      </c>
      <c r="C1541" s="52">
        <v>56584.299500000001</v>
      </c>
      <c r="D1541" s="60">
        <v>2E-3</v>
      </c>
      <c r="E1541" s="4">
        <f t="shared" si="298"/>
        <v>3330.5017978991241</v>
      </c>
      <c r="F1541" s="4">
        <f t="shared" si="299"/>
        <v>3330.5</v>
      </c>
      <c r="G1541" s="4">
        <f t="shared" si="300"/>
        <v>1.1307500026305206E-3</v>
      </c>
      <c r="J1541" s="1">
        <f>G1541</f>
        <v>1.1307500026305206E-3</v>
      </c>
      <c r="O1541" s="4">
        <f t="shared" ca="1" si="305"/>
        <v>3.8185557985113451E-3</v>
      </c>
      <c r="P1541" s="92">
        <f t="shared" si="301"/>
        <v>1.3747835596753036E-3</v>
      </c>
      <c r="Q1541" s="19">
        <f t="shared" si="302"/>
        <v>41565.799500000001</v>
      </c>
      <c r="R1541" s="90">
        <f t="shared" si="303"/>
        <v>5.9552376963929341E-8</v>
      </c>
      <c r="S1541" s="1">
        <f>S$17</f>
        <v>1</v>
      </c>
      <c r="T1541" s="167">
        <f t="shared" si="304"/>
        <v>5.9552376963929341E-8</v>
      </c>
    </row>
    <row r="1542" spans="1:20" ht="12.95" customHeight="1" x14ac:dyDescent="0.2">
      <c r="A1542" s="52" t="s">
        <v>2303</v>
      </c>
      <c r="B1542" s="53" t="s">
        <v>2232</v>
      </c>
      <c r="C1542" s="52">
        <v>56617.317300000002</v>
      </c>
      <c r="D1542" s="52">
        <v>1E-4</v>
      </c>
      <c r="E1542" s="4">
        <f t="shared" si="298"/>
        <v>3383.0002933560818</v>
      </c>
      <c r="F1542" s="4">
        <f t="shared" si="299"/>
        <v>3383</v>
      </c>
      <c r="G1542" s="4">
        <f t="shared" si="300"/>
        <v>1.8450000061420724E-4</v>
      </c>
      <c r="K1542" s="1">
        <f>G1542</f>
        <v>1.8450000061420724E-4</v>
      </c>
      <c r="O1542" s="4">
        <f t="shared" ca="1" si="305"/>
        <v>3.8393087527289187E-3</v>
      </c>
      <c r="P1542" s="92">
        <f t="shared" si="301"/>
        <v>1.4207183939359005E-3</v>
      </c>
      <c r="Q1542" s="19">
        <f t="shared" si="302"/>
        <v>41598.817300000002</v>
      </c>
      <c r="R1542" s="90">
        <f t="shared" si="303"/>
        <v>1.5282359159868685E-6</v>
      </c>
      <c r="S1542" s="1">
        <f>S$18</f>
        <v>1</v>
      </c>
      <c r="T1542" s="167">
        <f t="shared" si="304"/>
        <v>1.5282359159868685E-6</v>
      </c>
    </row>
    <row r="1543" spans="1:20" ht="12.95" customHeight="1" x14ac:dyDescent="0.2">
      <c r="A1543" s="47" t="s">
        <v>1883</v>
      </c>
      <c r="B1543" s="48" t="s">
        <v>2232</v>
      </c>
      <c r="C1543" s="49">
        <v>56842.475700000003</v>
      </c>
      <c r="D1543" s="49">
        <v>5.0000000000000001E-4</v>
      </c>
      <c r="E1543" s="4">
        <f t="shared" si="298"/>
        <v>3741.003468597783</v>
      </c>
      <c r="F1543" s="4">
        <f t="shared" si="299"/>
        <v>3741</v>
      </c>
      <c r="G1543" s="4">
        <f t="shared" si="300"/>
        <v>2.1815000000060536E-3</v>
      </c>
      <c r="K1543" s="1">
        <f>G1543</f>
        <v>2.1815000000060536E-3</v>
      </c>
      <c r="O1543" s="4">
        <f t="shared" ca="1" si="305"/>
        <v>3.9808241357744689E-3</v>
      </c>
      <c r="P1543" s="92">
        <f t="shared" si="301"/>
        <v>1.7281855484872792E-3</v>
      </c>
      <c r="Q1543" s="19">
        <f t="shared" si="302"/>
        <v>41823.975700000003</v>
      </c>
      <c r="R1543" s="90">
        <f t="shared" si="303"/>
        <v>2.054939919557673E-7</v>
      </c>
      <c r="S1543" s="1">
        <f t="shared" ref="S1543:S1574" si="307">S$17</f>
        <v>1</v>
      </c>
      <c r="T1543" s="167">
        <f t="shared" si="304"/>
        <v>2.054939919557673E-7</v>
      </c>
    </row>
    <row r="1544" spans="1:20" ht="12.95" customHeight="1" x14ac:dyDescent="0.2">
      <c r="A1544" s="47" t="s">
        <v>1883</v>
      </c>
      <c r="B1544" s="53" t="s">
        <v>2232</v>
      </c>
      <c r="C1544" s="49">
        <v>56871.405400000003</v>
      </c>
      <c r="D1544" s="49">
        <v>1.2999999999999999E-3</v>
      </c>
      <c r="E1544" s="4">
        <f t="shared" si="298"/>
        <v>3787.0018611018604</v>
      </c>
      <c r="F1544" s="4">
        <f t="shared" si="299"/>
        <v>3787</v>
      </c>
      <c r="G1544" s="4">
        <f t="shared" si="300"/>
        <v>1.1704999997164123E-3</v>
      </c>
      <c r="K1544" s="1">
        <f>G1544</f>
        <v>1.1704999997164123E-3</v>
      </c>
      <c r="O1544" s="4">
        <f t="shared" ca="1" si="305"/>
        <v>3.9990076766127239E-3</v>
      </c>
      <c r="P1544" s="92">
        <f t="shared" si="301"/>
        <v>1.766963518505344E-3</v>
      </c>
      <c r="Q1544" s="19">
        <f t="shared" si="302"/>
        <v>41852.905400000003</v>
      </c>
      <c r="R1544" s="90">
        <f t="shared" si="303"/>
        <v>3.557687292460743E-7</v>
      </c>
      <c r="S1544" s="1">
        <f t="shared" si="307"/>
        <v>1</v>
      </c>
      <c r="T1544" s="167">
        <f t="shared" si="304"/>
        <v>3.557687292460743E-7</v>
      </c>
    </row>
    <row r="1545" spans="1:20" ht="12.95" customHeight="1" x14ac:dyDescent="0.2">
      <c r="A1545" s="55" t="s">
        <v>2302</v>
      </c>
      <c r="B1545" s="53" t="s">
        <v>2232</v>
      </c>
      <c r="C1545" s="52">
        <v>56872.663</v>
      </c>
      <c r="D1545" s="52">
        <v>1E-4</v>
      </c>
      <c r="E1545" s="4">
        <f t="shared" si="298"/>
        <v>3789.0014524703502</v>
      </c>
      <c r="F1545" s="4">
        <f t="shared" si="299"/>
        <v>3789</v>
      </c>
      <c r="G1545" s="4">
        <f t="shared" si="300"/>
        <v>9.1350000002421439E-4</v>
      </c>
      <c r="J1545" s="1">
        <f>G1545</f>
        <v>9.1350000002421439E-4</v>
      </c>
      <c r="O1545" s="4">
        <f t="shared" ca="1" si="305"/>
        <v>3.9997982653448222E-3</v>
      </c>
      <c r="P1545" s="92">
        <f t="shared" si="301"/>
        <v>1.7686457514705647E-3</v>
      </c>
      <c r="Q1545" s="19">
        <f t="shared" si="302"/>
        <v>41854.163</v>
      </c>
      <c r="R1545" s="90">
        <f t="shared" si="303"/>
        <v>7.3127425621674312E-7</v>
      </c>
      <c r="S1545" s="1">
        <f t="shared" si="307"/>
        <v>1</v>
      </c>
      <c r="T1545" s="167">
        <f t="shared" si="304"/>
        <v>7.3127425621674312E-7</v>
      </c>
    </row>
    <row r="1546" spans="1:20" ht="12.95" customHeight="1" x14ac:dyDescent="0.2">
      <c r="A1546" s="61" t="s">
        <v>1881</v>
      </c>
      <c r="B1546" s="62" t="s">
        <v>2232</v>
      </c>
      <c r="C1546" s="63">
        <v>56872.663</v>
      </c>
      <c r="D1546" s="63">
        <v>1E-4</v>
      </c>
      <c r="E1546" s="4">
        <f t="shared" si="298"/>
        <v>3789.0014524703502</v>
      </c>
      <c r="F1546" s="4">
        <f t="shared" si="299"/>
        <v>3789</v>
      </c>
      <c r="G1546" s="4">
        <f t="shared" si="300"/>
        <v>9.1350000002421439E-4</v>
      </c>
      <c r="K1546" s="1">
        <f t="shared" ref="K1546:K1561" si="308">G1546</f>
        <v>9.1350000002421439E-4</v>
      </c>
      <c r="O1546" s="4">
        <f t="shared" ca="1" si="305"/>
        <v>3.9997982653448222E-3</v>
      </c>
      <c r="P1546" s="92">
        <f t="shared" si="301"/>
        <v>1.7686457514705647E-3</v>
      </c>
      <c r="Q1546" s="19">
        <f t="shared" si="302"/>
        <v>41854.163</v>
      </c>
      <c r="R1546" s="90">
        <f t="shared" si="303"/>
        <v>7.3127425621674312E-7</v>
      </c>
      <c r="S1546" s="1">
        <f t="shared" si="307"/>
        <v>1</v>
      </c>
      <c r="T1546" s="167">
        <f t="shared" si="304"/>
        <v>7.3127425621674312E-7</v>
      </c>
    </row>
    <row r="1547" spans="1:20" ht="12.95" customHeight="1" x14ac:dyDescent="0.2">
      <c r="A1547" s="194" t="s">
        <v>2770</v>
      </c>
      <c r="B1547" s="195" t="s">
        <v>2232</v>
      </c>
      <c r="C1547" s="194">
        <v>56957.566999999806</v>
      </c>
      <c r="D1547" s="194" t="s">
        <v>2272</v>
      </c>
      <c r="E1547" s="175">
        <f t="shared" si="298"/>
        <v>3923.9993099371463</v>
      </c>
      <c r="F1547" s="175">
        <f t="shared" si="299"/>
        <v>3924</v>
      </c>
      <c r="G1547" s="175">
        <f t="shared" si="300"/>
        <v>-4.3400019785622135E-4</v>
      </c>
      <c r="H1547" s="176"/>
      <c r="I1547" s="176"/>
      <c r="J1547" s="176"/>
      <c r="K1547" s="176">
        <f t="shared" si="308"/>
        <v>-4.3400019785622135E-4</v>
      </c>
      <c r="L1547" s="176"/>
      <c r="M1547" s="176"/>
      <c r="N1547" s="176"/>
      <c r="O1547" s="175">
        <f t="shared" ca="1" si="305"/>
        <v>4.0531630047614398E-3</v>
      </c>
      <c r="P1547" s="177">
        <f t="shared" si="301"/>
        <v>1.8814709849682303E-3</v>
      </c>
      <c r="Q1547" s="178">
        <f t="shared" si="302"/>
        <v>41939.066999999806</v>
      </c>
      <c r="R1547" s="177">
        <f t="shared" si="303"/>
        <v>5.3614067984904655E-6</v>
      </c>
      <c r="S1547" s="176">
        <f t="shared" si="307"/>
        <v>1</v>
      </c>
      <c r="T1547" s="179">
        <f t="shared" si="304"/>
        <v>5.3614067984904655E-6</v>
      </c>
    </row>
    <row r="1548" spans="1:20" s="176" customFormat="1" ht="12.95" customHeight="1" x14ac:dyDescent="0.2">
      <c r="A1548" s="173" t="s">
        <v>106</v>
      </c>
      <c r="B1548" s="174"/>
      <c r="C1548" s="173">
        <v>57199.395199999999</v>
      </c>
      <c r="D1548" s="173">
        <v>1.4E-3</v>
      </c>
      <c r="E1548" s="175">
        <f t="shared" si="298"/>
        <v>4308.5075648503716</v>
      </c>
      <c r="F1548" s="175">
        <f t="shared" si="299"/>
        <v>4308.5</v>
      </c>
      <c r="G1548" s="175">
        <f t="shared" si="300"/>
        <v>4.7577499935869128E-3</v>
      </c>
      <c r="K1548" s="176">
        <f t="shared" si="308"/>
        <v>4.7577499935869128E-3</v>
      </c>
      <c r="O1548" s="175">
        <f t="shared" ca="1" si="305"/>
        <v>4.205153688507289E-3</v>
      </c>
      <c r="P1548" s="177">
        <f t="shared" si="301"/>
        <v>2.1949785863016875E-3</v>
      </c>
      <c r="Q1548" s="178">
        <f t="shared" si="302"/>
        <v>42180.895199999999</v>
      </c>
      <c r="R1548" s="177">
        <f t="shared" si="303"/>
        <v>6.5677972859986936E-6</v>
      </c>
      <c r="S1548" s="176">
        <f t="shared" si="307"/>
        <v>1</v>
      </c>
      <c r="T1548" s="179">
        <f t="shared" si="304"/>
        <v>6.5677972859986936E-6</v>
      </c>
    </row>
    <row r="1549" spans="1:20" s="176" customFormat="1" ht="12.95" customHeight="1" x14ac:dyDescent="0.2">
      <c r="A1549" s="180" t="s">
        <v>2844</v>
      </c>
      <c r="B1549" s="181" t="s">
        <v>2232</v>
      </c>
      <c r="C1549" s="182">
        <v>57249.392</v>
      </c>
      <c r="D1549" s="182">
        <v>1E-4</v>
      </c>
      <c r="E1549" s="175">
        <f t="shared" si="298"/>
        <v>4388.0027697902033</v>
      </c>
      <c r="F1549" s="175">
        <f t="shared" si="299"/>
        <v>4388</v>
      </c>
      <c r="G1549" s="175">
        <f t="shared" si="300"/>
        <v>1.74200000037672E-3</v>
      </c>
      <c r="K1549" s="176">
        <f t="shared" si="308"/>
        <v>1.74200000037672E-3</v>
      </c>
      <c r="O1549" s="175">
        <f t="shared" ca="1" si="305"/>
        <v>4.2365795906081864E-3</v>
      </c>
      <c r="P1549" s="177">
        <f t="shared" si="301"/>
        <v>2.2583530717175471E-3</v>
      </c>
      <c r="Q1549" s="178">
        <f t="shared" si="302"/>
        <v>42230.892</v>
      </c>
      <c r="R1549" s="177">
        <f t="shared" si="303"/>
        <v>2.6662049428310528E-7</v>
      </c>
      <c r="S1549" s="176">
        <f t="shared" si="307"/>
        <v>1</v>
      </c>
      <c r="T1549" s="179">
        <f t="shared" si="304"/>
        <v>2.6662049428310528E-7</v>
      </c>
    </row>
    <row r="1550" spans="1:20" ht="12.95" customHeight="1" x14ac:dyDescent="0.2">
      <c r="A1550" s="186" t="s">
        <v>3762</v>
      </c>
      <c r="B1550" s="187" t="s">
        <v>2232</v>
      </c>
      <c r="C1550" s="173">
        <v>57258.824999999997</v>
      </c>
      <c r="D1550" s="173">
        <v>1E-4</v>
      </c>
      <c r="E1550" s="175">
        <f t="shared" si="298"/>
        <v>4403.0012950597647</v>
      </c>
      <c r="F1550" s="175">
        <f t="shared" si="299"/>
        <v>4403</v>
      </c>
      <c r="G1550" s="175">
        <f t="shared" si="300"/>
        <v>8.1449999561300501E-4</v>
      </c>
      <c r="H1550" s="176"/>
      <c r="I1550" s="176"/>
      <c r="J1550" s="176"/>
      <c r="K1550" s="176">
        <f t="shared" si="308"/>
        <v>8.1449999561300501E-4</v>
      </c>
      <c r="L1550" s="176"/>
      <c r="M1550" s="176"/>
      <c r="N1550" s="176"/>
      <c r="O1550" s="175">
        <f t="shared" ca="1" si="305"/>
        <v>4.2425090060989219E-3</v>
      </c>
      <c r="P1550" s="177">
        <f t="shared" si="301"/>
        <v>2.2702549184210126E-3</v>
      </c>
      <c r="Q1550" s="178">
        <f t="shared" si="302"/>
        <v>42240.324999999997</v>
      </c>
      <c r="R1550" s="177">
        <f t="shared" si="303"/>
        <v>2.1192223952797483E-6</v>
      </c>
      <c r="S1550" s="176">
        <f t="shared" si="307"/>
        <v>1</v>
      </c>
      <c r="T1550" s="179">
        <f t="shared" si="304"/>
        <v>2.1192223952797483E-6</v>
      </c>
    </row>
    <row r="1551" spans="1:20" ht="12.95" customHeight="1" x14ac:dyDescent="0.2">
      <c r="A1551" s="186" t="s">
        <v>3762</v>
      </c>
      <c r="B1551" s="187" t="s">
        <v>2232</v>
      </c>
      <c r="C1551" s="173">
        <v>57277.693299999999</v>
      </c>
      <c r="D1551" s="173">
        <v>4.0000000000000002E-4</v>
      </c>
      <c r="E1551" s="175">
        <f t="shared" si="298"/>
        <v>4433.0020026123748</v>
      </c>
      <c r="F1551" s="175">
        <f t="shared" si="299"/>
        <v>4433</v>
      </c>
      <c r="G1551" s="175">
        <f t="shared" si="300"/>
        <v>1.2595000007422641E-3</v>
      </c>
      <c r="H1551" s="176"/>
      <c r="I1551" s="176"/>
      <c r="J1551" s="176"/>
      <c r="K1551" s="176">
        <f t="shared" si="308"/>
        <v>1.2595000007422641E-3</v>
      </c>
      <c r="L1551" s="176"/>
      <c r="M1551" s="176"/>
      <c r="N1551" s="176"/>
      <c r="O1551" s="175">
        <f t="shared" ca="1" si="305"/>
        <v>4.2543678370803922E-3</v>
      </c>
      <c r="P1551" s="177">
        <f t="shared" si="301"/>
        <v>2.2940056562327088E-3</v>
      </c>
      <c r="Q1551" s="178">
        <f t="shared" si="302"/>
        <v>42259.193299999999</v>
      </c>
      <c r="R1551" s="177">
        <f t="shared" si="303"/>
        <v>1.0702019512417147E-6</v>
      </c>
      <c r="S1551" s="176">
        <f t="shared" si="307"/>
        <v>1</v>
      </c>
      <c r="T1551" s="179">
        <f t="shared" si="304"/>
        <v>1.0702019512417147E-6</v>
      </c>
    </row>
    <row r="1552" spans="1:20" ht="12.95" customHeight="1" x14ac:dyDescent="0.2">
      <c r="A1552" s="186" t="s">
        <v>3762</v>
      </c>
      <c r="B1552" s="187" t="s">
        <v>2232</v>
      </c>
      <c r="C1552" s="173">
        <v>57313.542300000001</v>
      </c>
      <c r="D1552" s="173">
        <v>1E-4</v>
      </c>
      <c r="E1552" s="175">
        <f t="shared" si="298"/>
        <v>4490.002122657821</v>
      </c>
      <c r="F1552" s="175">
        <f t="shared" si="299"/>
        <v>4490</v>
      </c>
      <c r="G1552" s="175">
        <f t="shared" si="300"/>
        <v>1.335000000835862E-3</v>
      </c>
      <c r="H1552" s="176"/>
      <c r="I1552" s="176"/>
      <c r="J1552" s="176"/>
      <c r="K1552" s="176">
        <f t="shared" si="308"/>
        <v>1.335000000835862E-3</v>
      </c>
      <c r="L1552" s="176"/>
      <c r="M1552" s="176"/>
      <c r="N1552" s="176"/>
      <c r="O1552" s="175">
        <f t="shared" ca="1" si="305"/>
        <v>4.276899615945187E-3</v>
      </c>
      <c r="P1552" s="177">
        <f t="shared" si="301"/>
        <v>2.3389375345217616E-3</v>
      </c>
      <c r="Q1552" s="178">
        <f t="shared" si="302"/>
        <v>42295.042300000001</v>
      </c>
      <c r="R1552" s="177">
        <f t="shared" si="303"/>
        <v>1.0078905715433269E-6</v>
      </c>
      <c r="S1552" s="176">
        <f t="shared" si="307"/>
        <v>1</v>
      </c>
      <c r="T1552" s="179">
        <f t="shared" si="304"/>
        <v>1.0078905715433269E-6</v>
      </c>
    </row>
    <row r="1553" spans="1:20" s="176" customFormat="1" ht="12.95" customHeight="1" x14ac:dyDescent="0.2">
      <c r="A1553" s="183" t="s">
        <v>2842</v>
      </c>
      <c r="B1553" s="184" t="s">
        <v>2232</v>
      </c>
      <c r="C1553" s="185">
        <v>57327.378299999997</v>
      </c>
      <c r="D1553" s="185">
        <v>5.0000000000000001E-4</v>
      </c>
      <c r="E1553" s="175">
        <f t="shared" si="298"/>
        <v>4512.0014437253121</v>
      </c>
      <c r="F1553" s="175">
        <f t="shared" si="299"/>
        <v>4512</v>
      </c>
      <c r="G1553" s="175">
        <f t="shared" si="300"/>
        <v>9.0799999452428892E-4</v>
      </c>
      <c r="K1553" s="176">
        <f t="shared" si="308"/>
        <v>9.0799999452428892E-4</v>
      </c>
      <c r="O1553" s="175">
        <f t="shared" ca="1" si="305"/>
        <v>4.2855960919982649E-3</v>
      </c>
      <c r="P1553" s="177">
        <f t="shared" si="301"/>
        <v>2.3562114875586328E-3</v>
      </c>
      <c r="Q1553" s="178">
        <f t="shared" si="302"/>
        <v>42308.878299999997</v>
      </c>
      <c r="R1553" s="177">
        <f t="shared" si="303"/>
        <v>2.0973165285567633E-6</v>
      </c>
      <c r="S1553" s="176">
        <f t="shared" si="307"/>
        <v>1</v>
      </c>
      <c r="T1553" s="179">
        <f t="shared" si="304"/>
        <v>2.0973165285567633E-6</v>
      </c>
    </row>
    <row r="1554" spans="1:20" ht="12.95" customHeight="1" x14ac:dyDescent="0.2">
      <c r="A1554" s="186" t="s">
        <v>3761</v>
      </c>
      <c r="B1554" s="187" t="s">
        <v>2232</v>
      </c>
      <c r="C1554" s="173">
        <v>57335.555500000002</v>
      </c>
      <c r="D1554" s="173">
        <v>1E-4</v>
      </c>
      <c r="E1554" s="175">
        <f t="shared" si="298"/>
        <v>4525.0032396369388</v>
      </c>
      <c r="F1554" s="175">
        <f t="shared" si="299"/>
        <v>4525</v>
      </c>
      <c r="G1554" s="175">
        <f t="shared" si="300"/>
        <v>2.0375000021886081E-3</v>
      </c>
      <c r="H1554" s="176"/>
      <c r="I1554" s="176"/>
      <c r="J1554" s="176"/>
      <c r="K1554" s="176">
        <f t="shared" si="308"/>
        <v>2.0375000021886081E-3</v>
      </c>
      <c r="L1554" s="176"/>
      <c r="M1554" s="176"/>
      <c r="N1554" s="176"/>
      <c r="O1554" s="175">
        <f t="shared" ca="1" si="305"/>
        <v>4.2907349187569031E-3</v>
      </c>
      <c r="P1554" s="177">
        <f t="shared" si="301"/>
        <v>2.366400975447143E-3</v>
      </c>
      <c r="Q1554" s="178">
        <f t="shared" si="302"/>
        <v>42317.055500000002</v>
      </c>
      <c r="R1554" s="177">
        <f t="shared" si="303"/>
        <v>1.0817585021041155E-7</v>
      </c>
      <c r="S1554" s="176">
        <f t="shared" si="307"/>
        <v>1</v>
      </c>
      <c r="T1554" s="179">
        <f t="shared" si="304"/>
        <v>1.0817585021041155E-7</v>
      </c>
    </row>
    <row r="1555" spans="1:20" s="176" customFormat="1" ht="12.95" customHeight="1" x14ac:dyDescent="0.2">
      <c r="A1555" s="183" t="s">
        <v>2842</v>
      </c>
      <c r="B1555" s="184" t="s">
        <v>2232</v>
      </c>
      <c r="C1555" s="185">
        <v>57588.384400000003</v>
      </c>
      <c r="D1555" s="185" t="s">
        <v>2843</v>
      </c>
      <c r="E1555" s="175">
        <f t="shared" si="298"/>
        <v>4927.0026720048472</v>
      </c>
      <c r="F1555" s="175">
        <f t="shared" si="299"/>
        <v>4927</v>
      </c>
      <c r="G1555" s="175">
        <f t="shared" si="300"/>
        <v>1.680499997746665E-3</v>
      </c>
      <c r="K1555" s="176">
        <f t="shared" si="308"/>
        <v>1.680499997746665E-3</v>
      </c>
      <c r="O1555" s="175">
        <f t="shared" ca="1" si="305"/>
        <v>4.4496432539086091E-3</v>
      </c>
      <c r="P1555" s="177">
        <f t="shared" si="301"/>
        <v>2.6749471584501211E-3</v>
      </c>
      <c r="Q1555" s="178">
        <f t="shared" si="302"/>
        <v>42569.884400000003</v>
      </c>
      <c r="R1555" s="177">
        <f t="shared" si="303"/>
        <v>9.8892515543116545E-7</v>
      </c>
      <c r="S1555" s="176">
        <f t="shared" si="307"/>
        <v>1</v>
      </c>
      <c r="T1555" s="179">
        <f t="shared" si="304"/>
        <v>9.8892515543116545E-7</v>
      </c>
    </row>
    <row r="1556" spans="1:20" ht="12.95" customHeight="1" x14ac:dyDescent="0.2">
      <c r="A1556" s="194" t="s">
        <v>2769</v>
      </c>
      <c r="B1556" s="195" t="s">
        <v>2226</v>
      </c>
      <c r="C1556" s="194">
        <v>57598.132100000003</v>
      </c>
      <c r="D1556" s="194" t="s">
        <v>1907</v>
      </c>
      <c r="E1556" s="175">
        <f t="shared" si="298"/>
        <v>4942.5015721182945</v>
      </c>
      <c r="F1556" s="175">
        <f t="shared" si="299"/>
        <v>4942.5</v>
      </c>
      <c r="G1556" s="175">
        <f t="shared" si="300"/>
        <v>9.8874999821418896E-4</v>
      </c>
      <c r="H1556" s="176"/>
      <c r="I1556" s="176"/>
      <c r="J1556" s="176"/>
      <c r="K1556" s="176">
        <f t="shared" si="308"/>
        <v>9.8874999821418896E-4</v>
      </c>
      <c r="L1556" s="176"/>
      <c r="M1556" s="176"/>
      <c r="N1556" s="176"/>
      <c r="O1556" s="175">
        <f t="shared" ca="1" si="305"/>
        <v>4.4557703165823692E-3</v>
      </c>
      <c r="P1556" s="177">
        <f t="shared" si="301"/>
        <v>2.6865899960091342E-3</v>
      </c>
      <c r="Q1556" s="178">
        <f t="shared" si="302"/>
        <v>42579.632100000003</v>
      </c>
      <c r="R1556" s="177">
        <f t="shared" si="303"/>
        <v>2.8826606581123396E-6</v>
      </c>
      <c r="S1556" s="176">
        <f t="shared" si="307"/>
        <v>1</v>
      </c>
      <c r="T1556" s="179">
        <f t="shared" si="304"/>
        <v>2.8826606581123396E-6</v>
      </c>
    </row>
    <row r="1557" spans="1:20" ht="12.95" customHeight="1" x14ac:dyDescent="0.2">
      <c r="A1557" s="186" t="s">
        <v>3763</v>
      </c>
      <c r="B1557" s="187" t="s">
        <v>2232</v>
      </c>
      <c r="C1557" s="173">
        <v>57607.8799</v>
      </c>
      <c r="D1557" s="173">
        <v>1E-4</v>
      </c>
      <c r="E1557" s="175">
        <f t="shared" ref="E1557:E1611" si="309">(C1557-C$7)/C$8</f>
        <v>4958.000631232323</v>
      </c>
      <c r="F1557" s="175">
        <f t="shared" ref="F1557:F1620" si="310">ROUND(2*E1557,0)/2</f>
        <v>4958</v>
      </c>
      <c r="G1557" s="175">
        <f t="shared" ref="G1557:G1620" si="311">C1557-(C$7+F1557*C$8)</f>
        <v>3.9699999615550041E-4</v>
      </c>
      <c r="H1557" s="176"/>
      <c r="I1557" s="176"/>
      <c r="J1557" s="176"/>
      <c r="K1557" s="176">
        <f t="shared" si="308"/>
        <v>3.9699999615550041E-4</v>
      </c>
      <c r="L1557" s="176"/>
      <c r="M1557" s="176"/>
      <c r="N1557" s="176"/>
      <c r="O1557" s="175">
        <f t="shared" ca="1" si="305"/>
        <v>4.4618973792561294E-3</v>
      </c>
      <c r="P1557" s="177">
        <f t="shared" ref="P1557:P1611" si="312">+D$11+D$12*F1557+D$13*F1557^2</f>
        <v>2.6982139852988808E-3</v>
      </c>
      <c r="Q1557" s="178">
        <f t="shared" ref="Q1557:Q1611" si="313">+C1557-15018.5</f>
        <v>42589.3799</v>
      </c>
      <c r="R1557" s="177">
        <f t="shared" ref="R1557:R1611" si="314">+(P1557-G1557)^2</f>
        <v>5.2955858238291899E-6</v>
      </c>
      <c r="S1557" s="176">
        <f t="shared" si="307"/>
        <v>1</v>
      </c>
      <c r="T1557" s="179">
        <f t="shared" ref="T1557:T1620" si="315">+S1557*R1557</f>
        <v>5.2955858238291899E-6</v>
      </c>
    </row>
    <row r="1558" spans="1:20" ht="12.95" customHeight="1" x14ac:dyDescent="0.2">
      <c r="A1558" s="186" t="s">
        <v>3763</v>
      </c>
      <c r="B1558" s="187" t="s">
        <v>2232</v>
      </c>
      <c r="C1558" s="173">
        <v>57684.610699999997</v>
      </c>
      <c r="D1558" s="173">
        <v>1E-4</v>
      </c>
      <c r="E1558" s="175">
        <f t="shared" si="309"/>
        <v>5080.0030528112429</v>
      </c>
      <c r="F1558" s="175">
        <f t="shared" si="310"/>
        <v>5080</v>
      </c>
      <c r="G1558" s="175">
        <f t="shared" si="311"/>
        <v>1.919999995152466E-3</v>
      </c>
      <c r="H1558" s="176"/>
      <c r="I1558" s="176"/>
      <c r="J1558" s="176"/>
      <c r="K1558" s="176">
        <f t="shared" si="308"/>
        <v>1.919999995152466E-3</v>
      </c>
      <c r="L1558" s="176"/>
      <c r="M1558" s="176"/>
      <c r="N1558" s="176"/>
      <c r="O1558" s="175">
        <f t="shared" ca="1" si="305"/>
        <v>4.5101232919141105E-3</v>
      </c>
      <c r="P1558" s="177">
        <f t="shared" si="312"/>
        <v>2.7890480077273089E-3</v>
      </c>
      <c r="Q1558" s="178">
        <f t="shared" si="313"/>
        <v>42666.110699999997</v>
      </c>
      <c r="R1558" s="177">
        <f t="shared" si="314"/>
        <v>7.5524444816028444E-7</v>
      </c>
      <c r="S1558" s="176">
        <f t="shared" si="307"/>
        <v>1</v>
      </c>
      <c r="T1558" s="179">
        <f t="shared" si="315"/>
        <v>7.5524444816028444E-7</v>
      </c>
    </row>
    <row r="1559" spans="1:20" ht="12.95" customHeight="1" x14ac:dyDescent="0.2">
      <c r="A1559" s="188" t="s">
        <v>3764</v>
      </c>
      <c r="B1559" s="189" t="s">
        <v>2232</v>
      </c>
      <c r="C1559" s="182">
        <v>57963.854599999999</v>
      </c>
      <c r="D1559" s="182">
        <v>1E-4</v>
      </c>
      <c r="E1559" s="175">
        <f t="shared" si="309"/>
        <v>5524.0024899491709</v>
      </c>
      <c r="F1559" s="175">
        <f t="shared" si="310"/>
        <v>5524</v>
      </c>
      <c r="G1559" s="175">
        <f t="shared" si="311"/>
        <v>1.5659999990020879E-3</v>
      </c>
      <c r="H1559" s="176"/>
      <c r="I1559" s="176"/>
      <c r="J1559" s="176"/>
      <c r="K1559" s="176">
        <f t="shared" si="308"/>
        <v>1.5659999990020879E-3</v>
      </c>
      <c r="L1559" s="176"/>
      <c r="M1559" s="176"/>
      <c r="N1559" s="176"/>
      <c r="O1559" s="175">
        <f t="shared" ca="1" si="305"/>
        <v>4.6856339904398758E-3</v>
      </c>
      <c r="P1559" s="177">
        <f t="shared" si="312"/>
        <v>3.1097665431806037E-3</v>
      </c>
      <c r="Q1559" s="178">
        <f t="shared" si="313"/>
        <v>42945.354599999999</v>
      </c>
      <c r="R1559" s="177">
        <f t="shared" si="314"/>
        <v>2.3832151429248774E-6</v>
      </c>
      <c r="S1559" s="176">
        <f t="shared" si="307"/>
        <v>1</v>
      </c>
      <c r="T1559" s="179">
        <f t="shared" si="315"/>
        <v>2.3832151429248774E-6</v>
      </c>
    </row>
    <row r="1560" spans="1:20" ht="12.95" customHeight="1" x14ac:dyDescent="0.2">
      <c r="A1560" s="180" t="s">
        <v>951</v>
      </c>
      <c r="B1560" s="192" t="s">
        <v>2232</v>
      </c>
      <c r="C1560" s="193">
        <v>57964.483200000002</v>
      </c>
      <c r="D1560" s="193">
        <v>2.0000000000000001E-4</v>
      </c>
      <c r="E1560" s="175">
        <f t="shared" si="309"/>
        <v>5525.0019676322518</v>
      </c>
      <c r="F1560" s="175">
        <f t="shared" si="310"/>
        <v>5525</v>
      </c>
      <c r="G1560" s="175">
        <f t="shared" si="311"/>
        <v>1.2375000005704351E-3</v>
      </c>
      <c r="H1560" s="176"/>
      <c r="I1560" s="176"/>
      <c r="J1560" s="176"/>
      <c r="K1560" s="176">
        <f t="shared" si="308"/>
        <v>1.2375000005704351E-3</v>
      </c>
      <c r="L1560" s="176"/>
      <c r="M1560" s="176"/>
      <c r="N1560" s="176"/>
      <c r="O1560" s="175">
        <f t="shared" ca="1" si="305"/>
        <v>4.6860292848059249E-3</v>
      </c>
      <c r="P1560" s="177">
        <f t="shared" si="312"/>
        <v>3.1104714264911714E-3</v>
      </c>
      <c r="Q1560" s="178">
        <f t="shared" si="313"/>
        <v>42945.983200000002</v>
      </c>
      <c r="R1560" s="177">
        <f t="shared" si="314"/>
        <v>3.5080219623155566E-6</v>
      </c>
      <c r="S1560" s="176">
        <f t="shared" si="307"/>
        <v>1</v>
      </c>
      <c r="T1560" s="179">
        <f t="shared" si="315"/>
        <v>3.5080219623155566E-6</v>
      </c>
    </row>
    <row r="1561" spans="1:20" ht="12.95" customHeight="1" x14ac:dyDescent="0.2">
      <c r="A1561" s="180" t="s">
        <v>951</v>
      </c>
      <c r="B1561" s="192" t="s">
        <v>2232</v>
      </c>
      <c r="C1561" s="193">
        <v>57980.521699999998</v>
      </c>
      <c r="D1561" s="193">
        <v>5.9999999999999995E-4</v>
      </c>
      <c r="E1561" s="175">
        <f t="shared" si="309"/>
        <v>5550.503276604567</v>
      </c>
      <c r="F1561" s="175">
        <f t="shared" si="310"/>
        <v>5550.5</v>
      </c>
      <c r="G1561" s="175">
        <f t="shared" si="311"/>
        <v>2.0607499973266385E-3</v>
      </c>
      <c r="H1561" s="176"/>
      <c r="I1561" s="176"/>
      <c r="J1561" s="176"/>
      <c r="K1561" s="176">
        <f t="shared" si="308"/>
        <v>2.0607499973266385E-3</v>
      </c>
      <c r="L1561" s="176"/>
      <c r="M1561" s="176"/>
      <c r="N1561" s="176"/>
      <c r="O1561" s="175">
        <f t="shared" ca="1" si="305"/>
        <v>4.6961092911401749E-3</v>
      </c>
      <c r="P1561" s="177">
        <f t="shared" si="312"/>
        <v>3.1284194436932934E-3</v>
      </c>
      <c r="Q1561" s="178">
        <f t="shared" si="313"/>
        <v>42962.021699999998</v>
      </c>
      <c r="R1561" s="177">
        <f t="shared" si="314"/>
        <v>1.1399180467048793E-6</v>
      </c>
      <c r="S1561" s="176">
        <f t="shared" si="307"/>
        <v>1</v>
      </c>
      <c r="T1561" s="179">
        <f t="shared" si="315"/>
        <v>1.1399180467048793E-6</v>
      </c>
    </row>
    <row r="1562" spans="1:20" ht="12.95" customHeight="1" x14ac:dyDescent="0.2">
      <c r="A1562" s="177" t="s">
        <v>3766</v>
      </c>
      <c r="B1562" s="174" t="s">
        <v>2232</v>
      </c>
      <c r="C1562" s="190">
        <v>58006.623</v>
      </c>
      <c r="D1562" s="191" t="s">
        <v>2272</v>
      </c>
      <c r="E1562" s="175">
        <f t="shared" si="309"/>
        <v>5592.004496536566</v>
      </c>
      <c r="F1562" s="175">
        <f t="shared" si="310"/>
        <v>5592</v>
      </c>
      <c r="G1562" s="175">
        <f t="shared" si="311"/>
        <v>2.8279999969527125E-3</v>
      </c>
      <c r="H1562" s="176"/>
      <c r="I1562" s="176">
        <f>G1562</f>
        <v>2.8279999969527125E-3</v>
      </c>
      <c r="J1562" s="176"/>
      <c r="L1562" s="176"/>
      <c r="M1562" s="176"/>
      <c r="N1562" s="176"/>
      <c r="O1562" s="175">
        <f t="shared" ca="1" si="305"/>
        <v>4.7125140073312095E-3</v>
      </c>
      <c r="P1562" s="177">
        <f t="shared" si="312"/>
        <v>3.1575198929719764E-3</v>
      </c>
      <c r="Q1562" s="178">
        <f t="shared" si="313"/>
        <v>42988.123</v>
      </c>
      <c r="R1562" s="177">
        <f t="shared" si="314"/>
        <v>1.0858336187254649E-7</v>
      </c>
      <c r="S1562" s="176">
        <f t="shared" si="307"/>
        <v>1</v>
      </c>
      <c r="T1562" s="179">
        <f t="shared" si="315"/>
        <v>1.0858336187254649E-7</v>
      </c>
    </row>
    <row r="1563" spans="1:20" ht="12.95" customHeight="1" x14ac:dyDescent="0.2">
      <c r="A1563" s="188" t="s">
        <v>3765</v>
      </c>
      <c r="B1563" s="181" t="s">
        <v>2232</v>
      </c>
      <c r="C1563" s="188">
        <v>58049.389300000003</v>
      </c>
      <c r="D1563" s="188">
        <v>1E-4</v>
      </c>
      <c r="E1563" s="175">
        <f t="shared" si="309"/>
        <v>5660.0031641116611</v>
      </c>
      <c r="F1563" s="175">
        <f t="shared" si="310"/>
        <v>5660</v>
      </c>
      <c r="G1563" s="175">
        <f t="shared" si="311"/>
        <v>1.9899999970220961E-3</v>
      </c>
      <c r="H1563" s="176"/>
      <c r="I1563" s="176"/>
      <c r="J1563" s="176"/>
      <c r="K1563" s="176">
        <f t="shared" ref="K1563:K1602" si="316">G1563</f>
        <v>1.9899999970220961E-3</v>
      </c>
      <c r="L1563" s="176"/>
      <c r="M1563" s="176"/>
      <c r="N1563" s="176"/>
      <c r="O1563" s="175">
        <f t="shared" ca="1" si="305"/>
        <v>4.7393940242225433E-3</v>
      </c>
      <c r="P1563" s="177">
        <f t="shared" si="312"/>
        <v>3.2049104773227977E-3</v>
      </c>
      <c r="Q1563" s="178">
        <f t="shared" si="313"/>
        <v>43030.889300000003</v>
      </c>
      <c r="R1563" s="177">
        <f t="shared" si="314"/>
        <v>1.4760074751444814E-6</v>
      </c>
      <c r="S1563" s="176">
        <f t="shared" si="307"/>
        <v>1</v>
      </c>
      <c r="T1563" s="179">
        <f t="shared" si="315"/>
        <v>1.4760074751444814E-6</v>
      </c>
    </row>
    <row r="1564" spans="1:20" ht="12.95" customHeight="1" x14ac:dyDescent="0.2">
      <c r="A1564" s="188" t="s">
        <v>3765</v>
      </c>
      <c r="B1564" s="181" t="s">
        <v>2232</v>
      </c>
      <c r="C1564" s="188">
        <v>58049.3894</v>
      </c>
      <c r="D1564" s="188">
        <v>1E-4</v>
      </c>
      <c r="E1564" s="175">
        <f t="shared" si="309"/>
        <v>5660.0033231122425</v>
      </c>
      <c r="F1564" s="175">
        <f t="shared" si="310"/>
        <v>5660</v>
      </c>
      <c r="G1564" s="175">
        <f t="shared" si="311"/>
        <v>2.0899999944958836E-3</v>
      </c>
      <c r="H1564" s="176"/>
      <c r="I1564" s="176"/>
      <c r="J1564" s="176"/>
      <c r="K1564" s="176">
        <f t="shared" si="316"/>
        <v>2.0899999944958836E-3</v>
      </c>
      <c r="L1564" s="176"/>
      <c r="M1564" s="176"/>
      <c r="N1564" s="176"/>
      <c r="O1564" s="175">
        <f t="shared" ca="1" si="305"/>
        <v>4.7393940242225433E-3</v>
      </c>
      <c r="P1564" s="177">
        <f t="shared" si="312"/>
        <v>3.2049104773227977E-3</v>
      </c>
      <c r="Q1564" s="178">
        <f t="shared" si="313"/>
        <v>43030.8894</v>
      </c>
      <c r="R1564" s="177">
        <f t="shared" si="314"/>
        <v>1.2430253847173426E-6</v>
      </c>
      <c r="S1564" s="176">
        <f t="shared" si="307"/>
        <v>1</v>
      </c>
      <c r="T1564" s="179">
        <f t="shared" si="315"/>
        <v>1.2430253847173426E-6</v>
      </c>
    </row>
    <row r="1565" spans="1:20" ht="12.95" customHeight="1" x14ac:dyDescent="0.2">
      <c r="A1565" s="188" t="s">
        <v>3765</v>
      </c>
      <c r="B1565" s="181" t="s">
        <v>2232</v>
      </c>
      <c r="C1565" s="188">
        <v>58054.421399999999</v>
      </c>
      <c r="D1565" s="188">
        <v>1E-4</v>
      </c>
      <c r="E1565" s="175">
        <f t="shared" si="309"/>
        <v>5668.0042325955928</v>
      </c>
      <c r="F1565" s="175">
        <f t="shared" si="310"/>
        <v>5668</v>
      </c>
      <c r="G1565" s="175">
        <f t="shared" si="311"/>
        <v>2.661999998963438E-3</v>
      </c>
      <c r="H1565" s="176"/>
      <c r="I1565" s="176"/>
      <c r="J1565" s="176"/>
      <c r="K1565" s="176">
        <f t="shared" si="316"/>
        <v>2.661999998963438E-3</v>
      </c>
      <c r="L1565" s="176"/>
      <c r="M1565" s="176"/>
      <c r="N1565" s="176"/>
      <c r="O1565" s="175">
        <f t="shared" ca="1" si="305"/>
        <v>4.7425563791509348E-3</v>
      </c>
      <c r="P1565" s="177">
        <f t="shared" si="312"/>
        <v>3.2104619905565595E-3</v>
      </c>
      <c r="Q1565" s="178">
        <f t="shared" si="313"/>
        <v>43035.921399999999</v>
      </c>
      <c r="R1565" s="177">
        <f t="shared" si="314"/>
        <v>3.0081055622229327E-7</v>
      </c>
      <c r="S1565" s="176">
        <f t="shared" si="307"/>
        <v>1</v>
      </c>
      <c r="T1565" s="179">
        <f t="shared" si="315"/>
        <v>3.0081055622229327E-7</v>
      </c>
    </row>
    <row r="1566" spans="1:20" ht="12.95" customHeight="1" x14ac:dyDescent="0.2">
      <c r="A1566" s="188" t="s">
        <v>3765</v>
      </c>
      <c r="B1566" s="181" t="s">
        <v>2232</v>
      </c>
      <c r="C1566" s="188">
        <v>58076.4329</v>
      </c>
      <c r="D1566" s="188">
        <v>1E-4</v>
      </c>
      <c r="E1566" s="175">
        <f t="shared" si="309"/>
        <v>5703.0026465647488</v>
      </c>
      <c r="F1566" s="175">
        <f t="shared" si="310"/>
        <v>5703</v>
      </c>
      <c r="G1566" s="175">
        <f t="shared" si="311"/>
        <v>1.6644999996060506E-3</v>
      </c>
      <c r="H1566" s="176"/>
      <c r="I1566" s="176"/>
      <c r="J1566" s="176"/>
      <c r="K1566" s="176">
        <f t="shared" si="316"/>
        <v>1.6644999996060506E-3</v>
      </c>
      <c r="L1566" s="176"/>
      <c r="M1566" s="176"/>
      <c r="N1566" s="176"/>
      <c r="O1566" s="175">
        <f t="shared" ca="1" si="305"/>
        <v>4.7563916819626517E-3</v>
      </c>
      <c r="P1566" s="177">
        <f t="shared" si="312"/>
        <v>3.2346908252721745E-3</v>
      </c>
      <c r="Q1566" s="178">
        <f t="shared" si="313"/>
        <v>43057.9329</v>
      </c>
      <c r="R1566" s="177">
        <f t="shared" si="314"/>
        <v>2.4654992290060639E-6</v>
      </c>
      <c r="S1566" s="176">
        <f t="shared" si="307"/>
        <v>1</v>
      </c>
      <c r="T1566" s="179">
        <f t="shared" si="315"/>
        <v>2.4654992290060639E-6</v>
      </c>
    </row>
    <row r="1567" spans="1:20" ht="12.95" customHeight="1" x14ac:dyDescent="0.2">
      <c r="A1567" s="188" t="s">
        <v>3765</v>
      </c>
      <c r="B1567" s="181" t="s">
        <v>2232</v>
      </c>
      <c r="C1567" s="188">
        <v>58078.3197</v>
      </c>
      <c r="D1567" s="188">
        <v>1E-4</v>
      </c>
      <c r="E1567" s="175">
        <f t="shared" si="309"/>
        <v>5706.0026696198347</v>
      </c>
      <c r="F1567" s="175">
        <f t="shared" si="310"/>
        <v>5706</v>
      </c>
      <c r="G1567" s="175">
        <f t="shared" si="311"/>
        <v>1.6790000008768402E-3</v>
      </c>
      <c r="H1567" s="176"/>
      <c r="I1567" s="176"/>
      <c r="J1567" s="176"/>
      <c r="K1567" s="176">
        <f t="shared" si="316"/>
        <v>1.6790000008768402E-3</v>
      </c>
      <c r="L1567" s="176"/>
      <c r="M1567" s="176"/>
      <c r="N1567" s="176"/>
      <c r="O1567" s="175">
        <f t="shared" ref="O1567:O1611" ca="1" si="317">+C$11+C$12*F1567</f>
        <v>4.7575775650607983E-3</v>
      </c>
      <c r="P1567" s="177">
        <f t="shared" si="312"/>
        <v>3.2367631107276936E-3</v>
      </c>
      <c r="Q1567" s="178">
        <f t="shared" si="313"/>
        <v>43059.8197</v>
      </c>
      <c r="R1567" s="177">
        <f t="shared" si="314"/>
        <v>2.4266259064122022E-6</v>
      </c>
      <c r="S1567" s="176">
        <f t="shared" si="307"/>
        <v>1</v>
      </c>
      <c r="T1567" s="179">
        <f t="shared" si="315"/>
        <v>2.4266259064122022E-6</v>
      </c>
    </row>
    <row r="1568" spans="1:20" ht="12.95" customHeight="1" x14ac:dyDescent="0.2">
      <c r="A1568" s="188" t="s">
        <v>3765</v>
      </c>
      <c r="B1568" s="181" t="s">
        <v>2232</v>
      </c>
      <c r="C1568" s="188">
        <v>58101.590400000001</v>
      </c>
      <c r="D1568" s="188">
        <v>4.0000000000000002E-4</v>
      </c>
      <c r="E1568" s="175">
        <f t="shared" si="309"/>
        <v>5743.00321896686</v>
      </c>
      <c r="F1568" s="175">
        <f t="shared" si="310"/>
        <v>5743</v>
      </c>
      <c r="G1568" s="175">
        <f t="shared" si="311"/>
        <v>2.0244999977876432E-3</v>
      </c>
      <c r="H1568" s="176"/>
      <c r="I1568" s="176"/>
      <c r="J1568" s="176"/>
      <c r="K1568" s="176">
        <f t="shared" si="316"/>
        <v>2.0244999977876432E-3</v>
      </c>
      <c r="L1568" s="176"/>
      <c r="M1568" s="176"/>
      <c r="N1568" s="176"/>
      <c r="O1568" s="175">
        <f t="shared" ca="1" si="317"/>
        <v>4.7722034566046118E-3</v>
      </c>
      <c r="P1568" s="177">
        <f t="shared" si="312"/>
        <v>3.2622632429894953E-3</v>
      </c>
      <c r="Q1568" s="178">
        <f t="shared" si="313"/>
        <v>43083.090400000001</v>
      </c>
      <c r="R1568" s="177">
        <f t="shared" si="314"/>
        <v>1.5320578511726202E-6</v>
      </c>
      <c r="S1568" s="176">
        <f t="shared" si="307"/>
        <v>1</v>
      </c>
      <c r="T1568" s="179">
        <f t="shared" si="315"/>
        <v>1.5320578511726202E-6</v>
      </c>
    </row>
    <row r="1569" spans="1:20" ht="12.95" customHeight="1" x14ac:dyDescent="0.2">
      <c r="A1569" s="119" t="s">
        <v>4573</v>
      </c>
      <c r="B1569" s="200" t="s">
        <v>2232</v>
      </c>
      <c r="C1569" s="120">
        <v>58111.653551000003</v>
      </c>
      <c r="D1569" s="120">
        <v>1.12E-4</v>
      </c>
      <c r="E1569" s="175">
        <f t="shared" si="309"/>
        <v>5759.0036880185926</v>
      </c>
      <c r="F1569" s="175">
        <f t="shared" si="310"/>
        <v>5759</v>
      </c>
      <c r="G1569" s="175">
        <f t="shared" si="311"/>
        <v>2.3195000030682422E-3</v>
      </c>
      <c r="H1569" s="176"/>
      <c r="I1569" s="176"/>
      <c r="J1569" s="176"/>
      <c r="K1569" s="176">
        <f t="shared" si="316"/>
        <v>2.3195000030682422E-3</v>
      </c>
      <c r="L1569" s="176"/>
      <c r="M1569" s="176"/>
      <c r="N1569" s="176"/>
      <c r="O1569" s="175">
        <f t="shared" ca="1" si="317"/>
        <v>4.7785281664613965E-3</v>
      </c>
      <c r="P1569" s="177">
        <f t="shared" si="312"/>
        <v>3.2732570632517327E-3</v>
      </c>
      <c r="Q1569" s="178">
        <f t="shared" si="313"/>
        <v>43093.153551000003</v>
      </c>
      <c r="R1569" s="177">
        <f t="shared" si="314"/>
        <v>9.0965252984985432E-7</v>
      </c>
      <c r="S1569" s="176">
        <f t="shared" si="307"/>
        <v>1</v>
      </c>
      <c r="T1569" s="179">
        <f t="shared" si="315"/>
        <v>9.0965252984985432E-7</v>
      </c>
    </row>
    <row r="1570" spans="1:20" ht="12.95" customHeight="1" x14ac:dyDescent="0.2">
      <c r="A1570" s="203" t="s">
        <v>4584</v>
      </c>
      <c r="B1570" s="201" t="s">
        <v>2232</v>
      </c>
      <c r="C1570" s="208">
        <v>58111.653599999998</v>
      </c>
      <c r="D1570" s="202">
        <v>1E-4</v>
      </c>
      <c r="E1570" s="175">
        <f t="shared" si="309"/>
        <v>5759.003765928871</v>
      </c>
      <c r="F1570" s="175">
        <f t="shared" si="310"/>
        <v>5759</v>
      </c>
      <c r="G1570" s="175">
        <f t="shared" si="311"/>
        <v>2.3684999978286214E-3</v>
      </c>
      <c r="H1570" s="176"/>
      <c r="I1570" s="176"/>
      <c r="J1570" s="176"/>
      <c r="K1570" s="176">
        <f t="shared" si="316"/>
        <v>2.3684999978286214E-3</v>
      </c>
      <c r="L1570" s="176"/>
      <c r="M1570" s="176"/>
      <c r="N1570" s="176"/>
      <c r="O1570" s="175">
        <f t="shared" ca="1" si="317"/>
        <v>4.7785281664613965E-3</v>
      </c>
      <c r="P1570" s="177">
        <f t="shared" si="312"/>
        <v>3.2732570632517327E-3</v>
      </c>
      <c r="Q1570" s="178">
        <f t="shared" si="313"/>
        <v>43093.153599999998</v>
      </c>
      <c r="R1570" s="177">
        <f t="shared" si="314"/>
        <v>8.1858534743304018E-7</v>
      </c>
      <c r="S1570" s="176">
        <f t="shared" si="307"/>
        <v>1</v>
      </c>
      <c r="T1570" s="179">
        <f t="shared" si="315"/>
        <v>8.1858534743304018E-7</v>
      </c>
    </row>
    <row r="1571" spans="1:20" ht="12.95" customHeight="1" x14ac:dyDescent="0.2">
      <c r="A1571" s="182" t="s">
        <v>2768</v>
      </c>
      <c r="B1571" s="181" t="s">
        <v>2232</v>
      </c>
      <c r="C1571" s="182">
        <v>58372.660799999998</v>
      </c>
      <c r="D1571" s="182">
        <v>1E-4</v>
      </c>
      <c r="E1571" s="175">
        <f t="shared" si="309"/>
        <v>6174.0067432148426</v>
      </c>
      <c r="F1571" s="175">
        <f t="shared" si="310"/>
        <v>6174</v>
      </c>
      <c r="G1571" s="175">
        <f t="shared" si="311"/>
        <v>4.240999995090533E-3</v>
      </c>
      <c r="H1571" s="176"/>
      <c r="I1571" s="176"/>
      <c r="J1571" s="176"/>
      <c r="K1571" s="176">
        <f t="shared" si="316"/>
        <v>4.240999995090533E-3</v>
      </c>
      <c r="L1571" s="176"/>
      <c r="M1571" s="176"/>
      <c r="N1571" s="176"/>
      <c r="O1571" s="175">
        <f t="shared" ca="1" si="317"/>
        <v>4.9425753283717407E-3</v>
      </c>
      <c r="P1571" s="177">
        <f t="shared" si="312"/>
        <v>3.5513930521983931E-3</v>
      </c>
      <c r="Q1571" s="178">
        <f t="shared" si="313"/>
        <v>43354.160799999998</v>
      </c>
      <c r="R1571" s="177">
        <f t="shared" si="314"/>
        <v>4.7555773568504318E-7</v>
      </c>
      <c r="S1571" s="176">
        <f t="shared" si="307"/>
        <v>1</v>
      </c>
      <c r="T1571" s="179">
        <f t="shared" si="315"/>
        <v>4.7555773568504318E-7</v>
      </c>
    </row>
    <row r="1572" spans="1:20" ht="12.95" customHeight="1" x14ac:dyDescent="0.2">
      <c r="A1572" s="182" t="s">
        <v>2768</v>
      </c>
      <c r="B1572" s="181" t="s">
        <v>2232</v>
      </c>
      <c r="C1572" s="182">
        <v>58386.496099999997</v>
      </c>
      <c r="D1572" s="182">
        <v>1E-4</v>
      </c>
      <c r="E1572" s="175">
        <f t="shared" si="309"/>
        <v>6196.0049512782371</v>
      </c>
      <c r="F1572" s="175">
        <f t="shared" si="310"/>
        <v>6196</v>
      </c>
      <c r="G1572" s="175">
        <f t="shared" si="311"/>
        <v>3.1139999919105321E-3</v>
      </c>
      <c r="H1572" s="176"/>
      <c r="I1572" s="176"/>
      <c r="J1572" s="176"/>
      <c r="K1572" s="176">
        <f t="shared" si="316"/>
        <v>3.1139999919105321E-3</v>
      </c>
      <c r="L1572" s="176"/>
      <c r="M1572" s="176"/>
      <c r="N1572" s="176"/>
      <c r="O1572" s="175">
        <f t="shared" ca="1" si="317"/>
        <v>4.9512718044248194E-3</v>
      </c>
      <c r="P1572" s="177">
        <f t="shared" si="312"/>
        <v>3.5657604883577599E-3</v>
      </c>
      <c r="Q1572" s="178">
        <f t="shared" si="313"/>
        <v>43367.996099999997</v>
      </c>
      <c r="R1572" s="177">
        <f t="shared" si="314"/>
        <v>2.0408754615024571E-7</v>
      </c>
      <c r="S1572" s="176">
        <f t="shared" si="307"/>
        <v>1</v>
      </c>
      <c r="T1572" s="179">
        <f t="shared" si="315"/>
        <v>2.0408754615024571E-7</v>
      </c>
    </row>
    <row r="1573" spans="1:20" ht="12.95" customHeight="1" x14ac:dyDescent="0.2">
      <c r="A1573" s="182" t="s">
        <v>2768</v>
      </c>
      <c r="B1573" s="181" t="s">
        <v>2232</v>
      </c>
      <c r="C1573" s="182">
        <v>58404.733800000002</v>
      </c>
      <c r="D1573" s="182">
        <v>1E-4</v>
      </c>
      <c r="E1573" s="175">
        <f t="shared" si="309"/>
        <v>6225.0030011360586</v>
      </c>
      <c r="F1573" s="175">
        <f t="shared" si="310"/>
        <v>6225</v>
      </c>
      <c r="G1573" s="175">
        <f t="shared" si="311"/>
        <v>1.887500002339948E-3</v>
      </c>
      <c r="H1573" s="176"/>
      <c r="I1573" s="176"/>
      <c r="J1573" s="176"/>
      <c r="K1573" s="176">
        <f t="shared" si="316"/>
        <v>1.887500002339948E-3</v>
      </c>
      <c r="L1573" s="176"/>
      <c r="M1573" s="176"/>
      <c r="N1573" s="176"/>
      <c r="O1573" s="175">
        <f t="shared" ca="1" si="317"/>
        <v>4.9627353410402406E-3</v>
      </c>
      <c r="P1573" s="177">
        <f t="shared" si="312"/>
        <v>3.5846413656803683E-3</v>
      </c>
      <c r="Q1573" s="178">
        <f t="shared" si="313"/>
        <v>43386.233800000002</v>
      </c>
      <c r="R1573" s="177">
        <f t="shared" si="314"/>
        <v>2.8802888071609807E-6</v>
      </c>
      <c r="S1573" s="176">
        <f t="shared" si="307"/>
        <v>1</v>
      </c>
      <c r="T1573" s="179">
        <f t="shared" si="315"/>
        <v>2.8802888071609807E-6</v>
      </c>
    </row>
    <row r="1574" spans="1:20" ht="12.95" customHeight="1" x14ac:dyDescent="0.2">
      <c r="A1574" s="119" t="s">
        <v>4575</v>
      </c>
      <c r="B1574" s="200" t="s">
        <v>2232</v>
      </c>
      <c r="C1574" s="120">
        <v>58423.599900000001</v>
      </c>
      <c r="D1574" s="120">
        <v>4.0000000000000002E-4</v>
      </c>
      <c r="E1574" s="175">
        <f t="shared" si="309"/>
        <v>6255.0002106757747</v>
      </c>
      <c r="F1574" s="175">
        <f t="shared" si="310"/>
        <v>6255</v>
      </c>
      <c r="G1574" s="175">
        <f t="shared" si="311"/>
        <v>1.3249999756226316E-4</v>
      </c>
      <c r="H1574" s="176"/>
      <c r="I1574" s="176"/>
      <c r="J1574" s="176"/>
      <c r="K1574" s="176">
        <f t="shared" si="316"/>
        <v>1.3249999756226316E-4</v>
      </c>
      <c r="L1574" s="176"/>
      <c r="M1574" s="176"/>
      <c r="N1574" s="176"/>
      <c r="O1574" s="175">
        <f t="shared" ca="1" si="317"/>
        <v>4.9745941720217117E-3</v>
      </c>
      <c r="P1574" s="177">
        <f t="shared" si="312"/>
        <v>3.6041038770689288E-3</v>
      </c>
      <c r="Q1574" s="178">
        <f t="shared" si="313"/>
        <v>43405.099900000001</v>
      </c>
      <c r="R1574" s="177">
        <f t="shared" si="314"/>
        <v>1.2052033496205732E-5</v>
      </c>
      <c r="S1574" s="176">
        <f t="shared" si="307"/>
        <v>1</v>
      </c>
      <c r="T1574" s="179">
        <f t="shared" si="315"/>
        <v>1.2052033496205732E-5</v>
      </c>
    </row>
    <row r="1575" spans="1:20" ht="12.95" customHeight="1" x14ac:dyDescent="0.2">
      <c r="A1575" s="203" t="s">
        <v>4580</v>
      </c>
      <c r="B1575" s="201" t="s">
        <v>2232</v>
      </c>
      <c r="C1575" s="208">
        <v>58423.599900000001</v>
      </c>
      <c r="D1575" s="202">
        <v>4.0000000000000002E-4</v>
      </c>
      <c r="E1575" s="175">
        <f t="shared" si="309"/>
        <v>6255.0002106757747</v>
      </c>
      <c r="F1575" s="175">
        <f t="shared" si="310"/>
        <v>6255</v>
      </c>
      <c r="G1575" s="175">
        <f t="shared" si="311"/>
        <v>1.3249999756226316E-4</v>
      </c>
      <c r="H1575" s="176"/>
      <c r="I1575" s="176"/>
      <c r="J1575" s="176"/>
      <c r="K1575" s="176">
        <f t="shared" si="316"/>
        <v>1.3249999756226316E-4</v>
      </c>
      <c r="L1575" s="176"/>
      <c r="M1575" s="176"/>
      <c r="N1575" s="176"/>
      <c r="O1575" s="175">
        <f t="shared" ca="1" si="317"/>
        <v>4.9745941720217117E-3</v>
      </c>
      <c r="P1575" s="177">
        <f t="shared" si="312"/>
        <v>3.6041038770689288E-3</v>
      </c>
      <c r="Q1575" s="178">
        <f t="shared" si="313"/>
        <v>43405.099900000001</v>
      </c>
      <c r="R1575" s="177">
        <f t="shared" si="314"/>
        <v>1.2052033496205732E-5</v>
      </c>
      <c r="S1575" s="176">
        <f t="shared" ref="S1575:S1615" si="318">S$17</f>
        <v>1</v>
      </c>
      <c r="T1575" s="179">
        <f t="shared" si="315"/>
        <v>1.2052033496205732E-5</v>
      </c>
    </row>
    <row r="1576" spans="1:20" ht="12.95" customHeight="1" x14ac:dyDescent="0.2">
      <c r="A1576" s="196" t="s">
        <v>903</v>
      </c>
      <c r="B1576" s="197" t="s">
        <v>2232</v>
      </c>
      <c r="C1576" s="198">
        <v>58694.671199999997</v>
      </c>
      <c r="D1576" s="198">
        <v>1E-4</v>
      </c>
      <c r="E1576" s="175">
        <f t="shared" si="309"/>
        <v>6686.0051659290284</v>
      </c>
      <c r="F1576" s="175">
        <f t="shared" si="310"/>
        <v>6686</v>
      </c>
      <c r="G1576" s="175">
        <f t="shared" si="311"/>
        <v>3.2489999939571135E-3</v>
      </c>
      <c r="H1576" s="176"/>
      <c r="I1576" s="176"/>
      <c r="J1576" s="176"/>
      <c r="K1576" s="176">
        <f t="shared" si="316"/>
        <v>3.2489999939571135E-3</v>
      </c>
      <c r="L1576" s="176"/>
      <c r="M1576" s="176"/>
      <c r="N1576" s="176"/>
      <c r="O1576" s="175">
        <f t="shared" ca="1" si="317"/>
        <v>5.1449660437888397E-3</v>
      </c>
      <c r="P1576" s="177">
        <f t="shared" si="312"/>
        <v>3.8759213646304431E-3</v>
      </c>
      <c r="Q1576" s="178">
        <f t="shared" si="313"/>
        <v>43676.171199999997</v>
      </c>
      <c r="R1576" s="177">
        <f t="shared" si="314"/>
        <v>3.9303040500692635E-7</v>
      </c>
      <c r="S1576" s="176">
        <f t="shared" si="318"/>
        <v>1</v>
      </c>
      <c r="T1576" s="179">
        <f t="shared" si="315"/>
        <v>3.9303040500692635E-7</v>
      </c>
    </row>
    <row r="1577" spans="1:20" ht="12.95" customHeight="1" x14ac:dyDescent="0.2">
      <c r="A1577" s="199" t="s">
        <v>904</v>
      </c>
      <c r="B1577" s="195" t="s">
        <v>2232</v>
      </c>
      <c r="C1577" s="194">
        <v>58759.450199999999</v>
      </c>
      <c r="D1577" s="194">
        <v>1E-4</v>
      </c>
      <c r="E1577" s="175">
        <f t="shared" si="309"/>
        <v>6789.0041554803092</v>
      </c>
      <c r="F1577" s="175">
        <f t="shared" si="310"/>
        <v>6789</v>
      </c>
      <c r="G1577" s="175">
        <f t="shared" si="311"/>
        <v>2.6135000007343479E-3</v>
      </c>
      <c r="H1577" s="176"/>
      <c r="I1577" s="176"/>
      <c r="J1577" s="176"/>
      <c r="K1577" s="176">
        <f t="shared" si="316"/>
        <v>2.6135000007343479E-3</v>
      </c>
      <c r="L1577" s="176"/>
      <c r="M1577" s="176"/>
      <c r="N1577" s="176"/>
      <c r="O1577" s="175">
        <f t="shared" ca="1" si="317"/>
        <v>5.1856813634918895E-3</v>
      </c>
      <c r="P1577" s="177">
        <f t="shared" si="312"/>
        <v>3.938722539525397E-3</v>
      </c>
      <c r="Q1577" s="178">
        <f t="shared" si="313"/>
        <v>43740.950199999999</v>
      </c>
      <c r="R1577" s="177">
        <f t="shared" si="314"/>
        <v>1.7562147773197936E-6</v>
      </c>
      <c r="S1577" s="176">
        <f t="shared" si="318"/>
        <v>1</v>
      </c>
      <c r="T1577" s="179">
        <f t="shared" si="315"/>
        <v>1.7562147773197936E-6</v>
      </c>
    </row>
    <row r="1578" spans="1:20" ht="12.95" customHeight="1" x14ac:dyDescent="0.2">
      <c r="A1578" s="202" t="s">
        <v>4583</v>
      </c>
      <c r="B1578" s="201" t="s">
        <v>2232</v>
      </c>
      <c r="C1578" s="208">
        <v>58759.450199999999</v>
      </c>
      <c r="D1578" s="202">
        <v>1E-4</v>
      </c>
      <c r="E1578" s="175">
        <f t="shared" si="309"/>
        <v>6789.0041554803092</v>
      </c>
      <c r="F1578" s="175">
        <f t="shared" si="310"/>
        <v>6789</v>
      </c>
      <c r="G1578" s="175">
        <f t="shared" si="311"/>
        <v>2.6135000007343479E-3</v>
      </c>
      <c r="H1578" s="176"/>
      <c r="I1578" s="176"/>
      <c r="J1578" s="176"/>
      <c r="K1578" s="176">
        <f t="shared" si="316"/>
        <v>2.6135000007343479E-3</v>
      </c>
      <c r="L1578" s="176"/>
      <c r="M1578" s="176"/>
      <c r="N1578" s="176"/>
      <c r="O1578" s="175">
        <f t="shared" ca="1" si="317"/>
        <v>5.1856813634918895E-3</v>
      </c>
      <c r="P1578" s="177">
        <f t="shared" si="312"/>
        <v>3.938722539525397E-3</v>
      </c>
      <c r="Q1578" s="178">
        <f t="shared" si="313"/>
        <v>43740.950199999999</v>
      </c>
      <c r="R1578" s="177">
        <f t="shared" si="314"/>
        <v>1.7562147773197936E-6</v>
      </c>
      <c r="S1578" s="176">
        <f t="shared" si="318"/>
        <v>1</v>
      </c>
      <c r="T1578" s="179">
        <f t="shared" si="315"/>
        <v>1.7562147773197936E-6</v>
      </c>
    </row>
    <row r="1579" spans="1:20" ht="12.95" customHeight="1" x14ac:dyDescent="0.2">
      <c r="A1579" s="119" t="s">
        <v>4573</v>
      </c>
      <c r="B1579" s="200" t="s">
        <v>2232</v>
      </c>
      <c r="C1579" s="120">
        <v>58811.651674000001</v>
      </c>
      <c r="D1579" s="120">
        <v>4.8000000000000001E-5</v>
      </c>
      <c r="E1579" s="175">
        <f t="shared" si="309"/>
        <v>6872.004804997704</v>
      </c>
      <c r="F1579" s="175">
        <f t="shared" si="310"/>
        <v>6872</v>
      </c>
      <c r="G1579" s="175">
        <f t="shared" si="311"/>
        <v>3.0219999971450306E-3</v>
      </c>
      <c r="H1579" s="176"/>
      <c r="I1579" s="176"/>
      <c r="J1579" s="176"/>
      <c r="K1579" s="176">
        <f t="shared" si="316"/>
        <v>3.0219999971450306E-3</v>
      </c>
      <c r="L1579" s="176"/>
      <c r="M1579" s="176"/>
      <c r="N1579" s="176"/>
      <c r="O1579" s="175">
        <f t="shared" ca="1" si="317"/>
        <v>5.218490795873958E-3</v>
      </c>
      <c r="P1579" s="177">
        <f t="shared" si="312"/>
        <v>3.9887237348768248E-3</v>
      </c>
      <c r="Q1579" s="178">
        <f t="shared" si="313"/>
        <v>43793.151674000001</v>
      </c>
      <c r="R1579" s="177">
        <f t="shared" si="314"/>
        <v>9.3455478509413067E-7</v>
      </c>
      <c r="S1579" s="176">
        <f t="shared" si="318"/>
        <v>1</v>
      </c>
      <c r="T1579" s="179">
        <f t="shared" si="315"/>
        <v>9.3455478509413067E-7</v>
      </c>
    </row>
    <row r="1580" spans="1:20" ht="12.95" customHeight="1" x14ac:dyDescent="0.2">
      <c r="A1580" s="203" t="s">
        <v>4584</v>
      </c>
      <c r="B1580" s="201" t="s">
        <v>2232</v>
      </c>
      <c r="C1580" s="208">
        <v>58811.651700000002</v>
      </c>
      <c r="D1580" s="202">
        <v>1E-4</v>
      </c>
      <c r="E1580" s="175">
        <f t="shared" si="309"/>
        <v>6872.0048463378589</v>
      </c>
      <c r="F1580" s="175">
        <f t="shared" si="310"/>
        <v>6872</v>
      </c>
      <c r="G1580" s="175">
        <f t="shared" si="311"/>
        <v>3.0479999986710027E-3</v>
      </c>
      <c r="H1580" s="176"/>
      <c r="I1580" s="176"/>
      <c r="J1580" s="176"/>
      <c r="K1580" s="176">
        <f t="shared" si="316"/>
        <v>3.0479999986710027E-3</v>
      </c>
      <c r="L1580" s="176"/>
      <c r="M1580" s="176"/>
      <c r="N1580" s="176"/>
      <c r="O1580" s="175">
        <f t="shared" ca="1" si="317"/>
        <v>5.218490795873958E-3</v>
      </c>
      <c r="P1580" s="177">
        <f t="shared" si="312"/>
        <v>3.9887237348768248E-3</v>
      </c>
      <c r="Q1580" s="178">
        <f t="shared" si="313"/>
        <v>43793.151700000002</v>
      </c>
      <c r="R1580" s="177">
        <f t="shared" si="314"/>
        <v>8.8496114786104116E-7</v>
      </c>
      <c r="S1580" s="176">
        <f t="shared" si="318"/>
        <v>1</v>
      </c>
      <c r="T1580" s="179">
        <f t="shared" si="315"/>
        <v>8.8496114786104116E-7</v>
      </c>
    </row>
    <row r="1581" spans="1:20" ht="12.95" customHeight="1" x14ac:dyDescent="0.2">
      <c r="A1581" s="119" t="s">
        <v>4573</v>
      </c>
      <c r="B1581" s="200" t="s">
        <v>2232</v>
      </c>
      <c r="C1581" s="120">
        <v>58811.651768000003</v>
      </c>
      <c r="D1581" s="120">
        <v>6.0000000000000002E-5</v>
      </c>
      <c r="E1581" s="175">
        <f t="shared" si="309"/>
        <v>6872.0049544582598</v>
      </c>
      <c r="F1581" s="175">
        <f t="shared" si="310"/>
        <v>6872</v>
      </c>
      <c r="G1581" s="175">
        <f t="shared" si="311"/>
        <v>3.1159999998635612E-3</v>
      </c>
      <c r="H1581" s="176"/>
      <c r="I1581" s="176"/>
      <c r="J1581" s="176"/>
      <c r="K1581" s="176">
        <f t="shared" si="316"/>
        <v>3.1159999998635612E-3</v>
      </c>
      <c r="L1581" s="176"/>
      <c r="M1581" s="176"/>
      <c r="N1581" s="176"/>
      <c r="O1581" s="175">
        <f t="shared" ca="1" si="317"/>
        <v>5.218490795873958E-3</v>
      </c>
      <c r="P1581" s="177">
        <f t="shared" si="312"/>
        <v>3.9887237348768248E-3</v>
      </c>
      <c r="Q1581" s="178">
        <f t="shared" si="313"/>
        <v>43793.151768000003</v>
      </c>
      <c r="R1581" s="177">
        <f t="shared" si="314"/>
        <v>7.6164671765550101E-7</v>
      </c>
      <c r="S1581" s="176">
        <f t="shared" si="318"/>
        <v>1</v>
      </c>
      <c r="T1581" s="179">
        <f t="shared" si="315"/>
        <v>7.6164671765550101E-7</v>
      </c>
    </row>
    <row r="1582" spans="1:20" ht="12.95" customHeight="1" x14ac:dyDescent="0.2">
      <c r="A1582" s="203" t="s">
        <v>4584</v>
      </c>
      <c r="B1582" s="201" t="s">
        <v>2232</v>
      </c>
      <c r="C1582" s="208">
        <v>58811.6518</v>
      </c>
      <c r="D1582" s="202">
        <v>1E-4</v>
      </c>
      <c r="E1582" s="175">
        <f t="shared" si="309"/>
        <v>6872.0050053384412</v>
      </c>
      <c r="F1582" s="175">
        <f t="shared" si="310"/>
        <v>6872</v>
      </c>
      <c r="G1582" s="175">
        <f t="shared" si="311"/>
        <v>3.1479999961447902E-3</v>
      </c>
      <c r="H1582" s="176"/>
      <c r="I1582" s="176"/>
      <c r="J1582" s="176"/>
      <c r="K1582" s="176">
        <f t="shared" si="316"/>
        <v>3.1479999961447902E-3</v>
      </c>
      <c r="L1582" s="176"/>
      <c r="M1582" s="176"/>
      <c r="N1582" s="176"/>
      <c r="O1582" s="175">
        <f t="shared" ca="1" si="317"/>
        <v>5.218490795873958E-3</v>
      </c>
      <c r="P1582" s="177">
        <f t="shared" si="312"/>
        <v>3.9887237348768248E-3</v>
      </c>
      <c r="Q1582" s="178">
        <f t="shared" si="313"/>
        <v>43793.1518</v>
      </c>
      <c r="R1582" s="177">
        <f t="shared" si="314"/>
        <v>7.0681640486757027E-7</v>
      </c>
      <c r="S1582" s="176">
        <f t="shared" si="318"/>
        <v>1</v>
      </c>
      <c r="T1582" s="179">
        <f t="shared" si="315"/>
        <v>7.0681640486757027E-7</v>
      </c>
    </row>
    <row r="1583" spans="1:20" ht="12.95" customHeight="1" x14ac:dyDescent="0.2">
      <c r="A1583" s="199" t="s">
        <v>904</v>
      </c>
      <c r="B1583" s="195" t="s">
        <v>2232</v>
      </c>
      <c r="C1583" s="194">
        <v>58844.356800000001</v>
      </c>
      <c r="D1583" s="194">
        <v>1E-4</v>
      </c>
      <c r="E1583" s="175">
        <f t="shared" si="309"/>
        <v>6924.0061469626507</v>
      </c>
      <c r="F1583" s="175">
        <f t="shared" si="310"/>
        <v>6924</v>
      </c>
      <c r="G1583" s="175">
        <f t="shared" si="311"/>
        <v>3.8659999991068617E-3</v>
      </c>
      <c r="H1583" s="176"/>
      <c r="I1583" s="176"/>
      <c r="J1583" s="176"/>
      <c r="K1583" s="176">
        <f t="shared" si="316"/>
        <v>3.8659999991068617E-3</v>
      </c>
      <c r="L1583" s="176"/>
      <c r="M1583" s="176"/>
      <c r="N1583" s="176"/>
      <c r="O1583" s="175">
        <f t="shared" ca="1" si="317"/>
        <v>5.239046102908507E-3</v>
      </c>
      <c r="P1583" s="177">
        <f t="shared" si="312"/>
        <v>4.0197744158812854E-3</v>
      </c>
      <c r="Q1583" s="178">
        <f t="shared" si="313"/>
        <v>43825.856800000001</v>
      </c>
      <c r="R1583" s="177">
        <f t="shared" si="314"/>
        <v>2.3646571254314177E-8</v>
      </c>
      <c r="S1583" s="176">
        <f t="shared" si="318"/>
        <v>1</v>
      </c>
      <c r="T1583" s="179">
        <f t="shared" si="315"/>
        <v>2.3646571254314177E-8</v>
      </c>
    </row>
    <row r="1584" spans="1:20" ht="12.95" customHeight="1" x14ac:dyDescent="0.2">
      <c r="A1584" s="202" t="s">
        <v>4583</v>
      </c>
      <c r="B1584" s="201" t="s">
        <v>2232</v>
      </c>
      <c r="C1584" s="208">
        <v>58844.356800000001</v>
      </c>
      <c r="D1584" s="202">
        <v>1E-4</v>
      </c>
      <c r="E1584" s="175">
        <f t="shared" si="309"/>
        <v>6924.0061469626507</v>
      </c>
      <c r="F1584" s="175">
        <f t="shared" si="310"/>
        <v>6924</v>
      </c>
      <c r="G1584" s="175">
        <f t="shared" si="311"/>
        <v>3.8659999991068617E-3</v>
      </c>
      <c r="H1584" s="176"/>
      <c r="I1584" s="176"/>
      <c r="J1584" s="176"/>
      <c r="K1584" s="176">
        <f t="shared" si="316"/>
        <v>3.8659999991068617E-3</v>
      </c>
      <c r="L1584" s="176"/>
      <c r="M1584" s="176"/>
      <c r="N1584" s="176"/>
      <c r="O1584" s="175">
        <f t="shared" ca="1" si="317"/>
        <v>5.239046102908507E-3</v>
      </c>
      <c r="P1584" s="177">
        <f t="shared" si="312"/>
        <v>4.0197744158812854E-3</v>
      </c>
      <c r="Q1584" s="178">
        <f t="shared" si="313"/>
        <v>43825.856800000001</v>
      </c>
      <c r="R1584" s="177">
        <f t="shared" si="314"/>
        <v>2.3646571254314177E-8</v>
      </c>
      <c r="S1584" s="176">
        <f t="shared" si="318"/>
        <v>1</v>
      </c>
      <c r="T1584" s="179">
        <f t="shared" si="315"/>
        <v>2.3646571254314177E-8</v>
      </c>
    </row>
    <row r="1585" spans="1:20" ht="12.95" customHeight="1" x14ac:dyDescent="0.2">
      <c r="A1585" s="199" t="s">
        <v>904</v>
      </c>
      <c r="B1585" s="195" t="s">
        <v>2232</v>
      </c>
      <c r="C1585" s="194">
        <v>58849.388099999996</v>
      </c>
      <c r="D1585" s="194">
        <v>1E-4</v>
      </c>
      <c r="E1585" s="175">
        <f t="shared" si="309"/>
        <v>6932.0059434418927</v>
      </c>
      <c r="F1585" s="175">
        <f t="shared" si="310"/>
        <v>6932</v>
      </c>
      <c r="G1585" s="175">
        <f t="shared" si="311"/>
        <v>3.737999992154073E-3</v>
      </c>
      <c r="H1585" s="176"/>
      <c r="I1585" s="176"/>
      <c r="J1585" s="176"/>
      <c r="K1585" s="176">
        <f t="shared" si="316"/>
        <v>3.737999992154073E-3</v>
      </c>
      <c r="L1585" s="176"/>
      <c r="M1585" s="176"/>
      <c r="N1585" s="176"/>
      <c r="O1585" s="175">
        <f t="shared" ca="1" si="317"/>
        <v>5.2422084578369003E-3</v>
      </c>
      <c r="P1585" s="177">
        <f t="shared" si="312"/>
        <v>4.024532615072041E-3</v>
      </c>
      <c r="Q1585" s="178">
        <f t="shared" si="313"/>
        <v>43830.888099999996</v>
      </c>
      <c r="R1585" s="177">
        <f t="shared" si="314"/>
        <v>8.2100943996250447E-8</v>
      </c>
      <c r="S1585" s="176">
        <f t="shared" si="318"/>
        <v>1</v>
      </c>
      <c r="T1585" s="179">
        <f t="shared" si="315"/>
        <v>8.2100943996250447E-8</v>
      </c>
    </row>
    <row r="1586" spans="1:20" ht="12.95" customHeight="1" x14ac:dyDescent="0.2">
      <c r="A1586" s="202" t="s">
        <v>4583</v>
      </c>
      <c r="B1586" s="201" t="s">
        <v>2232</v>
      </c>
      <c r="C1586" s="208">
        <v>58849.388099999996</v>
      </c>
      <c r="D1586" s="202">
        <v>1E-4</v>
      </c>
      <c r="E1586" s="175">
        <f t="shared" si="309"/>
        <v>6932.0059434418927</v>
      </c>
      <c r="F1586" s="175">
        <f t="shared" si="310"/>
        <v>6932</v>
      </c>
      <c r="G1586" s="175">
        <f t="shared" si="311"/>
        <v>3.737999992154073E-3</v>
      </c>
      <c r="H1586" s="176"/>
      <c r="I1586" s="176"/>
      <c r="J1586" s="176"/>
      <c r="K1586" s="176">
        <f t="shared" si="316"/>
        <v>3.737999992154073E-3</v>
      </c>
      <c r="L1586" s="176"/>
      <c r="M1586" s="176"/>
      <c r="N1586" s="176"/>
      <c r="O1586" s="175">
        <f t="shared" ca="1" si="317"/>
        <v>5.2422084578369003E-3</v>
      </c>
      <c r="P1586" s="177">
        <f t="shared" si="312"/>
        <v>4.024532615072041E-3</v>
      </c>
      <c r="Q1586" s="178">
        <f t="shared" si="313"/>
        <v>43830.888099999996</v>
      </c>
      <c r="R1586" s="177">
        <f t="shared" si="314"/>
        <v>8.2100943996250447E-8</v>
      </c>
      <c r="S1586" s="176">
        <f t="shared" si="318"/>
        <v>1</v>
      </c>
      <c r="T1586" s="179">
        <f t="shared" si="315"/>
        <v>8.2100943996250447E-8</v>
      </c>
    </row>
    <row r="1587" spans="1:20" ht="12.95" customHeight="1" x14ac:dyDescent="0.2">
      <c r="A1587" s="199" t="s">
        <v>905</v>
      </c>
      <c r="B1587" s="195" t="s">
        <v>2232</v>
      </c>
      <c r="C1587" s="194">
        <v>59055.6757</v>
      </c>
      <c r="D1587" s="194">
        <v>1E-4</v>
      </c>
      <c r="E1587" s="175">
        <f t="shared" si="309"/>
        <v>7260.0044361163436</v>
      </c>
      <c r="F1587" s="175">
        <f t="shared" si="310"/>
        <v>7260</v>
      </c>
      <c r="G1587" s="175">
        <f t="shared" si="311"/>
        <v>2.789999998640269E-3</v>
      </c>
      <c r="H1587" s="176"/>
      <c r="I1587" s="176"/>
      <c r="J1587" s="176"/>
      <c r="K1587" s="176">
        <f t="shared" si="316"/>
        <v>2.789999998640269E-3</v>
      </c>
      <c r="L1587" s="176"/>
      <c r="M1587" s="176"/>
      <c r="N1587" s="176"/>
      <c r="O1587" s="175">
        <f t="shared" ca="1" si="317"/>
        <v>5.3718650099009793E-3</v>
      </c>
      <c r="P1587" s="177">
        <f t="shared" si="312"/>
        <v>4.2152957224561522E-3</v>
      </c>
      <c r="Q1587" s="178">
        <f t="shared" si="313"/>
        <v>44037.1757</v>
      </c>
      <c r="R1587" s="177">
        <f t="shared" si="314"/>
        <v>2.0314679003278424E-6</v>
      </c>
      <c r="S1587" s="176">
        <f t="shared" si="318"/>
        <v>1</v>
      </c>
      <c r="T1587" s="179">
        <f t="shared" si="315"/>
        <v>2.0314679003278424E-6</v>
      </c>
    </row>
    <row r="1588" spans="1:20" ht="12.95" customHeight="1" x14ac:dyDescent="0.2">
      <c r="A1588" s="203" t="s">
        <v>4582</v>
      </c>
      <c r="B1588" s="201" t="s">
        <v>2232</v>
      </c>
      <c r="C1588" s="208">
        <v>59055.6757</v>
      </c>
      <c r="D1588" s="202">
        <v>1E-4</v>
      </c>
      <c r="E1588" s="175">
        <f t="shared" si="309"/>
        <v>7260.0044361163436</v>
      </c>
      <c r="F1588" s="175">
        <f t="shared" si="310"/>
        <v>7260</v>
      </c>
      <c r="G1588" s="175">
        <f t="shared" si="311"/>
        <v>2.789999998640269E-3</v>
      </c>
      <c r="H1588" s="176"/>
      <c r="I1588" s="176"/>
      <c r="J1588" s="176"/>
      <c r="K1588" s="176">
        <f t="shared" si="316"/>
        <v>2.789999998640269E-3</v>
      </c>
      <c r="L1588" s="176"/>
      <c r="M1588" s="176"/>
      <c r="N1588" s="176"/>
      <c r="O1588" s="175">
        <f t="shared" ca="1" si="317"/>
        <v>5.3718650099009793E-3</v>
      </c>
      <c r="P1588" s="177">
        <f t="shared" si="312"/>
        <v>4.2152957224561522E-3</v>
      </c>
      <c r="Q1588" s="178">
        <f t="shared" si="313"/>
        <v>44037.1757</v>
      </c>
      <c r="R1588" s="177">
        <f t="shared" si="314"/>
        <v>2.0314679003278424E-6</v>
      </c>
      <c r="S1588" s="176">
        <f t="shared" si="318"/>
        <v>1</v>
      </c>
      <c r="T1588" s="179">
        <f t="shared" si="315"/>
        <v>2.0314679003278424E-6</v>
      </c>
    </row>
    <row r="1589" spans="1:20" ht="12.95" customHeight="1" x14ac:dyDescent="0.2">
      <c r="A1589" s="119" t="s">
        <v>4575</v>
      </c>
      <c r="B1589" s="200" t="s">
        <v>2232</v>
      </c>
      <c r="C1589" s="120">
        <v>59060.707699999999</v>
      </c>
      <c r="D1589" s="120">
        <v>1E-4</v>
      </c>
      <c r="E1589" s="175">
        <f t="shared" si="309"/>
        <v>7268.005345599694</v>
      </c>
      <c r="F1589" s="175">
        <f t="shared" si="310"/>
        <v>7268</v>
      </c>
      <c r="G1589" s="175">
        <f t="shared" si="311"/>
        <v>3.3619999958318658E-3</v>
      </c>
      <c r="H1589" s="176"/>
      <c r="I1589" s="176"/>
      <c r="J1589" s="176"/>
      <c r="K1589" s="176">
        <f t="shared" si="316"/>
        <v>3.3619999958318658E-3</v>
      </c>
      <c r="L1589" s="176"/>
      <c r="M1589" s="176"/>
      <c r="N1589" s="176"/>
      <c r="O1589" s="175">
        <f t="shared" ca="1" si="317"/>
        <v>5.3750273648293708E-3</v>
      </c>
      <c r="P1589" s="177">
        <f t="shared" si="312"/>
        <v>4.2198430406987682E-3</v>
      </c>
      <c r="Q1589" s="178">
        <f t="shared" si="313"/>
        <v>44042.207699999999</v>
      </c>
      <c r="R1589" s="177">
        <f t="shared" si="314"/>
        <v>7.3589468962651821E-7</v>
      </c>
      <c r="S1589" s="176">
        <f t="shared" si="318"/>
        <v>1</v>
      </c>
      <c r="T1589" s="179">
        <f t="shared" si="315"/>
        <v>7.3589468962651821E-7</v>
      </c>
    </row>
    <row r="1590" spans="1:20" ht="12.95" customHeight="1" x14ac:dyDescent="0.2">
      <c r="A1590" s="203" t="s">
        <v>4580</v>
      </c>
      <c r="B1590" s="201" t="s">
        <v>2232</v>
      </c>
      <c r="C1590" s="208">
        <v>59060.707699999999</v>
      </c>
      <c r="D1590" s="202">
        <v>1E-4</v>
      </c>
      <c r="E1590" s="175">
        <f t="shared" si="309"/>
        <v>7268.005345599694</v>
      </c>
      <c r="F1590" s="175">
        <f t="shared" si="310"/>
        <v>7268</v>
      </c>
      <c r="G1590" s="175">
        <f t="shared" si="311"/>
        <v>3.3619999958318658E-3</v>
      </c>
      <c r="H1590" s="176"/>
      <c r="I1590" s="176"/>
      <c r="J1590" s="176"/>
      <c r="K1590" s="176">
        <f t="shared" si="316"/>
        <v>3.3619999958318658E-3</v>
      </c>
      <c r="L1590" s="176"/>
      <c r="M1590" s="176"/>
      <c r="N1590" s="176"/>
      <c r="O1590" s="175">
        <f t="shared" ca="1" si="317"/>
        <v>5.3750273648293708E-3</v>
      </c>
      <c r="P1590" s="177">
        <f t="shared" si="312"/>
        <v>4.2198430406987682E-3</v>
      </c>
      <c r="Q1590" s="178">
        <f t="shared" si="313"/>
        <v>44042.207699999999</v>
      </c>
      <c r="R1590" s="177">
        <f t="shared" si="314"/>
        <v>7.3589468962651821E-7</v>
      </c>
      <c r="S1590" s="176">
        <f t="shared" si="318"/>
        <v>1</v>
      </c>
      <c r="T1590" s="179">
        <f t="shared" si="315"/>
        <v>7.3589468962651821E-7</v>
      </c>
    </row>
    <row r="1591" spans="1:20" ht="12.95" customHeight="1" x14ac:dyDescent="0.2">
      <c r="A1591" s="203" t="s">
        <v>4581</v>
      </c>
      <c r="B1591" s="201" t="s">
        <v>2232</v>
      </c>
      <c r="C1591" s="202">
        <v>59108.505400000002</v>
      </c>
      <c r="D1591" s="202">
        <v>2.0000000000000001E-4</v>
      </c>
      <c r="E1591" s="175">
        <f t="shared" si="309"/>
        <v>7344.0039686546243</v>
      </c>
      <c r="F1591" s="175">
        <f t="shared" si="310"/>
        <v>7344</v>
      </c>
      <c r="G1591" s="175">
        <f t="shared" si="311"/>
        <v>2.4960000009741634E-3</v>
      </c>
      <c r="H1591" s="176"/>
      <c r="I1591" s="176"/>
      <c r="J1591" s="176"/>
      <c r="K1591" s="176">
        <f t="shared" si="316"/>
        <v>2.4960000009741634E-3</v>
      </c>
      <c r="L1591" s="176"/>
      <c r="M1591" s="176"/>
      <c r="N1591" s="176"/>
      <c r="O1591" s="175">
        <f t="shared" ca="1" si="317"/>
        <v>5.4050697366490969E-3</v>
      </c>
      <c r="P1591" s="177">
        <f t="shared" si="312"/>
        <v>4.2627921428776945E-3</v>
      </c>
      <c r="Q1591" s="178">
        <f t="shared" si="313"/>
        <v>44090.005400000002</v>
      </c>
      <c r="R1591" s="177">
        <f t="shared" si="314"/>
        <v>3.1215544726920673E-6</v>
      </c>
      <c r="S1591" s="176">
        <f t="shared" si="318"/>
        <v>1</v>
      </c>
      <c r="T1591" s="179">
        <f t="shared" si="315"/>
        <v>3.1215544726920673E-6</v>
      </c>
    </row>
    <row r="1592" spans="1:20" ht="12.95" customHeight="1" x14ac:dyDescent="0.2">
      <c r="A1592" s="119" t="s">
        <v>4575</v>
      </c>
      <c r="B1592" s="200" t="s">
        <v>2232</v>
      </c>
      <c r="C1592" s="120">
        <v>59118.569199999998</v>
      </c>
      <c r="D1592" s="120">
        <v>1E-4</v>
      </c>
      <c r="E1592" s="175">
        <f t="shared" si="309"/>
        <v>7360.0054696201496</v>
      </c>
      <c r="F1592" s="175">
        <f t="shared" si="310"/>
        <v>7360</v>
      </c>
      <c r="G1592" s="175">
        <f t="shared" si="311"/>
        <v>3.4399999931338243E-3</v>
      </c>
      <c r="H1592" s="176"/>
      <c r="I1592" s="176"/>
      <c r="J1592" s="176"/>
      <c r="K1592" s="176">
        <f t="shared" si="316"/>
        <v>3.4399999931338243E-3</v>
      </c>
      <c r="L1592" s="176"/>
      <c r="M1592" s="176"/>
      <c r="N1592" s="176"/>
      <c r="O1592" s="175">
        <f t="shared" ca="1" si="317"/>
        <v>5.4113944465058817E-3</v>
      </c>
      <c r="P1592" s="177">
        <f t="shared" si="312"/>
        <v>4.2717763179138989E-3</v>
      </c>
      <c r="Q1592" s="178">
        <f t="shared" si="313"/>
        <v>44100.069199999998</v>
      </c>
      <c r="R1592" s="177">
        <f t="shared" si="314"/>
        <v>6.9185185446464812E-7</v>
      </c>
      <c r="S1592" s="176">
        <f t="shared" si="318"/>
        <v>1</v>
      </c>
      <c r="T1592" s="179">
        <f t="shared" si="315"/>
        <v>6.9185185446464812E-7</v>
      </c>
    </row>
    <row r="1593" spans="1:20" ht="12.95" customHeight="1" x14ac:dyDescent="0.2">
      <c r="A1593" s="203" t="s">
        <v>4580</v>
      </c>
      <c r="B1593" s="201" t="s">
        <v>2232</v>
      </c>
      <c r="C1593" s="208">
        <v>59118.569199999998</v>
      </c>
      <c r="D1593" s="202">
        <v>1E-4</v>
      </c>
      <c r="E1593" s="175">
        <f t="shared" si="309"/>
        <v>7360.0054696201496</v>
      </c>
      <c r="F1593" s="175">
        <f t="shared" si="310"/>
        <v>7360</v>
      </c>
      <c r="G1593" s="175">
        <f t="shared" si="311"/>
        <v>3.4399999931338243E-3</v>
      </c>
      <c r="H1593" s="176"/>
      <c r="I1593" s="176"/>
      <c r="J1593" s="176"/>
      <c r="K1593" s="176">
        <f t="shared" si="316"/>
        <v>3.4399999931338243E-3</v>
      </c>
      <c r="L1593" s="176"/>
      <c r="M1593" s="176"/>
      <c r="N1593" s="176"/>
      <c r="O1593" s="175">
        <f t="shared" ca="1" si="317"/>
        <v>5.4113944465058817E-3</v>
      </c>
      <c r="P1593" s="177">
        <f t="shared" si="312"/>
        <v>4.2717763179138989E-3</v>
      </c>
      <c r="Q1593" s="178">
        <f t="shared" si="313"/>
        <v>44100.069199999998</v>
      </c>
      <c r="R1593" s="177">
        <f t="shared" si="314"/>
        <v>6.9185185446464812E-7</v>
      </c>
      <c r="S1593" s="176">
        <f t="shared" si="318"/>
        <v>1</v>
      </c>
      <c r="T1593" s="179">
        <f t="shared" si="315"/>
        <v>6.9185185446464812E-7</v>
      </c>
    </row>
    <row r="1594" spans="1:20" ht="12.95" customHeight="1" x14ac:dyDescent="0.2">
      <c r="A1594" s="203" t="s">
        <v>4581</v>
      </c>
      <c r="B1594" s="201" t="s">
        <v>2232</v>
      </c>
      <c r="C1594" s="202">
        <v>59118.569300000003</v>
      </c>
      <c r="D1594" s="202">
        <v>1E-4</v>
      </c>
      <c r="E1594" s="175">
        <f t="shared" si="309"/>
        <v>7360.0056286207428</v>
      </c>
      <c r="F1594" s="175">
        <f t="shared" si="310"/>
        <v>7360</v>
      </c>
      <c r="G1594" s="175">
        <f t="shared" si="311"/>
        <v>3.5399999978835694E-3</v>
      </c>
      <c r="H1594" s="176"/>
      <c r="I1594" s="176"/>
      <c r="J1594" s="176"/>
      <c r="K1594" s="176">
        <f t="shared" si="316"/>
        <v>3.5399999978835694E-3</v>
      </c>
      <c r="L1594" s="176"/>
      <c r="M1594" s="176"/>
      <c r="N1594" s="176"/>
      <c r="O1594" s="175">
        <f t="shared" ca="1" si="317"/>
        <v>5.4113944465058817E-3</v>
      </c>
      <c r="P1594" s="177">
        <f t="shared" si="312"/>
        <v>4.2717763179138989E-3</v>
      </c>
      <c r="Q1594" s="178">
        <f t="shared" si="313"/>
        <v>44100.069300000003</v>
      </c>
      <c r="R1594" s="177">
        <f t="shared" si="314"/>
        <v>5.3549658255713114E-7</v>
      </c>
      <c r="S1594" s="176">
        <f t="shared" si="318"/>
        <v>1</v>
      </c>
      <c r="T1594" s="179">
        <f t="shared" si="315"/>
        <v>5.3549658255713114E-7</v>
      </c>
    </row>
    <row r="1595" spans="1:20" ht="12.95" customHeight="1" x14ac:dyDescent="0.25">
      <c r="A1595" s="207" t="s">
        <v>4586</v>
      </c>
      <c r="B1595" s="211" t="s">
        <v>2232</v>
      </c>
      <c r="C1595" s="210">
        <v>59118.569300000003</v>
      </c>
      <c r="D1595" s="210">
        <v>1E-4</v>
      </c>
      <c r="E1595" s="175">
        <f t="shared" si="309"/>
        <v>7360.0056286207428</v>
      </c>
      <c r="F1595" s="175">
        <f t="shared" si="310"/>
        <v>7360</v>
      </c>
      <c r="G1595" s="175">
        <f t="shared" si="311"/>
        <v>3.5399999978835694E-3</v>
      </c>
      <c r="H1595" s="176"/>
      <c r="I1595" s="176"/>
      <c r="J1595" s="176"/>
      <c r="K1595" s="176">
        <f t="shared" si="316"/>
        <v>3.5399999978835694E-3</v>
      </c>
      <c r="L1595" s="176"/>
      <c r="M1595" s="176"/>
      <c r="N1595" s="176"/>
      <c r="O1595" s="175">
        <f t="shared" ca="1" si="317"/>
        <v>5.4113944465058817E-3</v>
      </c>
      <c r="P1595" s="177">
        <f t="shared" si="312"/>
        <v>4.2717763179138989E-3</v>
      </c>
      <c r="Q1595" s="178">
        <f t="shared" si="313"/>
        <v>44100.069300000003</v>
      </c>
      <c r="R1595" s="177">
        <f t="shared" si="314"/>
        <v>5.3549658255713114E-7</v>
      </c>
      <c r="S1595" s="176">
        <f t="shared" si="318"/>
        <v>1</v>
      </c>
      <c r="T1595" s="179">
        <f t="shared" si="315"/>
        <v>5.3549658255713114E-7</v>
      </c>
    </row>
    <row r="1596" spans="1:20" ht="12.95" customHeight="1" x14ac:dyDescent="0.2">
      <c r="A1596" s="119" t="s">
        <v>4575</v>
      </c>
      <c r="B1596" s="200" t="s">
        <v>2232</v>
      </c>
      <c r="C1596" s="120">
        <v>59157.561900000001</v>
      </c>
      <c r="D1596" s="120">
        <v>1E-4</v>
      </c>
      <c r="E1596" s="175">
        <f t="shared" si="309"/>
        <v>7422.0040910850739</v>
      </c>
      <c r="F1596" s="175">
        <f t="shared" si="310"/>
        <v>7422</v>
      </c>
      <c r="G1596" s="175">
        <f t="shared" si="311"/>
        <v>2.5729999979375862E-3</v>
      </c>
      <c r="H1596" s="176"/>
      <c r="I1596" s="176"/>
      <c r="J1596" s="176"/>
      <c r="K1596" s="176">
        <f t="shared" si="316"/>
        <v>2.5729999979375862E-3</v>
      </c>
      <c r="L1596" s="176"/>
      <c r="M1596" s="176"/>
      <c r="N1596" s="176"/>
      <c r="O1596" s="175">
        <f t="shared" ca="1" si="317"/>
        <v>5.4359026972009214E-3</v>
      </c>
      <c r="P1596" s="177">
        <f t="shared" si="312"/>
        <v>4.3064002974691424E-3</v>
      </c>
      <c r="Q1596" s="178">
        <f t="shared" si="313"/>
        <v>44139.061900000001</v>
      </c>
      <c r="R1596" s="177">
        <f t="shared" si="314"/>
        <v>3.0046765984160887E-6</v>
      </c>
      <c r="S1596" s="176">
        <f t="shared" si="318"/>
        <v>1</v>
      </c>
      <c r="T1596" s="179">
        <f t="shared" si="315"/>
        <v>3.0046765984160887E-6</v>
      </c>
    </row>
    <row r="1597" spans="1:20" ht="12.95" customHeight="1" x14ac:dyDescent="0.2">
      <c r="A1597" s="203" t="s">
        <v>4580</v>
      </c>
      <c r="B1597" s="201" t="s">
        <v>2232</v>
      </c>
      <c r="C1597" s="208">
        <v>59157.561900000001</v>
      </c>
      <c r="D1597" s="202">
        <v>1E-4</v>
      </c>
      <c r="E1597" s="175">
        <f t="shared" si="309"/>
        <v>7422.0040910850739</v>
      </c>
      <c r="F1597" s="175">
        <f t="shared" si="310"/>
        <v>7422</v>
      </c>
      <c r="G1597" s="175">
        <f t="shared" si="311"/>
        <v>2.5729999979375862E-3</v>
      </c>
      <c r="H1597" s="176"/>
      <c r="I1597" s="176"/>
      <c r="J1597" s="176"/>
      <c r="K1597" s="176">
        <f t="shared" si="316"/>
        <v>2.5729999979375862E-3</v>
      </c>
      <c r="L1597" s="176"/>
      <c r="M1597" s="176"/>
      <c r="N1597" s="176"/>
      <c r="O1597" s="175">
        <f t="shared" ca="1" si="317"/>
        <v>5.4359026972009214E-3</v>
      </c>
      <c r="P1597" s="177">
        <f t="shared" si="312"/>
        <v>4.3064002974691424E-3</v>
      </c>
      <c r="Q1597" s="178">
        <f t="shared" si="313"/>
        <v>44139.061900000001</v>
      </c>
      <c r="R1597" s="177">
        <f t="shared" si="314"/>
        <v>3.0046765984160887E-6</v>
      </c>
      <c r="S1597" s="176">
        <f t="shared" si="318"/>
        <v>1</v>
      </c>
      <c r="T1597" s="179">
        <f t="shared" si="315"/>
        <v>3.0046765984160887E-6</v>
      </c>
    </row>
    <row r="1598" spans="1:20" ht="12.95" customHeight="1" x14ac:dyDescent="0.2">
      <c r="A1598" s="199" t="s">
        <v>906</v>
      </c>
      <c r="B1598" s="195" t="s">
        <v>2232</v>
      </c>
      <c r="C1598" s="194">
        <v>59166.365599999997</v>
      </c>
      <c r="D1598" s="194" t="s">
        <v>56</v>
      </c>
      <c r="E1598" s="175">
        <f t="shared" si="309"/>
        <v>7436.002025667457</v>
      </c>
      <c r="F1598" s="175">
        <f t="shared" si="310"/>
        <v>7436</v>
      </c>
      <c r="G1598" s="175">
        <f t="shared" si="311"/>
        <v>1.2739999947370961E-3</v>
      </c>
      <c r="H1598" s="176"/>
      <c r="I1598" s="176"/>
      <c r="J1598" s="176"/>
      <c r="K1598" s="176">
        <f t="shared" si="316"/>
        <v>1.2739999947370961E-3</v>
      </c>
      <c r="L1598" s="176"/>
      <c r="M1598" s="176"/>
      <c r="N1598" s="176"/>
      <c r="O1598" s="175">
        <f t="shared" ca="1" si="317"/>
        <v>5.4414368183256078E-3</v>
      </c>
      <c r="P1598" s="177">
        <f t="shared" si="312"/>
        <v>4.3141768785789104E-3</v>
      </c>
      <c r="Q1598" s="178">
        <f t="shared" si="313"/>
        <v>44147.865599999997</v>
      </c>
      <c r="R1598" s="177">
        <f t="shared" si="314"/>
        <v>9.2426754850461247E-6</v>
      </c>
      <c r="S1598" s="176">
        <f t="shared" si="318"/>
        <v>1</v>
      </c>
      <c r="T1598" s="179">
        <f t="shared" si="315"/>
        <v>9.2426754850461247E-6</v>
      </c>
    </row>
    <row r="1599" spans="1:20" ht="12.95" customHeight="1" x14ac:dyDescent="0.2">
      <c r="A1599" s="199" t="s">
        <v>906</v>
      </c>
      <c r="B1599" s="195" t="s">
        <v>2232</v>
      </c>
      <c r="C1599" s="194">
        <v>59171.398099999999</v>
      </c>
      <c r="D1599" s="194" t="s">
        <v>56</v>
      </c>
      <c r="E1599" s="175">
        <f t="shared" si="309"/>
        <v>7444.0037301537404</v>
      </c>
      <c r="F1599" s="175">
        <f t="shared" si="310"/>
        <v>7444</v>
      </c>
      <c r="G1599" s="175">
        <f t="shared" si="311"/>
        <v>2.3459999938495457E-3</v>
      </c>
      <c r="H1599" s="176"/>
      <c r="I1599" s="176"/>
      <c r="J1599" s="176"/>
      <c r="K1599" s="176">
        <f t="shared" si="316"/>
        <v>2.3459999938495457E-3</v>
      </c>
      <c r="L1599" s="176"/>
      <c r="M1599" s="176"/>
      <c r="N1599" s="176"/>
      <c r="O1599" s="175">
        <f t="shared" ca="1" si="317"/>
        <v>5.4445991732539993E-3</v>
      </c>
      <c r="P1599" s="177">
        <f t="shared" si="312"/>
        <v>4.3186137353724997E-3</v>
      </c>
      <c r="Q1599" s="178">
        <f t="shared" si="313"/>
        <v>44152.898099999999</v>
      </c>
      <c r="R1599" s="177">
        <f t="shared" si="314"/>
        <v>3.8912049732451875E-6</v>
      </c>
      <c r="S1599" s="176">
        <f t="shared" si="318"/>
        <v>1</v>
      </c>
      <c r="T1599" s="179">
        <f t="shared" si="315"/>
        <v>3.8912049732451875E-6</v>
      </c>
    </row>
    <row r="1600" spans="1:20" ht="12.95" customHeight="1" x14ac:dyDescent="0.2">
      <c r="A1600" s="203" t="s">
        <v>4579</v>
      </c>
      <c r="B1600" s="201" t="s">
        <v>2232</v>
      </c>
      <c r="C1600" s="202">
        <v>59323.600000000093</v>
      </c>
      <c r="D1600" s="202">
        <v>1E-3</v>
      </c>
      <c r="E1600" s="175">
        <f t="shared" si="309"/>
        <v>7686.0056429309388</v>
      </c>
      <c r="F1600" s="175">
        <f t="shared" si="310"/>
        <v>7686</v>
      </c>
      <c r="G1600" s="175">
        <f t="shared" si="311"/>
        <v>3.5490000882418826E-3</v>
      </c>
      <c r="H1600" s="176"/>
      <c r="I1600" s="176"/>
      <c r="J1600" s="176"/>
      <c r="K1600" s="176">
        <f t="shared" si="316"/>
        <v>3.5490000882418826E-3</v>
      </c>
      <c r="L1600" s="176"/>
      <c r="M1600" s="176"/>
      <c r="N1600" s="176"/>
      <c r="O1600" s="175">
        <f t="shared" ca="1" si="317"/>
        <v>5.5402604098378633E-3</v>
      </c>
      <c r="P1600" s="177">
        <f t="shared" si="312"/>
        <v>4.450455458184642E-3</v>
      </c>
      <c r="Q1600" s="178">
        <f t="shared" si="313"/>
        <v>44305.100000000093</v>
      </c>
      <c r="R1600" s="177">
        <f t="shared" si="314"/>
        <v>8.1262178399863712E-7</v>
      </c>
      <c r="S1600" s="176">
        <f t="shared" si="318"/>
        <v>1</v>
      </c>
      <c r="T1600" s="179">
        <f t="shared" si="315"/>
        <v>8.1262178399863712E-7</v>
      </c>
    </row>
    <row r="1601" spans="1:20" ht="12.95" customHeight="1" x14ac:dyDescent="0.2">
      <c r="A1601" s="119" t="s">
        <v>4574</v>
      </c>
      <c r="B1601" s="200" t="s">
        <v>2232</v>
      </c>
      <c r="C1601" s="120">
        <v>59380.8318</v>
      </c>
      <c r="D1601" s="120">
        <v>1E-4</v>
      </c>
      <c r="E1601" s="175">
        <f t="shared" si="309"/>
        <v>7777.0045402617279</v>
      </c>
      <c r="F1601" s="175">
        <f t="shared" si="310"/>
        <v>7777</v>
      </c>
      <c r="G1601" s="175">
        <f t="shared" si="311"/>
        <v>2.8554999953485094E-3</v>
      </c>
      <c r="H1601" s="176"/>
      <c r="I1601" s="176"/>
      <c r="J1601" s="176"/>
      <c r="K1601" s="176">
        <f t="shared" si="316"/>
        <v>2.8554999953485094E-3</v>
      </c>
      <c r="L1601" s="176"/>
      <c r="M1601" s="176"/>
      <c r="N1601" s="176"/>
      <c r="O1601" s="175">
        <f t="shared" ca="1" si="317"/>
        <v>5.5762321971483241E-3</v>
      </c>
      <c r="P1601" s="177">
        <f t="shared" si="312"/>
        <v>4.4988436277716625E-3</v>
      </c>
      <c r="Q1601" s="178">
        <f t="shared" si="313"/>
        <v>44362.3318</v>
      </c>
      <c r="R1601" s="177">
        <f t="shared" si="314"/>
        <v>2.7005782942257235E-6</v>
      </c>
      <c r="S1601" s="176">
        <f t="shared" si="318"/>
        <v>1</v>
      </c>
      <c r="T1601" s="179">
        <f t="shared" si="315"/>
        <v>2.7005782942257235E-6</v>
      </c>
    </row>
    <row r="1602" spans="1:20" ht="12.95" customHeight="1" x14ac:dyDescent="0.2">
      <c r="A1602" s="203" t="s">
        <v>4578</v>
      </c>
      <c r="B1602" s="201" t="s">
        <v>2232</v>
      </c>
      <c r="C1602" s="208">
        <v>59380.8318</v>
      </c>
      <c r="D1602" s="202">
        <v>1E-4</v>
      </c>
      <c r="E1602" s="175">
        <f t="shared" si="309"/>
        <v>7777.0045402617279</v>
      </c>
      <c r="F1602" s="175">
        <f t="shared" si="310"/>
        <v>7777</v>
      </c>
      <c r="G1602" s="175">
        <f t="shared" si="311"/>
        <v>2.8554999953485094E-3</v>
      </c>
      <c r="H1602" s="176"/>
      <c r="I1602" s="176"/>
      <c r="J1602" s="176"/>
      <c r="K1602" s="176">
        <f t="shared" si="316"/>
        <v>2.8554999953485094E-3</v>
      </c>
      <c r="L1602" s="176"/>
      <c r="M1602" s="176"/>
      <c r="N1602" s="176"/>
      <c r="O1602" s="175">
        <f t="shared" ca="1" si="317"/>
        <v>5.5762321971483241E-3</v>
      </c>
      <c r="P1602" s="177">
        <f t="shared" si="312"/>
        <v>4.4988436277716625E-3</v>
      </c>
      <c r="Q1602" s="178">
        <f t="shared" si="313"/>
        <v>44362.3318</v>
      </c>
      <c r="R1602" s="177">
        <f t="shared" si="314"/>
        <v>2.7005782942257235E-6</v>
      </c>
      <c r="S1602" s="176">
        <f t="shared" si="318"/>
        <v>1</v>
      </c>
      <c r="T1602" s="179">
        <f t="shared" si="315"/>
        <v>2.7005782942257235E-6</v>
      </c>
    </row>
    <row r="1603" spans="1:20" ht="12.95" customHeight="1" x14ac:dyDescent="0.2">
      <c r="A1603" s="203" t="s">
        <v>4577</v>
      </c>
      <c r="B1603" s="201" t="s">
        <v>2232</v>
      </c>
      <c r="C1603" s="208">
        <v>59484.607000000004</v>
      </c>
      <c r="D1603" s="202"/>
      <c r="E1603" s="175">
        <f t="shared" si="309"/>
        <v>7942.0077162984371</v>
      </c>
      <c r="F1603" s="175">
        <f t="shared" si="310"/>
        <v>7942</v>
      </c>
      <c r="G1603" s="175">
        <f t="shared" si="311"/>
        <v>4.8530000058235601E-3</v>
      </c>
      <c r="H1603" s="176"/>
      <c r="I1603" s="176"/>
      <c r="J1603" s="176"/>
      <c r="K1603" s="176"/>
      <c r="L1603" s="176"/>
      <c r="M1603" s="176"/>
      <c r="N1603" s="176"/>
      <c r="O1603" s="175">
        <f t="shared" ca="1" si="317"/>
        <v>5.6414557675464128E-3</v>
      </c>
      <c r="P1603" s="177">
        <f t="shared" si="312"/>
        <v>4.5849234970457026E-3</v>
      </c>
      <c r="Q1603" s="178">
        <f t="shared" si="313"/>
        <v>44466.107000000004</v>
      </c>
      <c r="R1603" s="177">
        <f t="shared" si="314"/>
        <v>7.1865014558524671E-8</v>
      </c>
      <c r="S1603" s="176">
        <f t="shared" si="318"/>
        <v>1</v>
      </c>
      <c r="T1603" s="179">
        <f t="shared" si="315"/>
        <v>7.1865014558524671E-8</v>
      </c>
    </row>
    <row r="1604" spans="1:20" ht="12.95" customHeight="1" x14ac:dyDescent="0.2">
      <c r="A1604" s="203" t="s">
        <v>4577</v>
      </c>
      <c r="B1604" s="201" t="s">
        <v>2232</v>
      </c>
      <c r="C1604" s="208">
        <v>59494.042600000001</v>
      </c>
      <c r="D1604" s="202"/>
      <c r="E1604" s="175">
        <f t="shared" si="309"/>
        <v>7957.0103755832324</v>
      </c>
      <c r="F1604" s="175">
        <f t="shared" si="310"/>
        <v>7957</v>
      </c>
      <c r="G1604" s="175">
        <f t="shared" si="311"/>
        <v>6.525500000861939E-3</v>
      </c>
      <c r="H1604" s="176"/>
      <c r="I1604" s="176"/>
      <c r="J1604" s="176"/>
      <c r="K1604" s="176">
        <f t="shared" ref="K1604:K1611" si="319">G1604</f>
        <v>6.525500000861939E-3</v>
      </c>
      <c r="L1604" s="176"/>
      <c r="M1604" s="176"/>
      <c r="N1604" s="176"/>
      <c r="O1604" s="175">
        <f t="shared" ca="1" si="317"/>
        <v>5.6473851830371475E-3</v>
      </c>
      <c r="P1604" s="177">
        <f t="shared" si="312"/>
        <v>4.5926430285165073E-3</v>
      </c>
      <c r="Q1604" s="178">
        <f t="shared" si="313"/>
        <v>44475.542600000001</v>
      </c>
      <c r="R1604" s="177">
        <f t="shared" si="314"/>
        <v>3.7359360755443493E-6</v>
      </c>
      <c r="S1604" s="176">
        <f t="shared" si="318"/>
        <v>1</v>
      </c>
      <c r="T1604" s="179">
        <f t="shared" si="315"/>
        <v>3.7359360755443493E-6</v>
      </c>
    </row>
    <row r="1605" spans="1:20" ht="12.95" customHeight="1" x14ac:dyDescent="0.2">
      <c r="A1605" s="202" t="s">
        <v>4576</v>
      </c>
      <c r="B1605" s="201" t="s">
        <v>2232</v>
      </c>
      <c r="C1605" s="208">
        <v>59549.3845</v>
      </c>
      <c r="D1605" s="202">
        <v>1E-4</v>
      </c>
      <c r="E1605" s="175">
        <f t="shared" si="309"/>
        <v>8045.0043208409197</v>
      </c>
      <c r="F1605" s="175">
        <f t="shared" si="310"/>
        <v>8045</v>
      </c>
      <c r="G1605" s="175">
        <f t="shared" si="311"/>
        <v>2.7174999995622784E-3</v>
      </c>
      <c r="H1605" s="176"/>
      <c r="I1605" s="176"/>
      <c r="J1605" s="176"/>
      <c r="K1605" s="176">
        <f t="shared" si="319"/>
        <v>2.7174999995622784E-3</v>
      </c>
      <c r="L1605" s="176"/>
      <c r="M1605" s="176"/>
      <c r="N1605" s="176"/>
      <c r="O1605" s="175">
        <f t="shared" ca="1" si="317"/>
        <v>5.6821710872494617E-3</v>
      </c>
      <c r="P1605" s="177">
        <f t="shared" si="312"/>
        <v>4.6375753986895021E-3</v>
      </c>
      <c r="Q1605" s="178">
        <f t="shared" si="313"/>
        <v>44530.8845</v>
      </c>
      <c r="R1605" s="177">
        <f t="shared" si="314"/>
        <v>3.6866895383335672E-6</v>
      </c>
      <c r="S1605" s="176">
        <f t="shared" si="318"/>
        <v>1</v>
      </c>
      <c r="T1605" s="179">
        <f t="shared" si="315"/>
        <v>3.6866895383335672E-6</v>
      </c>
    </row>
    <row r="1606" spans="1:20" ht="12.95" customHeight="1" x14ac:dyDescent="0.2">
      <c r="A1606" s="202" t="s">
        <v>4576</v>
      </c>
      <c r="B1606" s="201" t="s">
        <v>2232</v>
      </c>
      <c r="C1606" s="208">
        <v>59574.542800000003</v>
      </c>
      <c r="D1606" s="202">
        <v>1E-4</v>
      </c>
      <c r="E1606" s="175">
        <f t="shared" si="309"/>
        <v>8085.0061652477207</v>
      </c>
      <c r="F1606" s="175">
        <f t="shared" si="310"/>
        <v>8085</v>
      </c>
      <c r="G1606" s="175">
        <f t="shared" si="311"/>
        <v>3.877499999362044E-3</v>
      </c>
      <c r="H1606" s="176"/>
      <c r="I1606" s="176"/>
      <c r="J1606" s="176"/>
      <c r="K1606" s="176">
        <f t="shared" si="319"/>
        <v>3.877499999362044E-3</v>
      </c>
      <c r="L1606" s="176"/>
      <c r="M1606" s="176"/>
      <c r="N1606" s="176"/>
      <c r="O1606" s="175">
        <f t="shared" ca="1" si="317"/>
        <v>5.6979828618914227E-3</v>
      </c>
      <c r="P1606" s="177">
        <f t="shared" si="312"/>
        <v>4.6577983643153621E-3</v>
      </c>
      <c r="Q1606" s="178">
        <f t="shared" si="313"/>
        <v>44556.042800000003</v>
      </c>
      <c r="R1606" s="177">
        <f t="shared" si="314"/>
        <v>6.0886553834882144E-7</v>
      </c>
      <c r="S1606" s="176">
        <f t="shared" si="318"/>
        <v>1</v>
      </c>
      <c r="T1606" s="179">
        <f t="shared" si="315"/>
        <v>6.0886553834882144E-7</v>
      </c>
    </row>
    <row r="1607" spans="1:20" ht="12.95" customHeight="1" x14ac:dyDescent="0.2">
      <c r="A1607" s="207" t="s">
        <v>4585</v>
      </c>
      <c r="B1607" s="206" t="s">
        <v>2232</v>
      </c>
      <c r="C1607" s="209">
        <v>59845.6103</v>
      </c>
      <c r="D1607" s="202">
        <v>1E-4</v>
      </c>
      <c r="E1607" s="175">
        <f t="shared" si="309"/>
        <v>8516.0050784787109</v>
      </c>
      <c r="F1607" s="175">
        <f t="shared" si="310"/>
        <v>8516</v>
      </c>
      <c r="G1607" s="175">
        <f t="shared" si="311"/>
        <v>3.1939999971655197E-3</v>
      </c>
      <c r="H1607" s="176"/>
      <c r="I1607" s="176"/>
      <c r="J1607" s="176"/>
      <c r="K1607" s="176">
        <f t="shared" si="319"/>
        <v>3.1939999971655197E-3</v>
      </c>
      <c r="L1607" s="176"/>
      <c r="M1607" s="176"/>
      <c r="N1607" s="176"/>
      <c r="O1607" s="175">
        <f t="shared" ca="1" si="317"/>
        <v>5.8683547336585516E-3</v>
      </c>
      <c r="P1607" s="177">
        <f t="shared" si="312"/>
        <v>4.8677378272387667E-3</v>
      </c>
      <c r="Q1607" s="178">
        <f t="shared" si="313"/>
        <v>44827.1103</v>
      </c>
      <c r="R1607" s="177">
        <f t="shared" si="314"/>
        <v>2.8013983238183011E-6</v>
      </c>
      <c r="S1607" s="176">
        <f t="shared" si="318"/>
        <v>1</v>
      </c>
      <c r="T1607" s="179">
        <f t="shared" si="315"/>
        <v>2.8013983238183011E-6</v>
      </c>
    </row>
    <row r="1608" spans="1:20" ht="12.95" customHeight="1" x14ac:dyDescent="0.2">
      <c r="A1608" s="207" t="s">
        <v>4585</v>
      </c>
      <c r="B1608" s="206" t="s">
        <v>2232</v>
      </c>
      <c r="C1608" s="209">
        <v>59884.603799999997</v>
      </c>
      <c r="D1608" s="202">
        <v>1E-4</v>
      </c>
      <c r="E1608" s="175">
        <f t="shared" si="309"/>
        <v>8578.0049719483141</v>
      </c>
      <c r="F1608" s="175">
        <f t="shared" si="310"/>
        <v>8578</v>
      </c>
      <c r="G1608" s="175">
        <f t="shared" si="311"/>
        <v>3.1269999963114969E-3</v>
      </c>
      <c r="H1608" s="176"/>
      <c r="I1608" s="176"/>
      <c r="J1608" s="176"/>
      <c r="K1608" s="176">
        <f t="shared" si="319"/>
        <v>3.1269999963114969E-3</v>
      </c>
      <c r="L1608" s="176"/>
      <c r="M1608" s="176"/>
      <c r="N1608" s="176"/>
      <c r="O1608" s="175">
        <f t="shared" ca="1" si="317"/>
        <v>5.8928629843535904E-3</v>
      </c>
      <c r="P1608" s="177">
        <f t="shared" si="312"/>
        <v>4.8967389424654532E-3</v>
      </c>
      <c r="Q1608" s="178">
        <f t="shared" si="313"/>
        <v>44866.103799999997</v>
      </c>
      <c r="R1608" s="177">
        <f t="shared" si="314"/>
        <v>3.1319759375341158E-6</v>
      </c>
      <c r="S1608" s="176">
        <f t="shared" si="318"/>
        <v>1</v>
      </c>
      <c r="T1608" s="179">
        <f t="shared" si="315"/>
        <v>3.1319759375341158E-6</v>
      </c>
    </row>
    <row r="1609" spans="1:20" ht="12.95" customHeight="1" x14ac:dyDescent="0.2">
      <c r="A1609" s="207" t="s">
        <v>4585</v>
      </c>
      <c r="B1609" s="206" t="s">
        <v>2232</v>
      </c>
      <c r="C1609" s="209">
        <v>59910.389600000002</v>
      </c>
      <c r="D1609" s="202">
        <v>2.9999999999999997E-4</v>
      </c>
      <c r="E1609" s="175">
        <f t="shared" si="309"/>
        <v>8619.0045450317484</v>
      </c>
      <c r="F1609" s="175">
        <f t="shared" si="310"/>
        <v>8619</v>
      </c>
      <c r="G1609" s="175">
        <f t="shared" si="311"/>
        <v>2.8585000036400743E-3</v>
      </c>
      <c r="H1609" s="176"/>
      <c r="I1609" s="176"/>
      <c r="J1609" s="176"/>
      <c r="K1609" s="176">
        <f t="shared" si="319"/>
        <v>2.8585000036400743E-3</v>
      </c>
      <c r="L1609" s="176"/>
      <c r="M1609" s="176"/>
      <c r="N1609" s="176"/>
      <c r="O1609" s="175">
        <f t="shared" ca="1" si="317"/>
        <v>5.9090700533616005E-3</v>
      </c>
      <c r="P1609" s="177">
        <f t="shared" si="312"/>
        <v>4.915751446361737E-3</v>
      </c>
      <c r="Q1609" s="178">
        <f t="shared" si="313"/>
        <v>44891.889600000002</v>
      </c>
      <c r="R1609" s="177">
        <f t="shared" si="314"/>
        <v>4.2322834985803626E-6</v>
      </c>
      <c r="S1609" s="176">
        <f t="shared" si="318"/>
        <v>1</v>
      </c>
      <c r="T1609" s="179">
        <f t="shared" si="315"/>
        <v>4.2322834985803626E-6</v>
      </c>
    </row>
    <row r="1610" spans="1:20" ht="12.95" customHeight="1" x14ac:dyDescent="0.2">
      <c r="A1610" s="207" t="s">
        <v>4585</v>
      </c>
      <c r="B1610" s="206" t="s">
        <v>2232</v>
      </c>
      <c r="C1610" s="209">
        <v>59918.565900000001</v>
      </c>
      <c r="D1610" s="202">
        <v>1E-4</v>
      </c>
      <c r="E1610" s="175">
        <f t="shared" si="309"/>
        <v>8632.0049099380922</v>
      </c>
      <c r="F1610" s="175">
        <f t="shared" si="310"/>
        <v>8632</v>
      </c>
      <c r="G1610" s="175">
        <f t="shared" si="311"/>
        <v>3.0879999976605177E-3</v>
      </c>
      <c r="H1610" s="176"/>
      <c r="I1610" s="176"/>
      <c r="J1610" s="176"/>
      <c r="K1610" s="176">
        <f t="shared" si="319"/>
        <v>3.0879999976605177E-3</v>
      </c>
      <c r="L1610" s="176"/>
      <c r="M1610" s="176"/>
      <c r="N1610" s="176"/>
      <c r="O1610" s="175">
        <f t="shared" ca="1" si="317"/>
        <v>5.9142088801202378E-3</v>
      </c>
      <c r="P1610" s="177">
        <f t="shared" si="312"/>
        <v>4.9217522643461567E-3</v>
      </c>
      <c r="Q1610" s="178">
        <f t="shared" si="313"/>
        <v>44900.065900000001</v>
      </c>
      <c r="R1610" s="177">
        <f t="shared" si="314"/>
        <v>3.3626473755747189E-6</v>
      </c>
      <c r="S1610" s="176">
        <f t="shared" si="318"/>
        <v>1</v>
      </c>
      <c r="T1610" s="179">
        <f t="shared" si="315"/>
        <v>3.3626473755747189E-6</v>
      </c>
    </row>
    <row r="1611" spans="1:20" ht="12.95" customHeight="1" x14ac:dyDescent="0.2">
      <c r="A1611" s="207" t="s">
        <v>4585</v>
      </c>
      <c r="B1611" s="206" t="s">
        <v>2232</v>
      </c>
      <c r="C1611" s="209">
        <v>59944.351999999999</v>
      </c>
      <c r="D1611" s="202">
        <v>1E-4</v>
      </c>
      <c r="E1611" s="175">
        <f t="shared" si="309"/>
        <v>8673.0049600232724</v>
      </c>
      <c r="F1611" s="175">
        <f t="shared" si="310"/>
        <v>8673</v>
      </c>
      <c r="G1611" s="175">
        <f t="shared" si="311"/>
        <v>3.1194999974104576E-3</v>
      </c>
      <c r="H1611" s="176"/>
      <c r="I1611" s="176"/>
      <c r="J1611" s="176"/>
      <c r="K1611" s="176">
        <f t="shared" si="319"/>
        <v>3.1194999974104576E-3</v>
      </c>
      <c r="L1611" s="176"/>
      <c r="M1611" s="176"/>
      <c r="N1611" s="176"/>
      <c r="O1611" s="175">
        <f t="shared" ca="1" si="317"/>
        <v>5.9304159491282479E-3</v>
      </c>
      <c r="P1611" s="177">
        <f t="shared" si="312"/>
        <v>4.9405910738900636E-3</v>
      </c>
      <c r="Q1611" s="178">
        <f t="shared" si="313"/>
        <v>44925.851999999999</v>
      </c>
      <c r="R1611" s="177">
        <f t="shared" si="314"/>
        <v>3.3163727088336501E-6</v>
      </c>
      <c r="S1611" s="176">
        <f t="shared" si="318"/>
        <v>1</v>
      </c>
      <c r="T1611" s="179">
        <f t="shared" si="315"/>
        <v>3.3163727088336501E-6</v>
      </c>
    </row>
    <row r="1612" spans="1:20" ht="12.95" customHeight="1" x14ac:dyDescent="0.25">
      <c r="A1612" s="207" t="s">
        <v>4586</v>
      </c>
      <c r="B1612" s="211" t="s">
        <v>2232</v>
      </c>
      <c r="C1612" s="210">
        <v>60172.652399999999</v>
      </c>
      <c r="D1612" s="210">
        <v>1E-4</v>
      </c>
      <c r="E1612" s="175">
        <f t="shared" ref="E1612:E1615" si="320">(C1612-C$7)/C$8</f>
        <v>9036.0039336744903</v>
      </c>
      <c r="F1612" s="175">
        <f t="shared" si="310"/>
        <v>9036</v>
      </c>
      <c r="G1612" s="175">
        <f t="shared" ref="G1612:G1615" si="321">C1612-(C$7+F1612*C$8)</f>
        <v>2.4740000008023344E-3</v>
      </c>
      <c r="H1612" s="176"/>
      <c r="I1612" s="176"/>
      <c r="J1612" s="176"/>
      <c r="K1612" s="176">
        <f t="shared" ref="K1612:K1615" si="322">G1612</f>
        <v>2.4740000008023344E-3</v>
      </c>
      <c r="L1612" s="176"/>
      <c r="M1612" s="176"/>
      <c r="N1612" s="176"/>
      <c r="O1612" s="175">
        <f t="shared" ref="O1612:O1615" ca="1" si="323">+C$11+C$12*F1612</f>
        <v>6.0739078040040438E-3</v>
      </c>
      <c r="P1612" s="177">
        <f t="shared" ref="P1612:P1615" si="324">+D$11+D$12*F1612+D$13*F1612^2</f>
        <v>5.1016308356775127E-3</v>
      </c>
      <c r="Q1612" s="178">
        <f t="shared" ref="Q1612:Q1615" si="325">+C1612-15018.5</f>
        <v>45154.152399999999</v>
      </c>
      <c r="R1612" s="177">
        <f t="shared" ref="R1612:R1615" si="326">+(P1612-G1612)^2</f>
        <v>6.904443804386826E-6</v>
      </c>
      <c r="S1612" s="176">
        <f t="shared" si="318"/>
        <v>1</v>
      </c>
      <c r="T1612" s="179">
        <f t="shared" ref="T1612:T1615" si="327">+S1612*R1612</f>
        <v>6.904443804386826E-6</v>
      </c>
    </row>
    <row r="1613" spans="1:20" ht="12.95" customHeight="1" x14ac:dyDescent="0.25">
      <c r="A1613" s="207" t="s">
        <v>4586</v>
      </c>
      <c r="B1613" s="211" t="s">
        <v>2232</v>
      </c>
      <c r="C1613" s="210">
        <v>60262.589699999997</v>
      </c>
      <c r="D1613" s="210">
        <v>1E-4</v>
      </c>
      <c r="E1613" s="175">
        <f t="shared" si="320"/>
        <v>9179.0047676325612</v>
      </c>
      <c r="F1613" s="175">
        <f t="shared" si="310"/>
        <v>9179</v>
      </c>
      <c r="G1613" s="175">
        <f t="shared" si="321"/>
        <v>2.9984999928274192E-3</v>
      </c>
      <c r="H1613" s="176"/>
      <c r="I1613" s="176"/>
      <c r="J1613" s="176"/>
      <c r="K1613" s="176">
        <f t="shared" si="322"/>
        <v>2.9984999928274192E-3</v>
      </c>
      <c r="L1613" s="176"/>
      <c r="M1613" s="176"/>
      <c r="N1613" s="176"/>
      <c r="O1613" s="175">
        <f t="shared" ca="1" si="323"/>
        <v>6.1304348983490537E-3</v>
      </c>
      <c r="P1613" s="177">
        <f t="shared" si="324"/>
        <v>5.1622324003842727E-3</v>
      </c>
      <c r="Q1613" s="178">
        <f t="shared" si="325"/>
        <v>45244.089699999997</v>
      </c>
      <c r="R1613" s="177">
        <f t="shared" si="326"/>
        <v>4.6817379315117774E-6</v>
      </c>
      <c r="S1613" s="176">
        <f t="shared" si="318"/>
        <v>1</v>
      </c>
      <c r="T1613" s="179">
        <f t="shared" si="327"/>
        <v>4.6817379315117774E-6</v>
      </c>
    </row>
    <row r="1614" spans="1:20" ht="12.95" customHeight="1" x14ac:dyDescent="0.25">
      <c r="A1614" s="207" t="s">
        <v>4586</v>
      </c>
      <c r="B1614" s="211" t="s">
        <v>2232</v>
      </c>
      <c r="C1614" s="210">
        <v>60271.394500000002</v>
      </c>
      <c r="D1614" s="210">
        <v>1E-4</v>
      </c>
      <c r="E1614" s="175">
        <f t="shared" si="320"/>
        <v>9193.0044512214026</v>
      </c>
      <c r="F1614" s="175">
        <f t="shared" si="310"/>
        <v>9193</v>
      </c>
      <c r="G1614" s="175">
        <f t="shared" si="321"/>
        <v>2.7994999982183799E-3</v>
      </c>
      <c r="H1614" s="176"/>
      <c r="I1614" s="176"/>
      <c r="J1614" s="176"/>
      <c r="K1614" s="176">
        <f t="shared" si="322"/>
        <v>2.7994999982183799E-3</v>
      </c>
      <c r="L1614" s="176"/>
      <c r="M1614" s="176"/>
      <c r="N1614" s="176"/>
      <c r="O1614" s="175">
        <f t="shared" ca="1" si="323"/>
        <v>6.1359690194737401E-3</v>
      </c>
      <c r="P1614" s="177">
        <f t="shared" si="324"/>
        <v>5.1680792011508971E-3</v>
      </c>
      <c r="Q1614" s="178">
        <f t="shared" si="325"/>
        <v>45252.894500000002</v>
      </c>
      <c r="R1614" s="177">
        <f t="shared" si="326"/>
        <v>5.6101674405644379E-6</v>
      </c>
      <c r="S1614" s="176">
        <f t="shared" si="318"/>
        <v>1</v>
      </c>
      <c r="T1614" s="179">
        <f t="shared" si="327"/>
        <v>5.6101674405644379E-6</v>
      </c>
    </row>
    <row r="1615" spans="1:20" ht="12.95" customHeight="1" x14ac:dyDescent="0.25">
      <c r="A1615" s="207" t="s">
        <v>4586</v>
      </c>
      <c r="B1615" s="211" t="s">
        <v>2232</v>
      </c>
      <c r="C1615" s="210">
        <v>60308.500899999999</v>
      </c>
      <c r="D1615" s="210">
        <v>1E-4</v>
      </c>
      <c r="E1615" s="175">
        <f t="shared" si="320"/>
        <v>9252.0038446341623</v>
      </c>
      <c r="F1615" s="175">
        <f t="shared" si="310"/>
        <v>9252</v>
      </c>
      <c r="G1615" s="175">
        <f t="shared" si="321"/>
        <v>2.4179999963962473E-3</v>
      </c>
      <c r="H1615" s="176"/>
      <c r="I1615" s="176"/>
      <c r="J1615" s="176"/>
      <c r="K1615" s="176">
        <f t="shared" si="322"/>
        <v>2.4179999963962473E-3</v>
      </c>
      <c r="L1615" s="176"/>
      <c r="M1615" s="176"/>
      <c r="N1615" s="176"/>
      <c r="O1615" s="175">
        <f t="shared" ca="1" si="323"/>
        <v>6.1592913870706315E-3</v>
      </c>
      <c r="P1615" s="177">
        <f t="shared" si="324"/>
        <v>5.1925503421339659E-3</v>
      </c>
      <c r="Q1615" s="178">
        <f t="shared" si="325"/>
        <v>45290.000899999999</v>
      </c>
      <c r="R1615" s="177">
        <f t="shared" si="326"/>
        <v>7.6981296210332941E-6</v>
      </c>
      <c r="S1615" s="176">
        <f t="shared" si="318"/>
        <v>1</v>
      </c>
      <c r="T1615" s="179">
        <f t="shared" si="327"/>
        <v>7.6981296210332941E-6</v>
      </c>
    </row>
    <row r="1616" spans="1:20" ht="12.95" customHeight="1" x14ac:dyDescent="0.2">
      <c r="A1616" s="36"/>
      <c r="B1616" s="156"/>
      <c r="C1616" s="157"/>
      <c r="D1616" s="157"/>
      <c r="O1616" s="4"/>
      <c r="P1616" s="92"/>
      <c r="Q1616" s="19"/>
      <c r="R1616" s="90"/>
    </row>
    <row r="1617" spans="1:20" ht="12.95" customHeight="1" x14ac:dyDescent="0.2">
      <c r="A1617" s="36"/>
      <c r="B1617" s="156"/>
      <c r="C1617" s="157"/>
      <c r="D1617" s="157"/>
      <c r="O1617" s="4"/>
      <c r="P1617" s="92"/>
      <c r="Q1617" s="19"/>
      <c r="R1617" s="90"/>
    </row>
    <row r="1618" spans="1:20" ht="12.95" customHeight="1" x14ac:dyDescent="0.2">
      <c r="A1618" s="36"/>
      <c r="B1618" s="156"/>
      <c r="C1618" s="157"/>
      <c r="D1618" s="157"/>
      <c r="O1618" s="4"/>
      <c r="P1618" s="92"/>
      <c r="Q1618" s="19"/>
      <c r="R1618" s="90"/>
    </row>
    <row r="1619" spans="1:20" ht="12.95" customHeight="1" x14ac:dyDescent="0.2">
      <c r="A1619" s="55"/>
      <c r="B1619" s="53"/>
      <c r="C1619" s="52"/>
      <c r="D1619" s="52"/>
      <c r="O1619" s="4"/>
      <c r="P1619" s="92"/>
      <c r="Q1619" s="19"/>
      <c r="R1619" s="90"/>
      <c r="T1619" s="167"/>
    </row>
    <row r="1620" spans="1:20" ht="12.95" customHeight="1" x14ac:dyDescent="0.2">
      <c r="A1620" s="55"/>
      <c r="B1620" s="53"/>
      <c r="C1620" s="52"/>
      <c r="D1620" s="52"/>
      <c r="O1620" s="4"/>
      <c r="P1620" s="92"/>
      <c r="Q1620" s="19"/>
      <c r="R1620" s="90"/>
      <c r="T1620" s="167"/>
    </row>
    <row r="1621" spans="1:20" ht="12.95" customHeight="1" x14ac:dyDescent="0.2">
      <c r="A1621" s="55"/>
      <c r="B1621" s="53"/>
      <c r="C1621" s="52"/>
      <c r="D1621" s="52"/>
      <c r="O1621" s="4"/>
      <c r="P1621" s="92"/>
      <c r="Q1621" s="19"/>
      <c r="R1621" s="90"/>
      <c r="T1621" s="167"/>
    </row>
    <row r="1622" spans="1:20" ht="12.95" customHeight="1" x14ac:dyDescent="0.2">
      <c r="A1622" s="36"/>
      <c r="B1622" s="156"/>
      <c r="C1622" s="157"/>
      <c r="D1622" s="157"/>
      <c r="O1622" s="4"/>
      <c r="P1622" s="92"/>
      <c r="Q1622" s="19"/>
      <c r="R1622" s="90"/>
    </row>
    <row r="1623" spans="1:20" ht="12.95" customHeight="1" x14ac:dyDescent="0.2">
      <c r="A1623" s="36"/>
      <c r="B1623" s="156"/>
      <c r="C1623" s="157"/>
      <c r="D1623" s="157"/>
      <c r="O1623" s="4"/>
      <c r="P1623" s="92"/>
      <c r="Q1623" s="19"/>
      <c r="R1623" s="90"/>
    </row>
    <row r="1624" spans="1:20" ht="12.95" customHeight="1" x14ac:dyDescent="0.2">
      <c r="A1624" s="36"/>
      <c r="B1624" s="156"/>
      <c r="C1624" s="157"/>
      <c r="D1624" s="157"/>
      <c r="O1624" s="4"/>
      <c r="P1624" s="92"/>
      <c r="Q1624" s="19"/>
      <c r="R1624" s="90"/>
    </row>
    <row r="1625" spans="1:20" ht="12.95" customHeight="1" x14ac:dyDescent="0.2">
      <c r="A1625" s="36"/>
      <c r="B1625" s="156"/>
      <c r="C1625" s="157"/>
      <c r="D1625" s="157"/>
      <c r="O1625" s="4"/>
      <c r="P1625" s="92"/>
      <c r="Q1625" s="19"/>
      <c r="R1625" s="90"/>
    </row>
    <row r="1626" spans="1:20" ht="12.95" customHeight="1" x14ac:dyDescent="0.2">
      <c r="A1626" s="36"/>
      <c r="B1626" s="156"/>
      <c r="C1626" s="157"/>
      <c r="D1626" s="157"/>
      <c r="O1626" s="4"/>
      <c r="P1626" s="92"/>
      <c r="Q1626" s="19"/>
      <c r="R1626" s="90"/>
    </row>
    <row r="1627" spans="1:20" ht="12.95" customHeight="1" x14ac:dyDescent="0.2">
      <c r="A1627" s="36"/>
      <c r="B1627" s="156"/>
      <c r="C1627" s="157"/>
      <c r="D1627" s="157"/>
      <c r="O1627" s="4"/>
      <c r="P1627" s="92"/>
      <c r="Q1627" s="19"/>
      <c r="R1627" s="90"/>
    </row>
    <row r="1628" spans="1:20" ht="12.95" customHeight="1" x14ac:dyDescent="0.2">
      <c r="A1628" s="36"/>
      <c r="B1628" s="156"/>
      <c r="C1628" s="157"/>
      <c r="D1628" s="157"/>
      <c r="O1628" s="4"/>
      <c r="P1628" s="92"/>
      <c r="Q1628" s="19"/>
      <c r="R1628" s="90"/>
    </row>
    <row r="1629" spans="1:20" ht="12.95" customHeight="1" x14ac:dyDescent="0.2">
      <c r="A1629" s="36"/>
      <c r="B1629" s="156"/>
      <c r="C1629" s="157"/>
      <c r="D1629" s="157"/>
      <c r="O1629" s="4"/>
      <c r="P1629" s="92"/>
      <c r="Q1629" s="19"/>
      <c r="R1629" s="90"/>
    </row>
    <row r="1630" spans="1:20" ht="12.95" customHeight="1" x14ac:dyDescent="0.2">
      <c r="A1630" s="36"/>
      <c r="B1630" s="156"/>
      <c r="C1630" s="157"/>
      <c r="D1630" s="157"/>
      <c r="O1630" s="4"/>
      <c r="P1630" s="92"/>
      <c r="Q1630" s="19"/>
      <c r="R1630" s="90"/>
    </row>
    <row r="1631" spans="1:20" ht="12.95" customHeight="1" x14ac:dyDescent="0.2">
      <c r="A1631" s="36"/>
      <c r="B1631" s="156"/>
      <c r="C1631" s="157"/>
      <c r="D1631" s="157"/>
      <c r="O1631" s="4"/>
      <c r="P1631" s="92"/>
      <c r="Q1631" s="19"/>
      <c r="R1631" s="90"/>
    </row>
    <row r="1632" spans="1:20" ht="12.95" customHeight="1" x14ac:dyDescent="0.2">
      <c r="A1632" s="36"/>
      <c r="B1632" s="156"/>
      <c r="C1632" s="157"/>
      <c r="D1632" s="157"/>
      <c r="O1632" s="4"/>
      <c r="P1632" s="92"/>
      <c r="Q1632" s="19"/>
      <c r="R1632" s="90"/>
    </row>
    <row r="1633" spans="1:18" ht="12.95" customHeight="1" x14ac:dyDescent="0.2">
      <c r="A1633" s="36"/>
      <c r="B1633" s="156"/>
      <c r="C1633" s="157"/>
      <c r="D1633" s="157"/>
      <c r="O1633" s="4"/>
      <c r="P1633" s="92"/>
      <c r="Q1633" s="19"/>
      <c r="R1633" s="90"/>
    </row>
    <row r="1634" spans="1:18" ht="12.95" customHeight="1" x14ac:dyDescent="0.2">
      <c r="A1634" s="36"/>
      <c r="B1634" s="156"/>
      <c r="C1634" s="157"/>
      <c r="D1634" s="157"/>
      <c r="O1634" s="4"/>
      <c r="P1634" s="92"/>
      <c r="Q1634" s="19"/>
      <c r="R1634" s="90"/>
    </row>
    <row r="1635" spans="1:18" ht="12.95" customHeight="1" x14ac:dyDescent="0.2">
      <c r="A1635" s="36"/>
      <c r="B1635" s="156"/>
      <c r="C1635" s="157"/>
      <c r="D1635" s="157"/>
      <c r="O1635" s="4"/>
      <c r="P1635" s="92"/>
      <c r="Q1635" s="19"/>
      <c r="R1635" s="90"/>
    </row>
    <row r="1636" spans="1:18" ht="12.95" customHeight="1" x14ac:dyDescent="0.2">
      <c r="A1636" s="36"/>
      <c r="B1636" s="156"/>
      <c r="C1636" s="157"/>
      <c r="D1636" s="157"/>
      <c r="O1636" s="4"/>
      <c r="P1636" s="92"/>
      <c r="Q1636" s="19"/>
      <c r="R1636" s="90"/>
    </row>
    <row r="1637" spans="1:18" ht="12.95" customHeight="1" x14ac:dyDescent="0.2">
      <c r="A1637" s="36"/>
      <c r="B1637" s="156"/>
      <c r="C1637" s="157"/>
      <c r="D1637" s="157"/>
      <c r="O1637" s="4"/>
      <c r="P1637" s="92"/>
      <c r="Q1637" s="19"/>
      <c r="R1637" s="90"/>
    </row>
    <row r="1638" spans="1:18" ht="12.95" customHeight="1" x14ac:dyDescent="0.2">
      <c r="A1638" s="36"/>
      <c r="B1638" s="156"/>
      <c r="C1638" s="157"/>
      <c r="D1638" s="157"/>
      <c r="O1638" s="4"/>
      <c r="P1638" s="92"/>
      <c r="Q1638" s="19"/>
      <c r="R1638" s="90"/>
    </row>
    <row r="1639" spans="1:18" ht="12.95" customHeight="1" x14ac:dyDescent="0.2">
      <c r="A1639" s="36"/>
      <c r="B1639" s="156"/>
      <c r="C1639" s="157"/>
      <c r="D1639" s="157"/>
      <c r="O1639" s="4"/>
      <c r="P1639" s="92"/>
      <c r="Q1639" s="19"/>
      <c r="R1639" s="90"/>
    </row>
    <row r="1640" spans="1:18" ht="12.95" customHeight="1" x14ac:dyDescent="0.2">
      <c r="A1640" s="36"/>
      <c r="B1640" s="156"/>
      <c r="C1640" s="157"/>
      <c r="D1640" s="144"/>
      <c r="O1640" s="4"/>
      <c r="P1640" s="92"/>
      <c r="Q1640" s="19"/>
      <c r="R1640" s="90"/>
    </row>
    <row r="1641" spans="1:18" ht="12.95" customHeight="1" x14ac:dyDescent="0.2">
      <c r="A1641" s="36"/>
      <c r="B1641" s="156"/>
      <c r="C1641" s="157"/>
      <c r="D1641" s="144"/>
      <c r="O1641" s="4"/>
      <c r="P1641" s="92"/>
      <c r="Q1641" s="19"/>
      <c r="R1641" s="90"/>
    </row>
    <row r="1642" spans="1:18" ht="12.95" customHeight="1" x14ac:dyDescent="0.2">
      <c r="A1642" s="36"/>
      <c r="B1642" s="156"/>
      <c r="C1642" s="157"/>
      <c r="D1642" s="144"/>
      <c r="O1642" s="4"/>
      <c r="P1642" s="92"/>
      <c r="Q1642" s="19"/>
      <c r="R1642" s="90"/>
    </row>
    <row r="1643" spans="1:18" ht="12.95" customHeight="1" x14ac:dyDescent="0.2">
      <c r="A1643" s="36"/>
      <c r="B1643" s="156"/>
      <c r="C1643" s="157"/>
      <c r="D1643" s="144"/>
      <c r="O1643" s="4"/>
      <c r="P1643" s="92"/>
      <c r="Q1643" s="19"/>
      <c r="R1643" s="90"/>
    </row>
    <row r="1644" spans="1:18" ht="12.95" customHeight="1" x14ac:dyDescent="0.2">
      <c r="A1644" s="36"/>
      <c r="B1644" s="156"/>
      <c r="C1644" s="157"/>
      <c r="D1644" s="144"/>
      <c r="O1644" s="4"/>
      <c r="P1644" s="92"/>
      <c r="Q1644" s="19"/>
      <c r="R1644" s="90"/>
    </row>
    <row r="1645" spans="1:18" ht="12.95" customHeight="1" x14ac:dyDescent="0.2">
      <c r="A1645" s="36"/>
      <c r="B1645" s="156"/>
      <c r="C1645" s="157"/>
      <c r="D1645" s="144"/>
      <c r="O1645" s="4"/>
      <c r="P1645" s="92"/>
      <c r="Q1645" s="19"/>
      <c r="R1645" s="90"/>
    </row>
    <row r="1646" spans="1:18" ht="12.95" customHeight="1" x14ac:dyDescent="0.2">
      <c r="A1646" s="36"/>
      <c r="B1646" s="156"/>
      <c r="C1646" s="157"/>
      <c r="D1646" s="144"/>
      <c r="O1646" s="4"/>
      <c r="P1646" s="92"/>
      <c r="Q1646" s="19"/>
      <c r="R1646" s="90"/>
    </row>
    <row r="1647" spans="1:18" ht="12.95" customHeight="1" x14ac:dyDescent="0.2">
      <c r="A1647" s="36"/>
      <c r="B1647" s="156"/>
      <c r="C1647" s="157"/>
      <c r="D1647" s="144"/>
      <c r="O1647" s="4"/>
      <c r="P1647" s="92"/>
      <c r="Q1647" s="19"/>
      <c r="R1647" s="90"/>
    </row>
    <row r="1648" spans="1:18" ht="12.95" customHeight="1" x14ac:dyDescent="0.2">
      <c r="A1648" s="36"/>
      <c r="B1648" s="156"/>
      <c r="C1648" s="157"/>
      <c r="D1648" s="144"/>
      <c r="O1648" s="4"/>
      <c r="P1648" s="92"/>
      <c r="Q1648" s="19"/>
      <c r="R1648" s="90"/>
    </row>
    <row r="1649" spans="1:18" ht="12.95" customHeight="1" x14ac:dyDescent="0.2">
      <c r="A1649" s="36"/>
      <c r="B1649" s="156"/>
      <c r="C1649" s="157"/>
      <c r="D1649" s="144"/>
      <c r="O1649" s="4"/>
      <c r="P1649" s="92"/>
      <c r="Q1649" s="19"/>
      <c r="R1649" s="90"/>
    </row>
    <row r="1650" spans="1:18" ht="12.95" customHeight="1" x14ac:dyDescent="0.2">
      <c r="A1650" s="36"/>
      <c r="B1650" s="156"/>
      <c r="C1650" s="157"/>
      <c r="D1650" s="144"/>
      <c r="O1650" s="4"/>
      <c r="P1650" s="92"/>
      <c r="Q1650" s="19"/>
      <c r="R1650" s="90"/>
    </row>
    <row r="1651" spans="1:18" ht="12.95" customHeight="1" x14ac:dyDescent="0.2">
      <c r="A1651" s="36"/>
      <c r="B1651" s="156"/>
      <c r="C1651" s="157"/>
      <c r="D1651" s="144"/>
      <c r="O1651" s="4"/>
      <c r="P1651" s="92"/>
      <c r="Q1651" s="19"/>
      <c r="R1651" s="90"/>
    </row>
    <row r="1652" spans="1:18" ht="12.95" customHeight="1" x14ac:dyDescent="0.2">
      <c r="A1652" s="36"/>
      <c r="B1652" s="156"/>
      <c r="C1652" s="157"/>
      <c r="D1652" s="144"/>
      <c r="O1652" s="4"/>
      <c r="P1652" s="92"/>
      <c r="Q1652" s="19"/>
      <c r="R1652" s="90"/>
    </row>
    <row r="1653" spans="1:18" ht="12.95" customHeight="1" x14ac:dyDescent="0.2">
      <c r="A1653" s="36"/>
      <c r="B1653" s="156"/>
      <c r="C1653" s="157"/>
      <c r="D1653" s="144"/>
      <c r="O1653" s="4"/>
      <c r="P1653" s="92"/>
      <c r="Q1653" s="19"/>
      <c r="R1653" s="90"/>
    </row>
    <row r="1654" spans="1:18" ht="12.95" customHeight="1" x14ac:dyDescent="0.2">
      <c r="A1654" s="36"/>
      <c r="B1654" s="156"/>
      <c r="C1654" s="157"/>
      <c r="D1654" s="144"/>
      <c r="O1654" s="4"/>
      <c r="P1654" s="92"/>
      <c r="Q1654" s="19"/>
      <c r="R1654" s="90"/>
    </row>
    <row r="1655" spans="1:18" ht="12.95" customHeight="1" x14ac:dyDescent="0.2">
      <c r="A1655" s="36"/>
      <c r="B1655" s="156"/>
      <c r="C1655" s="157"/>
      <c r="D1655" s="144"/>
      <c r="O1655" s="4"/>
      <c r="P1655" s="92"/>
      <c r="Q1655" s="19"/>
      <c r="R1655" s="90"/>
    </row>
    <row r="1656" spans="1:18" ht="12.95" customHeight="1" x14ac:dyDescent="0.2">
      <c r="A1656" s="36"/>
      <c r="B1656" s="156"/>
      <c r="C1656" s="157"/>
      <c r="D1656" s="144"/>
      <c r="O1656" s="4"/>
      <c r="P1656" s="92"/>
      <c r="Q1656" s="19"/>
      <c r="R1656" s="90"/>
    </row>
    <row r="1657" spans="1:18" ht="12.95" customHeight="1" x14ac:dyDescent="0.2">
      <c r="A1657" s="36"/>
      <c r="B1657" s="156"/>
      <c r="C1657" s="157"/>
      <c r="D1657" s="144"/>
      <c r="O1657" s="4"/>
      <c r="P1657" s="92"/>
      <c r="Q1657" s="19"/>
      <c r="R1657" s="90"/>
    </row>
    <row r="1658" spans="1:18" ht="12.95" customHeight="1" x14ac:dyDescent="0.2">
      <c r="A1658" s="36"/>
      <c r="B1658" s="156"/>
      <c r="C1658" s="157"/>
      <c r="D1658" s="144"/>
      <c r="O1658" s="4"/>
      <c r="P1658" s="92"/>
      <c r="Q1658" s="19"/>
      <c r="R1658" s="90"/>
    </row>
    <row r="1659" spans="1:18" ht="12.95" customHeight="1" x14ac:dyDescent="0.2">
      <c r="A1659" s="36"/>
      <c r="B1659" s="156"/>
      <c r="C1659" s="157"/>
      <c r="D1659" s="144"/>
      <c r="O1659" s="4"/>
      <c r="P1659" s="92"/>
      <c r="Q1659" s="19"/>
      <c r="R1659" s="90"/>
    </row>
    <row r="1660" spans="1:18" ht="12.95" customHeight="1" x14ac:dyDescent="0.2">
      <c r="A1660" s="36"/>
      <c r="B1660" s="156"/>
      <c r="C1660" s="157"/>
      <c r="D1660" s="144"/>
      <c r="O1660" s="4"/>
      <c r="P1660" s="92"/>
      <c r="Q1660" s="19"/>
      <c r="R1660" s="90"/>
    </row>
    <row r="1661" spans="1:18" ht="12.95" customHeight="1" x14ac:dyDescent="0.2">
      <c r="A1661" s="36"/>
      <c r="B1661" s="156"/>
      <c r="C1661" s="157"/>
      <c r="D1661" s="144"/>
      <c r="O1661" s="4"/>
      <c r="P1661" s="92"/>
      <c r="Q1661" s="19"/>
      <c r="R1661" s="90"/>
    </row>
    <row r="1662" spans="1:18" ht="12.95" customHeight="1" x14ac:dyDescent="0.2">
      <c r="A1662" s="36"/>
      <c r="B1662" s="156"/>
      <c r="C1662" s="157"/>
      <c r="D1662" s="144"/>
      <c r="O1662" s="4"/>
      <c r="P1662" s="92"/>
      <c r="Q1662" s="19"/>
      <c r="R1662" s="90"/>
    </row>
    <row r="1663" spans="1:18" ht="12.95" customHeight="1" x14ac:dyDescent="0.2">
      <c r="A1663" s="36"/>
      <c r="B1663" s="156"/>
      <c r="C1663" s="157"/>
      <c r="D1663" s="144"/>
      <c r="O1663" s="4"/>
      <c r="P1663" s="92"/>
      <c r="Q1663" s="19"/>
      <c r="R1663" s="90"/>
    </row>
    <row r="1664" spans="1:18" ht="12.95" customHeight="1" x14ac:dyDescent="0.2">
      <c r="A1664" s="36"/>
      <c r="B1664" s="156"/>
      <c r="C1664" s="157"/>
      <c r="D1664" s="144"/>
      <c r="O1664" s="4"/>
      <c r="P1664" s="92"/>
      <c r="Q1664" s="19"/>
      <c r="R1664" s="90"/>
    </row>
    <row r="1665" spans="1:18" ht="12.95" customHeight="1" x14ac:dyDescent="0.2">
      <c r="A1665" s="36"/>
      <c r="B1665" s="156"/>
      <c r="C1665" s="157"/>
      <c r="D1665" s="144"/>
      <c r="O1665" s="4"/>
      <c r="P1665" s="92"/>
      <c r="Q1665" s="19"/>
      <c r="R1665" s="90"/>
    </row>
    <row r="1666" spans="1:18" ht="12.95" customHeight="1" x14ac:dyDescent="0.2">
      <c r="A1666" s="36"/>
      <c r="B1666" s="156"/>
      <c r="C1666" s="157"/>
      <c r="D1666" s="144"/>
      <c r="O1666" s="4"/>
      <c r="P1666" s="92"/>
      <c r="Q1666" s="19"/>
      <c r="R1666" s="90"/>
    </row>
    <row r="1667" spans="1:18" ht="12.95" customHeight="1" x14ac:dyDescent="0.2">
      <c r="A1667" s="36"/>
      <c r="B1667" s="156"/>
      <c r="C1667" s="157"/>
      <c r="D1667" s="144"/>
      <c r="O1667" s="4"/>
      <c r="P1667" s="92"/>
      <c r="Q1667" s="19"/>
      <c r="R1667" s="90"/>
    </row>
    <row r="1668" spans="1:18" ht="12.95" customHeight="1" x14ac:dyDescent="0.2">
      <c r="A1668" s="36"/>
      <c r="B1668" s="156"/>
      <c r="C1668" s="157"/>
      <c r="D1668" s="144"/>
      <c r="O1668" s="4"/>
      <c r="P1668" s="92"/>
      <c r="Q1668" s="19"/>
      <c r="R1668" s="90"/>
    </row>
    <row r="1669" spans="1:18" ht="12.95" customHeight="1" x14ac:dyDescent="0.2">
      <c r="A1669" s="36"/>
      <c r="B1669" s="156"/>
      <c r="C1669" s="157"/>
      <c r="D1669" s="144"/>
      <c r="O1669" s="4"/>
      <c r="P1669" s="92"/>
      <c r="Q1669" s="19"/>
      <c r="R1669" s="90"/>
    </row>
    <row r="1670" spans="1:18" ht="12.95" customHeight="1" x14ac:dyDescent="0.2">
      <c r="A1670" s="36"/>
      <c r="B1670" s="156"/>
      <c r="C1670" s="157"/>
      <c r="D1670" s="144"/>
      <c r="O1670" s="4"/>
      <c r="P1670" s="92"/>
      <c r="Q1670" s="19"/>
      <c r="R1670" s="90"/>
    </row>
    <row r="1671" spans="1:18" ht="12.95" customHeight="1" x14ac:dyDescent="0.2">
      <c r="A1671" s="36"/>
      <c r="B1671" s="156"/>
      <c r="C1671" s="157"/>
      <c r="D1671" s="144"/>
      <c r="O1671" s="4"/>
      <c r="P1671" s="92"/>
      <c r="Q1671" s="19"/>
      <c r="R1671" s="90"/>
    </row>
    <row r="1672" spans="1:18" ht="12.95" customHeight="1" x14ac:dyDescent="0.2">
      <c r="A1672" s="36"/>
      <c r="B1672" s="156"/>
      <c r="C1672" s="157"/>
      <c r="D1672" s="144"/>
      <c r="O1672" s="4"/>
      <c r="P1672" s="92"/>
      <c r="Q1672" s="19"/>
      <c r="R1672" s="90"/>
    </row>
    <row r="1673" spans="1:18" ht="12.95" customHeight="1" x14ac:dyDescent="0.2">
      <c r="A1673" s="36"/>
      <c r="B1673" s="156"/>
      <c r="C1673" s="157"/>
      <c r="D1673" s="144"/>
      <c r="O1673" s="4"/>
      <c r="P1673" s="92"/>
      <c r="Q1673" s="19"/>
      <c r="R1673" s="90"/>
    </row>
    <row r="1674" spans="1:18" ht="12.95" customHeight="1" x14ac:dyDescent="0.2">
      <c r="A1674" s="36"/>
      <c r="B1674" s="156"/>
      <c r="C1674" s="157"/>
      <c r="D1674" s="144"/>
      <c r="O1674" s="4"/>
      <c r="P1674" s="92"/>
      <c r="Q1674" s="19"/>
      <c r="R1674" s="90"/>
    </row>
    <row r="1675" spans="1:18" ht="12.95" customHeight="1" x14ac:dyDescent="0.2">
      <c r="A1675" s="36"/>
      <c r="B1675" s="156"/>
      <c r="C1675" s="157"/>
      <c r="D1675" s="144"/>
      <c r="O1675" s="4"/>
      <c r="P1675" s="92"/>
      <c r="Q1675" s="19"/>
      <c r="R1675" s="90"/>
    </row>
    <row r="1676" spans="1:18" ht="12.95" customHeight="1" x14ac:dyDescent="0.2">
      <c r="A1676" s="36"/>
      <c r="B1676" s="156"/>
      <c r="C1676" s="157"/>
      <c r="D1676" s="144"/>
      <c r="O1676" s="4"/>
      <c r="P1676" s="92"/>
      <c r="Q1676" s="19"/>
      <c r="R1676" s="90"/>
    </row>
    <row r="1677" spans="1:18" ht="12.95" customHeight="1" x14ac:dyDescent="0.2">
      <c r="A1677" s="36"/>
      <c r="B1677" s="156"/>
      <c r="C1677" s="157"/>
      <c r="D1677" s="144"/>
      <c r="O1677" s="4"/>
      <c r="P1677" s="92"/>
      <c r="Q1677" s="19"/>
      <c r="R1677" s="90"/>
    </row>
    <row r="1678" spans="1:18" ht="12.95" customHeight="1" x14ac:dyDescent="0.2">
      <c r="A1678" s="36"/>
      <c r="B1678" s="156"/>
      <c r="C1678" s="157"/>
      <c r="D1678" s="144"/>
      <c r="O1678" s="4"/>
      <c r="P1678" s="92"/>
      <c r="Q1678" s="19"/>
      <c r="R1678" s="90"/>
    </row>
    <row r="1679" spans="1:18" ht="12.95" customHeight="1" x14ac:dyDescent="0.2">
      <c r="A1679" s="36"/>
      <c r="B1679" s="156"/>
      <c r="C1679" s="157"/>
      <c r="D1679" s="144"/>
      <c r="O1679" s="4"/>
      <c r="P1679" s="92"/>
      <c r="Q1679" s="19"/>
      <c r="R1679" s="90"/>
    </row>
    <row r="1680" spans="1:18" ht="12.95" customHeight="1" x14ac:dyDescent="0.2">
      <c r="A1680" s="36"/>
      <c r="B1680" s="156"/>
      <c r="C1680" s="157"/>
      <c r="D1680" s="144"/>
      <c r="O1680" s="4"/>
      <c r="P1680" s="92"/>
      <c r="Q1680" s="19"/>
      <c r="R1680" s="90"/>
    </row>
    <row r="1681" spans="1:18" ht="12.95" customHeight="1" x14ac:dyDescent="0.2">
      <c r="A1681" s="36"/>
      <c r="B1681" s="156"/>
      <c r="C1681" s="157"/>
      <c r="D1681" s="144"/>
      <c r="O1681" s="4"/>
      <c r="P1681" s="92"/>
      <c r="Q1681" s="19"/>
      <c r="R1681" s="90"/>
    </row>
    <row r="1682" spans="1:18" ht="12.95" customHeight="1" x14ac:dyDescent="0.2">
      <c r="A1682" s="36"/>
      <c r="B1682" s="156"/>
      <c r="C1682" s="157"/>
      <c r="D1682" s="144"/>
      <c r="O1682" s="4"/>
      <c r="P1682" s="92"/>
      <c r="Q1682" s="19"/>
      <c r="R1682" s="90"/>
    </row>
    <row r="1683" spans="1:18" ht="12.95" customHeight="1" x14ac:dyDescent="0.2">
      <c r="A1683" s="36"/>
      <c r="B1683" s="156"/>
      <c r="C1683" s="157"/>
      <c r="D1683" s="144"/>
      <c r="O1683" s="4"/>
      <c r="P1683" s="92"/>
      <c r="Q1683" s="19"/>
      <c r="R1683" s="90"/>
    </row>
    <row r="1684" spans="1:18" ht="12.95" customHeight="1" x14ac:dyDescent="0.2">
      <c r="A1684" s="36"/>
      <c r="B1684" s="156"/>
      <c r="C1684" s="157"/>
      <c r="D1684" s="144"/>
      <c r="O1684" s="4"/>
      <c r="P1684" s="92"/>
      <c r="Q1684" s="19"/>
      <c r="R1684" s="90"/>
    </row>
    <row r="1685" spans="1:18" ht="12.95" customHeight="1" x14ac:dyDescent="0.2">
      <c r="A1685" s="36"/>
      <c r="B1685" s="156"/>
      <c r="C1685" s="157"/>
      <c r="D1685" s="144"/>
      <c r="O1685" s="4"/>
      <c r="P1685" s="92"/>
      <c r="Q1685" s="19"/>
      <c r="R1685" s="90"/>
    </row>
    <row r="1686" spans="1:18" ht="12.95" customHeight="1" x14ac:dyDescent="0.2">
      <c r="A1686" s="36"/>
      <c r="B1686" s="156"/>
      <c r="C1686" s="157"/>
      <c r="D1686" s="144"/>
      <c r="O1686" s="4"/>
      <c r="P1686" s="92"/>
      <c r="Q1686" s="19"/>
      <c r="R1686" s="90"/>
    </row>
    <row r="1687" spans="1:18" ht="12.95" customHeight="1" x14ac:dyDescent="0.2">
      <c r="A1687" s="36"/>
      <c r="B1687" s="156"/>
      <c r="C1687" s="157"/>
      <c r="D1687" s="144"/>
      <c r="O1687" s="4"/>
      <c r="P1687" s="92"/>
      <c r="Q1687" s="19"/>
      <c r="R1687" s="90"/>
    </row>
    <row r="1688" spans="1:18" ht="12.95" customHeight="1" x14ac:dyDescent="0.2">
      <c r="A1688" s="36"/>
      <c r="B1688" s="156"/>
      <c r="C1688" s="157"/>
      <c r="D1688" s="144"/>
      <c r="O1688" s="4"/>
      <c r="P1688" s="92"/>
      <c r="Q1688" s="19"/>
      <c r="R1688" s="90"/>
    </row>
    <row r="1689" spans="1:18" ht="12.95" customHeight="1" x14ac:dyDescent="0.2">
      <c r="A1689" s="36"/>
      <c r="B1689" s="156"/>
      <c r="C1689" s="157"/>
      <c r="D1689" s="144"/>
      <c r="O1689" s="4"/>
      <c r="P1689" s="92"/>
      <c r="Q1689" s="19"/>
      <c r="R1689" s="90"/>
    </row>
    <row r="1690" spans="1:18" ht="12.95" customHeight="1" x14ac:dyDescent="0.2">
      <c r="A1690" s="36"/>
      <c r="B1690" s="156"/>
      <c r="C1690" s="157"/>
      <c r="D1690" s="144"/>
      <c r="O1690" s="4"/>
      <c r="P1690" s="92"/>
      <c r="Q1690" s="19"/>
      <c r="R1690" s="90"/>
    </row>
    <row r="1691" spans="1:18" ht="12.95" customHeight="1" x14ac:dyDescent="0.2">
      <c r="A1691" s="36"/>
      <c r="B1691" s="156"/>
      <c r="C1691" s="157"/>
      <c r="D1691" s="144"/>
      <c r="O1691" s="4"/>
      <c r="P1691" s="92"/>
      <c r="Q1691" s="19"/>
      <c r="R1691" s="90"/>
    </row>
    <row r="1692" spans="1:18" ht="12.95" customHeight="1" x14ac:dyDescent="0.2">
      <c r="A1692" s="36"/>
      <c r="B1692" s="156"/>
      <c r="C1692" s="157"/>
      <c r="D1692" s="144"/>
      <c r="O1692" s="4"/>
      <c r="P1692" s="92"/>
      <c r="Q1692" s="19"/>
      <c r="R1692" s="90"/>
    </row>
    <row r="1693" spans="1:18" ht="12.95" customHeight="1" x14ac:dyDescent="0.2">
      <c r="A1693" s="36"/>
      <c r="B1693" s="156"/>
      <c r="C1693" s="157"/>
      <c r="D1693" s="144"/>
      <c r="O1693" s="4"/>
      <c r="P1693" s="92"/>
      <c r="Q1693" s="19"/>
      <c r="R1693" s="90"/>
    </row>
    <row r="1694" spans="1:18" ht="12.95" customHeight="1" x14ac:dyDescent="0.2">
      <c r="A1694" s="36"/>
      <c r="B1694" s="156"/>
      <c r="C1694" s="157"/>
      <c r="D1694" s="144"/>
      <c r="O1694" s="4"/>
      <c r="P1694" s="92"/>
      <c r="Q1694" s="19"/>
      <c r="R1694" s="90"/>
    </row>
    <row r="1695" spans="1:18" ht="12.95" customHeight="1" x14ac:dyDescent="0.2">
      <c r="A1695" s="36"/>
      <c r="B1695" s="156"/>
      <c r="C1695" s="157"/>
      <c r="D1695" s="144"/>
      <c r="O1695" s="4"/>
      <c r="P1695" s="92"/>
      <c r="Q1695" s="19"/>
      <c r="R1695" s="90"/>
    </row>
    <row r="1696" spans="1:18" ht="12.95" customHeight="1" x14ac:dyDescent="0.2">
      <c r="A1696" s="36"/>
      <c r="B1696" s="156"/>
      <c r="C1696" s="157"/>
      <c r="D1696" s="144"/>
      <c r="O1696" s="4"/>
      <c r="P1696" s="92"/>
      <c r="Q1696" s="19"/>
      <c r="R1696" s="90"/>
    </row>
    <row r="1697" spans="1:18" ht="12.95" customHeight="1" x14ac:dyDescent="0.2">
      <c r="A1697" s="36"/>
      <c r="B1697" s="156"/>
      <c r="C1697" s="157"/>
      <c r="D1697" s="144"/>
      <c r="O1697" s="4"/>
      <c r="P1697" s="92"/>
      <c r="Q1697" s="19"/>
      <c r="R1697" s="90"/>
    </row>
    <row r="1698" spans="1:18" ht="12.95" customHeight="1" x14ac:dyDescent="0.2">
      <c r="A1698" s="36"/>
      <c r="B1698" s="156"/>
      <c r="C1698" s="157"/>
      <c r="D1698" s="144"/>
      <c r="O1698" s="4"/>
      <c r="P1698" s="92"/>
      <c r="Q1698" s="19"/>
      <c r="R1698" s="90"/>
    </row>
    <row r="1699" spans="1:18" ht="12.95" customHeight="1" x14ac:dyDescent="0.2">
      <c r="A1699" s="36"/>
      <c r="B1699" s="156"/>
      <c r="C1699" s="157"/>
      <c r="D1699" s="144"/>
      <c r="O1699" s="4"/>
      <c r="P1699" s="92"/>
      <c r="Q1699" s="19"/>
      <c r="R1699" s="90"/>
    </row>
    <row r="1700" spans="1:18" ht="12.95" customHeight="1" x14ac:dyDescent="0.2">
      <c r="A1700" s="36"/>
      <c r="B1700" s="156"/>
      <c r="C1700" s="157"/>
      <c r="D1700" s="144"/>
      <c r="O1700" s="4"/>
      <c r="P1700" s="92"/>
      <c r="Q1700" s="19"/>
      <c r="R1700" s="90"/>
    </row>
    <row r="1701" spans="1:18" ht="12.95" customHeight="1" x14ac:dyDescent="0.2">
      <c r="A1701" s="36"/>
      <c r="B1701" s="156"/>
      <c r="C1701" s="157"/>
      <c r="D1701" s="144"/>
      <c r="O1701" s="4"/>
      <c r="P1701" s="92"/>
      <c r="Q1701" s="19"/>
      <c r="R1701" s="90"/>
    </row>
    <row r="1702" spans="1:18" ht="12.95" customHeight="1" x14ac:dyDescent="0.2">
      <c r="A1702" s="36"/>
      <c r="B1702" s="156"/>
      <c r="C1702" s="157"/>
      <c r="D1702" s="144"/>
      <c r="O1702" s="4"/>
      <c r="P1702" s="92"/>
      <c r="Q1702" s="19"/>
      <c r="R1702" s="90"/>
    </row>
    <row r="1703" spans="1:18" ht="12.95" customHeight="1" x14ac:dyDescent="0.2">
      <c r="A1703" s="36"/>
      <c r="B1703" s="156"/>
      <c r="C1703" s="157"/>
      <c r="D1703" s="144"/>
      <c r="O1703" s="4"/>
      <c r="P1703" s="92"/>
      <c r="Q1703" s="19"/>
      <c r="R1703" s="90"/>
    </row>
    <row r="1704" spans="1:18" ht="12.95" customHeight="1" x14ac:dyDescent="0.2">
      <c r="A1704" s="36"/>
      <c r="B1704" s="156"/>
      <c r="C1704" s="157"/>
      <c r="D1704" s="144"/>
      <c r="O1704" s="4"/>
      <c r="P1704" s="92"/>
      <c r="Q1704" s="19"/>
      <c r="R1704" s="90"/>
    </row>
    <row r="1705" spans="1:18" ht="12.95" customHeight="1" x14ac:dyDescent="0.2">
      <c r="A1705" s="36"/>
      <c r="B1705" s="156"/>
      <c r="C1705" s="157"/>
      <c r="D1705" s="144"/>
      <c r="O1705" s="4"/>
      <c r="P1705" s="92"/>
      <c r="Q1705" s="19"/>
      <c r="R1705" s="90"/>
    </row>
    <row r="1706" spans="1:18" ht="12.95" customHeight="1" x14ac:dyDescent="0.2">
      <c r="A1706" s="36"/>
      <c r="B1706" s="156"/>
      <c r="C1706" s="157"/>
      <c r="D1706" s="144"/>
      <c r="O1706" s="4"/>
      <c r="P1706" s="92"/>
      <c r="Q1706" s="19"/>
      <c r="R1706" s="90"/>
    </row>
    <row r="1707" spans="1:18" ht="12.95" customHeight="1" x14ac:dyDescent="0.2">
      <c r="A1707" s="36"/>
      <c r="B1707" s="156"/>
      <c r="C1707" s="157"/>
      <c r="D1707" s="144"/>
      <c r="O1707" s="4"/>
      <c r="P1707" s="92"/>
      <c r="Q1707" s="19"/>
      <c r="R1707" s="90"/>
    </row>
    <row r="1708" spans="1:18" ht="12.95" customHeight="1" x14ac:dyDescent="0.2">
      <c r="A1708" s="36"/>
      <c r="B1708" s="156"/>
      <c r="C1708" s="157"/>
      <c r="D1708" s="144"/>
      <c r="O1708" s="4"/>
      <c r="P1708" s="92"/>
      <c r="Q1708" s="19"/>
      <c r="R1708" s="90"/>
    </row>
    <row r="1709" spans="1:18" ht="12.95" customHeight="1" x14ac:dyDescent="0.2">
      <c r="A1709" s="36"/>
      <c r="B1709" s="156"/>
      <c r="C1709" s="157"/>
      <c r="D1709" s="144"/>
      <c r="O1709" s="4"/>
      <c r="P1709" s="92"/>
      <c r="Q1709" s="19"/>
      <c r="R1709" s="90"/>
    </row>
    <row r="1710" spans="1:18" ht="12.95" customHeight="1" x14ac:dyDescent="0.2">
      <c r="A1710" s="36"/>
      <c r="B1710" s="156"/>
      <c r="C1710" s="157"/>
      <c r="D1710" s="144"/>
      <c r="O1710" s="4"/>
      <c r="P1710" s="92"/>
      <c r="Q1710" s="19"/>
      <c r="R1710" s="90"/>
    </row>
    <row r="1711" spans="1:18" ht="12.95" customHeight="1" x14ac:dyDescent="0.2">
      <c r="A1711" s="36"/>
      <c r="B1711" s="156"/>
      <c r="C1711" s="157"/>
      <c r="D1711" s="144"/>
      <c r="O1711" s="4"/>
      <c r="P1711" s="92"/>
      <c r="Q1711" s="19"/>
      <c r="R1711" s="90"/>
    </row>
    <row r="1712" spans="1:18" ht="12.95" customHeight="1" x14ac:dyDescent="0.2">
      <c r="A1712" s="36"/>
      <c r="B1712" s="156"/>
      <c r="C1712" s="157"/>
      <c r="D1712" s="144"/>
      <c r="O1712" s="4"/>
      <c r="P1712" s="92"/>
      <c r="Q1712" s="19"/>
      <c r="R1712" s="90"/>
    </row>
    <row r="1713" spans="1:18" ht="12.95" customHeight="1" x14ac:dyDescent="0.2">
      <c r="A1713" s="36"/>
      <c r="B1713" s="156"/>
      <c r="C1713" s="157"/>
      <c r="D1713" s="144"/>
      <c r="O1713" s="4"/>
      <c r="P1713" s="92"/>
      <c r="Q1713" s="19"/>
      <c r="R1713" s="90"/>
    </row>
    <row r="1714" spans="1:18" ht="12.95" customHeight="1" x14ac:dyDescent="0.2">
      <c r="A1714" s="36"/>
      <c r="B1714" s="156"/>
      <c r="C1714" s="157"/>
      <c r="D1714" s="144"/>
      <c r="O1714" s="4"/>
      <c r="P1714" s="92"/>
      <c r="Q1714" s="19"/>
      <c r="R1714" s="90"/>
    </row>
    <row r="1715" spans="1:18" ht="12.95" customHeight="1" x14ac:dyDescent="0.2">
      <c r="A1715" s="36"/>
      <c r="B1715" s="156"/>
      <c r="C1715" s="157"/>
      <c r="D1715" s="144"/>
      <c r="O1715" s="4"/>
      <c r="P1715" s="92"/>
      <c r="Q1715" s="19"/>
      <c r="R1715" s="90"/>
    </row>
    <row r="1716" spans="1:18" ht="12.95" customHeight="1" x14ac:dyDescent="0.2">
      <c r="A1716" s="36"/>
      <c r="B1716" s="156"/>
      <c r="C1716" s="157"/>
      <c r="D1716" s="144"/>
      <c r="O1716" s="4"/>
      <c r="P1716" s="92"/>
      <c r="Q1716" s="19"/>
      <c r="R1716" s="90"/>
    </row>
    <row r="1717" spans="1:18" ht="12.95" customHeight="1" x14ac:dyDescent="0.2">
      <c r="A1717" s="36"/>
      <c r="B1717" s="156"/>
      <c r="C1717" s="157"/>
      <c r="D1717" s="144"/>
      <c r="O1717" s="4"/>
      <c r="P1717" s="92"/>
      <c r="Q1717" s="19"/>
      <c r="R1717" s="90"/>
    </row>
    <row r="1718" spans="1:18" ht="12.95" customHeight="1" x14ac:dyDescent="0.2">
      <c r="A1718" s="36"/>
      <c r="B1718" s="156"/>
      <c r="C1718" s="157"/>
      <c r="D1718" s="144"/>
      <c r="O1718" s="4"/>
      <c r="P1718" s="92"/>
      <c r="Q1718" s="19"/>
      <c r="R1718" s="90"/>
    </row>
    <row r="1719" spans="1:18" ht="12.95" customHeight="1" x14ac:dyDescent="0.2">
      <c r="A1719" s="36"/>
      <c r="B1719" s="156"/>
      <c r="C1719" s="157"/>
      <c r="D1719" s="144"/>
      <c r="O1719" s="4"/>
      <c r="P1719" s="92"/>
      <c r="Q1719" s="19"/>
      <c r="R1719" s="90"/>
    </row>
    <row r="1720" spans="1:18" ht="12.95" customHeight="1" x14ac:dyDescent="0.2">
      <c r="A1720" s="36"/>
      <c r="B1720" s="156"/>
      <c r="C1720" s="157"/>
      <c r="D1720" s="144"/>
      <c r="O1720" s="4"/>
      <c r="P1720" s="92"/>
      <c r="Q1720" s="19"/>
      <c r="R1720" s="90"/>
    </row>
    <row r="1721" spans="1:18" ht="12.95" customHeight="1" x14ac:dyDescent="0.2">
      <c r="A1721" s="36"/>
      <c r="B1721" s="156"/>
      <c r="C1721" s="157"/>
      <c r="D1721" s="144"/>
      <c r="O1721" s="4"/>
      <c r="P1721" s="92"/>
      <c r="Q1721" s="19"/>
      <c r="R1721" s="90"/>
    </row>
    <row r="1722" spans="1:18" ht="12.95" customHeight="1" x14ac:dyDescent="0.2">
      <c r="A1722" s="36"/>
      <c r="B1722" s="156"/>
      <c r="C1722" s="157"/>
      <c r="D1722" s="144"/>
      <c r="O1722" s="4"/>
      <c r="P1722" s="92"/>
      <c r="Q1722" s="19"/>
      <c r="R1722" s="90"/>
    </row>
    <row r="1723" spans="1:18" ht="12.95" customHeight="1" x14ac:dyDescent="0.2">
      <c r="A1723" s="36"/>
      <c r="B1723" s="156"/>
      <c r="C1723" s="157"/>
      <c r="D1723" s="144"/>
      <c r="O1723" s="4"/>
      <c r="P1723" s="92"/>
      <c r="Q1723" s="19"/>
      <c r="R1723" s="90"/>
    </row>
    <row r="1724" spans="1:18" ht="12.95" customHeight="1" x14ac:dyDescent="0.2">
      <c r="A1724" s="36"/>
      <c r="B1724" s="156"/>
      <c r="C1724" s="157"/>
      <c r="D1724" s="144"/>
      <c r="O1724" s="4"/>
      <c r="P1724" s="92"/>
      <c r="Q1724" s="19"/>
      <c r="R1724" s="90"/>
    </row>
    <row r="1725" spans="1:18" ht="12.95" customHeight="1" x14ac:dyDescent="0.2">
      <c r="A1725" s="36"/>
      <c r="B1725" s="156"/>
      <c r="C1725" s="157"/>
      <c r="D1725" s="144"/>
      <c r="O1725" s="4"/>
      <c r="P1725" s="92"/>
      <c r="Q1725" s="19"/>
      <c r="R1725" s="90"/>
    </row>
    <row r="1726" spans="1:18" ht="12.95" customHeight="1" x14ac:dyDescent="0.2">
      <c r="A1726" s="36"/>
      <c r="B1726" s="156"/>
      <c r="C1726" s="157"/>
      <c r="D1726" s="144"/>
      <c r="O1726" s="4"/>
      <c r="P1726" s="92"/>
      <c r="Q1726" s="19"/>
      <c r="R1726" s="90"/>
    </row>
    <row r="1727" spans="1:18" ht="12.95" customHeight="1" x14ac:dyDescent="0.2">
      <c r="A1727" s="36"/>
      <c r="B1727" s="156"/>
      <c r="C1727" s="157"/>
      <c r="D1727" s="144"/>
      <c r="O1727" s="4"/>
      <c r="P1727" s="92"/>
      <c r="Q1727" s="19"/>
      <c r="R1727" s="90"/>
    </row>
    <row r="1728" spans="1:18" ht="12.95" customHeight="1" x14ac:dyDescent="0.2">
      <c r="A1728" s="36"/>
      <c r="B1728" s="156"/>
      <c r="C1728" s="157"/>
      <c r="D1728" s="144"/>
      <c r="O1728" s="4"/>
      <c r="P1728" s="92"/>
      <c r="Q1728" s="19"/>
      <c r="R1728" s="90"/>
    </row>
    <row r="1729" spans="1:18" ht="12.95" customHeight="1" x14ac:dyDescent="0.2">
      <c r="A1729" s="36"/>
      <c r="B1729" s="156"/>
      <c r="C1729" s="157"/>
      <c r="D1729" s="144"/>
      <c r="O1729" s="4"/>
      <c r="P1729" s="92"/>
      <c r="Q1729" s="19"/>
      <c r="R1729" s="90"/>
    </row>
    <row r="1730" spans="1:18" ht="12.95" customHeight="1" x14ac:dyDescent="0.2">
      <c r="A1730" s="36"/>
      <c r="B1730" s="156"/>
      <c r="C1730" s="157"/>
      <c r="D1730" s="144"/>
      <c r="O1730" s="4"/>
      <c r="P1730" s="92"/>
      <c r="Q1730" s="19"/>
      <c r="R1730" s="90"/>
    </row>
    <row r="1731" spans="1:18" ht="12.95" customHeight="1" x14ac:dyDescent="0.2">
      <c r="A1731" s="36"/>
      <c r="B1731" s="156"/>
      <c r="C1731" s="157"/>
      <c r="D1731" s="144"/>
      <c r="O1731" s="4"/>
      <c r="P1731" s="92"/>
      <c r="Q1731" s="19"/>
      <c r="R1731" s="90"/>
    </row>
    <row r="1732" spans="1:18" ht="12.95" customHeight="1" x14ac:dyDescent="0.2">
      <c r="A1732" s="36"/>
      <c r="B1732" s="156"/>
      <c r="C1732" s="157"/>
      <c r="D1732" s="144"/>
      <c r="O1732" s="4"/>
      <c r="P1732" s="92"/>
      <c r="Q1732" s="19"/>
      <c r="R1732" s="90"/>
    </row>
    <row r="1733" spans="1:18" ht="12.95" customHeight="1" x14ac:dyDescent="0.2">
      <c r="A1733" s="36"/>
      <c r="B1733" s="156"/>
      <c r="C1733" s="157"/>
      <c r="D1733" s="144"/>
      <c r="O1733" s="4"/>
      <c r="P1733" s="92"/>
      <c r="Q1733" s="19"/>
      <c r="R1733" s="90"/>
    </row>
    <row r="1734" spans="1:18" ht="12.95" customHeight="1" x14ac:dyDescent="0.2">
      <c r="A1734" s="36"/>
      <c r="B1734" s="156"/>
      <c r="C1734" s="157"/>
      <c r="D1734" s="144"/>
      <c r="O1734" s="4"/>
      <c r="P1734" s="92"/>
      <c r="Q1734" s="19"/>
      <c r="R1734" s="90"/>
    </row>
    <row r="1735" spans="1:18" ht="12.95" customHeight="1" x14ac:dyDescent="0.2">
      <c r="A1735" s="36"/>
      <c r="B1735" s="156"/>
      <c r="C1735" s="157"/>
      <c r="D1735" s="144"/>
      <c r="O1735" s="4"/>
      <c r="P1735" s="92"/>
      <c r="Q1735" s="19"/>
      <c r="R1735" s="90"/>
    </row>
    <row r="1736" spans="1:18" ht="12.95" customHeight="1" x14ac:dyDescent="0.2">
      <c r="A1736" s="36"/>
      <c r="B1736" s="156"/>
      <c r="C1736" s="157"/>
      <c r="D1736" s="144"/>
      <c r="O1736" s="4"/>
      <c r="P1736" s="92"/>
      <c r="Q1736" s="19"/>
      <c r="R1736" s="90"/>
    </row>
    <row r="1737" spans="1:18" ht="12.95" customHeight="1" x14ac:dyDescent="0.2">
      <c r="A1737" s="36"/>
      <c r="B1737" s="156"/>
      <c r="C1737" s="157"/>
      <c r="D1737" s="144"/>
      <c r="O1737" s="4"/>
      <c r="P1737" s="92"/>
      <c r="Q1737" s="19"/>
      <c r="R1737" s="90"/>
    </row>
    <row r="1738" spans="1:18" ht="12.95" customHeight="1" x14ac:dyDescent="0.2">
      <c r="A1738" s="36"/>
      <c r="B1738" s="156"/>
      <c r="C1738" s="157"/>
      <c r="D1738" s="144"/>
      <c r="O1738" s="4"/>
      <c r="P1738" s="92"/>
      <c r="Q1738" s="19"/>
      <c r="R1738" s="90"/>
    </row>
    <row r="1739" spans="1:18" ht="12.95" customHeight="1" x14ac:dyDescent="0.2">
      <c r="A1739" s="36"/>
      <c r="B1739" s="156"/>
      <c r="C1739" s="157"/>
      <c r="D1739" s="144"/>
      <c r="O1739" s="4"/>
      <c r="P1739" s="92"/>
      <c r="Q1739" s="19"/>
      <c r="R1739" s="90"/>
    </row>
    <row r="1740" spans="1:18" ht="12.95" customHeight="1" x14ac:dyDescent="0.2">
      <c r="A1740" s="36"/>
      <c r="B1740" s="156"/>
      <c r="C1740" s="157"/>
      <c r="D1740" s="144"/>
      <c r="O1740" s="4"/>
      <c r="P1740" s="92"/>
      <c r="Q1740" s="19"/>
      <c r="R1740" s="90"/>
    </row>
    <row r="1741" spans="1:18" ht="12.95" customHeight="1" x14ac:dyDescent="0.2">
      <c r="A1741" s="36"/>
      <c r="B1741" s="156"/>
      <c r="C1741" s="157"/>
      <c r="D1741" s="144"/>
      <c r="O1741" s="4"/>
      <c r="P1741" s="92"/>
      <c r="Q1741" s="19"/>
      <c r="R1741" s="90"/>
    </row>
    <row r="1742" spans="1:18" ht="12.95" customHeight="1" x14ac:dyDescent="0.2">
      <c r="A1742" s="36"/>
      <c r="B1742" s="156"/>
      <c r="C1742" s="157"/>
      <c r="D1742" s="144"/>
      <c r="O1742" s="4"/>
      <c r="P1742" s="92"/>
      <c r="Q1742" s="19"/>
      <c r="R1742" s="90"/>
    </row>
    <row r="1743" spans="1:18" ht="12.95" customHeight="1" x14ac:dyDescent="0.2">
      <c r="A1743" s="36"/>
      <c r="B1743" s="156"/>
      <c r="C1743" s="157"/>
      <c r="D1743" s="144"/>
      <c r="O1743" s="4"/>
      <c r="P1743" s="92"/>
      <c r="Q1743" s="19"/>
      <c r="R1743" s="90"/>
    </row>
    <row r="1744" spans="1:18" ht="12.95" customHeight="1" x14ac:dyDescent="0.2">
      <c r="A1744" s="36"/>
      <c r="B1744" s="156"/>
      <c r="C1744" s="157"/>
      <c r="D1744" s="144"/>
      <c r="O1744" s="4"/>
      <c r="P1744" s="92"/>
      <c r="Q1744" s="19"/>
      <c r="R1744" s="90"/>
    </row>
    <row r="1745" spans="1:18" ht="12.95" customHeight="1" x14ac:dyDescent="0.2">
      <c r="A1745" s="36"/>
      <c r="B1745" s="156"/>
      <c r="C1745" s="157"/>
      <c r="D1745" s="144"/>
      <c r="O1745" s="4"/>
      <c r="P1745" s="92"/>
      <c r="Q1745" s="19"/>
      <c r="R1745" s="90"/>
    </row>
    <row r="1746" spans="1:18" ht="12.95" customHeight="1" x14ac:dyDescent="0.2">
      <c r="A1746" s="36"/>
      <c r="B1746" s="156"/>
      <c r="C1746" s="157"/>
      <c r="D1746" s="144"/>
      <c r="O1746" s="4"/>
      <c r="P1746" s="92"/>
      <c r="Q1746" s="19"/>
      <c r="R1746" s="90"/>
    </row>
    <row r="1747" spans="1:18" ht="12.95" customHeight="1" x14ac:dyDescent="0.2">
      <c r="A1747" s="36"/>
      <c r="B1747" s="156"/>
      <c r="C1747" s="157"/>
      <c r="D1747" s="144"/>
      <c r="O1747" s="4"/>
      <c r="P1747" s="92"/>
      <c r="Q1747" s="19"/>
      <c r="R1747" s="90"/>
    </row>
    <row r="1748" spans="1:18" ht="12.95" customHeight="1" x14ac:dyDescent="0.2">
      <c r="A1748" s="36"/>
      <c r="B1748" s="156"/>
      <c r="C1748" s="157"/>
      <c r="D1748" s="144"/>
      <c r="O1748" s="4"/>
      <c r="P1748" s="92"/>
      <c r="Q1748" s="19"/>
      <c r="R1748" s="90"/>
    </row>
    <row r="1749" spans="1:18" ht="12.95" customHeight="1" x14ac:dyDescent="0.2">
      <c r="A1749" s="36"/>
      <c r="B1749" s="156"/>
      <c r="C1749" s="157"/>
      <c r="D1749" s="144"/>
      <c r="O1749" s="4"/>
      <c r="P1749" s="92"/>
      <c r="Q1749" s="19"/>
      <c r="R1749" s="90"/>
    </row>
    <row r="1750" spans="1:18" ht="12.95" customHeight="1" x14ac:dyDescent="0.2">
      <c r="A1750" s="36"/>
      <c r="B1750" s="156"/>
      <c r="C1750" s="157"/>
      <c r="D1750" s="144"/>
      <c r="O1750" s="4"/>
      <c r="P1750" s="92"/>
      <c r="Q1750" s="19"/>
      <c r="R1750" s="90"/>
    </row>
    <row r="1751" spans="1:18" ht="12.95" customHeight="1" x14ac:dyDescent="0.2">
      <c r="A1751" s="36"/>
      <c r="B1751" s="156"/>
      <c r="C1751" s="157"/>
      <c r="D1751" s="144"/>
      <c r="O1751" s="4"/>
      <c r="P1751" s="92"/>
      <c r="Q1751" s="19"/>
      <c r="R1751" s="90"/>
    </row>
    <row r="1752" spans="1:18" ht="12.95" customHeight="1" x14ac:dyDescent="0.2">
      <c r="A1752" s="36"/>
      <c r="B1752" s="156"/>
      <c r="C1752" s="157"/>
      <c r="D1752" s="144"/>
      <c r="O1752" s="4"/>
      <c r="P1752" s="92"/>
      <c r="Q1752" s="19"/>
      <c r="R1752" s="90"/>
    </row>
    <row r="1753" spans="1:18" ht="12.95" customHeight="1" x14ac:dyDescent="0.2">
      <c r="A1753" s="36"/>
      <c r="B1753" s="156"/>
      <c r="C1753" s="157"/>
      <c r="D1753" s="144"/>
      <c r="O1753" s="4"/>
      <c r="P1753" s="92"/>
      <c r="Q1753" s="19"/>
      <c r="R1753" s="90"/>
    </row>
    <row r="1754" spans="1:18" ht="12.95" customHeight="1" x14ac:dyDescent="0.2">
      <c r="A1754" s="36"/>
      <c r="B1754" s="156"/>
      <c r="C1754" s="157"/>
      <c r="D1754" s="144"/>
      <c r="O1754" s="4"/>
      <c r="P1754" s="92"/>
      <c r="Q1754" s="19"/>
      <c r="R1754" s="90"/>
    </row>
    <row r="1755" spans="1:18" ht="12.95" customHeight="1" x14ac:dyDescent="0.2">
      <c r="A1755" s="36"/>
      <c r="B1755" s="156"/>
      <c r="C1755" s="157"/>
      <c r="D1755" s="144"/>
      <c r="O1755" s="4"/>
      <c r="P1755" s="92"/>
      <c r="Q1755" s="19"/>
      <c r="R1755" s="90"/>
    </row>
    <row r="1756" spans="1:18" ht="12.95" customHeight="1" x14ac:dyDescent="0.2">
      <c r="A1756" s="36"/>
      <c r="B1756" s="156"/>
      <c r="C1756" s="157"/>
      <c r="D1756" s="144"/>
      <c r="O1756" s="4"/>
      <c r="P1756" s="92"/>
      <c r="Q1756" s="19"/>
      <c r="R1756" s="90"/>
    </row>
    <row r="1757" spans="1:18" ht="12.95" customHeight="1" x14ac:dyDescent="0.2">
      <c r="A1757" s="36"/>
      <c r="B1757" s="156"/>
      <c r="C1757" s="157"/>
      <c r="D1757" s="144"/>
      <c r="O1757" s="4"/>
      <c r="P1757" s="92"/>
      <c r="Q1757" s="19"/>
      <c r="R1757" s="90"/>
    </row>
    <row r="1758" spans="1:18" ht="12.95" customHeight="1" x14ac:dyDescent="0.2">
      <c r="A1758" s="36"/>
      <c r="B1758" s="156"/>
      <c r="C1758" s="157"/>
      <c r="D1758" s="144"/>
      <c r="O1758" s="4"/>
      <c r="P1758" s="92"/>
      <c r="Q1758" s="19"/>
      <c r="R1758" s="90"/>
    </row>
    <row r="1759" spans="1:18" ht="12.95" customHeight="1" x14ac:dyDescent="0.2">
      <c r="A1759" s="36"/>
      <c r="B1759" s="156"/>
      <c r="C1759" s="157"/>
      <c r="D1759" s="144"/>
      <c r="O1759" s="4"/>
      <c r="P1759" s="92"/>
      <c r="Q1759" s="19"/>
      <c r="R1759" s="90"/>
    </row>
    <row r="1760" spans="1:18" ht="12.95" customHeight="1" x14ac:dyDescent="0.2">
      <c r="A1760" s="36"/>
      <c r="B1760" s="156"/>
      <c r="C1760" s="157"/>
      <c r="D1760" s="144"/>
      <c r="O1760" s="4"/>
      <c r="P1760" s="92"/>
      <c r="Q1760" s="19"/>
      <c r="R1760" s="90"/>
    </row>
    <row r="1761" spans="1:18" ht="12.95" customHeight="1" x14ac:dyDescent="0.2">
      <c r="A1761" s="36"/>
      <c r="B1761" s="156"/>
      <c r="C1761" s="157"/>
      <c r="D1761" s="144"/>
      <c r="O1761" s="4"/>
      <c r="P1761" s="92"/>
      <c r="Q1761" s="19"/>
      <c r="R1761" s="90"/>
    </row>
    <row r="1762" spans="1:18" ht="12.95" customHeight="1" x14ac:dyDescent="0.2">
      <c r="A1762" s="36"/>
      <c r="B1762" s="156"/>
      <c r="C1762" s="157"/>
      <c r="D1762" s="144"/>
      <c r="O1762" s="4"/>
      <c r="P1762" s="92"/>
      <c r="Q1762" s="19"/>
      <c r="R1762" s="90"/>
    </row>
    <row r="1763" spans="1:18" ht="12.95" customHeight="1" x14ac:dyDescent="0.2">
      <c r="A1763" s="36"/>
      <c r="B1763" s="156"/>
      <c r="C1763" s="157"/>
      <c r="D1763" s="144"/>
      <c r="O1763" s="4"/>
      <c r="P1763" s="92"/>
      <c r="Q1763" s="19"/>
      <c r="R1763" s="90"/>
    </row>
    <row r="1764" spans="1:18" ht="12.95" customHeight="1" x14ac:dyDescent="0.2">
      <c r="A1764" s="36"/>
      <c r="B1764" s="156"/>
      <c r="C1764" s="157"/>
      <c r="D1764" s="144"/>
      <c r="O1764" s="4"/>
      <c r="P1764" s="92"/>
      <c r="Q1764" s="19"/>
      <c r="R1764" s="90"/>
    </row>
    <row r="1765" spans="1:18" ht="12.95" customHeight="1" x14ac:dyDescent="0.2">
      <c r="D1765" s="144"/>
      <c r="O1765" s="4"/>
      <c r="P1765" s="92"/>
      <c r="Q1765" s="19"/>
      <c r="R1765" s="90"/>
    </row>
    <row r="1766" spans="1:18" ht="12.95" customHeight="1" x14ac:dyDescent="0.2">
      <c r="D1766" s="144"/>
      <c r="O1766" s="4"/>
      <c r="P1766" s="92"/>
      <c r="Q1766" s="19"/>
      <c r="R1766" s="90"/>
    </row>
    <row r="1767" spans="1:18" ht="12.95" customHeight="1" x14ac:dyDescent="0.2">
      <c r="D1767" s="144"/>
      <c r="O1767" s="4"/>
      <c r="P1767" s="92"/>
      <c r="Q1767" s="19"/>
      <c r="R1767" s="90"/>
    </row>
    <row r="1768" spans="1:18" ht="12.95" customHeight="1" x14ac:dyDescent="0.2">
      <c r="D1768" s="144"/>
      <c r="O1768" s="4"/>
      <c r="P1768" s="92"/>
      <c r="Q1768" s="19"/>
      <c r="R1768" s="90"/>
    </row>
    <row r="1769" spans="1:18" ht="12.95" customHeight="1" x14ac:dyDescent="0.2">
      <c r="D1769" s="144"/>
      <c r="O1769" s="4"/>
      <c r="P1769" s="92"/>
      <c r="Q1769" s="19"/>
      <c r="R1769" s="90"/>
    </row>
    <row r="1770" spans="1:18" ht="12.95" customHeight="1" x14ac:dyDescent="0.2">
      <c r="D1770" s="144"/>
      <c r="O1770" s="4"/>
      <c r="P1770" s="92"/>
      <c r="Q1770" s="19"/>
      <c r="R1770" s="90"/>
    </row>
    <row r="1771" spans="1:18" ht="12.95" customHeight="1" x14ac:dyDescent="0.2">
      <c r="D1771" s="144"/>
      <c r="O1771" s="4"/>
      <c r="P1771" s="92"/>
      <c r="Q1771" s="19"/>
      <c r="R1771" s="90"/>
    </row>
    <row r="1772" spans="1:18" ht="12.95" customHeight="1" x14ac:dyDescent="0.2">
      <c r="D1772" s="144"/>
      <c r="O1772" s="4"/>
      <c r="P1772" s="92"/>
      <c r="Q1772" s="19"/>
      <c r="R1772" s="90"/>
    </row>
    <row r="1773" spans="1:18" ht="12.95" customHeight="1" x14ac:dyDescent="0.2">
      <c r="D1773" s="144"/>
      <c r="O1773" s="4"/>
      <c r="P1773" s="92"/>
      <c r="Q1773" s="19"/>
      <c r="R1773" s="90"/>
    </row>
    <row r="1774" spans="1:18" ht="12.95" customHeight="1" x14ac:dyDescent="0.2">
      <c r="D1774" s="144"/>
      <c r="O1774" s="4"/>
      <c r="P1774" s="92"/>
      <c r="Q1774" s="19"/>
      <c r="R1774" s="90"/>
    </row>
    <row r="1775" spans="1:18" ht="12.95" customHeight="1" x14ac:dyDescent="0.2">
      <c r="D1775" s="144"/>
      <c r="O1775" s="4"/>
      <c r="P1775" s="92"/>
      <c r="Q1775" s="19"/>
      <c r="R1775" s="90"/>
    </row>
    <row r="1776" spans="1:18" ht="12.95" customHeight="1" x14ac:dyDescent="0.2">
      <c r="D1776" s="144"/>
      <c r="O1776" s="4"/>
      <c r="P1776" s="92"/>
      <c r="Q1776" s="19"/>
      <c r="R1776" s="90"/>
    </row>
    <row r="1777" spans="4:18" ht="12.95" customHeight="1" x14ac:dyDescent="0.2">
      <c r="D1777" s="144"/>
      <c r="O1777" s="4"/>
      <c r="P1777" s="92"/>
      <c r="Q1777" s="19"/>
      <c r="R1777" s="90"/>
    </row>
    <row r="1778" spans="4:18" ht="12.95" customHeight="1" x14ac:dyDescent="0.2">
      <c r="D1778" s="144"/>
      <c r="O1778" s="4"/>
      <c r="P1778" s="92"/>
      <c r="Q1778" s="19"/>
      <c r="R1778" s="90"/>
    </row>
    <row r="1779" spans="4:18" ht="12.95" customHeight="1" x14ac:dyDescent="0.2">
      <c r="D1779" s="144"/>
      <c r="O1779" s="4"/>
      <c r="P1779" s="92"/>
      <c r="Q1779" s="19"/>
      <c r="R1779" s="90"/>
    </row>
    <row r="1780" spans="4:18" ht="12.95" customHeight="1" x14ac:dyDescent="0.2">
      <c r="D1780" s="144"/>
      <c r="O1780" s="4"/>
      <c r="P1780" s="92"/>
      <c r="Q1780" s="19"/>
      <c r="R1780" s="90"/>
    </row>
    <row r="1781" spans="4:18" ht="12.95" customHeight="1" x14ac:dyDescent="0.2">
      <c r="D1781" s="144"/>
      <c r="O1781" s="4"/>
      <c r="P1781" s="92"/>
      <c r="Q1781" s="19"/>
      <c r="R1781" s="90"/>
    </row>
    <row r="1782" spans="4:18" ht="12.95" customHeight="1" x14ac:dyDescent="0.2">
      <c r="D1782" s="144"/>
      <c r="O1782" s="4"/>
      <c r="P1782" s="92"/>
      <c r="Q1782" s="19"/>
      <c r="R1782" s="90"/>
    </row>
    <row r="1783" spans="4:18" ht="12.95" customHeight="1" x14ac:dyDescent="0.2">
      <c r="D1783" s="144"/>
      <c r="O1783" s="4"/>
      <c r="P1783" s="92"/>
      <c r="Q1783" s="19"/>
      <c r="R1783" s="90"/>
    </row>
    <row r="1784" spans="4:18" ht="12.95" customHeight="1" x14ac:dyDescent="0.2">
      <c r="D1784" s="144"/>
      <c r="O1784" s="4"/>
      <c r="P1784" s="92"/>
      <c r="Q1784" s="19"/>
      <c r="R1784" s="90"/>
    </row>
    <row r="1785" spans="4:18" ht="12.95" customHeight="1" x14ac:dyDescent="0.2">
      <c r="D1785" s="144"/>
      <c r="O1785" s="4"/>
      <c r="P1785" s="92"/>
      <c r="Q1785" s="19"/>
      <c r="R1785" s="90"/>
    </row>
    <row r="1786" spans="4:18" ht="12.95" customHeight="1" x14ac:dyDescent="0.2">
      <c r="D1786" s="144"/>
      <c r="O1786" s="4"/>
      <c r="P1786" s="92"/>
      <c r="Q1786" s="19"/>
      <c r="R1786" s="90"/>
    </row>
    <row r="1787" spans="4:18" ht="12.95" customHeight="1" x14ac:dyDescent="0.2">
      <c r="D1787" s="144"/>
      <c r="O1787" s="4"/>
      <c r="P1787" s="92"/>
      <c r="Q1787" s="19"/>
      <c r="R1787" s="90"/>
    </row>
    <row r="1788" spans="4:18" ht="12.95" customHeight="1" x14ac:dyDescent="0.2">
      <c r="D1788" s="144"/>
      <c r="O1788" s="4"/>
      <c r="P1788" s="92"/>
      <c r="Q1788" s="19"/>
      <c r="R1788" s="90"/>
    </row>
    <row r="1789" spans="4:18" ht="12.95" customHeight="1" x14ac:dyDescent="0.2">
      <c r="D1789" s="144"/>
      <c r="O1789" s="4"/>
      <c r="P1789" s="92"/>
      <c r="Q1789" s="19"/>
      <c r="R1789" s="90"/>
    </row>
    <row r="1790" spans="4:18" ht="12.95" customHeight="1" x14ac:dyDescent="0.2">
      <c r="D1790" s="144"/>
      <c r="O1790" s="4"/>
      <c r="P1790" s="92"/>
      <c r="Q1790" s="19"/>
      <c r="R1790" s="90"/>
    </row>
    <row r="1791" spans="4:18" ht="12.95" customHeight="1" x14ac:dyDescent="0.2">
      <c r="D1791" s="144"/>
      <c r="O1791" s="4"/>
      <c r="P1791" s="92"/>
      <c r="Q1791" s="19"/>
      <c r="R1791" s="90"/>
    </row>
    <row r="1792" spans="4:18" ht="12.95" customHeight="1" x14ac:dyDescent="0.2">
      <c r="D1792" s="144"/>
      <c r="O1792" s="4"/>
      <c r="P1792" s="92"/>
      <c r="Q1792" s="19"/>
      <c r="R1792" s="90"/>
    </row>
    <row r="1793" spans="4:18" ht="12.95" customHeight="1" x14ac:dyDescent="0.2">
      <c r="D1793" s="144"/>
      <c r="O1793" s="4"/>
      <c r="P1793" s="92"/>
      <c r="Q1793" s="19"/>
      <c r="R1793" s="90"/>
    </row>
    <row r="1794" spans="4:18" x14ac:dyDescent="0.2">
      <c r="D1794" s="144"/>
      <c r="O1794" s="4"/>
      <c r="P1794" s="92"/>
      <c r="Q1794" s="19"/>
      <c r="R1794" s="90"/>
    </row>
    <row r="1795" spans="4:18" x14ac:dyDescent="0.2">
      <c r="D1795" s="144"/>
      <c r="O1795" s="4"/>
      <c r="P1795" s="92"/>
      <c r="Q1795" s="19"/>
      <c r="R1795" s="90"/>
    </row>
    <row r="1796" spans="4:18" x14ac:dyDescent="0.2">
      <c r="D1796" s="144"/>
      <c r="O1796" s="4"/>
      <c r="P1796" s="92"/>
      <c r="Q1796" s="19"/>
      <c r="R1796" s="90"/>
    </row>
    <row r="1797" spans="4:18" x14ac:dyDescent="0.2">
      <c r="O1797" s="4"/>
      <c r="P1797" s="92"/>
      <c r="Q1797" s="19"/>
      <c r="R1797" s="90"/>
    </row>
    <row r="1798" spans="4:18" x14ac:dyDescent="0.2">
      <c r="O1798" s="4"/>
      <c r="P1798" s="92"/>
      <c r="Q1798" s="19"/>
      <c r="R1798" s="90"/>
    </row>
    <row r="1799" spans="4:18" x14ac:dyDescent="0.2">
      <c r="O1799" s="4"/>
      <c r="P1799" s="92"/>
      <c r="Q1799" s="19"/>
      <c r="R1799" s="90"/>
    </row>
    <row r="1800" spans="4:18" x14ac:dyDescent="0.2">
      <c r="O1800" s="4"/>
      <c r="P1800" s="92"/>
      <c r="Q1800" s="19"/>
      <c r="R1800" s="90"/>
    </row>
    <row r="1801" spans="4:18" x14ac:dyDescent="0.2">
      <c r="O1801" s="4"/>
      <c r="P1801" s="92"/>
      <c r="Q1801" s="19"/>
      <c r="R1801" s="90"/>
    </row>
    <row r="1802" spans="4:18" x14ac:dyDescent="0.2">
      <c r="O1802" s="4"/>
      <c r="P1802" s="92"/>
      <c r="Q1802" s="19"/>
      <c r="R1802" s="90"/>
    </row>
    <row r="1803" spans="4:18" x14ac:dyDescent="0.2">
      <c r="O1803" s="4"/>
      <c r="P1803" s="92"/>
      <c r="Q1803" s="19"/>
      <c r="R1803" s="90"/>
    </row>
    <row r="1804" spans="4:18" x14ac:dyDescent="0.2">
      <c r="O1804" s="4"/>
      <c r="P1804" s="92"/>
      <c r="Q1804" s="19"/>
      <c r="R1804" s="90"/>
    </row>
    <row r="1805" spans="4:18" x14ac:dyDescent="0.2">
      <c r="O1805" s="4"/>
      <c r="P1805" s="92"/>
      <c r="Q1805" s="19"/>
      <c r="R1805" s="90"/>
    </row>
    <row r="1806" spans="4:18" x14ac:dyDescent="0.2">
      <c r="O1806" s="4"/>
      <c r="P1806" s="92"/>
      <c r="Q1806" s="19"/>
      <c r="R1806" s="90"/>
    </row>
    <row r="1807" spans="4:18" x14ac:dyDescent="0.2">
      <c r="O1807" s="4"/>
      <c r="P1807" s="92"/>
      <c r="Q1807" s="19"/>
      <c r="R1807" s="90"/>
    </row>
    <row r="1808" spans="4:18" x14ac:dyDescent="0.2">
      <c r="O1808" s="4"/>
      <c r="P1808" s="92"/>
      <c r="Q1808" s="19"/>
      <c r="R1808" s="90"/>
    </row>
    <row r="1809" spans="15:18" x14ac:dyDescent="0.2">
      <c r="O1809" s="4"/>
      <c r="P1809" s="92"/>
      <c r="Q1809" s="19"/>
      <c r="R1809" s="90"/>
    </row>
    <row r="1810" spans="15:18" x14ac:dyDescent="0.2">
      <c r="O1810" s="4"/>
      <c r="P1810" s="92"/>
      <c r="Q1810" s="19"/>
      <c r="R1810" s="90"/>
    </row>
    <row r="1811" spans="15:18" x14ac:dyDescent="0.2">
      <c r="O1811" s="4"/>
      <c r="P1811" s="92"/>
      <c r="Q1811" s="19"/>
      <c r="R1811" s="90"/>
    </row>
    <row r="1812" spans="15:18" x14ac:dyDescent="0.2">
      <c r="O1812" s="4"/>
      <c r="P1812" s="92"/>
      <c r="Q1812" s="19"/>
      <c r="R1812" s="90"/>
    </row>
    <row r="1813" spans="15:18" x14ac:dyDescent="0.2">
      <c r="O1813" s="4"/>
      <c r="P1813" s="92"/>
      <c r="Q1813" s="19"/>
      <c r="R1813" s="90"/>
    </row>
    <row r="1814" spans="15:18" x14ac:dyDescent="0.2">
      <c r="O1814" s="4"/>
      <c r="P1814" s="92"/>
      <c r="Q1814" s="19"/>
      <c r="R1814" s="90"/>
    </row>
    <row r="1815" spans="15:18" x14ac:dyDescent="0.2">
      <c r="O1815" s="4"/>
      <c r="P1815" s="92"/>
      <c r="Q1815" s="19"/>
      <c r="R1815" s="90"/>
    </row>
    <row r="1816" spans="15:18" x14ac:dyDescent="0.2">
      <c r="O1816" s="4"/>
      <c r="P1816" s="92"/>
      <c r="Q1816" s="19"/>
      <c r="R1816" s="90"/>
    </row>
    <row r="1817" spans="15:18" x14ac:dyDescent="0.2">
      <c r="O1817" s="4"/>
      <c r="P1817" s="92"/>
      <c r="Q1817" s="19"/>
      <c r="R1817" s="90"/>
    </row>
    <row r="1818" spans="15:18" x14ac:dyDescent="0.2">
      <c r="O1818" s="4"/>
      <c r="P1818" s="92"/>
      <c r="Q1818" s="19"/>
      <c r="R1818" s="90"/>
    </row>
    <row r="1819" spans="15:18" x14ac:dyDescent="0.2">
      <c r="O1819" s="4"/>
      <c r="P1819" s="92"/>
      <c r="Q1819" s="19"/>
      <c r="R1819" s="90"/>
    </row>
    <row r="1820" spans="15:18" x14ac:dyDescent="0.2">
      <c r="O1820" s="4"/>
      <c r="P1820" s="92"/>
      <c r="Q1820" s="19"/>
      <c r="R1820" s="90"/>
    </row>
    <row r="1821" spans="15:18" x14ac:dyDescent="0.2">
      <c r="O1821" s="4"/>
      <c r="P1821" s="92"/>
      <c r="Q1821" s="19"/>
      <c r="R1821" s="90"/>
    </row>
    <row r="1822" spans="15:18" x14ac:dyDescent="0.2">
      <c r="O1822" s="4"/>
      <c r="P1822" s="92"/>
      <c r="Q1822" s="19"/>
      <c r="R1822" s="90"/>
    </row>
    <row r="1823" spans="15:18" x14ac:dyDescent="0.2">
      <c r="O1823" s="4"/>
      <c r="P1823" s="92"/>
      <c r="Q1823" s="19"/>
      <c r="R1823" s="90"/>
    </row>
    <row r="1824" spans="15:18" x14ac:dyDescent="0.2">
      <c r="O1824" s="4"/>
      <c r="P1824" s="92"/>
      <c r="Q1824" s="19"/>
      <c r="R1824" s="90"/>
    </row>
    <row r="1825" spans="15:18" x14ac:dyDescent="0.2">
      <c r="O1825" s="4"/>
      <c r="P1825" s="92"/>
      <c r="Q1825" s="19"/>
      <c r="R1825" s="90"/>
    </row>
    <row r="1826" spans="15:18" x14ac:dyDescent="0.2">
      <c r="O1826" s="4"/>
      <c r="P1826" s="92"/>
      <c r="Q1826" s="19"/>
      <c r="R1826" s="90"/>
    </row>
    <row r="1827" spans="15:18" x14ac:dyDescent="0.2">
      <c r="O1827" s="4"/>
      <c r="P1827" s="92"/>
      <c r="Q1827" s="19"/>
      <c r="R1827" s="90"/>
    </row>
    <row r="1828" spans="15:18" x14ac:dyDescent="0.2">
      <c r="O1828" s="4"/>
      <c r="P1828" s="92"/>
      <c r="Q1828" s="19"/>
      <c r="R1828" s="90"/>
    </row>
    <row r="1829" spans="15:18" x14ac:dyDescent="0.2">
      <c r="O1829" s="4"/>
      <c r="P1829" s="92"/>
      <c r="Q1829" s="19"/>
      <c r="R1829" s="90"/>
    </row>
    <row r="1830" spans="15:18" x14ac:dyDescent="0.2">
      <c r="O1830" s="4"/>
      <c r="P1830" s="92"/>
      <c r="Q1830" s="19"/>
      <c r="R1830" s="90"/>
    </row>
    <row r="1831" spans="15:18" x14ac:dyDescent="0.2">
      <c r="O1831" s="4"/>
      <c r="P1831" s="92"/>
      <c r="Q1831" s="19"/>
      <c r="R1831" s="90"/>
    </row>
    <row r="1832" spans="15:18" x14ac:dyDescent="0.2">
      <c r="O1832" s="4"/>
      <c r="P1832" s="92"/>
      <c r="Q1832" s="19"/>
      <c r="R1832" s="90"/>
    </row>
    <row r="1833" spans="15:18" x14ac:dyDescent="0.2">
      <c r="O1833" s="4"/>
      <c r="P1833" s="92"/>
      <c r="Q1833" s="19"/>
      <c r="R1833" s="90"/>
    </row>
    <row r="1834" spans="15:18" x14ac:dyDescent="0.2">
      <c r="O1834" s="4"/>
      <c r="P1834" s="92"/>
      <c r="Q1834" s="19"/>
      <c r="R1834" s="90"/>
    </row>
    <row r="1835" spans="15:18" x14ac:dyDescent="0.2">
      <c r="O1835" s="4"/>
      <c r="P1835" s="92"/>
      <c r="Q1835" s="19"/>
      <c r="R1835" s="90"/>
    </row>
    <row r="1836" spans="15:18" x14ac:dyDescent="0.2">
      <c r="O1836" s="4"/>
      <c r="P1836" s="92"/>
      <c r="Q1836" s="19"/>
      <c r="R1836" s="90"/>
    </row>
    <row r="1837" spans="15:18" x14ac:dyDescent="0.2">
      <c r="O1837" s="4"/>
      <c r="P1837" s="92"/>
      <c r="Q1837" s="19"/>
      <c r="R1837" s="90"/>
    </row>
    <row r="1838" spans="15:18" x14ac:dyDescent="0.2">
      <c r="O1838" s="4"/>
      <c r="P1838" s="92"/>
      <c r="Q1838" s="19"/>
      <c r="R1838" s="90"/>
    </row>
    <row r="1839" spans="15:18" x14ac:dyDescent="0.2">
      <c r="O1839" s="4"/>
      <c r="P1839" s="92"/>
      <c r="Q1839" s="19"/>
      <c r="R1839" s="90"/>
    </row>
    <row r="1840" spans="15:18" x14ac:dyDescent="0.2">
      <c r="O1840" s="4"/>
      <c r="P1840" s="92"/>
      <c r="Q1840" s="19"/>
      <c r="R1840" s="90"/>
    </row>
    <row r="1841" spans="15:18" x14ac:dyDescent="0.2">
      <c r="O1841" s="4"/>
      <c r="P1841" s="92"/>
      <c r="Q1841" s="19"/>
      <c r="R1841" s="90"/>
    </row>
    <row r="1842" spans="15:18" x14ac:dyDescent="0.2">
      <c r="O1842" s="4"/>
      <c r="P1842" s="92"/>
      <c r="Q1842" s="19"/>
      <c r="R1842" s="90"/>
    </row>
    <row r="1843" spans="15:18" x14ac:dyDescent="0.2">
      <c r="O1843" s="4"/>
      <c r="P1843" s="92"/>
      <c r="Q1843" s="19"/>
      <c r="R1843" s="90"/>
    </row>
    <row r="1844" spans="15:18" x14ac:dyDescent="0.2">
      <c r="O1844" s="4"/>
      <c r="P1844" s="92"/>
      <c r="Q1844" s="19"/>
      <c r="R1844" s="90"/>
    </row>
    <row r="1845" spans="15:18" x14ac:dyDescent="0.2">
      <c r="O1845" s="4"/>
      <c r="P1845" s="92"/>
      <c r="Q1845" s="19"/>
      <c r="R1845" s="90"/>
    </row>
    <row r="1846" spans="15:18" x14ac:dyDescent="0.2">
      <c r="O1846" s="4"/>
      <c r="P1846" s="92"/>
      <c r="Q1846" s="19"/>
      <c r="R1846" s="90"/>
    </row>
    <row r="1847" spans="15:18" x14ac:dyDescent="0.2">
      <c r="O1847" s="4"/>
      <c r="P1847" s="92"/>
      <c r="Q1847" s="19"/>
      <c r="R1847" s="90"/>
    </row>
    <row r="1848" spans="15:18" x14ac:dyDescent="0.2">
      <c r="O1848" s="4"/>
      <c r="P1848" s="92"/>
      <c r="Q1848" s="19"/>
      <c r="R1848" s="90"/>
    </row>
    <row r="1849" spans="15:18" x14ac:dyDescent="0.2">
      <c r="O1849" s="4"/>
      <c r="P1849" s="92"/>
      <c r="Q1849" s="19"/>
      <c r="R1849" s="90"/>
    </row>
    <row r="1850" spans="15:18" x14ac:dyDescent="0.2">
      <c r="O1850" s="4"/>
      <c r="P1850" s="92"/>
      <c r="Q1850" s="19"/>
      <c r="R1850" s="90"/>
    </row>
    <row r="1851" spans="15:18" x14ac:dyDescent="0.2">
      <c r="O1851" s="4"/>
      <c r="P1851" s="92"/>
      <c r="Q1851" s="19"/>
      <c r="R1851" s="90"/>
    </row>
    <row r="1852" spans="15:18" x14ac:dyDescent="0.2">
      <c r="O1852" s="4"/>
      <c r="P1852" s="92"/>
      <c r="Q1852" s="19"/>
      <c r="R1852" s="90"/>
    </row>
    <row r="1853" spans="15:18" x14ac:dyDescent="0.2">
      <c r="O1853" s="4"/>
      <c r="P1853" s="92"/>
      <c r="Q1853" s="19"/>
      <c r="R1853" s="90"/>
    </row>
    <row r="1854" spans="15:18" x14ac:dyDescent="0.2">
      <c r="O1854" s="4"/>
      <c r="P1854" s="92"/>
      <c r="Q1854" s="19"/>
      <c r="R1854" s="90"/>
    </row>
    <row r="1855" spans="15:18" x14ac:dyDescent="0.2">
      <c r="O1855" s="4"/>
      <c r="P1855" s="92"/>
      <c r="Q1855" s="19"/>
      <c r="R1855" s="90"/>
    </row>
    <row r="1856" spans="15:18" x14ac:dyDescent="0.2">
      <c r="O1856" s="4"/>
      <c r="P1856" s="92"/>
      <c r="Q1856" s="19"/>
      <c r="R1856" s="90"/>
    </row>
    <row r="1857" spans="15:18" x14ac:dyDescent="0.2">
      <c r="O1857" s="4"/>
      <c r="P1857" s="92"/>
      <c r="Q1857" s="19"/>
      <c r="R1857" s="90"/>
    </row>
    <row r="1858" spans="15:18" x14ac:dyDescent="0.2">
      <c r="O1858" s="4"/>
      <c r="P1858" s="92"/>
      <c r="Q1858" s="19"/>
      <c r="R1858" s="90"/>
    </row>
    <row r="1859" spans="15:18" x14ac:dyDescent="0.2">
      <c r="O1859" s="4"/>
      <c r="P1859" s="92"/>
      <c r="Q1859" s="19"/>
      <c r="R1859" s="90"/>
    </row>
    <row r="1860" spans="15:18" x14ac:dyDescent="0.2">
      <c r="O1860" s="4"/>
      <c r="P1860" s="92"/>
      <c r="Q1860" s="19"/>
      <c r="R1860" s="90"/>
    </row>
    <row r="1861" spans="15:18" x14ac:dyDescent="0.2">
      <c r="O1861" s="4"/>
      <c r="P1861" s="92"/>
      <c r="Q1861" s="19"/>
      <c r="R1861" s="90"/>
    </row>
    <row r="1862" spans="15:18" x14ac:dyDescent="0.2">
      <c r="O1862" s="4"/>
      <c r="P1862" s="92"/>
      <c r="Q1862" s="19"/>
      <c r="R1862" s="90"/>
    </row>
    <row r="1863" spans="15:18" x14ac:dyDescent="0.2">
      <c r="O1863" s="4"/>
      <c r="P1863" s="92"/>
      <c r="Q1863" s="19"/>
      <c r="R1863" s="90"/>
    </row>
    <row r="1864" spans="15:18" x14ac:dyDescent="0.2">
      <c r="O1864" s="4"/>
      <c r="P1864" s="92"/>
      <c r="Q1864" s="19"/>
      <c r="R1864" s="90"/>
    </row>
    <row r="1865" spans="15:18" x14ac:dyDescent="0.2">
      <c r="O1865" s="4"/>
      <c r="P1865" s="92"/>
      <c r="Q1865" s="19"/>
      <c r="R1865" s="90"/>
    </row>
    <row r="1866" spans="15:18" x14ac:dyDescent="0.2">
      <c r="O1866" s="4"/>
      <c r="P1866" s="92"/>
      <c r="Q1866" s="19"/>
      <c r="R1866" s="90"/>
    </row>
    <row r="1867" spans="15:18" x14ac:dyDescent="0.2">
      <c r="O1867" s="4"/>
      <c r="P1867" s="92"/>
      <c r="Q1867" s="19"/>
      <c r="R1867" s="90"/>
    </row>
    <row r="1868" spans="15:18" x14ac:dyDescent="0.2">
      <c r="O1868" s="4"/>
      <c r="P1868" s="92"/>
      <c r="Q1868" s="19"/>
      <c r="R1868" s="90"/>
    </row>
    <row r="1869" spans="15:18" x14ac:dyDescent="0.2">
      <c r="O1869" s="4"/>
      <c r="P1869" s="92"/>
      <c r="Q1869" s="19"/>
      <c r="R1869" s="90"/>
    </row>
    <row r="1870" spans="15:18" x14ac:dyDescent="0.2">
      <c r="O1870" s="4"/>
      <c r="P1870" s="92"/>
      <c r="Q1870" s="19"/>
      <c r="R1870" s="90"/>
    </row>
    <row r="1871" spans="15:18" x14ac:dyDescent="0.2">
      <c r="O1871" s="4"/>
      <c r="P1871" s="92"/>
      <c r="Q1871" s="19"/>
      <c r="R1871" s="90"/>
    </row>
    <row r="1872" spans="15:18" x14ac:dyDescent="0.2">
      <c r="O1872" s="4"/>
      <c r="P1872" s="92"/>
      <c r="Q1872" s="19"/>
      <c r="R1872" s="90"/>
    </row>
    <row r="1873" spans="15:18" x14ac:dyDescent="0.2">
      <c r="O1873" s="4"/>
      <c r="P1873" s="92"/>
      <c r="Q1873" s="19"/>
      <c r="R1873" s="90"/>
    </row>
    <row r="1874" spans="15:18" x14ac:dyDescent="0.2">
      <c r="O1874" s="4"/>
      <c r="P1874" s="92"/>
      <c r="Q1874" s="19"/>
      <c r="R1874" s="90"/>
    </row>
    <row r="1875" spans="15:18" x14ac:dyDescent="0.2">
      <c r="O1875" s="4"/>
      <c r="P1875" s="92"/>
      <c r="Q1875" s="19"/>
      <c r="R1875" s="90"/>
    </row>
    <row r="1876" spans="15:18" x14ac:dyDescent="0.2">
      <c r="O1876" s="4"/>
      <c r="P1876" s="92"/>
      <c r="Q1876" s="19"/>
      <c r="R1876" s="90"/>
    </row>
    <row r="1877" spans="15:18" x14ac:dyDescent="0.2">
      <c r="O1877" s="4"/>
      <c r="P1877" s="92"/>
      <c r="Q1877" s="19"/>
      <c r="R1877" s="90"/>
    </row>
    <row r="1878" spans="15:18" x14ac:dyDescent="0.2">
      <c r="O1878" s="4"/>
      <c r="P1878" s="92"/>
      <c r="Q1878" s="19"/>
      <c r="R1878" s="90"/>
    </row>
    <row r="1879" spans="15:18" x14ac:dyDescent="0.2">
      <c r="O1879" s="4"/>
      <c r="P1879" s="92"/>
      <c r="Q1879" s="19"/>
      <c r="R1879" s="90"/>
    </row>
    <row r="1880" spans="15:18" x14ac:dyDescent="0.2">
      <c r="O1880" s="4"/>
      <c r="P1880" s="92"/>
      <c r="Q1880" s="19"/>
      <c r="R1880" s="90"/>
    </row>
    <row r="1881" spans="15:18" x14ac:dyDescent="0.2">
      <c r="O1881" s="4"/>
      <c r="P1881" s="92"/>
      <c r="Q1881" s="19"/>
      <c r="R1881" s="90"/>
    </row>
    <row r="1882" spans="15:18" x14ac:dyDescent="0.2">
      <c r="O1882" s="4"/>
      <c r="P1882" s="92"/>
      <c r="Q1882" s="19"/>
      <c r="R1882" s="90"/>
    </row>
    <row r="1883" spans="15:18" x14ac:dyDescent="0.2">
      <c r="O1883" s="4"/>
      <c r="P1883" s="92"/>
      <c r="Q1883" s="19"/>
      <c r="R1883" s="90"/>
    </row>
    <row r="1884" spans="15:18" x14ac:dyDescent="0.2">
      <c r="O1884" s="4"/>
      <c r="P1884" s="92"/>
      <c r="Q1884" s="19"/>
      <c r="R1884" s="90"/>
    </row>
    <row r="1885" spans="15:18" x14ac:dyDescent="0.2">
      <c r="O1885" s="4"/>
      <c r="P1885" s="92"/>
      <c r="Q1885" s="19"/>
      <c r="R1885" s="90"/>
    </row>
    <row r="1886" spans="15:18" x14ac:dyDescent="0.2">
      <c r="O1886" s="4"/>
      <c r="P1886" s="92"/>
      <c r="Q1886" s="19"/>
      <c r="R1886" s="90"/>
    </row>
    <row r="1887" spans="15:18" x14ac:dyDescent="0.2">
      <c r="O1887" s="4"/>
      <c r="P1887" s="92"/>
      <c r="Q1887" s="19"/>
      <c r="R1887" s="90"/>
    </row>
    <row r="1888" spans="15:18" x14ac:dyDescent="0.2">
      <c r="O1888" s="4"/>
      <c r="P1888" s="92"/>
      <c r="Q1888" s="19"/>
      <c r="R1888" s="90"/>
    </row>
    <row r="1889" spans="15:18" x14ac:dyDescent="0.2">
      <c r="O1889" s="4"/>
      <c r="P1889" s="92"/>
      <c r="Q1889" s="19"/>
      <c r="R1889" s="90"/>
    </row>
    <row r="1890" spans="15:18" x14ac:dyDescent="0.2">
      <c r="O1890" s="4"/>
      <c r="P1890" s="92"/>
      <c r="Q1890" s="19"/>
      <c r="R1890" s="90"/>
    </row>
    <row r="1891" spans="15:18" x14ac:dyDescent="0.2">
      <c r="O1891" s="4"/>
      <c r="P1891" s="92"/>
      <c r="Q1891" s="19"/>
      <c r="R1891" s="90"/>
    </row>
    <row r="1892" spans="15:18" x14ac:dyDescent="0.2">
      <c r="O1892" s="4"/>
      <c r="P1892" s="92"/>
      <c r="Q1892" s="19"/>
      <c r="R1892" s="90"/>
    </row>
    <row r="1893" spans="15:18" x14ac:dyDescent="0.2">
      <c r="O1893" s="4"/>
      <c r="P1893" s="92"/>
      <c r="Q1893" s="19"/>
      <c r="R1893" s="90"/>
    </row>
    <row r="1894" spans="15:18" x14ac:dyDescent="0.2">
      <c r="O1894" s="4"/>
      <c r="P1894" s="92"/>
      <c r="Q1894" s="19"/>
      <c r="R1894" s="90"/>
    </row>
    <row r="1895" spans="15:18" x14ac:dyDescent="0.2">
      <c r="O1895" s="4"/>
      <c r="P1895" s="92"/>
      <c r="Q1895" s="19"/>
      <c r="R1895" s="90"/>
    </row>
    <row r="1896" spans="15:18" x14ac:dyDescent="0.2">
      <c r="O1896" s="4"/>
      <c r="P1896" s="92"/>
      <c r="Q1896" s="19"/>
      <c r="R1896" s="90"/>
    </row>
    <row r="1897" spans="15:18" x14ac:dyDescent="0.2">
      <c r="O1897" s="4"/>
      <c r="P1897" s="92"/>
      <c r="Q1897" s="19"/>
      <c r="R1897" s="90"/>
    </row>
    <row r="1898" spans="15:18" x14ac:dyDescent="0.2">
      <c r="O1898" s="4"/>
      <c r="P1898" s="92"/>
      <c r="Q1898" s="19"/>
      <c r="R1898" s="90"/>
    </row>
    <row r="1899" spans="15:18" x14ac:dyDescent="0.2">
      <c r="O1899" s="4"/>
      <c r="P1899" s="92"/>
      <c r="Q1899" s="19"/>
      <c r="R1899" s="90"/>
    </row>
    <row r="1900" spans="15:18" x14ac:dyDescent="0.2">
      <c r="O1900" s="4"/>
      <c r="P1900" s="92"/>
      <c r="Q1900" s="19"/>
      <c r="R1900" s="90"/>
    </row>
    <row r="1901" spans="15:18" x14ac:dyDescent="0.2">
      <c r="O1901" s="4"/>
      <c r="P1901" s="92"/>
      <c r="Q1901" s="19"/>
      <c r="R1901" s="90"/>
    </row>
    <row r="1902" spans="15:18" x14ac:dyDescent="0.2">
      <c r="O1902" s="4"/>
      <c r="P1902" s="92"/>
      <c r="Q1902" s="19"/>
      <c r="R1902" s="90"/>
    </row>
    <row r="1903" spans="15:18" x14ac:dyDescent="0.2">
      <c r="O1903" s="4"/>
      <c r="P1903" s="92"/>
      <c r="Q1903" s="19"/>
      <c r="R1903" s="90"/>
    </row>
    <row r="1904" spans="15:18" x14ac:dyDescent="0.2">
      <c r="O1904" s="4"/>
      <c r="P1904" s="92"/>
      <c r="Q1904" s="19"/>
      <c r="R1904" s="90"/>
    </row>
    <row r="1905" spans="15:18" x14ac:dyDescent="0.2">
      <c r="O1905" s="4"/>
      <c r="P1905" s="92"/>
      <c r="Q1905" s="19"/>
      <c r="R1905" s="90"/>
    </row>
    <row r="1906" spans="15:18" x14ac:dyDescent="0.2">
      <c r="O1906" s="4"/>
      <c r="P1906" s="92"/>
      <c r="Q1906" s="19"/>
      <c r="R1906" s="90"/>
    </row>
    <row r="1907" spans="15:18" x14ac:dyDescent="0.2">
      <c r="O1907" s="4"/>
      <c r="P1907" s="92"/>
      <c r="Q1907" s="19"/>
      <c r="R1907" s="90"/>
    </row>
    <row r="1908" spans="15:18" x14ac:dyDescent="0.2">
      <c r="O1908" s="4"/>
      <c r="P1908" s="92"/>
      <c r="Q1908" s="19"/>
      <c r="R1908" s="90"/>
    </row>
    <row r="1909" spans="15:18" x14ac:dyDescent="0.2">
      <c r="O1909" s="4"/>
      <c r="P1909" s="92"/>
      <c r="Q1909" s="19"/>
      <c r="R1909" s="90"/>
    </row>
    <row r="1910" spans="15:18" x14ac:dyDescent="0.2">
      <c r="O1910" s="4"/>
      <c r="P1910" s="92"/>
      <c r="Q1910" s="19"/>
      <c r="R1910" s="90"/>
    </row>
    <row r="1911" spans="15:18" x14ac:dyDescent="0.2">
      <c r="O1911" s="4"/>
      <c r="P1911" s="92"/>
      <c r="Q1911" s="19"/>
      <c r="R1911" s="90"/>
    </row>
    <row r="1912" spans="15:18" x14ac:dyDescent="0.2">
      <c r="O1912" s="4"/>
      <c r="P1912" s="92"/>
      <c r="Q1912" s="19"/>
      <c r="R1912" s="90"/>
    </row>
    <row r="1913" spans="15:18" x14ac:dyDescent="0.2">
      <c r="O1913" s="4"/>
      <c r="P1913" s="92"/>
      <c r="Q1913" s="19"/>
      <c r="R1913" s="90"/>
    </row>
    <row r="1914" spans="15:18" x14ac:dyDescent="0.2">
      <c r="O1914" s="4"/>
      <c r="P1914" s="92"/>
      <c r="Q1914" s="19"/>
      <c r="R1914" s="90"/>
    </row>
    <row r="1915" spans="15:18" x14ac:dyDescent="0.2">
      <c r="O1915" s="4"/>
      <c r="P1915" s="92"/>
      <c r="Q1915" s="19"/>
      <c r="R1915" s="90"/>
    </row>
    <row r="1916" spans="15:18" x14ac:dyDescent="0.2">
      <c r="O1916" s="4"/>
      <c r="P1916" s="92"/>
      <c r="Q1916" s="19"/>
      <c r="R1916" s="90"/>
    </row>
    <row r="1917" spans="15:18" x14ac:dyDescent="0.2">
      <c r="O1917" s="4"/>
      <c r="P1917" s="92"/>
      <c r="Q1917" s="19"/>
      <c r="R1917" s="90"/>
    </row>
    <row r="1918" spans="15:18" x14ac:dyDescent="0.2">
      <c r="O1918" s="4"/>
      <c r="P1918" s="92"/>
      <c r="Q1918" s="19"/>
      <c r="R1918" s="90"/>
    </row>
    <row r="1919" spans="15:18" x14ac:dyDescent="0.2">
      <c r="O1919" s="4"/>
      <c r="P1919" s="92"/>
      <c r="Q1919" s="19"/>
      <c r="R1919" s="90"/>
    </row>
    <row r="1920" spans="15:18" x14ac:dyDescent="0.2">
      <c r="O1920" s="4"/>
      <c r="P1920" s="92"/>
      <c r="Q1920" s="19"/>
      <c r="R1920" s="90"/>
    </row>
    <row r="1921" spans="15:18" x14ac:dyDescent="0.2">
      <c r="O1921" s="4"/>
      <c r="P1921" s="92"/>
      <c r="Q1921" s="19"/>
      <c r="R1921" s="90"/>
    </row>
    <row r="1922" spans="15:18" x14ac:dyDescent="0.2">
      <c r="O1922" s="4"/>
      <c r="P1922" s="92"/>
      <c r="Q1922" s="19"/>
      <c r="R1922" s="90"/>
    </row>
    <row r="1923" spans="15:18" x14ac:dyDescent="0.2">
      <c r="O1923" s="4"/>
      <c r="P1923" s="92"/>
      <c r="Q1923" s="19"/>
      <c r="R1923" s="90"/>
    </row>
    <row r="1924" spans="15:18" x14ac:dyDescent="0.2">
      <c r="O1924" s="4"/>
      <c r="P1924" s="92"/>
      <c r="Q1924" s="19"/>
      <c r="R1924" s="90"/>
    </row>
    <row r="1925" spans="15:18" x14ac:dyDescent="0.2">
      <c r="O1925" s="4"/>
      <c r="P1925" s="92"/>
      <c r="Q1925" s="19"/>
      <c r="R1925" s="90"/>
    </row>
    <row r="1926" spans="15:18" x14ac:dyDescent="0.2">
      <c r="O1926" s="4"/>
      <c r="P1926" s="92"/>
      <c r="Q1926" s="19"/>
      <c r="R1926" s="90"/>
    </row>
    <row r="1927" spans="15:18" x14ac:dyDescent="0.2">
      <c r="O1927" s="4"/>
      <c r="P1927" s="92"/>
      <c r="Q1927" s="19"/>
      <c r="R1927" s="90"/>
    </row>
    <row r="1928" spans="15:18" x14ac:dyDescent="0.2">
      <c r="O1928" s="4"/>
      <c r="P1928" s="92"/>
      <c r="Q1928" s="19"/>
      <c r="R1928" s="90"/>
    </row>
    <row r="1929" spans="15:18" x14ac:dyDescent="0.2">
      <c r="O1929" s="4"/>
      <c r="P1929" s="92"/>
      <c r="Q1929" s="19"/>
      <c r="R1929" s="90"/>
    </row>
    <row r="1930" spans="15:18" x14ac:dyDescent="0.2">
      <c r="O1930" s="4"/>
      <c r="P1930" s="92"/>
      <c r="Q1930" s="19"/>
      <c r="R1930" s="90"/>
    </row>
    <row r="1931" spans="15:18" x14ac:dyDescent="0.2">
      <c r="O1931" s="4"/>
      <c r="P1931" s="92"/>
      <c r="Q1931" s="19"/>
      <c r="R1931" s="90"/>
    </row>
    <row r="1932" spans="15:18" x14ac:dyDescent="0.2">
      <c r="O1932" s="4"/>
      <c r="P1932" s="92"/>
      <c r="Q1932" s="19"/>
      <c r="R1932" s="90"/>
    </row>
    <row r="1933" spans="15:18" x14ac:dyDescent="0.2">
      <c r="O1933" s="4"/>
      <c r="P1933" s="92"/>
      <c r="Q1933" s="19"/>
      <c r="R1933" s="90"/>
    </row>
    <row r="1934" spans="15:18" x14ac:dyDescent="0.2">
      <c r="O1934" s="4"/>
      <c r="P1934" s="92"/>
      <c r="Q1934" s="19"/>
      <c r="R1934" s="90"/>
    </row>
    <row r="1935" spans="15:18" x14ac:dyDescent="0.2">
      <c r="O1935" s="4"/>
      <c r="P1935" s="92"/>
      <c r="Q1935" s="19"/>
      <c r="R1935" s="90"/>
    </row>
    <row r="1936" spans="15:18" x14ac:dyDescent="0.2">
      <c r="O1936" s="4"/>
      <c r="P1936" s="92"/>
      <c r="Q1936" s="19"/>
      <c r="R1936" s="90"/>
    </row>
    <row r="1937" spans="15:18" x14ac:dyDescent="0.2">
      <c r="O1937" s="4"/>
      <c r="P1937" s="92"/>
      <c r="Q1937" s="19"/>
      <c r="R1937" s="90"/>
    </row>
    <row r="1938" spans="15:18" x14ac:dyDescent="0.2">
      <c r="O1938" s="4"/>
      <c r="P1938" s="92"/>
      <c r="Q1938" s="19"/>
      <c r="R1938" s="90"/>
    </row>
    <row r="1939" spans="15:18" x14ac:dyDescent="0.2">
      <c r="O1939" s="4"/>
      <c r="P1939" s="92"/>
      <c r="Q1939" s="19"/>
      <c r="R1939" s="90"/>
    </row>
    <row r="1940" spans="15:18" x14ac:dyDescent="0.2">
      <c r="O1940" s="4"/>
      <c r="P1940" s="92"/>
      <c r="Q1940" s="19"/>
      <c r="R1940" s="90"/>
    </row>
    <row r="1941" spans="15:18" x14ac:dyDescent="0.2">
      <c r="O1941" s="4"/>
      <c r="P1941" s="92"/>
      <c r="Q1941" s="19"/>
      <c r="R1941" s="90"/>
    </row>
    <row r="1942" spans="15:18" x14ac:dyDescent="0.2">
      <c r="O1942" s="4"/>
      <c r="P1942" s="92"/>
      <c r="Q1942" s="19"/>
      <c r="R1942" s="90"/>
    </row>
    <row r="1943" spans="15:18" x14ac:dyDescent="0.2">
      <c r="O1943" s="4"/>
      <c r="P1943" s="92"/>
      <c r="Q1943" s="19"/>
      <c r="R1943" s="90"/>
    </row>
    <row r="1944" spans="15:18" x14ac:dyDescent="0.2">
      <c r="O1944" s="4"/>
      <c r="P1944" s="92"/>
      <c r="Q1944" s="19"/>
      <c r="R1944" s="90"/>
    </row>
    <row r="1945" spans="15:18" x14ac:dyDescent="0.2">
      <c r="O1945" s="4"/>
      <c r="P1945" s="92"/>
      <c r="Q1945" s="19"/>
      <c r="R1945" s="90"/>
    </row>
    <row r="1946" spans="15:18" x14ac:dyDescent="0.2">
      <c r="O1946" s="4"/>
      <c r="P1946" s="92"/>
      <c r="Q1946" s="19"/>
      <c r="R1946" s="90"/>
    </row>
    <row r="1947" spans="15:18" x14ac:dyDescent="0.2">
      <c r="O1947" s="4"/>
      <c r="P1947" s="92"/>
      <c r="Q1947" s="19"/>
      <c r="R1947" s="90"/>
    </row>
    <row r="1948" spans="15:18" x14ac:dyDescent="0.2">
      <c r="O1948" s="4"/>
      <c r="P1948" s="92"/>
      <c r="Q1948" s="19"/>
      <c r="R1948" s="90"/>
    </row>
    <row r="1949" spans="15:18" x14ac:dyDescent="0.2">
      <c r="O1949" s="4"/>
      <c r="P1949" s="92"/>
      <c r="Q1949" s="19"/>
      <c r="R1949" s="90"/>
    </row>
    <row r="1950" spans="15:18" x14ac:dyDescent="0.2">
      <c r="O1950" s="4"/>
      <c r="P1950" s="92"/>
      <c r="Q1950" s="19"/>
      <c r="R1950" s="90"/>
    </row>
    <row r="1951" spans="15:18" x14ac:dyDescent="0.2">
      <c r="O1951" s="4"/>
      <c r="P1951" s="92"/>
      <c r="Q1951" s="19"/>
      <c r="R1951" s="90"/>
    </row>
    <row r="1952" spans="15:18" x14ac:dyDescent="0.2">
      <c r="O1952" s="4"/>
      <c r="P1952" s="92"/>
      <c r="Q1952" s="19"/>
      <c r="R1952" s="90"/>
    </row>
    <row r="1953" spans="15:18" x14ac:dyDescent="0.2">
      <c r="O1953" s="4"/>
      <c r="P1953" s="92"/>
      <c r="Q1953" s="19"/>
      <c r="R1953" s="90"/>
    </row>
    <row r="1954" spans="15:18" x14ac:dyDescent="0.2">
      <c r="O1954" s="4"/>
      <c r="P1954" s="92"/>
      <c r="Q1954" s="19"/>
      <c r="R1954" s="90"/>
    </row>
    <row r="1955" spans="15:18" x14ac:dyDescent="0.2">
      <c r="O1955" s="4"/>
      <c r="P1955" s="92"/>
      <c r="Q1955" s="19"/>
      <c r="R1955" s="90"/>
    </row>
    <row r="1956" spans="15:18" x14ac:dyDescent="0.2">
      <c r="O1956" s="4"/>
      <c r="P1956" s="92"/>
      <c r="Q1956" s="19"/>
      <c r="R1956" s="90"/>
    </row>
    <row r="1957" spans="15:18" x14ac:dyDescent="0.2">
      <c r="O1957" s="4"/>
      <c r="P1957" s="92"/>
      <c r="Q1957" s="19"/>
      <c r="R1957" s="90"/>
    </row>
    <row r="1958" spans="15:18" x14ac:dyDescent="0.2">
      <c r="O1958" s="4"/>
      <c r="P1958" s="92"/>
      <c r="Q1958" s="19"/>
      <c r="R1958" s="90"/>
    </row>
    <row r="1959" spans="15:18" x14ac:dyDescent="0.2">
      <c r="O1959" s="4"/>
      <c r="P1959" s="92"/>
      <c r="Q1959" s="19"/>
      <c r="R1959" s="90"/>
    </row>
    <row r="1960" spans="15:18" x14ac:dyDescent="0.2">
      <c r="O1960" s="4"/>
      <c r="P1960" s="92"/>
      <c r="Q1960" s="19"/>
      <c r="R1960" s="90"/>
    </row>
    <row r="1961" spans="15:18" x14ac:dyDescent="0.2">
      <c r="O1961" s="4"/>
      <c r="P1961" s="92"/>
      <c r="Q1961" s="19"/>
      <c r="R1961" s="90"/>
    </row>
    <row r="1962" spans="15:18" x14ac:dyDescent="0.2">
      <c r="O1962" s="4"/>
      <c r="P1962" s="92"/>
      <c r="Q1962" s="19"/>
      <c r="R1962" s="90"/>
    </row>
    <row r="1963" spans="15:18" x14ac:dyDescent="0.2">
      <c r="O1963" s="4"/>
      <c r="P1963" s="92"/>
      <c r="Q1963" s="19"/>
      <c r="R1963" s="90"/>
    </row>
    <row r="1964" spans="15:18" x14ac:dyDescent="0.2">
      <c r="O1964" s="4"/>
      <c r="P1964" s="92"/>
      <c r="Q1964" s="19"/>
      <c r="R1964" s="90"/>
    </row>
    <row r="1965" spans="15:18" x14ac:dyDescent="0.2">
      <c r="O1965" s="4"/>
      <c r="P1965" s="92"/>
      <c r="Q1965" s="19"/>
      <c r="R1965" s="90"/>
    </row>
    <row r="1966" spans="15:18" x14ac:dyDescent="0.2">
      <c r="O1966" s="4"/>
      <c r="P1966" s="92"/>
      <c r="Q1966" s="19"/>
      <c r="R1966" s="90"/>
    </row>
    <row r="1967" spans="15:18" x14ac:dyDescent="0.2">
      <c r="O1967" s="4"/>
      <c r="P1967" s="92"/>
      <c r="Q1967" s="19"/>
      <c r="R1967" s="90"/>
    </row>
    <row r="1968" spans="15:18" x14ac:dyDescent="0.2">
      <c r="O1968" s="4"/>
      <c r="P1968" s="92"/>
      <c r="Q1968" s="19"/>
      <c r="R1968" s="90"/>
    </row>
    <row r="1969" spans="15:18" x14ac:dyDescent="0.2">
      <c r="O1969" s="4"/>
      <c r="P1969" s="92"/>
      <c r="Q1969" s="19"/>
      <c r="R1969" s="90"/>
    </row>
    <row r="1970" spans="15:18" x14ac:dyDescent="0.2">
      <c r="O1970" s="4"/>
      <c r="P1970" s="92"/>
      <c r="Q1970" s="19"/>
      <c r="R1970" s="90"/>
    </row>
    <row r="1971" spans="15:18" x14ac:dyDescent="0.2">
      <c r="O1971" s="4"/>
      <c r="P1971" s="92"/>
      <c r="Q1971" s="19"/>
      <c r="R1971" s="90"/>
    </row>
    <row r="1972" spans="15:18" x14ac:dyDescent="0.2">
      <c r="O1972" s="4"/>
      <c r="P1972" s="92"/>
      <c r="Q1972" s="19"/>
      <c r="R1972" s="90"/>
    </row>
    <row r="1973" spans="15:18" x14ac:dyDescent="0.2">
      <c r="O1973" s="4"/>
      <c r="P1973" s="92"/>
      <c r="Q1973" s="19"/>
      <c r="R1973" s="90"/>
    </row>
    <row r="1974" spans="15:18" x14ac:dyDescent="0.2">
      <c r="O1974" s="4"/>
      <c r="P1974" s="92"/>
      <c r="Q1974" s="19"/>
      <c r="R1974" s="90"/>
    </row>
    <row r="1975" spans="15:18" x14ac:dyDescent="0.2">
      <c r="O1975" s="4"/>
      <c r="P1975" s="92"/>
      <c r="Q1975" s="19"/>
      <c r="R1975" s="90"/>
    </row>
    <row r="1976" spans="15:18" x14ac:dyDescent="0.2">
      <c r="O1976" s="4"/>
      <c r="P1976" s="92"/>
      <c r="Q1976" s="19"/>
      <c r="R1976" s="90"/>
    </row>
    <row r="1977" spans="15:18" x14ac:dyDescent="0.2">
      <c r="O1977" s="4"/>
      <c r="P1977" s="92"/>
      <c r="Q1977" s="19"/>
      <c r="R1977" s="90"/>
    </row>
    <row r="1978" spans="15:18" x14ac:dyDescent="0.2">
      <c r="O1978" s="4"/>
      <c r="P1978" s="92"/>
      <c r="Q1978" s="19"/>
      <c r="R1978" s="90"/>
    </row>
    <row r="1979" spans="15:18" x14ac:dyDescent="0.2">
      <c r="O1979" s="4"/>
      <c r="P1979" s="92"/>
      <c r="Q1979" s="19"/>
      <c r="R1979" s="90"/>
    </row>
    <row r="1980" spans="15:18" x14ac:dyDescent="0.2">
      <c r="O1980" s="4"/>
      <c r="P1980" s="92"/>
      <c r="Q1980" s="19"/>
      <c r="R1980" s="90"/>
    </row>
    <row r="1981" spans="15:18" x14ac:dyDescent="0.2">
      <c r="O1981" s="4"/>
      <c r="P1981" s="92"/>
      <c r="Q1981" s="19"/>
      <c r="R1981" s="90"/>
    </row>
    <row r="1982" spans="15:18" x14ac:dyDescent="0.2">
      <c r="O1982" s="4"/>
      <c r="P1982" s="92"/>
      <c r="Q1982" s="19"/>
      <c r="R1982" s="90"/>
    </row>
    <row r="1983" spans="15:18" x14ac:dyDescent="0.2">
      <c r="O1983" s="4"/>
      <c r="P1983" s="92"/>
      <c r="Q1983" s="19"/>
      <c r="R1983" s="90"/>
    </row>
    <row r="1984" spans="15:18" x14ac:dyDescent="0.2">
      <c r="O1984" s="4"/>
      <c r="P1984" s="92"/>
      <c r="Q1984" s="19"/>
      <c r="R1984" s="90"/>
    </row>
    <row r="1985" spans="15:18" x14ac:dyDescent="0.2">
      <c r="O1985" s="4"/>
      <c r="P1985" s="92"/>
      <c r="Q1985" s="19"/>
      <c r="R1985" s="90"/>
    </row>
    <row r="1986" spans="15:18" x14ac:dyDescent="0.2">
      <c r="O1986" s="4"/>
      <c r="P1986" s="92"/>
      <c r="Q1986" s="19"/>
      <c r="R1986" s="90"/>
    </row>
    <row r="1987" spans="15:18" x14ac:dyDescent="0.2">
      <c r="O1987" s="4"/>
      <c r="P1987" s="92"/>
      <c r="Q1987" s="19"/>
      <c r="R1987" s="90"/>
    </row>
    <row r="1988" spans="15:18" x14ac:dyDescent="0.2">
      <c r="O1988" s="4"/>
      <c r="P1988" s="92"/>
      <c r="Q1988" s="19"/>
      <c r="R1988" s="90"/>
    </row>
    <row r="1989" spans="15:18" x14ac:dyDescent="0.2">
      <c r="O1989" s="4"/>
      <c r="P1989" s="92"/>
      <c r="Q1989" s="19"/>
      <c r="R1989" s="90"/>
    </row>
    <row r="1990" spans="15:18" x14ac:dyDescent="0.2">
      <c r="O1990" s="4"/>
      <c r="P1990" s="92"/>
      <c r="Q1990" s="19"/>
      <c r="R1990" s="90"/>
    </row>
    <row r="1991" spans="15:18" x14ac:dyDescent="0.2">
      <c r="O1991" s="4"/>
      <c r="P1991" s="92"/>
      <c r="Q1991" s="19"/>
      <c r="R1991" s="90"/>
    </row>
    <row r="1992" spans="15:18" x14ac:dyDescent="0.2">
      <c r="O1992" s="4"/>
      <c r="P1992" s="92"/>
      <c r="Q1992" s="19"/>
      <c r="R1992" s="90"/>
    </row>
    <row r="1993" spans="15:18" x14ac:dyDescent="0.2">
      <c r="O1993" s="4"/>
      <c r="P1993" s="92"/>
      <c r="Q1993" s="19"/>
      <c r="R1993" s="90"/>
    </row>
    <row r="1994" spans="15:18" x14ac:dyDescent="0.2">
      <c r="O1994" s="4"/>
      <c r="P1994" s="92"/>
      <c r="Q1994" s="19"/>
      <c r="R1994" s="90"/>
    </row>
    <row r="1995" spans="15:18" x14ac:dyDescent="0.2">
      <c r="O1995" s="4"/>
      <c r="P1995" s="92"/>
      <c r="Q1995" s="19"/>
      <c r="R1995" s="90"/>
    </row>
    <row r="1996" spans="15:18" x14ac:dyDescent="0.2">
      <c r="O1996" s="4"/>
      <c r="P1996" s="92"/>
      <c r="Q1996" s="19"/>
      <c r="R1996" s="90"/>
    </row>
    <row r="1997" spans="15:18" x14ac:dyDescent="0.2">
      <c r="O1997" s="4"/>
      <c r="P1997" s="92"/>
      <c r="Q1997" s="19"/>
      <c r="R1997" s="90"/>
    </row>
    <row r="1998" spans="15:18" x14ac:dyDescent="0.2">
      <c r="O1998" s="4"/>
      <c r="P1998" s="92"/>
      <c r="Q1998" s="19"/>
      <c r="R1998" s="90"/>
    </row>
    <row r="1999" spans="15:18" x14ac:dyDescent="0.2">
      <c r="O1999" s="4"/>
      <c r="P1999" s="92"/>
      <c r="Q1999" s="19"/>
      <c r="R1999" s="90"/>
    </row>
    <row r="2000" spans="15:18" x14ac:dyDescent="0.2">
      <c r="O2000" s="4"/>
      <c r="P2000" s="92"/>
      <c r="Q2000" s="19"/>
      <c r="R2000" s="90"/>
    </row>
    <row r="2001" spans="15:18" x14ac:dyDescent="0.2">
      <c r="O2001" s="4"/>
      <c r="P2001" s="92"/>
      <c r="Q2001" s="19"/>
      <c r="R2001" s="90"/>
    </row>
    <row r="2002" spans="15:18" x14ac:dyDescent="0.2">
      <c r="O2002" s="4"/>
      <c r="P2002" s="92"/>
      <c r="Q2002" s="19"/>
      <c r="R2002" s="90"/>
    </row>
    <row r="2003" spans="15:18" x14ac:dyDescent="0.2">
      <c r="O2003" s="4"/>
      <c r="P2003" s="92"/>
      <c r="Q2003" s="19"/>
      <c r="R2003" s="90"/>
    </row>
    <row r="2004" spans="15:18" x14ac:dyDescent="0.2">
      <c r="O2004" s="4"/>
      <c r="P2004" s="92"/>
      <c r="Q2004" s="19"/>
      <c r="R2004" s="90"/>
    </row>
    <row r="2005" spans="15:18" x14ac:dyDescent="0.2">
      <c r="O2005" s="4"/>
      <c r="P2005" s="92"/>
      <c r="Q2005" s="19"/>
      <c r="R2005" s="90"/>
    </row>
    <row r="2006" spans="15:18" x14ac:dyDescent="0.2">
      <c r="O2006" s="4"/>
      <c r="P2006" s="92"/>
      <c r="Q2006" s="19"/>
      <c r="R2006" s="90"/>
    </row>
    <row r="2007" spans="15:18" x14ac:dyDescent="0.2">
      <c r="O2007" s="4"/>
      <c r="P2007" s="92"/>
      <c r="Q2007" s="19"/>
      <c r="R2007" s="90"/>
    </row>
    <row r="2008" spans="15:18" x14ac:dyDescent="0.2">
      <c r="O2008" s="4"/>
      <c r="P2008" s="92"/>
      <c r="Q2008" s="19"/>
      <c r="R2008" s="90"/>
    </row>
    <row r="2009" spans="15:18" x14ac:dyDescent="0.2">
      <c r="O2009" s="4"/>
      <c r="P2009" s="92"/>
      <c r="Q2009" s="19"/>
      <c r="R2009" s="90"/>
    </row>
    <row r="2010" spans="15:18" x14ac:dyDescent="0.2">
      <c r="O2010" s="4"/>
      <c r="P2010" s="92"/>
      <c r="Q2010" s="19"/>
      <c r="R2010" s="90"/>
    </row>
    <row r="2011" spans="15:18" x14ac:dyDescent="0.2">
      <c r="O2011" s="4"/>
      <c r="P2011" s="92"/>
      <c r="Q2011" s="19"/>
      <c r="R2011" s="90"/>
    </row>
    <row r="2012" spans="15:18" x14ac:dyDescent="0.2">
      <c r="O2012" s="4"/>
      <c r="P2012" s="92"/>
      <c r="Q2012" s="19"/>
      <c r="R2012" s="90"/>
    </row>
    <row r="2013" spans="15:18" x14ac:dyDescent="0.2">
      <c r="O2013" s="4"/>
      <c r="P2013" s="92"/>
      <c r="Q2013" s="19"/>
      <c r="R2013" s="90"/>
    </row>
    <row r="2014" spans="15:18" x14ac:dyDescent="0.2">
      <c r="O2014" s="4"/>
      <c r="P2014" s="92"/>
      <c r="Q2014" s="19"/>
      <c r="R2014" s="90"/>
    </row>
    <row r="2015" spans="15:18" x14ac:dyDescent="0.2">
      <c r="O2015" s="4"/>
      <c r="P2015" s="92"/>
      <c r="Q2015" s="19"/>
      <c r="R2015" s="90"/>
    </row>
    <row r="2016" spans="15:18" x14ac:dyDescent="0.2">
      <c r="O2016" s="4"/>
      <c r="P2016" s="92"/>
      <c r="Q2016" s="19"/>
      <c r="R2016" s="90"/>
    </row>
    <row r="2017" spans="15:18" x14ac:dyDescent="0.2">
      <c r="O2017" s="4"/>
      <c r="P2017" s="92"/>
      <c r="Q2017" s="19"/>
      <c r="R2017" s="90"/>
    </row>
    <row r="2018" spans="15:18" x14ac:dyDescent="0.2">
      <c r="O2018" s="4"/>
      <c r="P2018" s="92"/>
      <c r="Q2018" s="19"/>
      <c r="R2018" s="90"/>
    </row>
    <row r="2019" spans="15:18" x14ac:dyDescent="0.2">
      <c r="O2019" s="4"/>
      <c r="P2019" s="92"/>
      <c r="Q2019" s="19"/>
      <c r="R2019" s="90"/>
    </row>
    <row r="2020" spans="15:18" x14ac:dyDescent="0.2">
      <c r="O2020" s="4"/>
      <c r="P2020" s="92"/>
      <c r="Q2020" s="19"/>
      <c r="R2020" s="90"/>
    </row>
    <row r="2021" spans="15:18" x14ac:dyDescent="0.2">
      <c r="O2021" s="4"/>
      <c r="P2021" s="92"/>
      <c r="Q2021" s="19"/>
      <c r="R2021" s="90"/>
    </row>
    <row r="2022" spans="15:18" x14ac:dyDescent="0.2">
      <c r="O2022" s="4"/>
      <c r="P2022" s="92"/>
      <c r="Q2022" s="19"/>
      <c r="R2022" s="90"/>
    </row>
    <row r="2023" spans="15:18" x14ac:dyDescent="0.2">
      <c r="O2023" s="4"/>
      <c r="P2023" s="92"/>
      <c r="Q2023" s="19"/>
      <c r="R2023" s="90"/>
    </row>
    <row r="2024" spans="15:18" x14ac:dyDescent="0.2">
      <c r="O2024" s="4"/>
      <c r="P2024" s="92"/>
      <c r="Q2024" s="19"/>
      <c r="R2024" s="90"/>
    </row>
    <row r="2025" spans="15:18" x14ac:dyDescent="0.2">
      <c r="O2025" s="4"/>
      <c r="P2025" s="92"/>
      <c r="Q2025" s="19"/>
      <c r="R2025" s="90"/>
    </row>
    <row r="2026" spans="15:18" x14ac:dyDescent="0.2">
      <c r="O2026" s="4"/>
      <c r="P2026" s="92"/>
      <c r="Q2026" s="19"/>
      <c r="R2026" s="90"/>
    </row>
    <row r="2027" spans="15:18" x14ac:dyDescent="0.2">
      <c r="O2027" s="4"/>
      <c r="P2027" s="92"/>
      <c r="Q2027" s="19"/>
      <c r="R2027" s="90"/>
    </row>
    <row r="2028" spans="15:18" x14ac:dyDescent="0.2">
      <c r="O2028" s="4"/>
      <c r="P2028" s="92"/>
      <c r="Q2028" s="19"/>
      <c r="R2028" s="90"/>
    </row>
    <row r="2029" spans="15:18" x14ac:dyDescent="0.2">
      <c r="O2029" s="4"/>
      <c r="P2029" s="92"/>
      <c r="Q2029" s="19"/>
      <c r="R2029" s="90"/>
    </row>
    <row r="2030" spans="15:18" x14ac:dyDescent="0.2">
      <c r="O2030" s="4"/>
      <c r="P2030" s="92"/>
      <c r="Q2030" s="19"/>
      <c r="R2030" s="90"/>
    </row>
    <row r="2031" spans="15:18" x14ac:dyDescent="0.2">
      <c r="O2031" s="4"/>
      <c r="P2031" s="92"/>
      <c r="Q2031" s="19"/>
      <c r="R2031" s="90"/>
    </row>
    <row r="2032" spans="15:18" x14ac:dyDescent="0.2">
      <c r="O2032" s="4"/>
      <c r="P2032" s="92"/>
      <c r="Q2032" s="19"/>
      <c r="R2032" s="90"/>
    </row>
    <row r="2033" spans="15:18" x14ac:dyDescent="0.2">
      <c r="O2033" s="4"/>
      <c r="P2033" s="92"/>
      <c r="Q2033" s="19"/>
      <c r="R2033" s="90"/>
    </row>
    <row r="2034" spans="15:18" x14ac:dyDescent="0.2">
      <c r="O2034" s="4"/>
      <c r="P2034" s="92"/>
      <c r="Q2034" s="19"/>
      <c r="R2034" s="90"/>
    </row>
    <row r="2035" spans="15:18" x14ac:dyDescent="0.2">
      <c r="O2035" s="4"/>
      <c r="P2035" s="92"/>
      <c r="Q2035" s="19"/>
      <c r="R2035" s="90"/>
    </row>
    <row r="2036" spans="15:18" x14ac:dyDescent="0.2">
      <c r="O2036" s="4"/>
      <c r="P2036" s="92"/>
      <c r="Q2036" s="19"/>
      <c r="R2036" s="90"/>
    </row>
    <row r="2037" spans="15:18" x14ac:dyDescent="0.2">
      <c r="O2037" s="4"/>
      <c r="P2037" s="92"/>
      <c r="Q2037" s="19"/>
      <c r="R2037" s="90"/>
    </row>
    <row r="2038" spans="15:18" x14ac:dyDescent="0.2">
      <c r="O2038" s="4"/>
      <c r="P2038" s="92"/>
      <c r="Q2038" s="19"/>
      <c r="R2038" s="90"/>
    </row>
    <row r="2039" spans="15:18" x14ac:dyDescent="0.2">
      <c r="O2039" s="4"/>
      <c r="P2039" s="92"/>
      <c r="Q2039" s="19"/>
      <c r="R2039" s="90"/>
    </row>
  </sheetData>
  <protectedRanges>
    <protectedRange sqref="A1572:D1578" name="Range1"/>
  </protectedRanges>
  <sortState xmlns:xlrd2="http://schemas.microsoft.com/office/spreadsheetml/2017/richdata2" ref="A21:U1617">
    <sortCondition ref="C21:C1617"/>
  </sortState>
  <phoneticPr fontId="8" type="noConversion"/>
  <hyperlinks>
    <hyperlink ref="H5117" r:id="rId1" display="http://vsolj.cetus-net.org/bulletin.html" xr:uid="{00000000-0004-0000-0000-000000000000}"/>
    <hyperlink ref="H915" r:id="rId2" display="http://vsolj.cetus-net.org/bulletin.html" xr:uid="{00000000-0004-0000-0000-000001000000}"/>
    <hyperlink ref="H908" r:id="rId3" display="http://vsolj.cetus-net.org/bulletin.html" xr:uid="{00000000-0004-0000-0000-000002000000}"/>
    <hyperlink ref="AP3941" r:id="rId4" display="http://cdsbib.u-strasbg.fr/cgi-bin/cdsbib?1990RMxAA..21..381G" xr:uid="{00000000-0004-0000-0000-000003000000}"/>
    <hyperlink ref="AP3944" r:id="rId5" display="http://cdsbib.u-strasbg.fr/cgi-bin/cdsbib?1990RMxAA..21..381G" xr:uid="{00000000-0004-0000-0000-000004000000}"/>
    <hyperlink ref="AP3942" r:id="rId6" display="http://cdsbib.u-strasbg.fr/cgi-bin/cdsbib?1990RMxAA..21..381G" xr:uid="{00000000-0004-0000-0000-000005000000}"/>
    <hyperlink ref="AP3920" r:id="rId7" display="http://cdsbib.u-strasbg.fr/cgi-bin/cdsbib?1990RMxAA..21..381G" xr:uid="{00000000-0004-0000-0000-000006000000}"/>
    <hyperlink ref="I915" r:id="rId8" display="http://vsolj.cetus-net.org/bulletin.html" xr:uid="{00000000-0004-0000-0000-000007000000}"/>
    <hyperlink ref="AQ4054" r:id="rId9" display="http://cdsbib.u-strasbg.fr/cgi-bin/cdsbib?1990RMxAA..21..381G" xr:uid="{00000000-0004-0000-0000-000008000000}"/>
    <hyperlink ref="AQ2323" r:id="rId10" display="http://cdsbib.u-strasbg.fr/cgi-bin/cdsbib?1990RMxAA..21..381G" xr:uid="{00000000-0004-0000-0000-000009000000}"/>
    <hyperlink ref="AQ4055" r:id="rId11" display="http://cdsbib.u-strasbg.fr/cgi-bin/cdsbib?1990RMxAA..21..381G" xr:uid="{00000000-0004-0000-0000-00000A000000}"/>
    <hyperlink ref="H912" r:id="rId12" display="https://www.aavso.org/ejaavso" xr:uid="{00000000-0004-0000-0000-00000B000000}"/>
    <hyperlink ref="H896" r:id="rId13" display="http://vsolj.cetus-net.org/bulletin.html" xr:uid="{00000000-0004-0000-0000-00000C000000}"/>
    <hyperlink ref="H889" r:id="rId14" display="https://www.aavso.org/ejaavso" xr:uid="{00000000-0004-0000-0000-00000D000000}"/>
    <hyperlink ref="AP3283" r:id="rId15" display="http://cdsbib.u-strasbg.fr/cgi-bin/cdsbib?1990RMxAA..21..381G" xr:uid="{00000000-0004-0000-0000-00000E000000}"/>
    <hyperlink ref="AP3280" r:id="rId16" display="http://cdsbib.u-strasbg.fr/cgi-bin/cdsbib?1990RMxAA..21..381G" xr:uid="{00000000-0004-0000-0000-00000F000000}"/>
    <hyperlink ref="AP3282" r:id="rId17" display="http://cdsbib.u-strasbg.fr/cgi-bin/cdsbib?1990RMxAA..21..381G" xr:uid="{00000000-0004-0000-0000-000010000000}"/>
    <hyperlink ref="AP3258" r:id="rId18" display="http://cdsbib.u-strasbg.fr/cgi-bin/cdsbib?1990RMxAA..21..381G" xr:uid="{00000000-0004-0000-0000-000011000000}"/>
    <hyperlink ref="I896" r:id="rId19" display="http://vsolj.cetus-net.org/bulletin.html" xr:uid="{00000000-0004-0000-0000-000012000000}"/>
    <hyperlink ref="AQ3419" r:id="rId20" display="http://cdsbib.u-strasbg.fr/cgi-bin/cdsbib?1990RMxAA..21..381G" xr:uid="{00000000-0004-0000-0000-000013000000}"/>
    <hyperlink ref="AQ5063" r:id="rId21" display="http://cdsbib.u-strasbg.fr/cgi-bin/cdsbib?1990RMxAA..21..381G" xr:uid="{00000000-0004-0000-0000-000014000000}"/>
    <hyperlink ref="AQ3420" r:id="rId22" display="http://cdsbib.u-strasbg.fr/cgi-bin/cdsbib?1990RMxAA..21..381G" xr:uid="{00000000-0004-0000-0000-000015000000}"/>
    <hyperlink ref="H893" r:id="rId23" display="https://www.aavso.org/ejaavso" xr:uid="{00000000-0004-0000-0000-000016000000}"/>
    <hyperlink ref="H4270" r:id="rId24" display="http://vsolj.cetus-net.org/bulletin.html" xr:uid="{00000000-0004-0000-0000-000017000000}"/>
    <hyperlink ref="AP7508" r:id="rId25" display="http://cdsbib.u-strasbg.fr/cgi-bin/cdsbib?1990RMxAA..21..381G" xr:uid="{00000000-0004-0000-0000-000018000000}"/>
    <hyperlink ref="AP7511" r:id="rId26" display="http://cdsbib.u-strasbg.fr/cgi-bin/cdsbib?1990RMxAA..21..381G" xr:uid="{00000000-0004-0000-0000-000019000000}"/>
    <hyperlink ref="AP7509" r:id="rId27" display="http://cdsbib.u-strasbg.fr/cgi-bin/cdsbib?1990RMxAA..21..381G" xr:uid="{00000000-0004-0000-0000-00001A000000}"/>
    <hyperlink ref="AP7487" r:id="rId28" display="http://cdsbib.u-strasbg.fr/cgi-bin/cdsbib?1990RMxAA..21..381G" xr:uid="{00000000-0004-0000-0000-00001B000000}"/>
    <hyperlink ref="I4270" r:id="rId29" display="http://vsolj.cetus-net.org/bulletin.html" xr:uid="{00000000-0004-0000-0000-00001C000000}"/>
    <hyperlink ref="AQ7621" r:id="rId30" display="http://cdsbib.u-strasbg.fr/cgi-bin/cdsbib?1990RMxAA..21..381G" xr:uid="{00000000-0004-0000-0000-00001D000000}"/>
    <hyperlink ref="AQ2173" r:id="rId31" display="http://cdsbib.u-strasbg.fr/cgi-bin/cdsbib?1990RMxAA..21..381G" xr:uid="{00000000-0004-0000-0000-00001E000000}"/>
    <hyperlink ref="AQ7622" r:id="rId32" display="http://cdsbib.u-strasbg.fr/cgi-bin/cdsbib?1990RMxAA..21..381G" xr:uid="{00000000-0004-0000-0000-00001F000000}"/>
    <hyperlink ref="H944" r:id="rId33" display="http://vsolj.cetus-net.org/bulletin.html" xr:uid="{00000000-0004-0000-0000-000020000000}"/>
    <hyperlink ref="H937" r:id="rId34" display="https://www.aavso.org/ejaavso" xr:uid="{00000000-0004-0000-0000-000021000000}"/>
    <hyperlink ref="I944" r:id="rId35" display="http://vsolj.cetus-net.org/bulletin.html" xr:uid="{00000000-0004-0000-0000-000022000000}"/>
    <hyperlink ref="AQ60130" r:id="rId36" display="http://cdsbib.u-strasbg.fr/cgi-bin/cdsbib?1990RMxAA..21..381G" xr:uid="{00000000-0004-0000-0000-000023000000}"/>
    <hyperlink ref="H941" r:id="rId37" display="https://www.aavso.org/ejaavso" xr:uid="{00000000-0004-0000-0000-000024000000}"/>
    <hyperlink ref="AP7494" r:id="rId38" display="http://cdsbib.u-strasbg.fr/cgi-bin/cdsbib?1990RMxAA..21..381G" xr:uid="{00000000-0004-0000-0000-000025000000}"/>
    <hyperlink ref="AP7497" r:id="rId39" display="http://cdsbib.u-strasbg.fr/cgi-bin/cdsbib?1990RMxAA..21..381G" xr:uid="{00000000-0004-0000-0000-000026000000}"/>
    <hyperlink ref="AP7495" r:id="rId40" display="http://cdsbib.u-strasbg.fr/cgi-bin/cdsbib?1990RMxAA..21..381G" xr:uid="{00000000-0004-0000-0000-000027000000}"/>
    <hyperlink ref="AP7479" r:id="rId41" display="http://cdsbib.u-strasbg.fr/cgi-bin/cdsbib?1990RMxAA..21..381G" xr:uid="{00000000-0004-0000-0000-000028000000}"/>
    <hyperlink ref="AQ7708" r:id="rId42" display="http://cdsbib.u-strasbg.fr/cgi-bin/cdsbib?1990RMxAA..21..381G" xr:uid="{00000000-0004-0000-0000-000029000000}"/>
    <hyperlink ref="AQ7712" r:id="rId43" display="http://cdsbib.u-strasbg.fr/cgi-bin/cdsbib?1990RMxAA..21..381G" xr:uid="{00000000-0004-0000-0000-00002A000000}"/>
    <hyperlink ref="AQ2217" r:id="rId44" display="http://cdsbib.u-strasbg.fr/cgi-bin/cdsbib?1990RMxAA..21..381G" xr:uid="{00000000-0004-0000-0000-00002B000000}"/>
    <hyperlink ref="I6354" r:id="rId45" display="http://vsolj.cetus-net.org/bulletin.html" xr:uid="{00000000-0004-0000-0000-00002C000000}"/>
    <hyperlink ref="H6354" r:id="rId46" display="http://vsolj.cetus-net.org/bulletin.html" xr:uid="{00000000-0004-0000-0000-00002D000000}"/>
    <hyperlink ref="AQ3780" r:id="rId47" display="http://cdsbib.u-strasbg.fr/cgi-bin/cdsbib?1990RMxAA..21..381G" xr:uid="{00000000-0004-0000-0000-00002E000000}"/>
    <hyperlink ref="AQ3779" r:id="rId48" display="http://cdsbib.u-strasbg.fr/cgi-bin/cdsbib?1990RMxAA..21..381G" xr:uid="{00000000-0004-0000-0000-00002F000000}"/>
    <hyperlink ref="AP3534" r:id="rId49" display="http://cdsbib.u-strasbg.fr/cgi-bin/cdsbib?1990RMxAA..21..381G" xr:uid="{00000000-0004-0000-0000-000030000000}"/>
    <hyperlink ref="AP3560" r:id="rId50" display="http://cdsbib.u-strasbg.fr/cgi-bin/cdsbib?1990RMxAA..21..381G" xr:uid="{00000000-0004-0000-0000-000031000000}"/>
    <hyperlink ref="AP3561" r:id="rId51" display="http://cdsbib.u-strasbg.fr/cgi-bin/cdsbib?1990RMxAA..21..381G" xr:uid="{00000000-0004-0000-0000-000032000000}"/>
    <hyperlink ref="AP3557" r:id="rId52" display="http://cdsbib.u-strasbg.fr/cgi-bin/cdsbib?1990RMxAA..21..381G" xr:uid="{00000000-0004-0000-0000-000033000000}"/>
  </hyperlinks>
  <pageMargins left="0.75" right="0.75" top="1" bottom="1" header="0.5" footer="0.5"/>
  <pageSetup orientation="portrait" verticalDpi="300" r:id="rId53"/>
  <headerFooter alignWithMargins="0"/>
  <drawing r:id="rId5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33C5-FC19-42AB-870B-32E6D1DD821E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428"/>
  <sheetViews>
    <sheetView workbookViewId="0">
      <selection activeCell="B15" sqref="B15"/>
    </sheetView>
  </sheetViews>
  <sheetFormatPr defaultRowHeight="12.75" x14ac:dyDescent="0.2"/>
  <cols>
    <col min="1" max="1" width="9.140625" style="12"/>
    <col min="2" max="2" width="10.7109375" style="12" customWidth="1"/>
    <col min="3" max="4" width="9.140625" style="12"/>
    <col min="5" max="5" width="10.7109375" style="12" customWidth="1"/>
    <col min="6" max="6" width="12.42578125" style="12" bestFit="1" customWidth="1"/>
    <col min="7" max="16384" width="9.140625" style="12"/>
  </cols>
  <sheetData>
    <row r="1" spans="1:28" ht="18.75" thickBot="1" x14ac:dyDescent="0.3">
      <c r="A1" s="93" t="s">
        <v>1908</v>
      </c>
      <c r="D1" s="13" t="s">
        <v>1900</v>
      </c>
      <c r="M1" s="94" t="s">
        <v>1909</v>
      </c>
      <c r="N1" s="12" t="s">
        <v>1910</v>
      </c>
      <c r="O1" s="12">
        <f ca="1">H18*J18-I18*I18</f>
        <v>60081.357175762765</v>
      </c>
      <c r="P1" s="12" t="s">
        <v>1980</v>
      </c>
      <c r="U1" s="89" t="s">
        <v>1962</v>
      </c>
      <c r="V1" s="91" t="s">
        <v>1964</v>
      </c>
      <c r="AA1" s="12">
        <v>1</v>
      </c>
      <c r="AB1" s="12" t="s">
        <v>2037</v>
      </c>
    </row>
    <row r="2" spans="1:28" x14ac:dyDescent="0.2">
      <c r="M2" s="94" t="s">
        <v>1911</v>
      </c>
      <c r="N2" s="12" t="s">
        <v>1912</v>
      </c>
      <c r="O2" s="12">
        <f ca="1">+F18*J18-H18*I18</f>
        <v>76261.049196993059</v>
      </c>
      <c r="P2" s="12" t="s">
        <v>1981</v>
      </c>
      <c r="U2" s="12">
        <v>-1</v>
      </c>
      <c r="V2" s="12">
        <f t="shared" ref="V2:V20" ca="1" si="0">+E$4+E$5*U2+E$6*U2^2</f>
        <v>-1.0830552060104073E-2</v>
      </c>
      <c r="AA2" s="12">
        <v>2</v>
      </c>
      <c r="AB2" s="12" t="s">
        <v>1993</v>
      </c>
    </row>
    <row r="3" spans="1:28" ht="13.5" thickBot="1" x14ac:dyDescent="0.25">
      <c r="A3" s="12" t="s">
        <v>1913</v>
      </c>
      <c r="B3" s="12" t="s">
        <v>1914</v>
      </c>
      <c r="E3" s="95" t="s">
        <v>1915</v>
      </c>
      <c r="F3" s="95" t="s">
        <v>1916</v>
      </c>
      <c r="G3" s="95" t="s">
        <v>1917</v>
      </c>
      <c r="H3" s="95" t="s">
        <v>1918</v>
      </c>
      <c r="M3" s="94" t="s">
        <v>1919</v>
      </c>
      <c r="N3" s="12" t="s">
        <v>1920</v>
      </c>
      <c r="O3" s="12">
        <f ca="1">+F18*I18-H18*H18</f>
        <v>22362.436363048211</v>
      </c>
      <c r="P3" s="12" t="s">
        <v>1982</v>
      </c>
      <c r="U3" s="12">
        <v>-0.9</v>
      </c>
      <c r="V3" s="12">
        <f t="shared" ca="1" si="0"/>
        <v>-9.6375725892519186E-3</v>
      </c>
      <c r="AA3" s="12">
        <v>3</v>
      </c>
      <c r="AB3" s="12" t="s">
        <v>1921</v>
      </c>
    </row>
    <row r="4" spans="1:28" x14ac:dyDescent="0.2">
      <c r="A4" s="12" t="s">
        <v>1922</v>
      </c>
      <c r="B4" s="12" t="s">
        <v>1923</v>
      </c>
      <c r="D4" s="96" t="s">
        <v>1924</v>
      </c>
      <c r="E4" s="97">
        <f ca="1">(G18*O1-K18*O2+L18*O3)/O7</f>
        <v>-9.7273209427109594E-4</v>
      </c>
      <c r="F4" s="98">
        <f ca="1">+E7/O7*O18</f>
        <v>1.6612165374747844E-4</v>
      </c>
      <c r="G4" s="99">
        <f>+B18</f>
        <v>1</v>
      </c>
      <c r="H4" s="100">
        <f ca="1">ABS(F4/E4)</f>
        <v>0.17077842370561394</v>
      </c>
      <c r="M4" s="94" t="s">
        <v>1925</v>
      </c>
      <c r="N4" s="12" t="s">
        <v>1926</v>
      </c>
      <c r="O4" s="12">
        <f ca="1">+C18*J18-H18*H18</f>
        <v>221045.66108449531</v>
      </c>
      <c r="P4" s="12" t="s">
        <v>1983</v>
      </c>
      <c r="U4" s="12">
        <v>-0.6</v>
      </c>
      <c r="V4" s="12">
        <f t="shared" ca="1" si="0"/>
        <v>-6.3348974757205991E-3</v>
      </c>
      <c r="AA4" s="12">
        <v>4</v>
      </c>
      <c r="AB4" s="12" t="s">
        <v>1927</v>
      </c>
    </row>
    <row r="5" spans="1:28" x14ac:dyDescent="0.2">
      <c r="A5" s="12" t="s">
        <v>1928</v>
      </c>
      <c r="B5" s="101">
        <v>40323</v>
      </c>
      <c r="D5" s="102" t="s">
        <v>1929</v>
      </c>
      <c r="E5" s="103">
        <f ca="1">+(-G18*O2+K18*O4-L18*O5)/O7</f>
        <v>7.555625807290133E-3</v>
      </c>
      <c r="F5" s="104">
        <f ca="1">P18*E7/O7</f>
        <v>3.4277413193770323E-4</v>
      </c>
      <c r="G5" s="105">
        <f>+B18/A18</f>
        <v>1E-4</v>
      </c>
      <c r="H5" s="100">
        <f ca="1">ABS(F5/E5)</f>
        <v>4.5366742700118055E-2</v>
      </c>
      <c r="M5" s="94" t="s">
        <v>1930</v>
      </c>
      <c r="N5" s="12" t="s">
        <v>1931</v>
      </c>
      <c r="O5" s="12">
        <f ca="1">+C18*I18-F18*H18</f>
        <v>96510.745350681478</v>
      </c>
      <c r="P5" s="12" t="s">
        <v>1984</v>
      </c>
      <c r="U5" s="12">
        <v>-0.4</v>
      </c>
      <c r="V5" s="12">
        <f t="shared" ca="1" si="0"/>
        <v>-4.3633334825540051E-3</v>
      </c>
      <c r="AA5" s="12">
        <v>5</v>
      </c>
      <c r="AB5" s="12" t="s">
        <v>1932</v>
      </c>
    </row>
    <row r="6" spans="1:28" ht="13.5" thickBot="1" x14ac:dyDescent="0.25">
      <c r="D6" s="106" t="s">
        <v>1933</v>
      </c>
      <c r="E6" s="107">
        <f ca="1">+(G18*O3-K18*O5+L18*O6)/O7</f>
        <v>-2.3021941585428438E-3</v>
      </c>
      <c r="F6" s="108">
        <f ca="1">Q18*E7/O7</f>
        <v>1.7330402377436799E-4</v>
      </c>
      <c r="G6" s="109">
        <f>+B18/A18^2</f>
        <v>1E-8</v>
      </c>
      <c r="H6" s="100">
        <f ca="1">ABS(F6/E6)</f>
        <v>7.5277761926065972E-2</v>
      </c>
      <c r="M6" s="110" t="s">
        <v>1934</v>
      </c>
      <c r="N6" s="111" t="s">
        <v>1935</v>
      </c>
      <c r="O6" s="111">
        <f ca="1">+C18*H18-F18*F18</f>
        <v>48550.330204007929</v>
      </c>
      <c r="P6" s="12" t="s">
        <v>1985</v>
      </c>
      <c r="U6" s="12">
        <v>-0.2</v>
      </c>
      <c r="V6" s="12">
        <f t="shared" ca="1" si="0"/>
        <v>-2.5759450220708365E-3</v>
      </c>
      <c r="AA6" s="12">
        <v>6</v>
      </c>
      <c r="AB6" s="12" t="s">
        <v>1936</v>
      </c>
    </row>
    <row r="7" spans="1:28" x14ac:dyDescent="0.2">
      <c r="D7" s="13" t="s">
        <v>1937</v>
      </c>
      <c r="E7" s="112">
        <f ca="1">SQRT(N18/(B15-3))</f>
        <v>1.9834922276696339E-3</v>
      </c>
      <c r="G7" s="113">
        <f>+B22</f>
        <v>-1.0065000002214219E-2</v>
      </c>
      <c r="M7" s="94" t="s">
        <v>1938</v>
      </c>
      <c r="N7" s="12" t="s">
        <v>1939</v>
      </c>
      <c r="O7" s="12">
        <f ca="1">+C18*O1-F18*O2+H18*O3</f>
        <v>4630891.4330983143</v>
      </c>
      <c r="U7" s="12">
        <v>0</v>
      </c>
      <c r="V7" s="12">
        <f t="shared" ca="1" si="0"/>
        <v>-9.7273209427109594E-4</v>
      </c>
      <c r="AA7" s="12">
        <v>7</v>
      </c>
      <c r="AB7" s="12" t="s">
        <v>1940</v>
      </c>
    </row>
    <row r="8" spans="1:28" x14ac:dyDescent="0.2">
      <c r="A8" s="38">
        <v>21</v>
      </c>
      <c r="B8" s="12" t="s">
        <v>1943</v>
      </c>
      <c r="C8" s="114">
        <v>21</v>
      </c>
      <c r="D8" s="13" t="s">
        <v>1973</v>
      </c>
      <c r="F8" s="115">
        <f ca="1">CORREL(INDIRECT(E12):INDIRECT(E13),INDIRECT(M12):INDIRECT(M13))</f>
        <v>0.46579495060656556</v>
      </c>
      <c r="G8" s="112"/>
      <c r="K8" s="113"/>
      <c r="U8" s="12">
        <v>0.2</v>
      </c>
      <c r="V8" s="12">
        <f t="shared" ca="1" si="0"/>
        <v>4.4630530084521704E-4</v>
      </c>
      <c r="AA8" s="12">
        <v>8</v>
      </c>
      <c r="AB8" s="12" t="s">
        <v>1941</v>
      </c>
    </row>
    <row r="9" spans="1:28" x14ac:dyDescent="0.2">
      <c r="A9" s="38">
        <f>20+COUNT(A21:A1433)</f>
        <v>1019</v>
      </c>
      <c r="B9" s="12" t="s">
        <v>1945</v>
      </c>
      <c r="C9" s="114">
        <f>A9</f>
        <v>1019</v>
      </c>
      <c r="E9" s="116">
        <f ca="1">E6*G6</f>
        <v>-2.3021941585428439E-11</v>
      </c>
      <c r="F9" s="117">
        <f ca="1">H6</f>
        <v>7.5277761926065972E-2</v>
      </c>
      <c r="G9" s="118">
        <f ca="1">F8</f>
        <v>0.46579495060656556</v>
      </c>
      <c r="K9" s="113"/>
      <c r="U9" s="12">
        <v>0.4</v>
      </c>
      <c r="V9" s="12">
        <f t="shared" ca="1" si="0"/>
        <v>1.6811671632781023E-3</v>
      </c>
      <c r="AA9" s="12">
        <v>9</v>
      </c>
      <c r="AB9" s="12" t="s">
        <v>2232</v>
      </c>
    </row>
    <row r="10" spans="1:28" x14ac:dyDescent="0.2">
      <c r="A10" s="119" t="s">
        <v>2186</v>
      </c>
      <c r="B10" s="120">
        <f>'Active 1'!C8</f>
        <v>0.6289285</v>
      </c>
      <c r="D10" s="12" t="s">
        <v>1974</v>
      </c>
      <c r="E10" s="12">
        <f ca="1">2*E9*365.2422/B10</f>
        <v>-2.673939754020806E-8</v>
      </c>
      <c r="F10" s="12">
        <f ca="1">+F9*E10</f>
        <v>-2.0128820020782164E-9</v>
      </c>
      <c r="G10" s="12" t="s">
        <v>1975</v>
      </c>
      <c r="U10" s="12">
        <v>0.6</v>
      </c>
      <c r="V10" s="12">
        <f t="shared" ca="1" si="0"/>
        <v>2.7318534930275604E-3</v>
      </c>
      <c r="AA10" s="12">
        <v>10</v>
      </c>
      <c r="AB10" s="12" t="s">
        <v>1942</v>
      </c>
    </row>
    <row r="11" spans="1:28" x14ac:dyDescent="0.2">
      <c r="U11" s="12">
        <v>0.8</v>
      </c>
      <c r="V11" s="12">
        <f t="shared" ca="1" si="0"/>
        <v>3.5983642900935908E-3</v>
      </c>
      <c r="AA11" s="12">
        <v>11</v>
      </c>
      <c r="AB11" s="12" t="s">
        <v>1988</v>
      </c>
    </row>
    <row r="12" spans="1:28" x14ac:dyDescent="0.2">
      <c r="C12" s="16" t="str">
        <f t="shared" ref="C12:Q13" si="1">C$15&amp;$C8</f>
        <v>C21</v>
      </c>
      <c r="D12" s="16" t="str">
        <f t="shared" si="1"/>
        <v>D21</v>
      </c>
      <c r="E12" s="16" t="str">
        <f t="shared" si="1"/>
        <v>E21</v>
      </c>
      <c r="F12" s="16" t="str">
        <f t="shared" si="1"/>
        <v>F21</v>
      </c>
      <c r="G12" s="16" t="str">
        <f t="shared" ref="G12:Q12" si="2">G15&amp;$C8</f>
        <v>G21</v>
      </c>
      <c r="H12" s="16" t="str">
        <f t="shared" si="2"/>
        <v>H21</v>
      </c>
      <c r="I12" s="16" t="str">
        <f t="shared" si="2"/>
        <v>I21</v>
      </c>
      <c r="J12" s="16" t="str">
        <f t="shared" si="2"/>
        <v>J21</v>
      </c>
      <c r="K12" s="16" t="str">
        <f t="shared" si="2"/>
        <v>K21</v>
      </c>
      <c r="L12" s="16" t="str">
        <f t="shared" si="2"/>
        <v>L21</v>
      </c>
      <c r="M12" s="16" t="str">
        <f t="shared" si="2"/>
        <v>M21</v>
      </c>
      <c r="N12" s="16" t="str">
        <f t="shared" si="2"/>
        <v>N21</v>
      </c>
      <c r="O12" s="16" t="str">
        <f t="shared" si="2"/>
        <v>O21</v>
      </c>
      <c r="P12" s="16" t="str">
        <f t="shared" si="2"/>
        <v>P21</v>
      </c>
      <c r="Q12" s="16" t="str">
        <f t="shared" si="2"/>
        <v>Q21</v>
      </c>
      <c r="U12" s="12">
        <v>1</v>
      </c>
      <c r="V12" s="12">
        <f t="shared" ca="1" si="0"/>
        <v>4.280699554476193E-3</v>
      </c>
      <c r="AA12" s="12">
        <v>12</v>
      </c>
      <c r="AB12" s="12" t="s">
        <v>1944</v>
      </c>
    </row>
    <row r="13" spans="1:28" x14ac:dyDescent="0.2">
      <c r="C13" s="16" t="str">
        <f t="shared" si="1"/>
        <v>C1019</v>
      </c>
      <c r="D13" s="16" t="str">
        <f t="shared" si="1"/>
        <v>D1019</v>
      </c>
      <c r="E13" s="16" t="str">
        <f t="shared" si="1"/>
        <v>E1019</v>
      </c>
      <c r="F13" s="16" t="str">
        <f t="shared" si="1"/>
        <v>F1019</v>
      </c>
      <c r="G13" s="16" t="str">
        <f t="shared" si="1"/>
        <v>G1019</v>
      </c>
      <c r="H13" s="16" t="str">
        <f t="shared" si="1"/>
        <v>H1019</v>
      </c>
      <c r="I13" s="16" t="str">
        <f t="shared" si="1"/>
        <v>I1019</v>
      </c>
      <c r="J13" s="16" t="str">
        <f t="shared" si="1"/>
        <v>J1019</v>
      </c>
      <c r="K13" s="16" t="str">
        <f t="shared" si="1"/>
        <v>K1019</v>
      </c>
      <c r="L13" s="16" t="str">
        <f t="shared" si="1"/>
        <v>L1019</v>
      </c>
      <c r="M13" s="16" t="str">
        <f t="shared" si="1"/>
        <v>M1019</v>
      </c>
      <c r="N13" s="16" t="str">
        <f t="shared" si="1"/>
        <v>N1019</v>
      </c>
      <c r="O13" s="16" t="str">
        <f t="shared" si="1"/>
        <v>O1019</v>
      </c>
      <c r="P13" s="16" t="str">
        <f t="shared" si="1"/>
        <v>P1019</v>
      </c>
      <c r="Q13" s="16" t="str">
        <f t="shared" si="1"/>
        <v>Q1019</v>
      </c>
      <c r="U13" s="12">
        <v>1.2</v>
      </c>
      <c r="V13" s="12">
        <f t="shared" ca="1" si="0"/>
        <v>4.778859286175368E-3</v>
      </c>
      <c r="AA13" s="12">
        <v>13</v>
      </c>
      <c r="AB13" s="12" t="s">
        <v>1946</v>
      </c>
    </row>
    <row r="14" spans="1:28" x14ac:dyDescent="0.2">
      <c r="U14" s="12">
        <v>1.4</v>
      </c>
      <c r="V14" s="12">
        <f t="shared" ca="1" si="0"/>
        <v>5.0928434851911161E-3</v>
      </c>
      <c r="AA14" s="12">
        <v>14</v>
      </c>
      <c r="AB14" s="12" t="s">
        <v>1947</v>
      </c>
    </row>
    <row r="15" spans="1:28" x14ac:dyDescent="0.2">
      <c r="A15" s="13" t="s">
        <v>1951</v>
      </c>
      <c r="B15" s="13">
        <f>C9-C8+1</f>
        <v>999</v>
      </c>
      <c r="C15" s="16" t="str">
        <f t="shared" ref="C15:Q15" si="3">VLOOKUP(C16,$AA1:$AB25,2,FALSE)</f>
        <v>C</v>
      </c>
      <c r="D15" s="16" t="str">
        <f t="shared" si="3"/>
        <v>D</v>
      </c>
      <c r="E15" s="16" t="str">
        <f t="shared" si="3"/>
        <v>E</v>
      </c>
      <c r="F15" s="16" t="str">
        <f t="shared" si="3"/>
        <v>F</v>
      </c>
      <c r="G15" s="16" t="str">
        <f t="shared" si="3"/>
        <v>G</v>
      </c>
      <c r="H15" s="16" t="str">
        <f t="shared" si="3"/>
        <v>H</v>
      </c>
      <c r="I15" s="16" t="str">
        <f t="shared" si="3"/>
        <v>I</v>
      </c>
      <c r="J15" s="16" t="str">
        <f t="shared" si="3"/>
        <v>J</v>
      </c>
      <c r="K15" s="16" t="str">
        <f t="shared" si="3"/>
        <v>K</v>
      </c>
      <c r="L15" s="16" t="str">
        <f t="shared" si="3"/>
        <v>L</v>
      </c>
      <c r="M15" s="16" t="str">
        <f t="shared" si="3"/>
        <v>M</v>
      </c>
      <c r="N15" s="16" t="str">
        <f t="shared" si="3"/>
        <v>N</v>
      </c>
      <c r="O15" s="16" t="str">
        <f t="shared" si="3"/>
        <v>O</v>
      </c>
      <c r="P15" s="16" t="str">
        <f t="shared" si="3"/>
        <v>P</v>
      </c>
      <c r="Q15" s="16" t="str">
        <f t="shared" si="3"/>
        <v>Q</v>
      </c>
      <c r="U15" s="12">
        <v>1.6</v>
      </c>
      <c r="V15" s="12">
        <f t="shared" ca="1" si="0"/>
        <v>5.2226521515234357E-3</v>
      </c>
      <c r="AA15" s="12">
        <v>15</v>
      </c>
      <c r="AB15" s="12" t="s">
        <v>1948</v>
      </c>
    </row>
    <row r="16" spans="1:28" x14ac:dyDescent="0.2">
      <c r="A16" s="16"/>
      <c r="C16" s="16">
        <f>COLUMN()</f>
        <v>3</v>
      </c>
      <c r="D16" s="16">
        <f>COLUMN()</f>
        <v>4</v>
      </c>
      <c r="E16" s="16">
        <f>COLUMN()</f>
        <v>5</v>
      </c>
      <c r="F16" s="16">
        <f>COLUMN()</f>
        <v>6</v>
      </c>
      <c r="G16" s="16">
        <f>COLUMN()</f>
        <v>7</v>
      </c>
      <c r="H16" s="16">
        <f>COLUMN()</f>
        <v>8</v>
      </c>
      <c r="I16" s="16">
        <f>COLUMN()</f>
        <v>9</v>
      </c>
      <c r="J16" s="16">
        <f>COLUMN()</f>
        <v>10</v>
      </c>
      <c r="K16" s="16">
        <f>COLUMN()</f>
        <v>11</v>
      </c>
      <c r="L16" s="16">
        <f>COLUMN()</f>
        <v>12</v>
      </c>
      <c r="M16" s="16">
        <f>COLUMN()</f>
        <v>13</v>
      </c>
      <c r="N16" s="16">
        <f>COLUMN()</f>
        <v>14</v>
      </c>
      <c r="O16" s="16">
        <f>COLUMN()</f>
        <v>15</v>
      </c>
      <c r="P16" s="16">
        <f>COLUMN()</f>
        <v>16</v>
      </c>
      <c r="Q16" s="16">
        <f>COLUMN()</f>
        <v>17</v>
      </c>
      <c r="U16" s="12">
        <v>1.8</v>
      </c>
      <c r="V16" s="12">
        <f t="shared" ca="1" si="0"/>
        <v>5.1682852851723292E-3</v>
      </c>
      <c r="AA16" s="12">
        <v>16</v>
      </c>
      <c r="AB16" s="12" t="s">
        <v>1949</v>
      </c>
    </row>
    <row r="17" spans="1:28" x14ac:dyDescent="0.2">
      <c r="A17" s="13" t="s">
        <v>1950</v>
      </c>
      <c r="U17" s="12">
        <v>2</v>
      </c>
      <c r="V17" s="12">
        <f t="shared" ca="1" si="0"/>
        <v>4.9297428861377942E-3</v>
      </c>
      <c r="AA17" s="12">
        <v>17</v>
      </c>
      <c r="AB17" s="12" t="s">
        <v>1952</v>
      </c>
    </row>
    <row r="18" spans="1:28" x14ac:dyDescent="0.2">
      <c r="A18" s="121">
        <v>10000</v>
      </c>
      <c r="B18" s="121">
        <v>1</v>
      </c>
      <c r="C18" s="12">
        <f ca="1">SUM(INDIRECT(C12):INDIRECT(C13))</f>
        <v>306.09999999999741</v>
      </c>
      <c r="D18" s="122">
        <f ca="1">SUM(INDIRECT(D12):INDIRECT(D13))</f>
        <v>745.81889999999999</v>
      </c>
      <c r="E18" s="122">
        <f ca="1">SUM(INDIRECT(E12):INDIRECT(E13))</f>
        <v>3.3114037479172111</v>
      </c>
      <c r="F18" s="13">
        <f ca="1">SUM(INDIRECT(F12):INDIRECT(F13))</f>
        <v>333.47439499999945</v>
      </c>
      <c r="G18" s="13">
        <f ca="1">SUM(INDIRECT(G12):INDIRECT(G13))</f>
        <v>1.0203249368387328</v>
      </c>
      <c r="H18" s="13">
        <f ca="1">SUM(INDIRECT(H12):INDIRECT(H13))</f>
        <v>521.90624738524969</v>
      </c>
      <c r="I18" s="13">
        <f ca="1">SUM(INDIRECT(I12):INDIRECT(I13))</f>
        <v>883.87166103952939</v>
      </c>
      <c r="J18" s="13">
        <f ca="1">SUM(INDIRECT(J12):INDIRECT(J13))</f>
        <v>1611.9954006672751</v>
      </c>
      <c r="K18" s="13">
        <f ca="1">SUM(INDIRECT(K12):INDIRECT(K13))</f>
        <v>1.5841028901490262</v>
      </c>
      <c r="L18" s="13">
        <f ca="1">SUM(INDIRECT(L12):INDIRECT(L13))</f>
        <v>2.4594021804362871</v>
      </c>
      <c r="N18" s="12">
        <f ca="1">SUM(INDIRECT(N12):INDIRECT(N13))</f>
        <v>3.9185044515569426E-3</v>
      </c>
      <c r="O18" s="12">
        <f ca="1">SQRT(SUM(INDIRECT(O12):INDIRECT(O13)))</f>
        <v>387846.91588892567</v>
      </c>
      <c r="P18" s="12">
        <f ca="1">SQRT(SUM(INDIRECT(P12):INDIRECT(P13)))</f>
        <v>800280.31818555051</v>
      </c>
      <c r="Q18" s="12">
        <f ca="1">SQRT(SUM(INDIRECT(Q12):INDIRECT(Q13)))</f>
        <v>404615.71153272939</v>
      </c>
      <c r="U18" s="12">
        <v>2.2000000000000002</v>
      </c>
      <c r="V18" s="12">
        <f t="shared" ca="1" si="0"/>
        <v>4.5070249544198332E-3</v>
      </c>
      <c r="AA18" s="12">
        <v>18</v>
      </c>
      <c r="AB18" s="12" t="s">
        <v>1953</v>
      </c>
    </row>
    <row r="19" spans="1:28" x14ac:dyDescent="0.2">
      <c r="A19" s="123" t="s">
        <v>1954</v>
      </c>
      <c r="F19" s="124" t="s">
        <v>1955</v>
      </c>
      <c r="G19" s="124" t="s">
        <v>1956</v>
      </c>
      <c r="H19" s="124" t="s">
        <v>1957</v>
      </c>
      <c r="I19" s="124" t="s">
        <v>1958</v>
      </c>
      <c r="J19" s="124" t="s">
        <v>1959</v>
      </c>
      <c r="K19" s="124" t="s">
        <v>1960</v>
      </c>
      <c r="L19" s="124" t="s">
        <v>1961</v>
      </c>
      <c r="M19" s="90"/>
      <c r="N19" s="90"/>
      <c r="O19" s="90"/>
      <c r="P19" s="90"/>
      <c r="Q19" s="90"/>
      <c r="U19" s="12">
        <v>2.4</v>
      </c>
      <c r="V19" s="12">
        <f t="shared" ca="1" si="0"/>
        <v>3.9001314900184453E-3</v>
      </c>
      <c r="AA19" s="12">
        <v>19</v>
      </c>
      <c r="AB19" s="12" t="s">
        <v>1906</v>
      </c>
    </row>
    <row r="20" spans="1:28" ht="15" thickBot="1" x14ac:dyDescent="0.25">
      <c r="A20" s="89" t="s">
        <v>1962</v>
      </c>
      <c r="B20" s="89" t="s">
        <v>1963</v>
      </c>
      <c r="C20" s="89" t="s">
        <v>1976</v>
      </c>
      <c r="D20" s="89" t="s">
        <v>1962</v>
      </c>
      <c r="E20" s="89" t="s">
        <v>1963</v>
      </c>
      <c r="F20" s="89" t="s">
        <v>1977</v>
      </c>
      <c r="G20" s="89" t="s">
        <v>1978</v>
      </c>
      <c r="H20" s="89" t="s">
        <v>1901</v>
      </c>
      <c r="I20" s="89" t="s">
        <v>1902</v>
      </c>
      <c r="J20" s="89" t="s">
        <v>1903</v>
      </c>
      <c r="K20" s="89" t="s">
        <v>1979</v>
      </c>
      <c r="L20" s="89" t="s">
        <v>1904</v>
      </c>
      <c r="M20" s="91" t="s">
        <v>1964</v>
      </c>
      <c r="N20" s="89" t="s">
        <v>1905</v>
      </c>
      <c r="O20" s="89" t="s">
        <v>1965</v>
      </c>
      <c r="P20" s="89" t="s">
        <v>1966</v>
      </c>
      <c r="Q20" s="89" t="s">
        <v>1967</v>
      </c>
      <c r="R20" s="95" t="s">
        <v>1968</v>
      </c>
      <c r="U20" s="12">
        <v>2.6</v>
      </c>
      <c r="V20" s="12">
        <f t="shared" ca="1" si="0"/>
        <v>3.1090624929336255E-3</v>
      </c>
      <c r="AA20" s="12">
        <v>20</v>
      </c>
      <c r="AB20" s="12" t="s">
        <v>1969</v>
      </c>
    </row>
    <row r="21" spans="1:28" x14ac:dyDescent="0.2">
      <c r="A21" s="125">
        <v>-6888</v>
      </c>
      <c r="B21" s="125">
        <v>-3.3800000019255094E-3</v>
      </c>
      <c r="C21" s="126">
        <v>0.1</v>
      </c>
      <c r="D21" s="127">
        <f t="shared" ref="D21:D84" si="4">A21/A$18</f>
        <v>-0.68879999999999997</v>
      </c>
      <c r="E21" s="127">
        <f t="shared" ref="E21:E84" si="5">B21/B$18</f>
        <v>-3.3800000019255094E-3</v>
      </c>
      <c r="F21" s="38">
        <f t="shared" ref="F21:F84" si="6">$C21*D21</f>
        <v>-6.8879999999999997E-2</v>
      </c>
      <c r="G21" s="38">
        <f t="shared" ref="G21:G84" si="7">$C21*E21</f>
        <v>-3.3800000019255097E-4</v>
      </c>
      <c r="H21" s="38">
        <f t="shared" ref="H21:H84" si="8">C21*D21*D21</f>
        <v>4.7444543999999998E-2</v>
      </c>
      <c r="I21" s="38">
        <f t="shared" ref="I21:I84" si="9">C21*D21*D21*D21</f>
        <v>-3.2679801907199997E-2</v>
      </c>
      <c r="J21" s="38">
        <f t="shared" ref="J21:J84" si="10">C21*D21*D21*D21*D21</f>
        <v>2.2509847553679355E-2</v>
      </c>
      <c r="K21" s="38">
        <f t="shared" ref="K21:K84" si="11">C21*E21*D21</f>
        <v>2.3281440013262909E-4</v>
      </c>
      <c r="L21" s="38">
        <f t="shared" ref="L21:L84" si="12">C21*E21*D21*D21</f>
        <v>-1.603625588113549E-4</v>
      </c>
      <c r="M21" s="38">
        <f t="shared" ref="M21:M84" ca="1" si="13">+E$4+E$5*D21+E$6*D21^2</f>
        <v>-7.2693126708478278E-3</v>
      </c>
      <c r="N21" s="38">
        <f t="shared" ref="N21:N84" ca="1" si="14">C21*(M21-E21)^2</f>
        <v>1.5126753036639648E-6</v>
      </c>
      <c r="O21" s="128">
        <f t="shared" ref="O21:O84" ca="1" si="15">(C21*O$1-O$2*F21+O$3*H21)^2</f>
        <v>151831003.38866064</v>
      </c>
      <c r="P21" s="38">
        <f t="shared" ref="P21:P84" ca="1" si="16">(-C21*O$2+O$4*F21-O$5*H21)^2</f>
        <v>752439920.80761802</v>
      </c>
      <c r="Q21" s="38">
        <f t="shared" ref="Q21:Q84" ca="1" si="17">+(C21*O$3-F21*O$5+H21*O$6)^2</f>
        <v>125156845.97204611</v>
      </c>
      <c r="R21" s="12">
        <f t="shared" ref="R21:R84" ca="1" si="18">+E21-M21</f>
        <v>3.8893126689223184E-3</v>
      </c>
      <c r="U21" s="12">
        <v>2.8</v>
      </c>
      <c r="V21" s="12">
        <f t="shared" ref="V21:V28" ca="1" si="19">+E$4+E$5*U21+E$6*U21^2</f>
        <v>2.1338179631653839E-3</v>
      </c>
      <c r="AA21" s="12">
        <v>21</v>
      </c>
      <c r="AB21" s="12" t="s">
        <v>1970</v>
      </c>
    </row>
    <row r="22" spans="1:28" x14ac:dyDescent="0.2">
      <c r="A22" s="125">
        <v>-5452</v>
      </c>
      <c r="B22" s="125">
        <v>-1.0065000002214219E-2</v>
      </c>
      <c r="C22" s="125">
        <v>0.1</v>
      </c>
      <c r="D22" s="127">
        <f t="shared" si="4"/>
        <v>-0.54520000000000002</v>
      </c>
      <c r="E22" s="127">
        <f t="shared" si="5"/>
        <v>-1.0065000002214219E-2</v>
      </c>
      <c r="F22" s="38">
        <f t="shared" si="6"/>
        <v>-5.4520000000000006E-2</v>
      </c>
      <c r="G22" s="38">
        <f t="shared" si="7"/>
        <v>-1.0065000002214221E-3</v>
      </c>
      <c r="H22" s="38">
        <f t="shared" si="8"/>
        <v>2.9724304000000003E-2</v>
      </c>
      <c r="I22" s="38">
        <f t="shared" si="9"/>
        <v>-1.6205690540800004E-2</v>
      </c>
      <c r="J22" s="38">
        <f t="shared" si="10"/>
        <v>8.8353424828441617E-3</v>
      </c>
      <c r="K22" s="38">
        <f t="shared" si="11"/>
        <v>5.4874380012071933E-4</v>
      </c>
      <c r="L22" s="38">
        <f t="shared" si="12"/>
        <v>-2.991751198258162E-4</v>
      </c>
      <c r="M22" s="38">
        <f t="shared" ca="1" si="13"/>
        <v>-5.7763704747611933E-3</v>
      </c>
      <c r="N22" s="38">
        <f t="shared" ca="1" si="14"/>
        <v>1.8392343223741966E-6</v>
      </c>
      <c r="O22" s="128">
        <f t="shared" ca="1" si="15"/>
        <v>117301809.20471019</v>
      </c>
      <c r="P22" s="38">
        <f t="shared" ca="1" si="16"/>
        <v>508332446.45365644</v>
      </c>
      <c r="Q22" s="38">
        <f t="shared" ca="1" si="17"/>
        <v>79943881.624812722</v>
      </c>
      <c r="R22" s="12">
        <f t="shared" ca="1" si="18"/>
        <v>-4.2886295274530261E-3</v>
      </c>
      <c r="U22" s="12">
        <v>3</v>
      </c>
      <c r="V22" s="12">
        <f t="shared" ca="1" si="19"/>
        <v>9.7439790071371032E-4</v>
      </c>
      <c r="AA22" s="12">
        <v>22</v>
      </c>
      <c r="AB22" s="12" t="s">
        <v>1907</v>
      </c>
    </row>
    <row r="23" spans="1:28" x14ac:dyDescent="0.2">
      <c r="A23" s="125">
        <v>-4372</v>
      </c>
      <c r="B23" s="125">
        <v>-3.1149999995250255E-3</v>
      </c>
      <c r="C23" s="125">
        <v>0.1</v>
      </c>
      <c r="D23" s="127">
        <f t="shared" si="4"/>
        <v>-0.43719999999999998</v>
      </c>
      <c r="E23" s="127">
        <f t="shared" si="5"/>
        <v>-3.1149999995250255E-3</v>
      </c>
      <c r="F23" s="38">
        <f t="shared" si="6"/>
        <v>-4.3720000000000002E-2</v>
      </c>
      <c r="G23" s="38">
        <f t="shared" si="7"/>
        <v>-3.1149999995250255E-4</v>
      </c>
      <c r="H23" s="38">
        <f t="shared" si="8"/>
        <v>1.9114383999999998E-2</v>
      </c>
      <c r="I23" s="38">
        <f t="shared" si="9"/>
        <v>-8.3568086847999982E-3</v>
      </c>
      <c r="J23" s="38">
        <f t="shared" si="10"/>
        <v>3.6535967569945589E-3</v>
      </c>
      <c r="K23" s="38">
        <f t="shared" si="11"/>
        <v>1.361877999792341E-4</v>
      </c>
      <c r="L23" s="38">
        <f t="shared" si="12"/>
        <v>-5.9541306150921147E-5</v>
      </c>
      <c r="M23" s="38">
        <f t="shared" ca="1" si="13"/>
        <v>-4.7161019291077893E-3</v>
      </c>
      <c r="N23" s="38">
        <f t="shared" ca="1" si="14"/>
        <v>2.5635273889136498E-7</v>
      </c>
      <c r="O23" s="128">
        <f t="shared" ca="1" si="15"/>
        <v>95447291.795359284</v>
      </c>
      <c r="P23" s="38">
        <f t="shared" ca="1" si="16"/>
        <v>366146872.88665599</v>
      </c>
      <c r="Q23" s="38">
        <f t="shared" ca="1" si="17"/>
        <v>54519071.142336249</v>
      </c>
      <c r="R23" s="12">
        <f t="shared" ca="1" si="18"/>
        <v>1.6011019295827638E-3</v>
      </c>
      <c r="U23" s="12">
        <v>3.2</v>
      </c>
      <c r="V23" s="12">
        <f t="shared" ca="1" si="19"/>
        <v>-3.6919769442139358E-4</v>
      </c>
      <c r="AA23" s="12">
        <v>23</v>
      </c>
      <c r="AB23" s="12" t="s">
        <v>1971</v>
      </c>
    </row>
    <row r="24" spans="1:28" x14ac:dyDescent="0.2">
      <c r="A24" s="125">
        <v>-4318</v>
      </c>
      <c r="B24" s="125">
        <v>1.7325000007986091E-3</v>
      </c>
      <c r="C24" s="125">
        <v>0.1</v>
      </c>
      <c r="D24" s="127">
        <f t="shared" si="4"/>
        <v>-0.43180000000000002</v>
      </c>
      <c r="E24" s="127">
        <f t="shared" si="5"/>
        <v>1.7325000007986091E-3</v>
      </c>
      <c r="F24" s="38">
        <f t="shared" si="6"/>
        <v>-4.3180000000000003E-2</v>
      </c>
      <c r="G24" s="38">
        <f t="shared" si="7"/>
        <v>1.7325000007986093E-4</v>
      </c>
      <c r="H24" s="38">
        <f t="shared" si="8"/>
        <v>1.8645124000000003E-2</v>
      </c>
      <c r="I24" s="38">
        <f t="shared" si="9"/>
        <v>-8.0509645432000013E-3</v>
      </c>
      <c r="J24" s="38">
        <f t="shared" si="10"/>
        <v>3.4764064897537606E-3</v>
      </c>
      <c r="K24" s="38">
        <f t="shared" si="11"/>
        <v>-7.480935003448395E-5</v>
      </c>
      <c r="L24" s="38">
        <f t="shared" si="12"/>
        <v>3.2302677344890168E-5</v>
      </c>
      <c r="M24" s="38">
        <f t="shared" ca="1" si="13"/>
        <v>-4.6644982734400462E-3</v>
      </c>
      <c r="N24" s="38">
        <f t="shared" ca="1" si="14"/>
        <v>4.0921586920612338E-6</v>
      </c>
      <c r="O24" s="128">
        <f t="shared" ca="1" si="15"/>
        <v>94440266.861582324</v>
      </c>
      <c r="P24" s="38">
        <f t="shared" ca="1" si="16"/>
        <v>359872713.84367418</v>
      </c>
      <c r="Q24" s="38">
        <f t="shared" ca="1" si="17"/>
        <v>53418623.912707709</v>
      </c>
      <c r="R24" s="12">
        <f t="shared" ca="1" si="18"/>
        <v>6.3969982742386553E-3</v>
      </c>
      <c r="U24" s="12">
        <v>3.4</v>
      </c>
      <c r="V24" s="12">
        <f t="shared" ca="1" si="19"/>
        <v>-1.8969688222399174E-3</v>
      </c>
      <c r="AA24" s="12">
        <v>24</v>
      </c>
      <c r="AB24" s="12" t="s">
        <v>1962</v>
      </c>
    </row>
    <row r="25" spans="1:28" x14ac:dyDescent="0.2">
      <c r="A25" s="125">
        <v>-4307</v>
      </c>
      <c r="B25" s="125">
        <v>-4.8375000187661499E-4</v>
      </c>
      <c r="C25" s="125">
        <v>0.1</v>
      </c>
      <c r="D25" s="127">
        <f t="shared" si="4"/>
        <v>-0.43070000000000003</v>
      </c>
      <c r="E25" s="127">
        <f t="shared" si="5"/>
        <v>-4.8375000187661499E-4</v>
      </c>
      <c r="F25" s="38">
        <f t="shared" si="6"/>
        <v>-4.3070000000000004E-2</v>
      </c>
      <c r="G25" s="38">
        <f t="shared" si="7"/>
        <v>-4.8375000187661501E-5</v>
      </c>
      <c r="H25" s="38">
        <f t="shared" si="8"/>
        <v>1.8550249000000001E-2</v>
      </c>
      <c r="I25" s="38">
        <f t="shared" si="9"/>
        <v>-7.9895922443000006E-3</v>
      </c>
      <c r="J25" s="38">
        <f t="shared" si="10"/>
        <v>3.4411173796200104E-3</v>
      </c>
      <c r="K25" s="38">
        <f t="shared" si="11"/>
        <v>2.0835112580825809E-5</v>
      </c>
      <c r="L25" s="38">
        <f t="shared" si="12"/>
        <v>-8.9736829885616759E-6</v>
      </c>
      <c r="M25" s="38">
        <f t="shared" ca="1" si="13"/>
        <v>-4.6540028783441092E-3</v>
      </c>
      <c r="N25" s="38">
        <f t="shared" ca="1" si="14"/>
        <v>1.7391009053685411E-6</v>
      </c>
      <c r="O25" s="128">
        <f t="shared" ca="1" si="15"/>
        <v>94236097.332691953</v>
      </c>
      <c r="P25" s="38">
        <f t="shared" ca="1" si="16"/>
        <v>358603905.39971864</v>
      </c>
      <c r="Q25" s="38">
        <f t="shared" ca="1" si="17"/>
        <v>53196340.62074025</v>
      </c>
      <c r="R25" s="12">
        <f t="shared" ca="1" si="18"/>
        <v>4.1702528764674942E-3</v>
      </c>
      <c r="U25" s="12">
        <v>3.6</v>
      </c>
      <c r="V25" s="12">
        <f t="shared" ca="1" si="19"/>
        <v>-3.6089154827418715E-3</v>
      </c>
      <c r="AA25" s="12">
        <v>26</v>
      </c>
      <c r="AB25" s="12" t="s">
        <v>1972</v>
      </c>
    </row>
    <row r="26" spans="1:28" x14ac:dyDescent="0.2">
      <c r="A26" s="125">
        <v>-4288</v>
      </c>
      <c r="B26" s="125">
        <v>-7.1299999981420115E-3</v>
      </c>
      <c r="C26" s="125">
        <v>0.1</v>
      </c>
      <c r="D26" s="127">
        <f t="shared" si="4"/>
        <v>-0.42880000000000001</v>
      </c>
      <c r="E26" s="127">
        <f t="shared" si="5"/>
        <v>-7.1299999981420115E-3</v>
      </c>
      <c r="F26" s="38">
        <f t="shared" si="6"/>
        <v>-4.2880000000000001E-2</v>
      </c>
      <c r="G26" s="38">
        <f t="shared" si="7"/>
        <v>-7.1299999981420123E-4</v>
      </c>
      <c r="H26" s="38">
        <f t="shared" si="8"/>
        <v>1.8386944000000002E-2</v>
      </c>
      <c r="I26" s="38">
        <f t="shared" si="9"/>
        <v>-7.8843215872000019E-3</v>
      </c>
      <c r="J26" s="38">
        <f t="shared" si="10"/>
        <v>3.3807970965913608E-3</v>
      </c>
      <c r="K26" s="38">
        <f t="shared" si="11"/>
        <v>3.0573439992032949E-4</v>
      </c>
      <c r="L26" s="38">
        <f t="shared" si="12"/>
        <v>-1.310989106858373E-4</v>
      </c>
      <c r="M26" s="38">
        <f t="shared" ca="1" si="13"/>
        <v>-4.6358875911396494E-3</v>
      </c>
      <c r="N26" s="38">
        <f t="shared" ca="1" si="14"/>
        <v>6.2205966987631166E-7</v>
      </c>
      <c r="O26" s="128">
        <f t="shared" ca="1" si="15"/>
        <v>93884208.270826772</v>
      </c>
      <c r="P26" s="38">
        <f t="shared" ca="1" si="16"/>
        <v>356419681.92871332</v>
      </c>
      <c r="Q26" s="38">
        <f t="shared" ca="1" si="17"/>
        <v>52813890.558598541</v>
      </c>
      <c r="R26" s="12">
        <f t="shared" ca="1" si="18"/>
        <v>-2.4941124070023621E-3</v>
      </c>
      <c r="U26" s="12">
        <v>3.8</v>
      </c>
      <c r="V26" s="12">
        <f t="shared" ca="1" si="19"/>
        <v>-5.5050376759272525E-3</v>
      </c>
    </row>
    <row r="27" spans="1:28" x14ac:dyDescent="0.2">
      <c r="A27" s="125">
        <v>-4280</v>
      </c>
      <c r="B27" s="125">
        <v>-8.5600000020349398E-3</v>
      </c>
      <c r="C27" s="125">
        <v>0.1</v>
      </c>
      <c r="D27" s="127">
        <f t="shared" si="4"/>
        <v>-0.42799999999999999</v>
      </c>
      <c r="E27" s="127">
        <f t="shared" si="5"/>
        <v>-8.5600000020349398E-3</v>
      </c>
      <c r="F27" s="38">
        <f t="shared" si="6"/>
        <v>-4.2800000000000005E-2</v>
      </c>
      <c r="G27" s="38">
        <f t="shared" si="7"/>
        <v>-8.56000000203494E-4</v>
      </c>
      <c r="H27" s="38">
        <f t="shared" si="8"/>
        <v>1.8318400000000002E-2</v>
      </c>
      <c r="I27" s="38">
        <f t="shared" si="9"/>
        <v>-7.8402751999999999E-3</v>
      </c>
      <c r="J27" s="38">
        <f t="shared" si="10"/>
        <v>3.3556377855999998E-3</v>
      </c>
      <c r="K27" s="38">
        <f t="shared" si="11"/>
        <v>3.6636800008709542E-4</v>
      </c>
      <c r="L27" s="38">
        <f t="shared" si="12"/>
        <v>-1.5680550403727683E-4</v>
      </c>
      <c r="M27" s="38">
        <f t="shared" ca="1" si="13"/>
        <v>-4.6282650745297855E-3</v>
      </c>
      <c r="N27" s="38">
        <f t="shared" ca="1" si="14"/>
        <v>1.5458539540163962E-6</v>
      </c>
      <c r="O27" s="128">
        <f t="shared" ca="1" si="15"/>
        <v>93736334.907899722</v>
      </c>
      <c r="P27" s="38">
        <f t="shared" ca="1" si="16"/>
        <v>355502791.13507915</v>
      </c>
      <c r="Q27" s="38">
        <f t="shared" ca="1" si="17"/>
        <v>52653423.925431937</v>
      </c>
      <c r="R27" s="12">
        <f t="shared" ca="1" si="18"/>
        <v>-3.9317349275051544E-3</v>
      </c>
      <c r="U27" s="12">
        <v>4</v>
      </c>
      <c r="V27" s="12">
        <f t="shared" ca="1" si="19"/>
        <v>-7.5853354017960638E-3</v>
      </c>
    </row>
    <row r="28" spans="1:28" x14ac:dyDescent="0.2">
      <c r="A28" s="125">
        <v>-4264</v>
      </c>
      <c r="B28" s="125">
        <v>-6.4200000051641837E-3</v>
      </c>
      <c r="C28" s="125">
        <v>0.1</v>
      </c>
      <c r="D28" s="127">
        <f t="shared" si="4"/>
        <v>-0.4264</v>
      </c>
      <c r="E28" s="127">
        <f t="shared" si="5"/>
        <v>-6.4200000051641837E-3</v>
      </c>
      <c r="F28" s="38">
        <f t="shared" si="6"/>
        <v>-4.2640000000000004E-2</v>
      </c>
      <c r="G28" s="38">
        <f t="shared" si="7"/>
        <v>-6.4200000051641839E-4</v>
      </c>
      <c r="H28" s="38">
        <f t="shared" si="8"/>
        <v>1.8181696000000001E-2</v>
      </c>
      <c r="I28" s="38">
        <f t="shared" si="9"/>
        <v>-7.7526751744000002E-3</v>
      </c>
      <c r="J28" s="38">
        <f t="shared" si="10"/>
        <v>3.3057406943641601E-3</v>
      </c>
      <c r="K28" s="38">
        <f t="shared" si="11"/>
        <v>2.7374880022020079E-4</v>
      </c>
      <c r="L28" s="38">
        <f t="shared" si="12"/>
        <v>-1.1672648841389362E-4</v>
      </c>
      <c r="M28" s="38">
        <f t="shared" ca="1" si="13"/>
        <v>-4.6130288817356263E-3</v>
      </c>
      <c r="N28" s="38">
        <f t="shared" ca="1" si="14"/>
        <v>3.2651446409046632E-7</v>
      </c>
      <c r="O28" s="128">
        <f t="shared" ca="1" si="15"/>
        <v>93441103.837507248</v>
      </c>
      <c r="P28" s="38">
        <f t="shared" ca="1" si="16"/>
        <v>353673946.0832749</v>
      </c>
      <c r="Q28" s="38">
        <f t="shared" ca="1" si="17"/>
        <v>52333492.839219771</v>
      </c>
      <c r="R28" s="12">
        <f t="shared" ca="1" si="18"/>
        <v>-1.8069711234285574E-3</v>
      </c>
      <c r="U28" s="12">
        <v>4.2</v>
      </c>
      <c r="V28" s="12">
        <f t="shared" ca="1" si="19"/>
        <v>-9.8498086603483054E-3</v>
      </c>
    </row>
    <row r="29" spans="1:28" x14ac:dyDescent="0.2">
      <c r="A29" s="125">
        <v>-4256</v>
      </c>
      <c r="B29" s="125">
        <v>-8.4999999671708792E-4</v>
      </c>
      <c r="C29" s="125">
        <v>0.1</v>
      </c>
      <c r="D29" s="127">
        <f t="shared" si="4"/>
        <v>-0.42559999999999998</v>
      </c>
      <c r="E29" s="127">
        <f t="shared" si="5"/>
        <v>-8.4999999671708792E-4</v>
      </c>
      <c r="F29" s="38">
        <f t="shared" si="6"/>
        <v>-4.2560000000000001E-2</v>
      </c>
      <c r="G29" s="38">
        <f t="shared" si="7"/>
        <v>-8.4999999671708792E-5</v>
      </c>
      <c r="H29" s="38">
        <f t="shared" si="8"/>
        <v>1.8113536E-2</v>
      </c>
      <c r="I29" s="38">
        <f t="shared" si="9"/>
        <v>-7.7091209215999993E-3</v>
      </c>
      <c r="J29" s="38">
        <f t="shared" si="10"/>
        <v>3.2810018642329595E-3</v>
      </c>
      <c r="K29" s="38">
        <f t="shared" si="11"/>
        <v>3.617599986027926E-5</v>
      </c>
      <c r="L29" s="38">
        <f t="shared" si="12"/>
        <v>-1.5396505540534852E-5</v>
      </c>
      <c r="M29" s="38">
        <f t="shared" ca="1" si="13"/>
        <v>-4.605415205551331E-3</v>
      </c>
      <c r="N29" s="38">
        <f t="shared" ca="1" si="14"/>
        <v>1.4103143390743543E-6</v>
      </c>
      <c r="O29" s="128">
        <f t="shared" ca="1" si="15"/>
        <v>93293745.867981777</v>
      </c>
      <c r="P29" s="38">
        <f t="shared" ca="1" si="16"/>
        <v>352761988.22577327</v>
      </c>
      <c r="Q29" s="38">
        <f t="shared" ca="1" si="17"/>
        <v>52174027.562931739</v>
      </c>
      <c r="R29" s="12">
        <f t="shared" ca="1" si="18"/>
        <v>3.7554152088342431E-3</v>
      </c>
    </row>
    <row r="30" spans="1:28" x14ac:dyDescent="0.2">
      <c r="A30" s="125">
        <v>-4245</v>
      </c>
      <c r="B30" s="125">
        <v>-5.0662500070757233E-3</v>
      </c>
      <c r="C30" s="125">
        <v>0.1</v>
      </c>
      <c r="D30" s="127">
        <f t="shared" si="4"/>
        <v>-0.42449999999999999</v>
      </c>
      <c r="E30" s="127">
        <f t="shared" si="5"/>
        <v>-5.0662500070757233E-3</v>
      </c>
      <c r="F30" s="38">
        <f t="shared" si="6"/>
        <v>-4.2450000000000002E-2</v>
      </c>
      <c r="G30" s="38">
        <f t="shared" si="7"/>
        <v>-5.0662500070757237E-4</v>
      </c>
      <c r="H30" s="38">
        <f t="shared" si="8"/>
        <v>1.8020024999999999E-2</v>
      </c>
      <c r="I30" s="38">
        <f t="shared" si="9"/>
        <v>-7.6495006124999996E-3</v>
      </c>
      <c r="J30" s="38">
        <f t="shared" si="10"/>
        <v>3.2472130100062498E-3</v>
      </c>
      <c r="K30" s="38">
        <f t="shared" si="11"/>
        <v>2.1506231280036446E-4</v>
      </c>
      <c r="L30" s="38">
        <f t="shared" si="12"/>
        <v>-9.129395178375471E-5</v>
      </c>
      <c r="M30" s="38">
        <f t="shared" ca="1" si="13"/>
        <v>-4.5949512123837173E-3</v>
      </c>
      <c r="N30" s="38">
        <f t="shared" ca="1" si="14"/>
        <v>2.2212255387813763E-8</v>
      </c>
      <c r="O30" s="128">
        <f t="shared" ca="1" si="15"/>
        <v>93091408.718999431</v>
      </c>
      <c r="P30" s="38">
        <f t="shared" ca="1" si="16"/>
        <v>351510724.78354847</v>
      </c>
      <c r="Q30" s="38">
        <f t="shared" ca="1" si="17"/>
        <v>51955306.389906749</v>
      </c>
      <c r="R30" s="12">
        <f t="shared" ca="1" si="18"/>
        <v>-4.7129879469200598E-4</v>
      </c>
    </row>
    <row r="31" spans="1:28" x14ac:dyDescent="0.2">
      <c r="A31" s="125">
        <v>-4237</v>
      </c>
      <c r="B31" s="125">
        <v>-4.4962500032852404E-3</v>
      </c>
      <c r="C31" s="125">
        <v>0.1</v>
      </c>
      <c r="D31" s="127">
        <f t="shared" si="4"/>
        <v>-0.42370000000000002</v>
      </c>
      <c r="E31" s="127">
        <f t="shared" si="5"/>
        <v>-4.4962500032852404E-3</v>
      </c>
      <c r="F31" s="38">
        <f t="shared" si="6"/>
        <v>-4.2370000000000005E-2</v>
      </c>
      <c r="G31" s="38">
        <f t="shared" si="7"/>
        <v>-4.4962500032852404E-4</v>
      </c>
      <c r="H31" s="38">
        <f t="shared" si="8"/>
        <v>1.7952169000000004E-2</v>
      </c>
      <c r="I31" s="38">
        <f t="shared" si="9"/>
        <v>-7.6063340053000019E-3</v>
      </c>
      <c r="J31" s="38">
        <f t="shared" si="10"/>
        <v>3.222803718045611E-3</v>
      </c>
      <c r="K31" s="38">
        <f t="shared" si="11"/>
        <v>1.9050611263919564E-4</v>
      </c>
      <c r="L31" s="38">
        <f t="shared" si="12"/>
        <v>-8.0717439925227194E-5</v>
      </c>
      <c r="M31" s="38">
        <f t="shared" ca="1" si="13"/>
        <v>-4.5873445348696652E-3</v>
      </c>
      <c r="N31" s="38">
        <f t="shared" ca="1" si="14"/>
        <v>8.2982136845857709E-10</v>
      </c>
      <c r="O31" s="128">
        <f t="shared" ca="1" si="15"/>
        <v>92944457.933315575</v>
      </c>
      <c r="P31" s="38">
        <f t="shared" ca="1" si="16"/>
        <v>350602660.68776959</v>
      </c>
      <c r="Q31" s="38">
        <f t="shared" ca="1" si="17"/>
        <v>51796631.229090147</v>
      </c>
      <c r="R31" s="12">
        <f t="shared" ca="1" si="18"/>
        <v>9.1094531584424814E-5</v>
      </c>
    </row>
    <row r="32" spans="1:28" x14ac:dyDescent="0.2">
      <c r="A32" s="125">
        <v>-4220</v>
      </c>
      <c r="B32" s="125">
        <v>-2.2850000023026951E-3</v>
      </c>
      <c r="C32" s="125">
        <v>0.1</v>
      </c>
      <c r="D32" s="127">
        <f t="shared" si="4"/>
        <v>-0.42199999999999999</v>
      </c>
      <c r="E32" s="127">
        <f t="shared" si="5"/>
        <v>-2.2850000023026951E-3</v>
      </c>
      <c r="F32" s="38">
        <f t="shared" si="6"/>
        <v>-4.2200000000000001E-2</v>
      </c>
      <c r="G32" s="38">
        <f t="shared" si="7"/>
        <v>-2.2850000023026952E-4</v>
      </c>
      <c r="H32" s="38">
        <f t="shared" si="8"/>
        <v>1.7808399999999999E-2</v>
      </c>
      <c r="I32" s="38">
        <f t="shared" si="9"/>
        <v>-7.515144799999999E-3</v>
      </c>
      <c r="J32" s="38">
        <f t="shared" si="10"/>
        <v>3.1713911055999996E-3</v>
      </c>
      <c r="K32" s="38">
        <f t="shared" si="11"/>
        <v>9.6427000097173737E-5</v>
      </c>
      <c r="L32" s="38">
        <f t="shared" si="12"/>
        <v>-4.0692194041007318E-5</v>
      </c>
      <c r="M32" s="38">
        <f t="shared" ca="1" si="13"/>
        <v>-4.5711901294774758E-3</v>
      </c>
      <c r="N32" s="38">
        <f t="shared" ca="1" si="14"/>
        <v>5.2266652975914398E-7</v>
      </c>
      <c r="O32" s="128">
        <f t="shared" ca="1" si="15"/>
        <v>92632755.871392056</v>
      </c>
      <c r="P32" s="38">
        <f t="shared" ca="1" si="16"/>
        <v>348678455.76434374</v>
      </c>
      <c r="Q32" s="38">
        <f t="shared" ca="1" si="17"/>
        <v>51460548.301586106</v>
      </c>
      <c r="R32" s="12">
        <f t="shared" ca="1" si="18"/>
        <v>2.2861901271747807E-3</v>
      </c>
    </row>
    <row r="33" spans="1:18" x14ac:dyDescent="0.2">
      <c r="A33" s="125">
        <v>-4218</v>
      </c>
      <c r="B33" s="125">
        <v>-5.1425000056042336E-3</v>
      </c>
      <c r="C33" s="125">
        <v>0.1</v>
      </c>
      <c r="D33" s="127">
        <f t="shared" si="4"/>
        <v>-0.42180000000000001</v>
      </c>
      <c r="E33" s="127">
        <f t="shared" si="5"/>
        <v>-5.1425000056042336E-3</v>
      </c>
      <c r="F33" s="38">
        <f t="shared" si="6"/>
        <v>-4.2180000000000002E-2</v>
      </c>
      <c r="G33" s="38">
        <f t="shared" si="7"/>
        <v>-5.142500005604234E-4</v>
      </c>
      <c r="H33" s="38">
        <f t="shared" si="8"/>
        <v>1.7791524000000003E-2</v>
      </c>
      <c r="I33" s="38">
        <f t="shared" si="9"/>
        <v>-7.5044648232000018E-3</v>
      </c>
      <c r="J33" s="38">
        <f t="shared" si="10"/>
        <v>3.1653832624257607E-3</v>
      </c>
      <c r="K33" s="38">
        <f t="shared" si="11"/>
        <v>2.1691065023638661E-4</v>
      </c>
      <c r="L33" s="38">
        <f t="shared" si="12"/>
        <v>-9.1492912269707866E-5</v>
      </c>
      <c r="M33" s="38">
        <f t="shared" ca="1" si="13"/>
        <v>-4.5692904860298224E-3</v>
      </c>
      <c r="N33" s="38">
        <f t="shared" ca="1" si="14"/>
        <v>3.2856915333072721E-8</v>
      </c>
      <c r="O33" s="128">
        <f t="shared" ca="1" si="15"/>
        <v>92596135.814762637</v>
      </c>
      <c r="P33" s="38">
        <f t="shared" ca="1" si="16"/>
        <v>348452563.73541301</v>
      </c>
      <c r="Q33" s="38">
        <f t="shared" ca="1" si="17"/>
        <v>51421107.509495191</v>
      </c>
      <c r="R33" s="12">
        <f t="shared" ca="1" si="18"/>
        <v>-5.7320951957441114E-4</v>
      </c>
    </row>
    <row r="34" spans="1:18" x14ac:dyDescent="0.2">
      <c r="A34" s="125">
        <v>-4210</v>
      </c>
      <c r="B34" s="125">
        <v>-9.572499999194406E-3</v>
      </c>
      <c r="C34" s="125">
        <v>0.1</v>
      </c>
      <c r="D34" s="127">
        <f t="shared" si="4"/>
        <v>-0.42099999999999999</v>
      </c>
      <c r="E34" s="127">
        <f t="shared" si="5"/>
        <v>-9.572499999194406E-3</v>
      </c>
      <c r="F34" s="38">
        <f t="shared" si="6"/>
        <v>-4.2099999999999999E-2</v>
      </c>
      <c r="G34" s="38">
        <f t="shared" si="7"/>
        <v>-9.5724999991944062E-4</v>
      </c>
      <c r="H34" s="38">
        <f t="shared" si="8"/>
        <v>1.77241E-2</v>
      </c>
      <c r="I34" s="38">
        <f t="shared" si="9"/>
        <v>-7.4618460999999999E-3</v>
      </c>
      <c r="J34" s="38">
        <f t="shared" si="10"/>
        <v>3.1414372080999999E-3</v>
      </c>
      <c r="K34" s="38">
        <f t="shared" si="11"/>
        <v>4.0300224996608447E-4</v>
      </c>
      <c r="L34" s="38">
        <f t="shared" si="12"/>
        <v>-1.6966394723572155E-4</v>
      </c>
      <c r="M34" s="38">
        <f t="shared" ca="1" si="13"/>
        <v>-4.5616937539945338E-3</v>
      </c>
      <c r="N34" s="38">
        <f t="shared" ca="1" si="14"/>
        <v>2.5108179226934042E-6</v>
      </c>
      <c r="O34" s="128">
        <f t="shared" ca="1" si="15"/>
        <v>92449762.389355034</v>
      </c>
      <c r="P34" s="38">
        <f t="shared" ca="1" si="16"/>
        <v>347550015.45498109</v>
      </c>
      <c r="Q34" s="38">
        <f t="shared" ca="1" si="17"/>
        <v>51263551.159798108</v>
      </c>
      <c r="R34" s="12">
        <f t="shared" ca="1" si="18"/>
        <v>-5.0108062451998722E-3</v>
      </c>
    </row>
    <row r="35" spans="1:18" x14ac:dyDescent="0.2">
      <c r="A35" s="125">
        <v>-4191</v>
      </c>
      <c r="B35" s="125">
        <v>-1.1218750005355105E-2</v>
      </c>
      <c r="C35" s="125">
        <v>0.1</v>
      </c>
      <c r="D35" s="127">
        <f t="shared" si="4"/>
        <v>-0.41909999999999997</v>
      </c>
      <c r="E35" s="127">
        <f t="shared" si="5"/>
        <v>-1.1218750005355105E-2</v>
      </c>
      <c r="F35" s="38">
        <f t="shared" si="6"/>
        <v>-4.1910000000000003E-2</v>
      </c>
      <c r="G35" s="38">
        <f t="shared" si="7"/>
        <v>-1.1218750005355105E-3</v>
      </c>
      <c r="H35" s="38">
        <f t="shared" si="8"/>
        <v>1.7564481E-2</v>
      </c>
      <c r="I35" s="38">
        <f t="shared" si="9"/>
        <v>-7.3612739870999996E-3</v>
      </c>
      <c r="J35" s="38">
        <f t="shared" si="10"/>
        <v>3.0851099279936094E-3</v>
      </c>
      <c r="K35" s="38">
        <f t="shared" si="11"/>
        <v>4.7017781272443241E-4</v>
      </c>
      <c r="L35" s="38">
        <f t="shared" si="12"/>
        <v>-1.9705152131280961E-4</v>
      </c>
      <c r="M35" s="38">
        <f t="shared" ca="1" si="13"/>
        <v>-4.5436633256667582E-3</v>
      </c>
      <c r="N35" s="38">
        <f t="shared" ca="1" si="14"/>
        <v>4.4556782181352796E-6</v>
      </c>
      <c r="O35" s="128">
        <f t="shared" ca="1" si="15"/>
        <v>92102809.733434424</v>
      </c>
      <c r="P35" s="38">
        <f t="shared" ca="1" si="16"/>
        <v>345412994.30189198</v>
      </c>
      <c r="Q35" s="38">
        <f t="shared" ca="1" si="17"/>
        <v>50890679.069310188</v>
      </c>
      <c r="R35" s="12">
        <f t="shared" ca="1" si="18"/>
        <v>-6.6750866796883466E-3</v>
      </c>
    </row>
    <row r="36" spans="1:18" x14ac:dyDescent="0.2">
      <c r="A36" s="125">
        <v>-4191</v>
      </c>
      <c r="B36" s="125">
        <v>-1.0218750001513399E-2</v>
      </c>
      <c r="C36" s="125">
        <v>0.1</v>
      </c>
      <c r="D36" s="127">
        <f t="shared" si="4"/>
        <v>-0.41909999999999997</v>
      </c>
      <c r="E36" s="127">
        <f t="shared" si="5"/>
        <v>-1.0218750001513399E-2</v>
      </c>
      <c r="F36" s="38">
        <f t="shared" si="6"/>
        <v>-4.1910000000000003E-2</v>
      </c>
      <c r="G36" s="38">
        <f t="shared" si="7"/>
        <v>-1.0218750001513399E-3</v>
      </c>
      <c r="H36" s="38">
        <f t="shared" si="8"/>
        <v>1.7564481E-2</v>
      </c>
      <c r="I36" s="38">
        <f t="shared" si="9"/>
        <v>-7.3612739870999996E-3</v>
      </c>
      <c r="J36" s="38">
        <f t="shared" si="10"/>
        <v>3.0851099279936094E-3</v>
      </c>
      <c r="K36" s="38">
        <f t="shared" si="11"/>
        <v>4.2826781256342651E-4</v>
      </c>
      <c r="L36" s="38">
        <f t="shared" si="12"/>
        <v>-1.7948704024533203E-4</v>
      </c>
      <c r="M36" s="38">
        <f t="shared" ca="1" si="13"/>
        <v>-4.5436633256667582E-3</v>
      </c>
      <c r="N36" s="38">
        <f t="shared" ca="1" si="14"/>
        <v>3.220660877837208E-6</v>
      </c>
      <c r="O36" s="128">
        <f t="shared" ca="1" si="15"/>
        <v>92102809.733434424</v>
      </c>
      <c r="P36" s="38">
        <f t="shared" ca="1" si="16"/>
        <v>345412994.30189198</v>
      </c>
      <c r="Q36" s="38">
        <f t="shared" ca="1" si="17"/>
        <v>50890679.069310188</v>
      </c>
      <c r="R36" s="12">
        <f t="shared" ca="1" si="18"/>
        <v>-5.675086675846641E-3</v>
      </c>
    </row>
    <row r="37" spans="1:18" x14ac:dyDescent="0.2">
      <c r="A37" s="125">
        <v>-4183</v>
      </c>
      <c r="B37" s="125">
        <v>-8.6487500011571683E-3</v>
      </c>
      <c r="C37" s="125">
        <v>0.1</v>
      </c>
      <c r="D37" s="127">
        <f t="shared" si="4"/>
        <v>-0.41830000000000001</v>
      </c>
      <c r="E37" s="127">
        <f t="shared" si="5"/>
        <v>-8.6487500011571683E-3</v>
      </c>
      <c r="F37" s="38">
        <f t="shared" si="6"/>
        <v>-4.1830000000000006E-2</v>
      </c>
      <c r="G37" s="38">
        <f t="shared" si="7"/>
        <v>-8.6487500011571687E-4</v>
      </c>
      <c r="H37" s="38">
        <f t="shared" si="8"/>
        <v>1.7497489000000001E-2</v>
      </c>
      <c r="I37" s="38">
        <f t="shared" si="9"/>
        <v>-7.319199648700001E-3</v>
      </c>
      <c r="J37" s="38">
        <f t="shared" si="10"/>
        <v>3.0616212130512104E-3</v>
      </c>
      <c r="K37" s="38">
        <f t="shared" si="11"/>
        <v>3.6177721254840436E-4</v>
      </c>
      <c r="L37" s="38">
        <f t="shared" si="12"/>
        <v>-1.5133140800899754E-4</v>
      </c>
      <c r="M37" s="38">
        <f t="shared" ca="1" si="13"/>
        <v>-4.5360765391102347E-3</v>
      </c>
      <c r="N37" s="38">
        <f t="shared" ca="1" si="14"/>
        <v>1.6914083005425109E-6</v>
      </c>
      <c r="O37" s="128">
        <f t="shared" ca="1" si="15"/>
        <v>91957012.179849148</v>
      </c>
      <c r="P37" s="38">
        <f t="shared" ca="1" si="16"/>
        <v>344515941.41310114</v>
      </c>
      <c r="Q37" s="38">
        <f t="shared" ca="1" si="17"/>
        <v>50734236.861245096</v>
      </c>
      <c r="R37" s="12">
        <f t="shared" ca="1" si="18"/>
        <v>-4.1126734620469335E-3</v>
      </c>
    </row>
    <row r="38" spans="1:18" x14ac:dyDescent="0.2">
      <c r="A38" s="125">
        <v>-4180</v>
      </c>
      <c r="B38" s="125">
        <v>-5.4349999991245568E-3</v>
      </c>
      <c r="C38" s="125">
        <v>0.1</v>
      </c>
      <c r="D38" s="127">
        <f t="shared" si="4"/>
        <v>-0.41799999999999998</v>
      </c>
      <c r="E38" s="127">
        <f t="shared" si="5"/>
        <v>-5.4349999991245568E-3</v>
      </c>
      <c r="F38" s="38">
        <f t="shared" si="6"/>
        <v>-4.1800000000000004E-2</v>
      </c>
      <c r="G38" s="38">
        <f t="shared" si="7"/>
        <v>-5.434999999124557E-4</v>
      </c>
      <c r="H38" s="38">
        <f t="shared" si="8"/>
        <v>1.7472400000000003E-2</v>
      </c>
      <c r="I38" s="38">
        <f t="shared" si="9"/>
        <v>-7.3034632000000006E-3</v>
      </c>
      <c r="J38" s="38">
        <f t="shared" si="10"/>
        <v>3.0528476176000002E-3</v>
      </c>
      <c r="K38" s="38">
        <f t="shared" si="11"/>
        <v>2.2718299996340647E-4</v>
      </c>
      <c r="L38" s="38">
        <f t="shared" si="12"/>
        <v>-9.4962493984703894E-5</v>
      </c>
      <c r="M38" s="38">
        <f t="shared" ca="1" si="13"/>
        <v>-4.5332322538756114E-3</v>
      </c>
      <c r="N38" s="38">
        <f t="shared" ca="1" si="14"/>
        <v>8.1318506637136697E-8</v>
      </c>
      <c r="O38" s="128">
        <f t="shared" ca="1" si="15"/>
        <v>91902382.020847723</v>
      </c>
      <c r="P38" s="38">
        <f t="shared" ca="1" si="16"/>
        <v>344179965.45290536</v>
      </c>
      <c r="Q38" s="38">
        <f t="shared" ca="1" si="17"/>
        <v>50675655.932376064</v>
      </c>
      <c r="R38" s="12">
        <f t="shared" ca="1" si="18"/>
        <v>-9.0176774524894539E-4</v>
      </c>
    </row>
    <row r="39" spans="1:18" x14ac:dyDescent="0.2">
      <c r="A39" s="125">
        <v>-4177</v>
      </c>
      <c r="B39" s="125">
        <v>2.77875000028871E-3</v>
      </c>
      <c r="C39" s="125">
        <v>0.1</v>
      </c>
      <c r="D39" s="127">
        <f t="shared" si="4"/>
        <v>-0.41770000000000002</v>
      </c>
      <c r="E39" s="127">
        <f t="shared" si="5"/>
        <v>2.77875000028871E-3</v>
      </c>
      <c r="F39" s="38">
        <f t="shared" si="6"/>
        <v>-4.1770000000000002E-2</v>
      </c>
      <c r="G39" s="38">
        <f t="shared" si="7"/>
        <v>2.7787500002887102E-4</v>
      </c>
      <c r="H39" s="38">
        <f t="shared" si="8"/>
        <v>1.7447329000000001E-2</v>
      </c>
      <c r="I39" s="38">
        <f t="shared" si="9"/>
        <v>-7.287749323300001E-3</v>
      </c>
      <c r="J39" s="38">
        <f t="shared" si="10"/>
        <v>3.0440928923424104E-3</v>
      </c>
      <c r="K39" s="38">
        <f t="shared" si="11"/>
        <v>-1.1606838751205943E-4</v>
      </c>
      <c r="L39" s="38">
        <f t="shared" si="12"/>
        <v>4.8481765463787223E-5</v>
      </c>
      <c r="M39" s="38">
        <f t="shared" ca="1" si="13"/>
        <v>-4.5303883830359361E-3</v>
      </c>
      <c r="N39" s="38">
        <f t="shared" ca="1" si="14"/>
        <v>5.3423503906589625E-6</v>
      </c>
      <c r="O39" s="128">
        <f t="shared" ca="1" si="15"/>
        <v>91847775.809466287</v>
      </c>
      <c r="P39" s="38">
        <f t="shared" ca="1" si="16"/>
        <v>343844217.82215554</v>
      </c>
      <c r="Q39" s="38">
        <f t="shared" ca="1" si="17"/>
        <v>50617121.278583497</v>
      </c>
      <c r="R39" s="12">
        <f t="shared" ca="1" si="18"/>
        <v>7.3091383833246461E-3</v>
      </c>
    </row>
    <row r="40" spans="1:18" x14ac:dyDescent="0.2">
      <c r="A40" s="125">
        <v>-4177</v>
      </c>
      <c r="B40" s="125">
        <v>2.77875000028871E-3</v>
      </c>
      <c r="C40" s="125">
        <v>0.2</v>
      </c>
      <c r="D40" s="127">
        <f t="shared" si="4"/>
        <v>-0.41770000000000002</v>
      </c>
      <c r="E40" s="127">
        <f t="shared" si="5"/>
        <v>2.77875000028871E-3</v>
      </c>
      <c r="F40" s="38">
        <f t="shared" si="6"/>
        <v>-8.3540000000000003E-2</v>
      </c>
      <c r="G40" s="38">
        <f t="shared" si="7"/>
        <v>5.5575000005774204E-4</v>
      </c>
      <c r="H40" s="38">
        <f t="shared" si="8"/>
        <v>3.4894658000000002E-2</v>
      </c>
      <c r="I40" s="38">
        <f t="shared" si="9"/>
        <v>-1.4575498646600002E-2</v>
      </c>
      <c r="J40" s="38">
        <f t="shared" si="10"/>
        <v>6.0881857846848209E-3</v>
      </c>
      <c r="K40" s="38">
        <f t="shared" si="11"/>
        <v>-2.3213677502411886E-4</v>
      </c>
      <c r="L40" s="38">
        <f t="shared" si="12"/>
        <v>9.6963530927574447E-5</v>
      </c>
      <c r="M40" s="38">
        <f t="shared" ca="1" si="13"/>
        <v>-4.5303883830359361E-3</v>
      </c>
      <c r="N40" s="38">
        <f t="shared" ca="1" si="14"/>
        <v>1.0684700781317925E-5</v>
      </c>
      <c r="O40" s="128">
        <f t="shared" ca="1" si="15"/>
        <v>367391103.23786515</v>
      </c>
      <c r="P40" s="38">
        <f t="shared" ca="1" si="16"/>
        <v>1375376871.2886221</v>
      </c>
      <c r="Q40" s="38">
        <f t="shared" ca="1" si="17"/>
        <v>202468485.11433399</v>
      </c>
      <c r="R40" s="12">
        <f t="shared" ca="1" si="18"/>
        <v>7.3091383833246461E-3</v>
      </c>
    </row>
    <row r="41" spans="1:18" x14ac:dyDescent="0.2">
      <c r="A41" s="125">
        <v>-4174</v>
      </c>
      <c r="B41" s="125">
        <v>-1.007500002742745E-3</v>
      </c>
      <c r="C41" s="125">
        <v>0.1</v>
      </c>
      <c r="D41" s="127">
        <f t="shared" si="4"/>
        <v>-0.41739999999999999</v>
      </c>
      <c r="E41" s="127">
        <f t="shared" si="5"/>
        <v>-1.007500002742745E-3</v>
      </c>
      <c r="F41" s="38">
        <f t="shared" si="6"/>
        <v>-4.1739999999999999E-2</v>
      </c>
      <c r="G41" s="38">
        <f t="shared" si="7"/>
        <v>-1.0075000027427451E-4</v>
      </c>
      <c r="H41" s="38">
        <f t="shared" si="8"/>
        <v>1.7422276E-2</v>
      </c>
      <c r="I41" s="38">
        <f t="shared" si="9"/>
        <v>-7.2720580024E-3</v>
      </c>
      <c r="J41" s="38">
        <f t="shared" si="10"/>
        <v>3.0353570102017598E-3</v>
      </c>
      <c r="K41" s="38">
        <f t="shared" si="11"/>
        <v>4.2053050114482177E-5</v>
      </c>
      <c r="L41" s="38">
        <f t="shared" si="12"/>
        <v>-1.7552943117784861E-5</v>
      </c>
      <c r="M41" s="38">
        <f t="shared" ca="1" si="13"/>
        <v>-4.5275449265912097E-3</v>
      </c>
      <c r="N41" s="38">
        <f t="shared" ca="1" si="14"/>
        <v>1.2390716265911345E-6</v>
      </c>
      <c r="O41" s="128">
        <f t="shared" ca="1" si="15"/>
        <v>91793193.538825244</v>
      </c>
      <c r="P41" s="38">
        <f t="shared" ca="1" si="16"/>
        <v>343508698.42651188</v>
      </c>
      <c r="Q41" s="38">
        <f t="shared" ca="1" si="17"/>
        <v>50558632.878303602</v>
      </c>
      <c r="R41" s="12">
        <f t="shared" ca="1" si="18"/>
        <v>3.5200449238484647E-3</v>
      </c>
    </row>
    <row r="42" spans="1:18" x14ac:dyDescent="0.2">
      <c r="A42" s="125">
        <v>-4166</v>
      </c>
      <c r="B42" s="125">
        <v>6.5624999988358468E-3</v>
      </c>
      <c r="C42" s="125">
        <v>0.1</v>
      </c>
      <c r="D42" s="127">
        <f t="shared" si="4"/>
        <v>-0.41660000000000003</v>
      </c>
      <c r="E42" s="127">
        <f t="shared" si="5"/>
        <v>6.5624999988358468E-3</v>
      </c>
      <c r="F42" s="38">
        <f t="shared" si="6"/>
        <v>-4.1660000000000003E-2</v>
      </c>
      <c r="G42" s="38">
        <f t="shared" si="7"/>
        <v>6.562499998835847E-4</v>
      </c>
      <c r="H42" s="38">
        <f t="shared" si="8"/>
        <v>1.7355556000000001E-2</v>
      </c>
      <c r="I42" s="38">
        <f t="shared" si="9"/>
        <v>-7.2303246296000013E-3</v>
      </c>
      <c r="J42" s="38">
        <f t="shared" si="10"/>
        <v>3.0121532406913606E-3</v>
      </c>
      <c r="K42" s="38">
        <f t="shared" si="11"/>
        <v>-2.7339374995150143E-4</v>
      </c>
      <c r="L42" s="38">
        <f t="shared" si="12"/>
        <v>1.138958362297955E-4</v>
      </c>
      <c r="M42" s="38">
        <f t="shared" ca="1" si="13"/>
        <v>-4.5199644020027978E-3</v>
      </c>
      <c r="N42" s="38">
        <f t="shared" ca="1" si="14"/>
        <v>1.2282101719585583E-5</v>
      </c>
      <c r="O42" s="128">
        <f t="shared" ca="1" si="15"/>
        <v>91647757.808428138</v>
      </c>
      <c r="P42" s="38">
        <f t="shared" ca="1" si="16"/>
        <v>342615095.13694805</v>
      </c>
      <c r="Q42" s="38">
        <f t="shared" ca="1" si="17"/>
        <v>50402889.775233008</v>
      </c>
      <c r="R42" s="12">
        <f t="shared" ca="1" si="18"/>
        <v>1.1082464400838644E-2</v>
      </c>
    </row>
    <row r="43" spans="1:18" x14ac:dyDescent="0.2">
      <c r="A43" s="125">
        <v>-4164</v>
      </c>
      <c r="B43" s="125">
        <v>-5.2950000026612543E-3</v>
      </c>
      <c r="C43" s="125">
        <v>0.1</v>
      </c>
      <c r="D43" s="127">
        <f t="shared" si="4"/>
        <v>-0.41639999999999999</v>
      </c>
      <c r="E43" s="127">
        <f t="shared" si="5"/>
        <v>-5.2950000026612543E-3</v>
      </c>
      <c r="F43" s="38">
        <f t="shared" si="6"/>
        <v>-4.1640000000000003E-2</v>
      </c>
      <c r="G43" s="38">
        <f t="shared" si="7"/>
        <v>-5.2950000026612547E-4</v>
      </c>
      <c r="H43" s="38">
        <f t="shared" si="8"/>
        <v>1.7338895999999999E-2</v>
      </c>
      <c r="I43" s="38">
        <f t="shared" si="9"/>
        <v>-7.2199162943999999E-3</v>
      </c>
      <c r="J43" s="38">
        <f t="shared" si="10"/>
        <v>3.0063731449881601E-3</v>
      </c>
      <c r="K43" s="38">
        <f t="shared" si="11"/>
        <v>2.2048380011081465E-4</v>
      </c>
      <c r="L43" s="38">
        <f t="shared" si="12"/>
        <v>-9.1809454366143222E-5</v>
      </c>
      <c r="M43" s="38">
        <f t="shared" ca="1" si="13"/>
        <v>-4.5180697312945254E-3</v>
      </c>
      <c r="N43" s="38">
        <f t="shared" ca="1" si="14"/>
        <v>6.0362064656597907E-8</v>
      </c>
      <c r="O43" s="128">
        <f t="shared" ca="1" si="15"/>
        <v>91611425.453726605</v>
      </c>
      <c r="P43" s="38">
        <f t="shared" ca="1" si="16"/>
        <v>342391947.59477717</v>
      </c>
      <c r="Q43" s="38">
        <f t="shared" ca="1" si="17"/>
        <v>50364005.32040944</v>
      </c>
      <c r="R43" s="12">
        <f t="shared" ca="1" si="18"/>
        <v>-7.769302713667289E-4</v>
      </c>
    </row>
    <row r="44" spans="1:18" x14ac:dyDescent="0.2">
      <c r="A44" s="125">
        <v>-4161</v>
      </c>
      <c r="B44" s="125">
        <v>-6.08125000144355E-3</v>
      </c>
      <c r="C44" s="125">
        <v>0.1</v>
      </c>
      <c r="D44" s="127">
        <f t="shared" si="4"/>
        <v>-0.41610000000000003</v>
      </c>
      <c r="E44" s="127">
        <f t="shared" si="5"/>
        <v>-6.08125000144355E-3</v>
      </c>
      <c r="F44" s="38">
        <f t="shared" si="6"/>
        <v>-4.1610000000000008E-2</v>
      </c>
      <c r="G44" s="38">
        <f t="shared" si="7"/>
        <v>-6.0812500014435506E-4</v>
      </c>
      <c r="H44" s="38">
        <f t="shared" si="8"/>
        <v>1.7313921000000003E-2</v>
      </c>
      <c r="I44" s="38">
        <f t="shared" si="9"/>
        <v>-7.2043225281000021E-3</v>
      </c>
      <c r="J44" s="38">
        <f t="shared" si="10"/>
        <v>2.9977186039424112E-3</v>
      </c>
      <c r="K44" s="38">
        <f t="shared" si="11"/>
        <v>2.5304081256006616E-4</v>
      </c>
      <c r="L44" s="38">
        <f t="shared" si="12"/>
        <v>-1.0529028210624353E-4</v>
      </c>
      <c r="M44" s="38">
        <f t="shared" ca="1" si="13"/>
        <v>-4.515228070561244E-3</v>
      </c>
      <c r="N44" s="38">
        <f t="shared" ca="1" si="14"/>
        <v>2.4524246880043459E-7</v>
      </c>
      <c r="O44" s="128">
        <f t="shared" ca="1" si="15"/>
        <v>91556946.846821576</v>
      </c>
      <c r="P44" s="38">
        <f t="shared" ca="1" si="16"/>
        <v>342057416.12821764</v>
      </c>
      <c r="Q44" s="38">
        <f t="shared" ca="1" si="17"/>
        <v>50305717.102948263</v>
      </c>
      <c r="R44" s="12">
        <f t="shared" ca="1" si="18"/>
        <v>-1.566021930882306E-3</v>
      </c>
    </row>
    <row r="45" spans="1:18" x14ac:dyDescent="0.2">
      <c r="A45" s="125">
        <v>-4153</v>
      </c>
      <c r="B45" s="125">
        <v>-5.5112499976530671E-3</v>
      </c>
      <c r="C45" s="125">
        <v>0.1</v>
      </c>
      <c r="D45" s="127">
        <f t="shared" si="4"/>
        <v>-0.4153</v>
      </c>
      <c r="E45" s="127">
        <f t="shared" si="5"/>
        <v>-5.5112499976530671E-3</v>
      </c>
      <c r="F45" s="38">
        <f t="shared" si="6"/>
        <v>-4.1530000000000004E-2</v>
      </c>
      <c r="G45" s="38">
        <f t="shared" si="7"/>
        <v>-5.5112499976530673E-4</v>
      </c>
      <c r="H45" s="38">
        <f t="shared" si="8"/>
        <v>1.7247409000000002E-2</v>
      </c>
      <c r="I45" s="38">
        <f t="shared" si="9"/>
        <v>-7.1628489577000003E-3</v>
      </c>
      <c r="J45" s="38">
        <f t="shared" si="10"/>
        <v>2.9747311721328102E-3</v>
      </c>
      <c r="K45" s="38">
        <f t="shared" si="11"/>
        <v>2.2888221240253189E-4</v>
      </c>
      <c r="L45" s="38">
        <f t="shared" si="12"/>
        <v>-9.5054782810771501E-5</v>
      </c>
      <c r="M45" s="38">
        <f t="shared" ca="1" si="13"/>
        <v>-4.5076523345366814E-3</v>
      </c>
      <c r="N45" s="38">
        <f t="shared" ca="1" si="14"/>
        <v>1.0072082694126705E-7</v>
      </c>
      <c r="O45" s="128">
        <f t="shared" ca="1" si="15"/>
        <v>91411787.407397524</v>
      </c>
      <c r="P45" s="38">
        <f t="shared" ca="1" si="16"/>
        <v>341166445.31922209</v>
      </c>
      <c r="Q45" s="38">
        <f t="shared" ca="1" si="17"/>
        <v>50150507.36430487</v>
      </c>
      <c r="R45" s="12">
        <f t="shared" ca="1" si="18"/>
        <v>-1.0035976631163858E-3</v>
      </c>
    </row>
    <row r="46" spans="1:18" x14ac:dyDescent="0.2">
      <c r="A46" s="125">
        <v>-4153</v>
      </c>
      <c r="B46" s="125">
        <v>-5.5112499976530671E-3</v>
      </c>
      <c r="C46" s="125">
        <v>0.1</v>
      </c>
      <c r="D46" s="127">
        <f t="shared" si="4"/>
        <v>-0.4153</v>
      </c>
      <c r="E46" s="127">
        <f t="shared" si="5"/>
        <v>-5.5112499976530671E-3</v>
      </c>
      <c r="F46" s="38">
        <f t="shared" si="6"/>
        <v>-4.1530000000000004E-2</v>
      </c>
      <c r="G46" s="38">
        <f t="shared" si="7"/>
        <v>-5.5112499976530673E-4</v>
      </c>
      <c r="H46" s="38">
        <f t="shared" si="8"/>
        <v>1.7247409000000002E-2</v>
      </c>
      <c r="I46" s="38">
        <f t="shared" si="9"/>
        <v>-7.1628489577000003E-3</v>
      </c>
      <c r="J46" s="38">
        <f t="shared" si="10"/>
        <v>2.9747311721328102E-3</v>
      </c>
      <c r="K46" s="38">
        <f t="shared" si="11"/>
        <v>2.2888221240253189E-4</v>
      </c>
      <c r="L46" s="38">
        <f t="shared" si="12"/>
        <v>-9.5054782810771501E-5</v>
      </c>
      <c r="M46" s="38">
        <f t="shared" ca="1" si="13"/>
        <v>-4.5076523345366814E-3</v>
      </c>
      <c r="N46" s="38">
        <f t="shared" ca="1" si="14"/>
        <v>1.0072082694126705E-7</v>
      </c>
      <c r="O46" s="128">
        <f t="shared" ca="1" si="15"/>
        <v>91411787.407397524</v>
      </c>
      <c r="P46" s="38">
        <f t="shared" ca="1" si="16"/>
        <v>341166445.31922209</v>
      </c>
      <c r="Q46" s="38">
        <f t="shared" ca="1" si="17"/>
        <v>50150507.36430487</v>
      </c>
      <c r="R46" s="12">
        <f t="shared" ca="1" si="18"/>
        <v>-1.0035976631163858E-3</v>
      </c>
    </row>
    <row r="47" spans="1:18" x14ac:dyDescent="0.2">
      <c r="A47" s="125">
        <v>-4145</v>
      </c>
      <c r="B47" s="125">
        <v>-3.9412500045727938E-3</v>
      </c>
      <c r="C47" s="125">
        <v>0.1</v>
      </c>
      <c r="D47" s="127">
        <f t="shared" si="4"/>
        <v>-0.41449999999999998</v>
      </c>
      <c r="E47" s="127">
        <f t="shared" si="5"/>
        <v>-3.9412500045727938E-3</v>
      </c>
      <c r="F47" s="38">
        <f t="shared" si="6"/>
        <v>-4.1450000000000001E-2</v>
      </c>
      <c r="G47" s="38">
        <f t="shared" si="7"/>
        <v>-3.9412500045727939E-4</v>
      </c>
      <c r="H47" s="38">
        <f t="shared" si="8"/>
        <v>1.7181024999999999E-2</v>
      </c>
      <c r="I47" s="38">
        <f t="shared" si="9"/>
        <v>-7.121534862499999E-3</v>
      </c>
      <c r="J47" s="38">
        <f t="shared" si="10"/>
        <v>2.9518762005062496E-3</v>
      </c>
      <c r="K47" s="38">
        <f t="shared" si="11"/>
        <v>1.6336481268954231E-4</v>
      </c>
      <c r="L47" s="38">
        <f t="shared" si="12"/>
        <v>-6.7714714859815287E-5</v>
      </c>
      <c r="M47" s="38">
        <f t="shared" ca="1" si="13"/>
        <v>-4.5000795453206417E-3</v>
      </c>
      <c r="N47" s="38">
        <f t="shared" ca="1" si="14"/>
        <v>3.1229045561245056E-8</v>
      </c>
      <c r="O47" s="128">
        <f t="shared" ca="1" si="15"/>
        <v>91266797.822124809</v>
      </c>
      <c r="P47" s="38">
        <f t="shared" ca="1" si="16"/>
        <v>340277092.15323251</v>
      </c>
      <c r="Q47" s="38">
        <f t="shared" ca="1" si="17"/>
        <v>49995625.313979946</v>
      </c>
      <c r="R47" s="12">
        <f t="shared" ca="1" si="18"/>
        <v>5.5882954074784781E-4</v>
      </c>
    </row>
    <row r="48" spans="1:18" x14ac:dyDescent="0.2">
      <c r="A48" s="125">
        <v>-4140</v>
      </c>
      <c r="B48" s="125">
        <v>-3.5849999985657632E-3</v>
      </c>
      <c r="C48" s="125">
        <v>0.1</v>
      </c>
      <c r="D48" s="127">
        <f t="shared" si="4"/>
        <v>-0.41399999999999998</v>
      </c>
      <c r="E48" s="127">
        <f t="shared" si="5"/>
        <v>-3.5849999985657632E-3</v>
      </c>
      <c r="F48" s="38">
        <f t="shared" si="6"/>
        <v>-4.1399999999999999E-2</v>
      </c>
      <c r="G48" s="38">
        <f t="shared" si="7"/>
        <v>-3.5849999985657636E-4</v>
      </c>
      <c r="H48" s="38">
        <f t="shared" si="8"/>
        <v>1.7139599999999998E-2</v>
      </c>
      <c r="I48" s="38">
        <f t="shared" si="9"/>
        <v>-7.0957943999999992E-3</v>
      </c>
      <c r="J48" s="38">
        <f t="shared" si="10"/>
        <v>2.9376588815999997E-3</v>
      </c>
      <c r="K48" s="38">
        <f t="shared" si="11"/>
        <v>1.4841899994062261E-4</v>
      </c>
      <c r="L48" s="38">
        <f t="shared" si="12"/>
        <v>-6.1445465975417762E-5</v>
      </c>
      <c r="M48" s="38">
        <f t="shared" ca="1" si="13"/>
        <v>-4.4953480484868202E-3</v>
      </c>
      <c r="N48" s="38">
        <f t="shared" ca="1" si="14"/>
        <v>8.2873357199507124E-8</v>
      </c>
      <c r="O48" s="128">
        <f t="shared" ca="1" si="15"/>
        <v>91176265.527503088</v>
      </c>
      <c r="P48" s="38">
        <f t="shared" ca="1" si="16"/>
        <v>339722067.09038842</v>
      </c>
      <c r="Q48" s="38">
        <f t="shared" ca="1" si="17"/>
        <v>49898990.255426362</v>
      </c>
      <c r="R48" s="12">
        <f t="shared" ca="1" si="18"/>
        <v>9.1034804992105693E-4</v>
      </c>
    </row>
    <row r="49" spans="1:18" x14ac:dyDescent="0.2">
      <c r="A49" s="125">
        <v>-4137</v>
      </c>
      <c r="B49" s="125">
        <v>-3.371250000782311E-3</v>
      </c>
      <c r="C49" s="125">
        <v>0.1</v>
      </c>
      <c r="D49" s="127">
        <f t="shared" si="4"/>
        <v>-0.41370000000000001</v>
      </c>
      <c r="E49" s="127">
        <f t="shared" si="5"/>
        <v>-3.371250000782311E-3</v>
      </c>
      <c r="F49" s="38">
        <f t="shared" si="6"/>
        <v>-4.1370000000000004E-2</v>
      </c>
      <c r="G49" s="38">
        <f t="shared" si="7"/>
        <v>-3.3712500007823112E-4</v>
      </c>
      <c r="H49" s="38">
        <f t="shared" si="8"/>
        <v>1.7114769000000002E-2</v>
      </c>
      <c r="I49" s="38">
        <f t="shared" si="9"/>
        <v>-7.080379935300001E-3</v>
      </c>
      <c r="J49" s="38">
        <f t="shared" si="10"/>
        <v>2.9291531792336105E-3</v>
      </c>
      <c r="K49" s="38">
        <f t="shared" si="11"/>
        <v>1.3946861253236423E-4</v>
      </c>
      <c r="L49" s="38">
        <f t="shared" si="12"/>
        <v>-5.7698165004639084E-5</v>
      </c>
      <c r="M49" s="38">
        <f t="shared" ca="1" si="13"/>
        <v>-4.4925097029131257E-3</v>
      </c>
      <c r="N49" s="38">
        <f t="shared" ca="1" si="14"/>
        <v>1.2572233196224836E-7</v>
      </c>
      <c r="O49" s="128">
        <f t="shared" ca="1" si="15"/>
        <v>91121977.960729316</v>
      </c>
      <c r="P49" s="38">
        <f t="shared" ca="1" si="16"/>
        <v>339389354.84465998</v>
      </c>
      <c r="Q49" s="38">
        <f t="shared" ca="1" si="17"/>
        <v>49841070.543914944</v>
      </c>
      <c r="R49" s="12">
        <f t="shared" ca="1" si="18"/>
        <v>1.1212597021308147E-3</v>
      </c>
    </row>
    <row r="50" spans="1:18" x14ac:dyDescent="0.2">
      <c r="A50" s="125">
        <v>-4129</v>
      </c>
      <c r="B50" s="125">
        <v>1.9874999998137355E-4</v>
      </c>
      <c r="C50" s="125">
        <v>0.1</v>
      </c>
      <c r="D50" s="127">
        <f t="shared" si="4"/>
        <v>-0.41289999999999999</v>
      </c>
      <c r="E50" s="127">
        <f t="shared" si="5"/>
        <v>1.9874999998137355E-4</v>
      </c>
      <c r="F50" s="38">
        <f t="shared" si="6"/>
        <v>-4.129E-2</v>
      </c>
      <c r="G50" s="38">
        <f t="shared" si="7"/>
        <v>1.9874999998137356E-5</v>
      </c>
      <c r="H50" s="38">
        <f t="shared" si="8"/>
        <v>1.7048641E-2</v>
      </c>
      <c r="I50" s="38">
        <f t="shared" si="9"/>
        <v>-7.0393838688999994E-3</v>
      </c>
      <c r="J50" s="38">
        <f t="shared" si="10"/>
        <v>2.9065615994688099E-3</v>
      </c>
      <c r="K50" s="38">
        <f t="shared" si="11"/>
        <v>-8.2063874992309134E-6</v>
      </c>
      <c r="L50" s="38">
        <f t="shared" si="12"/>
        <v>3.388417398432444E-6</v>
      </c>
      <c r="M50" s="38">
        <f t="shared" ca="1" si="13"/>
        <v>-4.4849428073141318E-3</v>
      </c>
      <c r="N50" s="38">
        <f t="shared" ca="1" si="14"/>
        <v>2.1936978313111653E-6</v>
      </c>
      <c r="O50" s="128">
        <f t="shared" ca="1" si="15"/>
        <v>90977327.692985922</v>
      </c>
      <c r="P50" s="38">
        <f t="shared" ca="1" si="16"/>
        <v>338503231.6088323</v>
      </c>
      <c r="Q50" s="38">
        <f t="shared" ca="1" si="17"/>
        <v>49686842.646282911</v>
      </c>
      <c r="R50" s="12">
        <f t="shared" ca="1" si="18"/>
        <v>4.6836928072955053E-3</v>
      </c>
    </row>
    <row r="51" spans="1:18" x14ac:dyDescent="0.2">
      <c r="A51" s="125">
        <v>-4129</v>
      </c>
      <c r="B51" s="125">
        <v>1.1987499965471216E-3</v>
      </c>
      <c r="C51" s="125">
        <v>0.1</v>
      </c>
      <c r="D51" s="127">
        <f t="shared" si="4"/>
        <v>-0.41289999999999999</v>
      </c>
      <c r="E51" s="127">
        <f t="shared" si="5"/>
        <v>1.1987499965471216E-3</v>
      </c>
      <c r="F51" s="38">
        <f t="shared" si="6"/>
        <v>-4.129E-2</v>
      </c>
      <c r="G51" s="38">
        <f t="shared" si="7"/>
        <v>1.1987499965471216E-4</v>
      </c>
      <c r="H51" s="38">
        <f t="shared" si="8"/>
        <v>1.7048641E-2</v>
      </c>
      <c r="I51" s="38">
        <f t="shared" si="9"/>
        <v>-7.0393838688999994E-3</v>
      </c>
      <c r="J51" s="38">
        <f t="shared" si="10"/>
        <v>2.9065615994688099E-3</v>
      </c>
      <c r="K51" s="38">
        <f t="shared" si="11"/>
        <v>-4.9496387357430645E-5</v>
      </c>
      <c r="L51" s="38">
        <f t="shared" si="12"/>
        <v>2.0437058339883113E-5</v>
      </c>
      <c r="M51" s="38">
        <f t="shared" ca="1" si="13"/>
        <v>-4.4849428073141318E-3</v>
      </c>
      <c r="N51" s="38">
        <f t="shared" ca="1" si="14"/>
        <v>3.2304363888664197E-6</v>
      </c>
      <c r="O51" s="128">
        <f t="shared" ca="1" si="15"/>
        <v>90977327.692985922</v>
      </c>
      <c r="P51" s="38">
        <f t="shared" ca="1" si="16"/>
        <v>338503231.6088323</v>
      </c>
      <c r="Q51" s="38">
        <f t="shared" ca="1" si="17"/>
        <v>49686842.646282911</v>
      </c>
      <c r="R51" s="12">
        <f t="shared" ca="1" si="18"/>
        <v>5.6836928038612533E-3</v>
      </c>
    </row>
    <row r="52" spans="1:18" x14ac:dyDescent="0.2">
      <c r="A52" s="125">
        <v>-4121</v>
      </c>
      <c r="B52" s="125">
        <v>-3.2312500043190084E-3</v>
      </c>
      <c r="C52" s="125">
        <v>0.1</v>
      </c>
      <c r="D52" s="127">
        <f t="shared" si="4"/>
        <v>-0.41210000000000002</v>
      </c>
      <c r="E52" s="127">
        <f t="shared" si="5"/>
        <v>-3.2312500043190084E-3</v>
      </c>
      <c r="F52" s="38">
        <f t="shared" si="6"/>
        <v>-4.1210000000000004E-2</v>
      </c>
      <c r="G52" s="38">
        <f t="shared" si="7"/>
        <v>-3.2312500043190089E-4</v>
      </c>
      <c r="H52" s="38">
        <f t="shared" si="8"/>
        <v>1.6982641000000003E-2</v>
      </c>
      <c r="I52" s="38">
        <f t="shared" si="9"/>
        <v>-6.9985463561000015E-3</v>
      </c>
      <c r="J52" s="38">
        <f t="shared" si="10"/>
        <v>2.8841009533488106E-3</v>
      </c>
      <c r="K52" s="38">
        <f t="shared" si="11"/>
        <v>1.3315981267798637E-4</v>
      </c>
      <c r="L52" s="38">
        <f t="shared" si="12"/>
        <v>-5.4875158804598187E-5</v>
      </c>
      <c r="M52" s="38">
        <f t="shared" ca="1" si="13"/>
        <v>-4.4773788585236625E-3</v>
      </c>
      <c r="N52" s="38">
        <f t="shared" ca="1" si="14"/>
        <v>1.5528371212814041E-7</v>
      </c>
      <c r="O52" s="128">
        <f t="shared" ca="1" si="15"/>
        <v>90832846.888718843</v>
      </c>
      <c r="P52" s="38">
        <f t="shared" ca="1" si="16"/>
        <v>337618720.66199279</v>
      </c>
      <c r="Q52" s="38">
        <f t="shared" ca="1" si="17"/>
        <v>49532941.21348872</v>
      </c>
      <c r="R52" s="12">
        <f t="shared" ca="1" si="18"/>
        <v>1.2461288542046541E-3</v>
      </c>
    </row>
    <row r="53" spans="1:18" x14ac:dyDescent="0.2">
      <c r="A53" s="125">
        <v>-4083</v>
      </c>
      <c r="B53" s="125">
        <v>-5.2375000086612999E-4</v>
      </c>
      <c r="C53" s="125">
        <v>0.1</v>
      </c>
      <c r="D53" s="127">
        <f t="shared" si="4"/>
        <v>-0.4083</v>
      </c>
      <c r="E53" s="127">
        <f t="shared" si="5"/>
        <v>-5.2375000086612999E-4</v>
      </c>
      <c r="F53" s="38">
        <f t="shared" si="6"/>
        <v>-4.0830000000000005E-2</v>
      </c>
      <c r="G53" s="38">
        <f t="shared" si="7"/>
        <v>-5.2375000086613001E-5</v>
      </c>
      <c r="H53" s="38">
        <f t="shared" si="8"/>
        <v>1.6670889000000001E-2</v>
      </c>
      <c r="I53" s="38">
        <f t="shared" si="9"/>
        <v>-6.8067239787000001E-3</v>
      </c>
      <c r="J53" s="38">
        <f t="shared" si="10"/>
        <v>2.77918540050321E-3</v>
      </c>
      <c r="K53" s="38">
        <f t="shared" si="11"/>
        <v>2.1384712535364089E-5</v>
      </c>
      <c r="L53" s="38">
        <f t="shared" si="12"/>
        <v>-8.7313781281891571E-6</v>
      </c>
      <c r="M53" s="38">
        <f t="shared" ca="1" si="13"/>
        <v>-4.441490344122819E-3</v>
      </c>
      <c r="N53" s="38">
        <f t="shared" ca="1" si="14"/>
        <v>1.5348689397181039E-6</v>
      </c>
      <c r="O53" s="128">
        <f t="shared" ca="1" si="15"/>
        <v>90148873.307117924</v>
      </c>
      <c r="P53" s="38">
        <f t="shared" ca="1" si="16"/>
        <v>333439256.73178756</v>
      </c>
      <c r="Q53" s="38">
        <f t="shared" ca="1" si="17"/>
        <v>48806355.182954036</v>
      </c>
      <c r="R53" s="12">
        <f t="shared" ca="1" si="18"/>
        <v>3.917740343256689E-3</v>
      </c>
    </row>
    <row r="54" spans="1:18" x14ac:dyDescent="0.2">
      <c r="A54" s="125">
        <v>-4056</v>
      </c>
      <c r="B54" s="125">
        <v>-6.6000000006170012E-3</v>
      </c>
      <c r="C54" s="125">
        <v>0.1</v>
      </c>
      <c r="D54" s="127">
        <f t="shared" si="4"/>
        <v>-0.40560000000000002</v>
      </c>
      <c r="E54" s="127">
        <f t="shared" si="5"/>
        <v>-6.6000000006170012E-3</v>
      </c>
      <c r="F54" s="38">
        <f t="shared" si="6"/>
        <v>-4.0560000000000006E-2</v>
      </c>
      <c r="G54" s="38">
        <f t="shared" si="7"/>
        <v>-6.6000000006170021E-4</v>
      </c>
      <c r="H54" s="38">
        <f t="shared" si="8"/>
        <v>1.6451136000000002E-2</v>
      </c>
      <c r="I54" s="38">
        <f t="shared" si="9"/>
        <v>-6.672580761600001E-3</v>
      </c>
      <c r="J54" s="38">
        <f t="shared" si="10"/>
        <v>2.7063987569049606E-3</v>
      </c>
      <c r="K54" s="38">
        <f t="shared" si="11"/>
        <v>2.676960000250256E-4</v>
      </c>
      <c r="L54" s="38">
        <f t="shared" si="12"/>
        <v>-1.0857749761015039E-4</v>
      </c>
      <c r="M54" s="38">
        <f t="shared" ca="1" si="13"/>
        <v>-4.4160310137139128E-3</v>
      </c>
      <c r="N54" s="38">
        <f t="shared" ca="1" si="14"/>
        <v>4.7697205357545025E-7</v>
      </c>
      <c r="O54" s="128">
        <f t="shared" ca="1" si="15"/>
        <v>89665206.148575515</v>
      </c>
      <c r="P54" s="38">
        <f t="shared" ca="1" si="16"/>
        <v>330491614.42421746</v>
      </c>
      <c r="Q54" s="38">
        <f t="shared" ca="1" si="17"/>
        <v>48294543.311052956</v>
      </c>
      <c r="R54" s="12">
        <f t="shared" ca="1" si="18"/>
        <v>-2.1839689869030884E-3</v>
      </c>
    </row>
    <row r="55" spans="1:18" x14ac:dyDescent="0.2">
      <c r="A55" s="125">
        <v>-4048</v>
      </c>
      <c r="B55" s="125">
        <v>-1.403000000573229E-2</v>
      </c>
      <c r="C55" s="125">
        <v>0.1</v>
      </c>
      <c r="D55" s="127">
        <f t="shared" si="4"/>
        <v>-0.40479999999999999</v>
      </c>
      <c r="E55" s="127">
        <f t="shared" si="5"/>
        <v>-1.403000000573229E-2</v>
      </c>
      <c r="F55" s="38">
        <f t="shared" si="6"/>
        <v>-4.0480000000000002E-2</v>
      </c>
      <c r="G55" s="38">
        <f t="shared" si="7"/>
        <v>-1.4030000005732291E-3</v>
      </c>
      <c r="H55" s="38">
        <f t="shared" si="8"/>
        <v>1.6386304000000001E-2</v>
      </c>
      <c r="I55" s="38">
        <f t="shared" si="9"/>
        <v>-6.6331758592E-3</v>
      </c>
      <c r="J55" s="38">
        <f t="shared" si="10"/>
        <v>2.6851095878041601E-3</v>
      </c>
      <c r="K55" s="38">
        <f t="shared" si="11"/>
        <v>5.6793440023204312E-4</v>
      </c>
      <c r="L55" s="38">
        <f t="shared" si="12"/>
        <v>-2.2989984521393106E-4</v>
      </c>
      <c r="M55" s="38">
        <f t="shared" ca="1" si="13"/>
        <v>-4.4084939545512136E-3</v>
      </c>
      <c r="N55" s="38">
        <f t="shared" ca="1" si="14"/>
        <v>9.2573378692914076E-6</v>
      </c>
      <c r="O55" s="128">
        <f t="shared" ca="1" si="15"/>
        <v>89522265.693436176</v>
      </c>
      <c r="P55" s="38">
        <f t="shared" ca="1" si="16"/>
        <v>329621733.37004024</v>
      </c>
      <c r="Q55" s="38">
        <f t="shared" ca="1" si="17"/>
        <v>48143602.080612317</v>
      </c>
      <c r="R55" s="12">
        <f t="shared" ca="1" si="18"/>
        <v>-9.6215060511810769E-3</v>
      </c>
    </row>
    <row r="56" spans="1:18" x14ac:dyDescent="0.2">
      <c r="A56" s="125">
        <v>-4031</v>
      </c>
      <c r="B56" s="125">
        <v>-6.8187500000931323E-3</v>
      </c>
      <c r="C56" s="125">
        <v>0.1</v>
      </c>
      <c r="D56" s="127">
        <f t="shared" si="4"/>
        <v>-0.40310000000000001</v>
      </c>
      <c r="E56" s="127">
        <f t="shared" si="5"/>
        <v>-6.8187500000931323E-3</v>
      </c>
      <c r="F56" s="38">
        <f t="shared" si="6"/>
        <v>-4.0310000000000006E-2</v>
      </c>
      <c r="G56" s="38">
        <f t="shared" si="7"/>
        <v>-6.8187500000931327E-4</v>
      </c>
      <c r="H56" s="38">
        <f t="shared" si="8"/>
        <v>1.6248961000000003E-2</v>
      </c>
      <c r="I56" s="38">
        <f t="shared" si="9"/>
        <v>-6.5499561791000013E-3</v>
      </c>
      <c r="J56" s="38">
        <f t="shared" si="10"/>
        <v>2.6402873357952105E-3</v>
      </c>
      <c r="K56" s="38">
        <f t="shared" si="11"/>
        <v>2.7486381250375419E-4</v>
      </c>
      <c r="L56" s="38">
        <f t="shared" si="12"/>
        <v>-1.1079760282026331E-4</v>
      </c>
      <c r="M56" s="38">
        <f t="shared" ca="1" si="13"/>
        <v>-4.3924874881556535E-3</v>
      </c>
      <c r="N56" s="38">
        <f t="shared" ca="1" si="14"/>
        <v>5.8867497768331645E-7</v>
      </c>
      <c r="O56" s="128">
        <f t="shared" ca="1" si="15"/>
        <v>89219075.369481698</v>
      </c>
      <c r="P56" s="38">
        <f t="shared" ca="1" si="16"/>
        <v>327778527.42951846</v>
      </c>
      <c r="Q56" s="38">
        <f t="shared" ca="1" si="17"/>
        <v>47823921.767652519</v>
      </c>
      <c r="R56" s="12">
        <f t="shared" ca="1" si="18"/>
        <v>-2.4262625119374787E-3</v>
      </c>
    </row>
    <row r="57" spans="1:18" x14ac:dyDescent="0.2">
      <c r="A57" s="125">
        <v>-3757</v>
      </c>
      <c r="B57" s="125">
        <v>4.7037499971338548E-3</v>
      </c>
      <c r="C57" s="125">
        <v>0.1</v>
      </c>
      <c r="D57" s="127">
        <f t="shared" si="4"/>
        <v>-0.37569999999999998</v>
      </c>
      <c r="E57" s="127">
        <f t="shared" si="5"/>
        <v>4.7037499971338548E-3</v>
      </c>
      <c r="F57" s="38">
        <f t="shared" si="6"/>
        <v>-3.7569999999999999E-2</v>
      </c>
      <c r="G57" s="38">
        <f t="shared" si="7"/>
        <v>4.703749997133855E-4</v>
      </c>
      <c r="H57" s="38">
        <f t="shared" si="8"/>
        <v>1.4115048999999999E-2</v>
      </c>
      <c r="I57" s="38">
        <f t="shared" si="9"/>
        <v>-5.3030239092999995E-3</v>
      </c>
      <c r="J57" s="38">
        <f t="shared" si="10"/>
        <v>1.9923460827240098E-3</v>
      </c>
      <c r="K57" s="38">
        <f t="shared" si="11"/>
        <v>-1.7671988739231893E-4</v>
      </c>
      <c r="L57" s="38">
        <f t="shared" si="12"/>
        <v>6.6393661693294219E-5</v>
      </c>
      <c r="M57" s="38">
        <f t="shared" ca="1" si="13"/>
        <v>-4.1363365436234588E-3</v>
      </c>
      <c r="N57" s="38">
        <f t="shared" ca="1" si="14"/>
        <v>7.8147130048078628E-6</v>
      </c>
      <c r="O57" s="128">
        <f t="shared" ca="1" si="15"/>
        <v>84436071.048332274</v>
      </c>
      <c r="P57" s="38">
        <f t="shared" ca="1" si="16"/>
        <v>299049381.37948835</v>
      </c>
      <c r="Q57" s="38">
        <f t="shared" ca="1" si="17"/>
        <v>42869004.979073167</v>
      </c>
      <c r="R57" s="12">
        <f t="shared" ca="1" si="18"/>
        <v>8.8400865407573144E-3</v>
      </c>
    </row>
    <row r="58" spans="1:18" x14ac:dyDescent="0.2">
      <c r="A58" s="125">
        <v>-3749</v>
      </c>
      <c r="B58" s="125">
        <v>4.2737500043585896E-3</v>
      </c>
      <c r="C58" s="125">
        <v>0.1</v>
      </c>
      <c r="D58" s="127">
        <f t="shared" si="4"/>
        <v>-0.37490000000000001</v>
      </c>
      <c r="E58" s="127">
        <f t="shared" si="5"/>
        <v>4.2737500043585896E-3</v>
      </c>
      <c r="F58" s="38">
        <f t="shared" si="6"/>
        <v>-3.7490000000000002E-2</v>
      </c>
      <c r="G58" s="38">
        <f t="shared" si="7"/>
        <v>4.27375000435859E-4</v>
      </c>
      <c r="H58" s="38">
        <f t="shared" si="8"/>
        <v>1.4055001000000001E-2</v>
      </c>
      <c r="I58" s="38">
        <f t="shared" si="9"/>
        <v>-5.2692198749000009E-3</v>
      </c>
      <c r="J58" s="38">
        <f t="shared" si="10"/>
        <v>1.9754305311000106E-3</v>
      </c>
      <c r="K58" s="38">
        <f t="shared" si="11"/>
        <v>-1.6022288766340354E-4</v>
      </c>
      <c r="L58" s="38">
        <f t="shared" si="12"/>
        <v>6.0067560585009991E-5</v>
      </c>
      <c r="M58" s="38">
        <f t="shared" ca="1" si="13"/>
        <v>-4.1289096214293048E-3</v>
      </c>
      <c r="N58" s="38">
        <f t="shared" ca="1" si="14"/>
        <v>7.0604688786845953E-6</v>
      </c>
      <c r="O58" s="128">
        <f t="shared" ca="1" si="15"/>
        <v>84299327.410442621</v>
      </c>
      <c r="P58" s="38">
        <f t="shared" ca="1" si="16"/>
        <v>298237888.28186524</v>
      </c>
      <c r="Q58" s="38">
        <f t="shared" ca="1" si="17"/>
        <v>42729838.160388641</v>
      </c>
      <c r="R58" s="12">
        <f t="shared" ca="1" si="18"/>
        <v>8.4026596257878935E-3</v>
      </c>
    </row>
    <row r="59" spans="1:18" x14ac:dyDescent="0.2">
      <c r="A59" s="125">
        <v>-3722</v>
      </c>
      <c r="B59" s="125">
        <v>2.1974999981466681E-3</v>
      </c>
      <c r="C59" s="125">
        <v>0.1</v>
      </c>
      <c r="D59" s="127">
        <f t="shared" si="4"/>
        <v>-0.37219999999999998</v>
      </c>
      <c r="E59" s="127">
        <f t="shared" si="5"/>
        <v>2.1974999981466681E-3</v>
      </c>
      <c r="F59" s="38">
        <f t="shared" si="6"/>
        <v>-3.7219999999999996E-2</v>
      </c>
      <c r="G59" s="38">
        <f t="shared" si="7"/>
        <v>2.1974999981466681E-4</v>
      </c>
      <c r="H59" s="38">
        <f t="shared" si="8"/>
        <v>1.3853283999999997E-2</v>
      </c>
      <c r="I59" s="38">
        <f t="shared" si="9"/>
        <v>-5.1561923047999982E-3</v>
      </c>
      <c r="J59" s="38">
        <f t="shared" si="10"/>
        <v>1.9191347758465592E-3</v>
      </c>
      <c r="K59" s="38">
        <f t="shared" si="11"/>
        <v>-8.1790949931018978E-5</v>
      </c>
      <c r="L59" s="38">
        <f t="shared" si="12"/>
        <v>3.0442591564325263E-5</v>
      </c>
      <c r="M59" s="38">
        <f t="shared" ca="1" si="13"/>
        <v>-4.1038655147588336E-3</v>
      </c>
      <c r="N59" s="38">
        <f t="shared" ca="1" si="14"/>
        <v>3.9707207327234824E-6</v>
      </c>
      <c r="O59" s="128">
        <f t="shared" ca="1" si="15"/>
        <v>83839022.770345569</v>
      </c>
      <c r="P59" s="38">
        <f t="shared" ca="1" si="16"/>
        <v>295510374.39285505</v>
      </c>
      <c r="Q59" s="38">
        <f t="shared" ca="1" si="17"/>
        <v>42262417.09347067</v>
      </c>
      <c r="R59" s="12">
        <f t="shared" ca="1" si="18"/>
        <v>6.3013655129055017E-3</v>
      </c>
    </row>
    <row r="60" spans="1:18" x14ac:dyDescent="0.2">
      <c r="A60" s="125">
        <v>-3706</v>
      </c>
      <c r="B60" s="125">
        <v>8.3374999958323315E-3</v>
      </c>
      <c r="C60" s="125">
        <v>0.1</v>
      </c>
      <c r="D60" s="127">
        <f t="shared" si="4"/>
        <v>-0.37059999999999998</v>
      </c>
      <c r="E60" s="127">
        <f t="shared" si="5"/>
        <v>8.3374999958323315E-3</v>
      </c>
      <c r="F60" s="38">
        <f t="shared" si="6"/>
        <v>-3.7060000000000003E-2</v>
      </c>
      <c r="G60" s="38">
        <f t="shared" si="7"/>
        <v>8.3374999958323319E-4</v>
      </c>
      <c r="H60" s="38">
        <f t="shared" si="8"/>
        <v>1.3734436000000001E-2</v>
      </c>
      <c r="I60" s="38">
        <f t="shared" si="9"/>
        <v>-5.0899819816000004E-3</v>
      </c>
      <c r="J60" s="38">
        <f t="shared" si="10"/>
        <v>1.8863473223809601E-3</v>
      </c>
      <c r="K60" s="38">
        <f t="shared" si="11"/>
        <v>-3.0898774984554621E-4</v>
      </c>
      <c r="L60" s="38">
        <f t="shared" si="12"/>
        <v>1.1451086009275942E-4</v>
      </c>
      <c r="M60" s="38">
        <f t="shared" ca="1" si="13"/>
        <v>-4.0890404017536247E-3</v>
      </c>
      <c r="N60" s="38">
        <f t="shared" ca="1" si="14"/>
        <v>1.5441890625283579E-5</v>
      </c>
      <c r="O60" s="128">
        <f t="shared" ca="1" si="15"/>
        <v>83567125.582790837</v>
      </c>
      <c r="P60" s="38">
        <f t="shared" ca="1" si="16"/>
        <v>293902258.92136854</v>
      </c>
      <c r="Q60" s="38">
        <f t="shared" ca="1" si="17"/>
        <v>41987072.741005324</v>
      </c>
      <c r="R60" s="12">
        <f t="shared" ca="1" si="18"/>
        <v>1.2426540397585957E-2</v>
      </c>
    </row>
    <row r="61" spans="1:18" x14ac:dyDescent="0.2">
      <c r="A61" s="125">
        <v>-3698</v>
      </c>
      <c r="B61" s="125">
        <v>4.9074999988079071E-3</v>
      </c>
      <c r="C61" s="125">
        <v>0.1</v>
      </c>
      <c r="D61" s="127">
        <f t="shared" si="4"/>
        <v>-0.36980000000000002</v>
      </c>
      <c r="E61" s="127">
        <f t="shared" si="5"/>
        <v>4.9074999988079071E-3</v>
      </c>
      <c r="F61" s="38">
        <f t="shared" si="6"/>
        <v>-3.6980000000000006E-2</v>
      </c>
      <c r="G61" s="38">
        <f t="shared" si="7"/>
        <v>4.9074999988079075E-4</v>
      </c>
      <c r="H61" s="38">
        <f t="shared" si="8"/>
        <v>1.3675204000000003E-2</v>
      </c>
      <c r="I61" s="38">
        <f t="shared" si="9"/>
        <v>-5.0570904392000012E-3</v>
      </c>
      <c r="J61" s="38">
        <f t="shared" si="10"/>
        <v>1.8701120444161606E-3</v>
      </c>
      <c r="K61" s="38">
        <f t="shared" si="11"/>
        <v>-1.8147934995591642E-4</v>
      </c>
      <c r="L61" s="38">
        <f t="shared" si="12"/>
        <v>6.7111063613697902E-5</v>
      </c>
      <c r="M61" s="38">
        <f t="shared" ca="1" si="13"/>
        <v>-4.0816322654638046E-3</v>
      </c>
      <c r="N61" s="38">
        <f t="shared" ca="1" si="14"/>
        <v>8.0804498864570696E-6</v>
      </c>
      <c r="O61" s="128">
        <f t="shared" ca="1" si="15"/>
        <v>83431421.028471693</v>
      </c>
      <c r="P61" s="38">
        <f t="shared" ca="1" si="16"/>
        <v>293100480.96879607</v>
      </c>
      <c r="Q61" s="38">
        <f t="shared" ca="1" si="17"/>
        <v>41849858.627365187</v>
      </c>
      <c r="R61" s="12">
        <f t="shared" ca="1" si="18"/>
        <v>8.9891322642717125E-3</v>
      </c>
    </row>
    <row r="62" spans="1:18" x14ac:dyDescent="0.2">
      <c r="A62" s="125">
        <v>-3657</v>
      </c>
      <c r="B62" s="125">
        <v>-1.6171250004845206E-2</v>
      </c>
      <c r="C62" s="125">
        <v>0.1</v>
      </c>
      <c r="D62" s="127">
        <f t="shared" si="4"/>
        <v>-0.36570000000000003</v>
      </c>
      <c r="E62" s="127">
        <f t="shared" si="5"/>
        <v>-1.6171250004845206E-2</v>
      </c>
      <c r="F62" s="38">
        <f t="shared" si="6"/>
        <v>-3.6570000000000005E-2</v>
      </c>
      <c r="G62" s="38">
        <f t="shared" si="7"/>
        <v>-1.6171250004845207E-3</v>
      </c>
      <c r="H62" s="38">
        <f t="shared" si="8"/>
        <v>1.3373649000000003E-2</v>
      </c>
      <c r="I62" s="38">
        <f t="shared" si="9"/>
        <v>-4.8907434393000012E-3</v>
      </c>
      <c r="J62" s="38">
        <f t="shared" si="10"/>
        <v>1.7885448757520106E-3</v>
      </c>
      <c r="K62" s="38">
        <f t="shared" si="11"/>
        <v>5.9138261267718925E-4</v>
      </c>
      <c r="L62" s="38">
        <f t="shared" si="12"/>
        <v>-2.1626862145604812E-4</v>
      </c>
      <c r="M62" s="38">
        <f t="shared" ca="1" si="13"/>
        <v>-4.0437118180591215E-3</v>
      </c>
      <c r="N62" s="38">
        <f t="shared" ca="1" si="14"/>
        <v>1.470771824719547E-5</v>
      </c>
      <c r="O62" s="128">
        <f t="shared" ca="1" si="15"/>
        <v>82738483.285306349</v>
      </c>
      <c r="P62" s="38">
        <f t="shared" ca="1" si="16"/>
        <v>289015149.87120199</v>
      </c>
      <c r="Q62" s="38">
        <f t="shared" ca="1" si="17"/>
        <v>41151412.464224018</v>
      </c>
      <c r="R62" s="12">
        <f t="shared" ca="1" si="18"/>
        <v>-1.2127538186786083E-2</v>
      </c>
    </row>
    <row r="63" spans="1:18" x14ac:dyDescent="0.2">
      <c r="A63" s="125">
        <v>-3646</v>
      </c>
      <c r="B63" s="125">
        <v>-5.3875000012340024E-3</v>
      </c>
      <c r="C63" s="125">
        <v>0.1</v>
      </c>
      <c r="D63" s="127">
        <f t="shared" si="4"/>
        <v>-0.36459999999999998</v>
      </c>
      <c r="E63" s="127">
        <f t="shared" si="5"/>
        <v>-5.3875000012340024E-3</v>
      </c>
      <c r="F63" s="38">
        <f t="shared" si="6"/>
        <v>-3.6459999999999999E-2</v>
      </c>
      <c r="G63" s="38">
        <f t="shared" si="7"/>
        <v>-5.3875000012340026E-4</v>
      </c>
      <c r="H63" s="38">
        <f t="shared" si="8"/>
        <v>1.3293315999999999E-2</v>
      </c>
      <c r="I63" s="38">
        <f t="shared" si="9"/>
        <v>-4.8467430135999993E-3</v>
      </c>
      <c r="J63" s="38">
        <f t="shared" si="10"/>
        <v>1.7671225027585597E-3</v>
      </c>
      <c r="K63" s="38">
        <f t="shared" si="11"/>
        <v>1.9642825004499172E-4</v>
      </c>
      <c r="L63" s="38">
        <f t="shared" si="12"/>
        <v>-7.1617739966403976E-5</v>
      </c>
      <c r="M63" s="38">
        <f t="shared" ca="1" si="13"/>
        <v>-4.0335512080377197E-3</v>
      </c>
      <c r="N63" s="38">
        <f t="shared" ca="1" si="14"/>
        <v>1.8331773345976706E-7</v>
      </c>
      <c r="O63" s="128">
        <f t="shared" ca="1" si="15"/>
        <v>82553297.227342099</v>
      </c>
      <c r="P63" s="38">
        <f t="shared" ca="1" si="16"/>
        <v>287925836.95701951</v>
      </c>
      <c r="Q63" s="38">
        <f t="shared" ca="1" si="17"/>
        <v>40965379.92828647</v>
      </c>
      <c r="R63" s="12">
        <f t="shared" ca="1" si="18"/>
        <v>-1.3539487931962827E-3</v>
      </c>
    </row>
    <row r="64" spans="1:18" x14ac:dyDescent="0.2">
      <c r="A64" s="125">
        <v>-3555</v>
      </c>
      <c r="B64" s="125">
        <v>-3.9037500027916394E-3</v>
      </c>
      <c r="C64" s="125">
        <v>0.1</v>
      </c>
      <c r="D64" s="127">
        <f t="shared" si="4"/>
        <v>-0.35549999999999998</v>
      </c>
      <c r="E64" s="127">
        <f t="shared" si="5"/>
        <v>-3.9037500027916394E-3</v>
      </c>
      <c r="F64" s="38">
        <f t="shared" si="6"/>
        <v>-3.5549999999999998E-2</v>
      </c>
      <c r="G64" s="38">
        <f t="shared" si="7"/>
        <v>-3.9037500027916394E-4</v>
      </c>
      <c r="H64" s="38">
        <f t="shared" si="8"/>
        <v>1.2638024999999999E-2</v>
      </c>
      <c r="I64" s="38">
        <f t="shared" si="9"/>
        <v>-4.4928178874999994E-3</v>
      </c>
      <c r="J64" s="38">
        <f t="shared" si="10"/>
        <v>1.5971967590062497E-3</v>
      </c>
      <c r="K64" s="38">
        <f t="shared" si="11"/>
        <v>1.3877831259924279E-4</v>
      </c>
      <c r="L64" s="38">
        <f t="shared" si="12"/>
        <v>-4.9335690129030808E-5</v>
      </c>
      <c r="M64" s="38">
        <f t="shared" ca="1" si="13"/>
        <v>-3.9497089420679225E-3</v>
      </c>
      <c r="N64" s="38">
        <f t="shared" ca="1" si="14"/>
        <v>2.1122240994010755E-10</v>
      </c>
      <c r="O64" s="128">
        <f t="shared" ca="1" si="15"/>
        <v>81032998.194295764</v>
      </c>
      <c r="P64" s="38">
        <f t="shared" ca="1" si="16"/>
        <v>279023060.8850525</v>
      </c>
      <c r="Q64" s="38">
        <f t="shared" ca="1" si="17"/>
        <v>39448208.970036253</v>
      </c>
      <c r="R64" s="12">
        <f t="shared" ca="1" si="18"/>
        <v>4.5958939276283077E-5</v>
      </c>
    </row>
    <row r="65" spans="1:18" x14ac:dyDescent="0.2">
      <c r="A65" s="125">
        <v>-3525</v>
      </c>
      <c r="B65" s="125">
        <v>1.1233749995881226E-2</v>
      </c>
      <c r="C65" s="125">
        <v>0.1</v>
      </c>
      <c r="D65" s="127">
        <f t="shared" si="4"/>
        <v>-0.35249999999999998</v>
      </c>
      <c r="E65" s="127">
        <f t="shared" si="5"/>
        <v>1.1233749995881226E-2</v>
      </c>
      <c r="F65" s="38">
        <f t="shared" si="6"/>
        <v>-3.5249999999999997E-2</v>
      </c>
      <c r="G65" s="38">
        <f t="shared" si="7"/>
        <v>1.1233749995881227E-3</v>
      </c>
      <c r="H65" s="38">
        <f t="shared" si="8"/>
        <v>1.2425624999999997E-2</v>
      </c>
      <c r="I65" s="38">
        <f t="shared" si="9"/>
        <v>-4.3800328124999986E-3</v>
      </c>
      <c r="J65" s="38">
        <f t="shared" si="10"/>
        <v>1.5439615664062493E-3</v>
      </c>
      <c r="K65" s="38">
        <f t="shared" si="11"/>
        <v>-3.9598968735481322E-4</v>
      </c>
      <c r="L65" s="38">
        <f t="shared" si="12"/>
        <v>1.3958636479257167E-4</v>
      </c>
      <c r="M65" s="38">
        <f t="shared" ca="1" si="13"/>
        <v>-3.9221522042533069E-3</v>
      </c>
      <c r="N65" s="38">
        <f t="shared" ca="1" si="14"/>
        <v>2.2970137150004277E-5</v>
      </c>
      <c r="O65" s="128">
        <f t="shared" ca="1" si="15"/>
        <v>80536354.486469045</v>
      </c>
      <c r="P65" s="38">
        <f t="shared" ca="1" si="16"/>
        <v>276130365.50025737</v>
      </c>
      <c r="Q65" s="38">
        <f t="shared" ca="1" si="17"/>
        <v>38956517.068149365</v>
      </c>
      <c r="R65" s="12">
        <f t="shared" ca="1" si="18"/>
        <v>1.5155902200134533E-2</v>
      </c>
    </row>
    <row r="66" spans="1:18" x14ac:dyDescent="0.2">
      <c r="A66" s="125">
        <v>-3509</v>
      </c>
      <c r="B66" s="125">
        <v>-5.626250000204891E-3</v>
      </c>
      <c r="C66" s="125">
        <v>0.1</v>
      </c>
      <c r="D66" s="127">
        <f t="shared" si="4"/>
        <v>-0.35089999999999999</v>
      </c>
      <c r="E66" s="127">
        <f t="shared" si="5"/>
        <v>-5.626250000204891E-3</v>
      </c>
      <c r="F66" s="38">
        <f t="shared" si="6"/>
        <v>-3.5090000000000003E-2</v>
      </c>
      <c r="G66" s="38">
        <f t="shared" si="7"/>
        <v>-5.6262500002048912E-4</v>
      </c>
      <c r="H66" s="38">
        <f t="shared" si="8"/>
        <v>1.2313081E-2</v>
      </c>
      <c r="I66" s="38">
        <f t="shared" si="9"/>
        <v>-4.3206601228999997E-3</v>
      </c>
      <c r="J66" s="38">
        <f t="shared" si="10"/>
        <v>1.5161196371256099E-3</v>
      </c>
      <c r="K66" s="38">
        <f t="shared" si="11"/>
        <v>1.9742511250718961E-4</v>
      </c>
      <c r="L66" s="38">
        <f t="shared" si="12"/>
        <v>-6.9276471978772829E-5</v>
      </c>
      <c r="M66" s="38">
        <f t="shared" ca="1" si="13"/>
        <v>-3.907472221567853E-3</v>
      </c>
      <c r="N66" s="38">
        <f t="shared" ca="1" si="14"/>
        <v>2.9541970523364707E-7</v>
      </c>
      <c r="O66" s="128">
        <f t="shared" ca="1" si="15"/>
        <v>80272396.985322341</v>
      </c>
      <c r="P66" s="38">
        <f t="shared" ca="1" si="16"/>
        <v>274596111.87476552</v>
      </c>
      <c r="Q66" s="38">
        <f t="shared" ca="1" si="17"/>
        <v>38695986.769547954</v>
      </c>
      <c r="R66" s="12">
        <f t="shared" ca="1" si="18"/>
        <v>-1.718777778637038E-3</v>
      </c>
    </row>
    <row r="67" spans="1:18" x14ac:dyDescent="0.2">
      <c r="A67" s="125">
        <v>-3436</v>
      </c>
      <c r="B67" s="125">
        <v>-4.2499999835854396E-4</v>
      </c>
      <c r="C67" s="125">
        <v>0.1</v>
      </c>
      <c r="D67" s="127">
        <f t="shared" si="4"/>
        <v>-0.34360000000000002</v>
      </c>
      <c r="E67" s="127">
        <f t="shared" si="5"/>
        <v>-4.2499999835854396E-4</v>
      </c>
      <c r="F67" s="38">
        <f t="shared" si="6"/>
        <v>-3.4360000000000002E-2</v>
      </c>
      <c r="G67" s="38">
        <f t="shared" si="7"/>
        <v>-4.2499999835854396E-5</v>
      </c>
      <c r="H67" s="38">
        <f t="shared" si="8"/>
        <v>1.1806096E-2</v>
      </c>
      <c r="I67" s="38">
        <f t="shared" si="9"/>
        <v>-4.0565745856000002E-3</v>
      </c>
      <c r="J67" s="38">
        <f t="shared" si="10"/>
        <v>1.3938390276121602E-3</v>
      </c>
      <c r="K67" s="38">
        <f t="shared" si="11"/>
        <v>1.4602999943599572E-5</v>
      </c>
      <c r="L67" s="38">
        <f t="shared" si="12"/>
        <v>-5.0175907806208134E-6</v>
      </c>
      <c r="M67" s="38">
        <f t="shared" ca="1" si="13"/>
        <v>-3.8406443741199462E-3</v>
      </c>
      <c r="N67" s="38">
        <f t="shared" ca="1" si="14"/>
        <v>1.1666626501670502E-6</v>
      </c>
      <c r="O67" s="128">
        <f t="shared" ca="1" si="15"/>
        <v>79076172.778849408</v>
      </c>
      <c r="P67" s="38">
        <f t="shared" ca="1" si="16"/>
        <v>267670834.36631155</v>
      </c>
      <c r="Q67" s="38">
        <f t="shared" ca="1" si="17"/>
        <v>37522273.440266617</v>
      </c>
      <c r="R67" s="12">
        <f t="shared" ca="1" si="18"/>
        <v>3.4156443757614023E-3</v>
      </c>
    </row>
    <row r="68" spans="1:18" x14ac:dyDescent="0.2">
      <c r="A68" s="125">
        <v>-3205</v>
      </c>
      <c r="B68" s="125">
        <v>1.4033749997906853E-2</v>
      </c>
      <c r="C68" s="125">
        <v>0.1</v>
      </c>
      <c r="D68" s="127">
        <f t="shared" si="4"/>
        <v>-0.32050000000000001</v>
      </c>
      <c r="E68" s="127">
        <f t="shared" si="5"/>
        <v>1.4033749997906853E-2</v>
      </c>
      <c r="F68" s="38">
        <f t="shared" si="6"/>
        <v>-3.2050000000000002E-2</v>
      </c>
      <c r="G68" s="38">
        <f t="shared" si="7"/>
        <v>1.4033749997906853E-3</v>
      </c>
      <c r="H68" s="38">
        <f t="shared" si="8"/>
        <v>1.0272025000000001E-2</v>
      </c>
      <c r="I68" s="38">
        <f t="shared" si="9"/>
        <v>-3.2921840125000002E-3</v>
      </c>
      <c r="J68" s="38">
        <f t="shared" si="10"/>
        <v>1.05514497600625E-3</v>
      </c>
      <c r="K68" s="38">
        <f t="shared" si="11"/>
        <v>-4.4978168743291464E-4</v>
      </c>
      <c r="L68" s="38">
        <f t="shared" si="12"/>
        <v>1.4415503082224914E-4</v>
      </c>
      <c r="M68" s="38">
        <f t="shared" ca="1" si="13"/>
        <v>-3.630792125021644E-3</v>
      </c>
      <c r="N68" s="38">
        <f t="shared" ca="1" si="14"/>
        <v>3.1203604841271515E-5</v>
      </c>
      <c r="O68" s="128">
        <f t="shared" ca="1" si="15"/>
        <v>75377295.030670628</v>
      </c>
      <c r="P68" s="38">
        <f t="shared" ca="1" si="16"/>
        <v>246552149.11612269</v>
      </c>
      <c r="Q68" s="38">
        <f t="shared" ca="1" si="17"/>
        <v>33967020.388821237</v>
      </c>
      <c r="R68" s="12">
        <f t="shared" ca="1" si="18"/>
        <v>1.7664542122928496E-2</v>
      </c>
    </row>
    <row r="69" spans="1:18" x14ac:dyDescent="0.2">
      <c r="A69" s="125">
        <v>-3194</v>
      </c>
      <c r="B69" s="125">
        <v>-3.182500004186295E-3</v>
      </c>
      <c r="C69" s="125">
        <v>0.1</v>
      </c>
      <c r="D69" s="127">
        <f t="shared" si="4"/>
        <v>-0.31940000000000002</v>
      </c>
      <c r="E69" s="127">
        <f t="shared" si="5"/>
        <v>-3.182500004186295E-3</v>
      </c>
      <c r="F69" s="38">
        <f t="shared" si="6"/>
        <v>-3.1940000000000003E-2</v>
      </c>
      <c r="G69" s="38">
        <f t="shared" si="7"/>
        <v>-3.182500004186295E-4</v>
      </c>
      <c r="H69" s="38">
        <f t="shared" si="8"/>
        <v>1.0201636000000002E-2</v>
      </c>
      <c r="I69" s="38">
        <f t="shared" si="9"/>
        <v>-3.2584025384000009E-3</v>
      </c>
      <c r="J69" s="38">
        <f t="shared" si="10"/>
        <v>1.0407337707649604E-3</v>
      </c>
      <c r="K69" s="38">
        <f t="shared" si="11"/>
        <v>1.0164905013371027E-4</v>
      </c>
      <c r="L69" s="38">
        <f t="shared" si="12"/>
        <v>-3.2466706612707064E-5</v>
      </c>
      <c r="M69" s="38">
        <f t="shared" ca="1" si="13"/>
        <v>-3.6208604451873684E-3</v>
      </c>
      <c r="N69" s="38">
        <f t="shared" ca="1" si="14"/>
        <v>1.9215987623465556E-8</v>
      </c>
      <c r="O69" s="128">
        <f t="shared" ca="1" si="15"/>
        <v>75204400.293711171</v>
      </c>
      <c r="P69" s="38">
        <f t="shared" ca="1" si="16"/>
        <v>245576192.53589448</v>
      </c>
      <c r="Q69" s="38">
        <f t="shared" ca="1" si="17"/>
        <v>33803638.332963064</v>
      </c>
      <c r="R69" s="12">
        <f t="shared" ca="1" si="18"/>
        <v>4.3836044100107338E-4</v>
      </c>
    </row>
    <row r="70" spans="1:18" x14ac:dyDescent="0.2">
      <c r="A70" s="125">
        <v>-3186</v>
      </c>
      <c r="B70" s="125">
        <v>-1.6124999965541065E-3</v>
      </c>
      <c r="C70" s="125">
        <v>0.1</v>
      </c>
      <c r="D70" s="127">
        <f t="shared" si="4"/>
        <v>-0.31859999999999999</v>
      </c>
      <c r="E70" s="127">
        <f t="shared" si="5"/>
        <v>-1.6124999965541065E-3</v>
      </c>
      <c r="F70" s="38">
        <f t="shared" si="6"/>
        <v>-3.1859999999999999E-2</v>
      </c>
      <c r="G70" s="38">
        <f t="shared" si="7"/>
        <v>-1.6124999965541067E-4</v>
      </c>
      <c r="H70" s="38">
        <f t="shared" si="8"/>
        <v>1.0150596E-2</v>
      </c>
      <c r="I70" s="38">
        <f t="shared" si="9"/>
        <v>-3.2339798855999997E-3</v>
      </c>
      <c r="J70" s="38">
        <f t="shared" si="10"/>
        <v>1.0303459915521598E-3</v>
      </c>
      <c r="K70" s="38">
        <f t="shared" si="11"/>
        <v>5.1374249890213841E-5</v>
      </c>
      <c r="L70" s="38">
        <f t="shared" si="12"/>
        <v>-1.6367836015022131E-5</v>
      </c>
      <c r="M70" s="38">
        <f t="shared" ca="1" si="13"/>
        <v>-3.6136409046430154E-3</v>
      </c>
      <c r="N70" s="38">
        <f t="shared" ca="1" si="14"/>
        <v>4.0045649340269033E-7</v>
      </c>
      <c r="O70" s="128">
        <f t="shared" ca="1" si="15"/>
        <v>75078842.258313045</v>
      </c>
      <c r="P70" s="38">
        <f t="shared" ca="1" si="16"/>
        <v>244868080.69797412</v>
      </c>
      <c r="Q70" s="38">
        <f t="shared" ca="1" si="17"/>
        <v>33685148.078739166</v>
      </c>
      <c r="R70" s="12">
        <f t="shared" ca="1" si="18"/>
        <v>2.001140908088909E-3</v>
      </c>
    </row>
    <row r="71" spans="1:18" x14ac:dyDescent="0.2">
      <c r="A71" s="125">
        <v>-3159</v>
      </c>
      <c r="B71" s="125">
        <v>-2.68875000620028E-3</v>
      </c>
      <c r="C71" s="125">
        <v>0.1</v>
      </c>
      <c r="D71" s="127">
        <f t="shared" si="4"/>
        <v>-0.31590000000000001</v>
      </c>
      <c r="E71" s="127">
        <f t="shared" si="5"/>
        <v>-2.68875000620028E-3</v>
      </c>
      <c r="F71" s="38">
        <f t="shared" si="6"/>
        <v>-3.159E-2</v>
      </c>
      <c r="G71" s="38">
        <f t="shared" si="7"/>
        <v>-2.6887500062002803E-4</v>
      </c>
      <c r="H71" s="38">
        <f t="shared" si="8"/>
        <v>9.9792810000000013E-3</v>
      </c>
      <c r="I71" s="38">
        <f t="shared" si="9"/>
        <v>-3.1524548679000004E-3</v>
      </c>
      <c r="J71" s="38">
        <f t="shared" si="10"/>
        <v>9.9586049276961016E-4</v>
      </c>
      <c r="K71" s="38">
        <f t="shared" si="11"/>
        <v>8.4937612695866851E-5</v>
      </c>
      <c r="L71" s="38">
        <f t="shared" si="12"/>
        <v>-2.6831791850624338E-5</v>
      </c>
      <c r="M71" s="38">
        <f t="shared" ca="1" si="13"/>
        <v>-3.5892967110406253E-3</v>
      </c>
      <c r="N71" s="38">
        <f t="shared" ca="1" si="14"/>
        <v>8.10984367598804E-8</v>
      </c>
      <c r="O71" s="128">
        <f t="shared" ca="1" si="15"/>
        <v>74656223.536716178</v>
      </c>
      <c r="P71" s="38">
        <f t="shared" ca="1" si="16"/>
        <v>242488591.73365322</v>
      </c>
      <c r="Q71" s="38">
        <f t="shared" ca="1" si="17"/>
        <v>33287308.754893351</v>
      </c>
      <c r="R71" s="12">
        <f t="shared" ca="1" si="18"/>
        <v>9.0054670484034528E-4</v>
      </c>
    </row>
    <row r="72" spans="1:18" x14ac:dyDescent="0.2">
      <c r="A72" s="125">
        <v>-3151</v>
      </c>
      <c r="B72" s="125">
        <v>7.881249999627471E-3</v>
      </c>
      <c r="C72" s="125">
        <v>0.1</v>
      </c>
      <c r="D72" s="127">
        <f t="shared" si="4"/>
        <v>-0.31509999999999999</v>
      </c>
      <c r="E72" s="127">
        <f t="shared" si="5"/>
        <v>7.881249999627471E-3</v>
      </c>
      <c r="F72" s="38">
        <f t="shared" si="6"/>
        <v>-3.1510000000000003E-2</v>
      </c>
      <c r="G72" s="38">
        <f t="shared" si="7"/>
        <v>7.8812499996274712E-4</v>
      </c>
      <c r="H72" s="38">
        <f t="shared" si="8"/>
        <v>9.928801000000001E-3</v>
      </c>
      <c r="I72" s="38">
        <f t="shared" si="9"/>
        <v>-3.1285651951000002E-3</v>
      </c>
      <c r="J72" s="38">
        <f t="shared" si="10"/>
        <v>9.8581089297601013E-4</v>
      </c>
      <c r="K72" s="38">
        <f t="shared" si="11"/>
        <v>-2.4833818748826159E-4</v>
      </c>
      <c r="L72" s="38">
        <f t="shared" si="12"/>
        <v>7.825136287755123E-5</v>
      </c>
      <c r="M72" s="38">
        <f t="shared" ca="1" si="13"/>
        <v>-3.5820900627835605E-3</v>
      </c>
      <c r="N72" s="38">
        <f t="shared" ca="1" si="14"/>
        <v>1.3140816538647779E-5</v>
      </c>
      <c r="O72" s="128">
        <f t="shared" ca="1" si="15"/>
        <v>74531340.361143023</v>
      </c>
      <c r="P72" s="38">
        <f t="shared" ca="1" si="16"/>
        <v>241786629.47699371</v>
      </c>
      <c r="Q72" s="38">
        <f t="shared" ca="1" si="17"/>
        <v>33170040.884323869</v>
      </c>
      <c r="R72" s="12">
        <f t="shared" ca="1" si="18"/>
        <v>1.1463340062411032E-2</v>
      </c>
    </row>
    <row r="73" spans="1:18" x14ac:dyDescent="0.2">
      <c r="A73" s="125">
        <v>-3151</v>
      </c>
      <c r="B73" s="125">
        <v>7.881249999627471E-3</v>
      </c>
      <c r="C73" s="125">
        <v>0.1</v>
      </c>
      <c r="D73" s="127">
        <f t="shared" si="4"/>
        <v>-0.31509999999999999</v>
      </c>
      <c r="E73" s="127">
        <f t="shared" si="5"/>
        <v>7.881249999627471E-3</v>
      </c>
      <c r="F73" s="38">
        <f t="shared" si="6"/>
        <v>-3.1510000000000003E-2</v>
      </c>
      <c r="G73" s="38">
        <f t="shared" si="7"/>
        <v>7.8812499996274712E-4</v>
      </c>
      <c r="H73" s="38">
        <f t="shared" si="8"/>
        <v>9.928801000000001E-3</v>
      </c>
      <c r="I73" s="38">
        <f t="shared" si="9"/>
        <v>-3.1285651951000002E-3</v>
      </c>
      <c r="J73" s="38">
        <f t="shared" si="10"/>
        <v>9.8581089297601013E-4</v>
      </c>
      <c r="K73" s="38">
        <f t="shared" si="11"/>
        <v>-2.4833818748826159E-4</v>
      </c>
      <c r="L73" s="38">
        <f t="shared" si="12"/>
        <v>7.825136287755123E-5</v>
      </c>
      <c r="M73" s="38">
        <f t="shared" ca="1" si="13"/>
        <v>-3.5820900627835605E-3</v>
      </c>
      <c r="N73" s="38">
        <f t="shared" ca="1" si="14"/>
        <v>1.3140816538647779E-5</v>
      </c>
      <c r="O73" s="128">
        <f t="shared" ca="1" si="15"/>
        <v>74531340.361143023</v>
      </c>
      <c r="P73" s="38">
        <f t="shared" ca="1" si="16"/>
        <v>241786629.47699371</v>
      </c>
      <c r="Q73" s="38">
        <f t="shared" ca="1" si="17"/>
        <v>33170040.884323869</v>
      </c>
      <c r="R73" s="12">
        <f t="shared" ca="1" si="18"/>
        <v>1.1463340062411032E-2</v>
      </c>
    </row>
    <row r="74" spans="1:18" x14ac:dyDescent="0.2">
      <c r="A74" s="125">
        <v>-3148</v>
      </c>
      <c r="B74" s="125">
        <v>-5.9050000054412521E-3</v>
      </c>
      <c r="C74" s="125">
        <v>0.1</v>
      </c>
      <c r="D74" s="127">
        <f t="shared" si="4"/>
        <v>-0.31480000000000002</v>
      </c>
      <c r="E74" s="127">
        <f t="shared" si="5"/>
        <v>-5.9050000054412521E-3</v>
      </c>
      <c r="F74" s="38">
        <f t="shared" si="6"/>
        <v>-3.1480000000000001E-2</v>
      </c>
      <c r="G74" s="38">
        <f t="shared" si="7"/>
        <v>-5.9050000054412528E-4</v>
      </c>
      <c r="H74" s="38">
        <f t="shared" si="8"/>
        <v>9.9099040000000006E-3</v>
      </c>
      <c r="I74" s="38">
        <f t="shared" si="9"/>
        <v>-3.1196377792000003E-3</v>
      </c>
      <c r="J74" s="38">
        <f t="shared" si="10"/>
        <v>9.8206197289216006E-4</v>
      </c>
      <c r="K74" s="38">
        <f t="shared" si="11"/>
        <v>1.8588940017129064E-4</v>
      </c>
      <c r="L74" s="38">
        <f t="shared" si="12"/>
        <v>-5.8517983173922296E-5</v>
      </c>
      <c r="M74" s="38">
        <f t="shared" ca="1" si="13"/>
        <v>-3.5793883294112337E-3</v>
      </c>
      <c r="N74" s="38">
        <f t="shared" ca="1" si="14"/>
        <v>5.408469667687152E-7</v>
      </c>
      <c r="O74" s="128">
        <f t="shared" ca="1" si="15"/>
        <v>74484548.859426558</v>
      </c>
      <c r="P74" s="38">
        <f t="shared" ca="1" si="16"/>
        <v>241523754.94748098</v>
      </c>
      <c r="Q74" s="38">
        <f t="shared" ca="1" si="17"/>
        <v>33126137.223581854</v>
      </c>
      <c r="R74" s="12">
        <f t="shared" ca="1" si="18"/>
        <v>-2.3256116760300184E-3</v>
      </c>
    </row>
    <row r="75" spans="1:18" x14ac:dyDescent="0.2">
      <c r="A75" s="125">
        <v>-3086</v>
      </c>
      <c r="B75" s="125">
        <v>3.512499992211815E-3</v>
      </c>
      <c r="C75" s="125">
        <v>0.1</v>
      </c>
      <c r="D75" s="127">
        <f t="shared" si="4"/>
        <v>-0.30859999999999999</v>
      </c>
      <c r="E75" s="127">
        <f t="shared" si="5"/>
        <v>3.512499992211815E-3</v>
      </c>
      <c r="F75" s="38">
        <f t="shared" si="6"/>
        <v>-3.0859999999999999E-2</v>
      </c>
      <c r="G75" s="38">
        <f t="shared" si="7"/>
        <v>3.5124999922118153E-4</v>
      </c>
      <c r="H75" s="38">
        <f t="shared" si="8"/>
        <v>9.5233959999999999E-3</v>
      </c>
      <c r="I75" s="38">
        <f t="shared" si="9"/>
        <v>-2.9389200055999999E-3</v>
      </c>
      <c r="J75" s="38">
        <f t="shared" si="10"/>
        <v>9.0695071372815992E-4</v>
      </c>
      <c r="K75" s="38">
        <f t="shared" si="11"/>
        <v>-1.0839574975965662E-4</v>
      </c>
      <c r="L75" s="38">
        <f t="shared" si="12"/>
        <v>3.3450928375830028E-5</v>
      </c>
      <c r="M75" s="38">
        <f t="shared" ca="1" si="13"/>
        <v>-3.5236452848077331E-3</v>
      </c>
      <c r="N75" s="38">
        <f t="shared" ca="1" si="14"/>
        <v>4.9507340359324501E-6</v>
      </c>
      <c r="O75" s="128">
        <f t="shared" ca="1" si="15"/>
        <v>73522359.494908243</v>
      </c>
      <c r="P75" s="38">
        <f t="shared" ca="1" si="16"/>
        <v>236134979.214885</v>
      </c>
      <c r="Q75" s="38">
        <f t="shared" ca="1" si="17"/>
        <v>32227525.803633362</v>
      </c>
      <c r="R75" s="12">
        <f t="shared" ca="1" si="18"/>
        <v>7.0361452770195485E-3</v>
      </c>
    </row>
    <row r="76" spans="1:18" x14ac:dyDescent="0.2">
      <c r="A76" s="125">
        <v>-3035</v>
      </c>
      <c r="B76" s="125">
        <v>-8.8537500050733797E-3</v>
      </c>
      <c r="C76" s="125">
        <v>0.1</v>
      </c>
      <c r="D76" s="127">
        <f t="shared" si="4"/>
        <v>-0.30349999999999999</v>
      </c>
      <c r="E76" s="127">
        <f t="shared" si="5"/>
        <v>-8.8537500050733797E-3</v>
      </c>
      <c r="F76" s="38">
        <f t="shared" si="6"/>
        <v>-3.0350000000000002E-2</v>
      </c>
      <c r="G76" s="38">
        <f t="shared" si="7"/>
        <v>-8.8537500050733797E-4</v>
      </c>
      <c r="H76" s="38">
        <f t="shared" si="8"/>
        <v>9.211225E-3</v>
      </c>
      <c r="I76" s="38">
        <f t="shared" si="9"/>
        <v>-2.7956067875000001E-3</v>
      </c>
      <c r="J76" s="38">
        <f t="shared" si="10"/>
        <v>8.4846666000625004E-4</v>
      </c>
      <c r="K76" s="38">
        <f t="shared" si="11"/>
        <v>2.6871131265397707E-4</v>
      </c>
      <c r="L76" s="38">
        <f t="shared" si="12"/>
        <v>-8.1553883390482045E-5</v>
      </c>
      <c r="M76" s="38">
        <f t="shared" ca="1" si="13"/>
        <v>-3.4779248106638896E-3</v>
      </c>
      <c r="N76" s="38">
        <f t="shared" ca="1" si="14"/>
        <v>2.8899496520847835E-6</v>
      </c>
      <c r="O76" s="128">
        <f t="shared" ca="1" si="15"/>
        <v>72737768.369453982</v>
      </c>
      <c r="P76" s="38">
        <f t="shared" ca="1" si="16"/>
        <v>231764784.41998556</v>
      </c>
      <c r="Q76" s="38">
        <f t="shared" ca="1" si="17"/>
        <v>31500748.630062647</v>
      </c>
      <c r="R76" s="12">
        <f t="shared" ca="1" si="18"/>
        <v>-5.3758251944094901E-3</v>
      </c>
    </row>
    <row r="77" spans="1:18" x14ac:dyDescent="0.2">
      <c r="A77" s="125">
        <v>-3035</v>
      </c>
      <c r="B77" s="125">
        <v>-4.8537500042584725E-3</v>
      </c>
      <c r="C77" s="125">
        <v>0.1</v>
      </c>
      <c r="D77" s="127">
        <f t="shared" si="4"/>
        <v>-0.30349999999999999</v>
      </c>
      <c r="E77" s="127">
        <f t="shared" si="5"/>
        <v>-4.8537500042584725E-3</v>
      </c>
      <c r="F77" s="38">
        <f t="shared" si="6"/>
        <v>-3.0350000000000002E-2</v>
      </c>
      <c r="G77" s="38">
        <f t="shared" si="7"/>
        <v>-4.8537500042584726E-4</v>
      </c>
      <c r="H77" s="38">
        <f t="shared" si="8"/>
        <v>9.211225E-3</v>
      </c>
      <c r="I77" s="38">
        <f t="shared" si="9"/>
        <v>-2.7956067875000001E-3</v>
      </c>
      <c r="J77" s="38">
        <f t="shared" si="10"/>
        <v>8.4846666000625004E-4</v>
      </c>
      <c r="K77" s="38">
        <f t="shared" si="11"/>
        <v>1.4731131262924464E-4</v>
      </c>
      <c r="L77" s="38">
        <f t="shared" si="12"/>
        <v>-4.4708983382975744E-5</v>
      </c>
      <c r="M77" s="38">
        <f t="shared" ca="1" si="13"/>
        <v>-3.4779248106638896E-3</v>
      </c>
      <c r="N77" s="38">
        <f t="shared" ca="1" si="14"/>
        <v>1.8928949633295716E-7</v>
      </c>
      <c r="O77" s="128">
        <f t="shared" ca="1" si="15"/>
        <v>72737768.369453982</v>
      </c>
      <c r="P77" s="38">
        <f t="shared" ca="1" si="16"/>
        <v>231764784.41998556</v>
      </c>
      <c r="Q77" s="38">
        <f t="shared" ca="1" si="17"/>
        <v>31500748.630062647</v>
      </c>
      <c r="R77" s="12">
        <f t="shared" ca="1" si="18"/>
        <v>-1.3758251935945829E-3</v>
      </c>
    </row>
    <row r="78" spans="1:18" x14ac:dyDescent="0.2">
      <c r="A78" s="125">
        <v>-2989</v>
      </c>
      <c r="B78" s="125">
        <v>-8.5762500020791776E-3</v>
      </c>
      <c r="C78" s="125">
        <v>0.1</v>
      </c>
      <c r="D78" s="127">
        <f t="shared" si="4"/>
        <v>-0.2989</v>
      </c>
      <c r="E78" s="127">
        <f t="shared" si="5"/>
        <v>-8.5762500020791776E-3</v>
      </c>
      <c r="F78" s="38">
        <f t="shared" si="6"/>
        <v>-2.989E-2</v>
      </c>
      <c r="G78" s="38">
        <f t="shared" si="7"/>
        <v>-8.5762500020791776E-4</v>
      </c>
      <c r="H78" s="38">
        <f t="shared" si="8"/>
        <v>8.9341209999999997E-3</v>
      </c>
      <c r="I78" s="38">
        <f t="shared" si="9"/>
        <v>-2.6704087669000001E-3</v>
      </c>
      <c r="J78" s="38">
        <f t="shared" si="10"/>
        <v>7.9818518042641001E-4</v>
      </c>
      <c r="K78" s="38">
        <f t="shared" si="11"/>
        <v>2.563441125621466E-4</v>
      </c>
      <c r="L78" s="38">
        <f t="shared" si="12"/>
        <v>-7.6621255244825612E-5</v>
      </c>
      <c r="M78" s="38">
        <f t="shared" ca="1" si="13"/>
        <v>-3.4367894598492663E-3</v>
      </c>
      <c r="N78" s="38">
        <f t="shared" ca="1" si="14"/>
        <v>2.6414054665138178E-6</v>
      </c>
      <c r="O78" s="128">
        <f t="shared" ca="1" si="15"/>
        <v>72035401.824621886</v>
      </c>
      <c r="P78" s="38">
        <f t="shared" ca="1" si="16"/>
        <v>227871053.04426181</v>
      </c>
      <c r="Q78" s="38">
        <f t="shared" ca="1" si="17"/>
        <v>30854740.298918549</v>
      </c>
      <c r="R78" s="12">
        <f t="shared" ca="1" si="18"/>
        <v>-5.1394605422299114E-3</v>
      </c>
    </row>
    <row r="79" spans="1:18" x14ac:dyDescent="0.2">
      <c r="A79" s="125">
        <v>-2989</v>
      </c>
      <c r="B79" s="125">
        <v>-5.576250005105976E-3</v>
      </c>
      <c r="C79" s="125">
        <v>0.1</v>
      </c>
      <c r="D79" s="127">
        <f t="shared" si="4"/>
        <v>-0.2989</v>
      </c>
      <c r="E79" s="127">
        <f t="shared" si="5"/>
        <v>-5.576250005105976E-3</v>
      </c>
      <c r="F79" s="38">
        <f t="shared" si="6"/>
        <v>-2.989E-2</v>
      </c>
      <c r="G79" s="38">
        <f t="shared" si="7"/>
        <v>-5.576250005105976E-4</v>
      </c>
      <c r="H79" s="38">
        <f t="shared" si="8"/>
        <v>8.9341209999999997E-3</v>
      </c>
      <c r="I79" s="38">
        <f t="shared" si="9"/>
        <v>-2.6704087669000001E-3</v>
      </c>
      <c r="J79" s="38">
        <f t="shared" si="10"/>
        <v>7.9818518042641001E-4</v>
      </c>
      <c r="K79" s="38">
        <f t="shared" si="11"/>
        <v>1.6667411265261763E-4</v>
      </c>
      <c r="L79" s="38">
        <f t="shared" si="12"/>
        <v>-4.9818892271867411E-5</v>
      </c>
      <c r="M79" s="38">
        <f t="shared" ca="1" si="13"/>
        <v>-3.4367894598492663E-3</v>
      </c>
      <c r="N79" s="38">
        <f t="shared" ca="1" si="14"/>
        <v>4.5772914247101376E-7</v>
      </c>
      <c r="O79" s="128">
        <f t="shared" ca="1" si="15"/>
        <v>72035401.824621886</v>
      </c>
      <c r="P79" s="38">
        <f t="shared" ca="1" si="16"/>
        <v>227871053.04426181</v>
      </c>
      <c r="Q79" s="38">
        <f t="shared" ca="1" si="17"/>
        <v>30854740.298918549</v>
      </c>
      <c r="R79" s="12">
        <f t="shared" ca="1" si="18"/>
        <v>-2.1394605452567097E-3</v>
      </c>
    </row>
    <row r="80" spans="1:18" x14ac:dyDescent="0.2">
      <c r="A80" s="125">
        <v>-2970</v>
      </c>
      <c r="B80" s="125">
        <v>7.7749999763909727E-4</v>
      </c>
      <c r="C80" s="125">
        <v>0.1</v>
      </c>
      <c r="D80" s="127">
        <f t="shared" si="4"/>
        <v>-0.29699999999999999</v>
      </c>
      <c r="E80" s="127">
        <f t="shared" si="5"/>
        <v>7.7749999763909727E-4</v>
      </c>
      <c r="F80" s="38">
        <f t="shared" si="6"/>
        <v>-2.9700000000000001E-2</v>
      </c>
      <c r="G80" s="38">
        <f t="shared" si="7"/>
        <v>7.7749999763909738E-5</v>
      </c>
      <c r="H80" s="38">
        <f t="shared" si="8"/>
        <v>8.8208999999999996E-3</v>
      </c>
      <c r="I80" s="38">
        <f t="shared" si="9"/>
        <v>-2.6198072999999997E-3</v>
      </c>
      <c r="J80" s="38">
        <f t="shared" si="10"/>
        <v>7.7808276809999987E-4</v>
      </c>
      <c r="K80" s="38">
        <f t="shared" si="11"/>
        <v>-2.3091749929881191E-5</v>
      </c>
      <c r="L80" s="38">
        <f t="shared" si="12"/>
        <v>6.8582497291747134E-6</v>
      </c>
      <c r="M80" s="38">
        <f t="shared" ca="1" si="13"/>
        <v>-3.4198272035671708E-3</v>
      </c>
      <c r="N80" s="38">
        <f t="shared" ca="1" si="14"/>
        <v>1.761755563398604E-6</v>
      </c>
      <c r="O80" s="128">
        <f t="shared" ca="1" si="15"/>
        <v>71746756.169795886</v>
      </c>
      <c r="P80" s="38">
        <f t="shared" ca="1" si="16"/>
        <v>226275984.55636898</v>
      </c>
      <c r="Q80" s="38">
        <f t="shared" ca="1" si="17"/>
        <v>30590527.170500476</v>
      </c>
      <c r="R80" s="12">
        <f t="shared" ca="1" si="18"/>
        <v>4.1973272012062676E-3</v>
      </c>
    </row>
    <row r="81" spans="1:18" x14ac:dyDescent="0.2">
      <c r="A81" s="125">
        <v>-2970</v>
      </c>
      <c r="B81" s="125">
        <v>7.7775000027031638E-3</v>
      </c>
      <c r="C81" s="125">
        <v>0.1</v>
      </c>
      <c r="D81" s="127">
        <f t="shared" si="4"/>
        <v>-0.29699999999999999</v>
      </c>
      <c r="E81" s="127">
        <f t="shared" si="5"/>
        <v>7.7775000027031638E-3</v>
      </c>
      <c r="F81" s="38">
        <f t="shared" si="6"/>
        <v>-2.9700000000000001E-2</v>
      </c>
      <c r="G81" s="38">
        <f t="shared" si="7"/>
        <v>7.7775000027031644E-4</v>
      </c>
      <c r="H81" s="38">
        <f t="shared" si="8"/>
        <v>8.8208999999999996E-3</v>
      </c>
      <c r="I81" s="38">
        <f t="shared" si="9"/>
        <v>-2.6198072999999997E-3</v>
      </c>
      <c r="J81" s="38">
        <f t="shared" si="10"/>
        <v>7.7808276809999987E-4</v>
      </c>
      <c r="K81" s="38">
        <f t="shared" si="11"/>
        <v>-2.3099175008028396E-4</v>
      </c>
      <c r="L81" s="38">
        <f t="shared" si="12"/>
        <v>6.8604549773844338E-5</v>
      </c>
      <c r="M81" s="38">
        <f t="shared" ca="1" si="13"/>
        <v>-3.4198272035671708E-3</v>
      </c>
      <c r="N81" s="38">
        <f t="shared" ca="1" si="14"/>
        <v>1.2538013656428181E-5</v>
      </c>
      <c r="O81" s="128">
        <f t="shared" ca="1" si="15"/>
        <v>71746756.169795886</v>
      </c>
      <c r="P81" s="38">
        <f t="shared" ca="1" si="16"/>
        <v>226275984.55636898</v>
      </c>
      <c r="Q81" s="38">
        <f t="shared" ca="1" si="17"/>
        <v>30590527.170500476</v>
      </c>
      <c r="R81" s="12">
        <f t="shared" ca="1" si="18"/>
        <v>1.1197327206270334E-2</v>
      </c>
    </row>
    <row r="82" spans="1:18" x14ac:dyDescent="0.2">
      <c r="A82" s="125">
        <v>-2957</v>
      </c>
      <c r="B82" s="125">
        <v>-5.2962499976274557E-3</v>
      </c>
      <c r="C82" s="125">
        <v>0.1</v>
      </c>
      <c r="D82" s="127">
        <f t="shared" si="4"/>
        <v>-0.29570000000000002</v>
      </c>
      <c r="E82" s="127">
        <f t="shared" si="5"/>
        <v>-5.2962499976274557E-3</v>
      </c>
      <c r="F82" s="38">
        <f t="shared" si="6"/>
        <v>-2.9570000000000003E-2</v>
      </c>
      <c r="G82" s="38">
        <f t="shared" si="7"/>
        <v>-5.296249997627456E-4</v>
      </c>
      <c r="H82" s="38">
        <f t="shared" si="8"/>
        <v>8.7438490000000015E-3</v>
      </c>
      <c r="I82" s="38">
        <f t="shared" si="9"/>
        <v>-2.5855561493000005E-3</v>
      </c>
      <c r="J82" s="38">
        <f t="shared" si="10"/>
        <v>7.6454895334801022E-4</v>
      </c>
      <c r="K82" s="38">
        <f t="shared" si="11"/>
        <v>1.5661011242984387E-4</v>
      </c>
      <c r="L82" s="38">
        <f t="shared" si="12"/>
        <v>-4.6309610245504838E-5</v>
      </c>
      <c r="M82" s="38">
        <f t="shared" ca="1" si="13"/>
        <v>-3.4082310263965953E-3</v>
      </c>
      <c r="N82" s="38">
        <f t="shared" ca="1" si="14"/>
        <v>3.5646156357276369E-7</v>
      </c>
      <c r="O82" s="128">
        <f t="shared" ca="1" si="15"/>
        <v>71549753.026452452</v>
      </c>
      <c r="P82" s="38">
        <f t="shared" ca="1" si="16"/>
        <v>225189054.76207715</v>
      </c>
      <c r="Q82" s="38">
        <f t="shared" ca="1" si="17"/>
        <v>30410627.125567369</v>
      </c>
      <c r="R82" s="12">
        <f t="shared" ca="1" si="18"/>
        <v>-1.8880189712308605E-3</v>
      </c>
    </row>
    <row r="83" spans="1:18" x14ac:dyDescent="0.2">
      <c r="A83" s="125">
        <v>-2954</v>
      </c>
      <c r="B83" s="125">
        <v>-1.0082499997224659E-2</v>
      </c>
      <c r="C83" s="125">
        <v>0.1</v>
      </c>
      <c r="D83" s="127">
        <f t="shared" si="4"/>
        <v>-0.2954</v>
      </c>
      <c r="E83" s="127">
        <f t="shared" si="5"/>
        <v>-1.0082499997224659E-2</v>
      </c>
      <c r="F83" s="38">
        <f t="shared" si="6"/>
        <v>-2.954E-2</v>
      </c>
      <c r="G83" s="38">
        <f t="shared" si="7"/>
        <v>-1.008249999722466E-3</v>
      </c>
      <c r="H83" s="38">
        <f t="shared" si="8"/>
        <v>8.7261160000000008E-3</v>
      </c>
      <c r="I83" s="38">
        <f t="shared" si="9"/>
        <v>-2.5776946664E-3</v>
      </c>
      <c r="J83" s="38">
        <f t="shared" si="10"/>
        <v>7.6145100445456E-4</v>
      </c>
      <c r="K83" s="38">
        <f t="shared" si="11"/>
        <v>2.9783704991801646E-4</v>
      </c>
      <c r="L83" s="38">
        <f t="shared" si="12"/>
        <v>-8.798106454578206E-5</v>
      </c>
      <c r="M83" s="38">
        <f t="shared" ca="1" si="13"/>
        <v>-3.4055560905642741E-3</v>
      </c>
      <c r="N83" s="38">
        <f t="shared" ca="1" si="14"/>
        <v>4.4581579932689248E-6</v>
      </c>
      <c r="O83" s="128">
        <f t="shared" ca="1" si="15"/>
        <v>71504347.378261209</v>
      </c>
      <c r="P83" s="38">
        <f t="shared" ca="1" si="16"/>
        <v>224938735.39031354</v>
      </c>
      <c r="Q83" s="38">
        <f t="shared" ca="1" si="17"/>
        <v>30369212.759839263</v>
      </c>
      <c r="R83" s="12">
        <f t="shared" ca="1" si="18"/>
        <v>-6.6769439066603851E-3</v>
      </c>
    </row>
    <row r="84" spans="1:18" x14ac:dyDescent="0.2">
      <c r="A84" s="125">
        <v>-2949</v>
      </c>
      <c r="B84" s="125">
        <v>-3.7262500045471825E-3</v>
      </c>
      <c r="C84" s="125">
        <v>0.1</v>
      </c>
      <c r="D84" s="127">
        <f t="shared" si="4"/>
        <v>-0.2949</v>
      </c>
      <c r="E84" s="127">
        <f t="shared" si="5"/>
        <v>-3.7262500045471825E-3</v>
      </c>
      <c r="F84" s="38">
        <f t="shared" si="6"/>
        <v>-2.9490000000000002E-2</v>
      </c>
      <c r="G84" s="38">
        <f t="shared" si="7"/>
        <v>-3.7262500045471826E-4</v>
      </c>
      <c r="H84" s="38">
        <f t="shared" si="8"/>
        <v>8.696601E-3</v>
      </c>
      <c r="I84" s="38">
        <f t="shared" si="9"/>
        <v>-2.5646276349000001E-3</v>
      </c>
      <c r="J84" s="38">
        <f t="shared" si="10"/>
        <v>7.5630868953200996E-4</v>
      </c>
      <c r="K84" s="38">
        <f t="shared" si="11"/>
        <v>1.0988711263409641E-4</v>
      </c>
      <c r="L84" s="38">
        <f t="shared" si="12"/>
        <v>-3.2405709515795033E-5</v>
      </c>
      <c r="M84" s="38">
        <f t="shared" ca="1" si="13"/>
        <v>-3.4010987850547347E-3</v>
      </c>
      <c r="N84" s="38">
        <f t="shared" ca="1" si="14"/>
        <v>1.0572331553742595E-8</v>
      </c>
      <c r="O84" s="128">
        <f t="shared" ca="1" si="15"/>
        <v>71428718.444036961</v>
      </c>
      <c r="P84" s="38">
        <f t="shared" ca="1" si="16"/>
        <v>224521961.47038788</v>
      </c>
      <c r="Q84" s="38">
        <f t="shared" ca="1" si="17"/>
        <v>30300272.905864287</v>
      </c>
      <c r="R84" s="12">
        <f t="shared" ca="1" si="18"/>
        <v>-3.2515121949244774E-4</v>
      </c>
    </row>
    <row r="85" spans="1:18" x14ac:dyDescent="0.2">
      <c r="A85" s="125">
        <v>-2946</v>
      </c>
      <c r="B85" s="125">
        <v>1.4874999978928827E-3</v>
      </c>
      <c r="C85" s="125">
        <v>0.1</v>
      </c>
      <c r="D85" s="127">
        <f t="shared" ref="D85:D148" si="20">A85/A$18</f>
        <v>-0.29459999999999997</v>
      </c>
      <c r="E85" s="127">
        <f t="shared" ref="E85:E148" si="21">B85/B$18</f>
        <v>1.4874999978928827E-3</v>
      </c>
      <c r="F85" s="38">
        <f t="shared" ref="F85:F148" si="22">$C85*D85</f>
        <v>-2.946E-2</v>
      </c>
      <c r="G85" s="38">
        <f t="shared" ref="G85:G148" si="23">$C85*E85</f>
        <v>1.4874999978928827E-4</v>
      </c>
      <c r="H85" s="38">
        <f t="shared" ref="H85:H148" si="24">C85*D85*D85</f>
        <v>8.6789160000000001E-3</v>
      </c>
      <c r="I85" s="38">
        <f t="shared" ref="I85:I148" si="25">C85*D85*D85*D85</f>
        <v>-2.5568086535999999E-3</v>
      </c>
      <c r="J85" s="38">
        <f t="shared" ref="J85:J148" si="26">C85*D85*D85*D85*D85</f>
        <v>7.532358293505599E-4</v>
      </c>
      <c r="K85" s="38">
        <f t="shared" ref="K85:K148" si="27">C85*E85*D85</f>
        <v>-4.3821749937924321E-5</v>
      </c>
      <c r="L85" s="38">
        <f t="shared" ref="L85:L148" si="28">C85*E85*D85*D85</f>
        <v>1.2909887531712504E-5</v>
      </c>
      <c r="M85" s="38">
        <f t="shared" ref="M85:M148" ca="1" si="29">+E$4+E$5*D85+E$6*D85^2</f>
        <v>-3.3984249542756096E-3</v>
      </c>
      <c r="N85" s="38">
        <f t="shared" ref="N85:N148" ca="1" si="30">C85*(M85-E85)^2</f>
        <v>2.3872262638222685E-6</v>
      </c>
      <c r="O85" s="128">
        <f t="shared" ref="O85:O148" ca="1" si="31">(C85*O$1-O$2*F85+O$3*H85)^2</f>
        <v>71383369.360596046</v>
      </c>
      <c r="P85" s="38">
        <f t="shared" ref="P85:P148" ca="1" si="32">(-C85*O$2+O$4*F85-O$5*H85)^2</f>
        <v>224272151.99657023</v>
      </c>
      <c r="Q85" s="38">
        <f t="shared" ref="Q85:Q148" ca="1" si="33">+(C85*O$3-F85*O$5+H85*O$6)^2</f>
        <v>30258959.414735589</v>
      </c>
      <c r="R85" s="12">
        <f t="shared" ref="R85:R148" ca="1" si="34">+E85-M85</f>
        <v>4.8859249521684923E-3</v>
      </c>
    </row>
    <row r="86" spans="1:18" x14ac:dyDescent="0.2">
      <c r="A86" s="125">
        <v>-2943</v>
      </c>
      <c r="B86" s="125">
        <v>7.7012500041746534E-3</v>
      </c>
      <c r="C86" s="125">
        <v>0.1</v>
      </c>
      <c r="D86" s="127">
        <f t="shared" si="20"/>
        <v>-0.29430000000000001</v>
      </c>
      <c r="E86" s="127">
        <f t="shared" si="21"/>
        <v>7.7012500041746534E-3</v>
      </c>
      <c r="F86" s="38">
        <f t="shared" si="22"/>
        <v>-2.9430000000000001E-2</v>
      </c>
      <c r="G86" s="38">
        <f t="shared" si="23"/>
        <v>7.7012500041746541E-4</v>
      </c>
      <c r="H86" s="38">
        <f t="shared" si="24"/>
        <v>8.6612490000000011E-3</v>
      </c>
      <c r="I86" s="38">
        <f t="shared" si="25"/>
        <v>-2.5490055807000003E-3</v>
      </c>
      <c r="J86" s="38">
        <f t="shared" si="26"/>
        <v>7.5017234240001005E-4</v>
      </c>
      <c r="K86" s="38">
        <f t="shared" si="27"/>
        <v>-2.2664778762286007E-4</v>
      </c>
      <c r="L86" s="38">
        <f t="shared" si="28"/>
        <v>6.6702443897407722E-5</v>
      </c>
      <c r="M86" s="38">
        <f t="shared" ca="1" si="29"/>
        <v>-3.3957515378914326E-3</v>
      </c>
      <c r="N86" s="38">
        <f t="shared" ca="1" si="30"/>
        <v>1.2314344322461708E-5</v>
      </c>
      <c r="O86" s="128">
        <f t="shared" ca="1" si="31"/>
        <v>71338041.477054507</v>
      </c>
      <c r="P86" s="38">
        <f t="shared" ca="1" si="32"/>
        <v>224022533.57512876</v>
      </c>
      <c r="Q86" s="38">
        <f t="shared" ca="1" si="33"/>
        <v>30217683.715490572</v>
      </c>
      <c r="R86" s="12">
        <f t="shared" ca="1" si="34"/>
        <v>1.1097001542066085E-2</v>
      </c>
    </row>
    <row r="87" spans="1:18" x14ac:dyDescent="0.2">
      <c r="A87" s="125">
        <v>-2938</v>
      </c>
      <c r="B87" s="125">
        <v>-4.9425000033807009E-3</v>
      </c>
      <c r="C87" s="125">
        <v>0.1</v>
      </c>
      <c r="D87" s="127">
        <f t="shared" si="20"/>
        <v>-0.29380000000000001</v>
      </c>
      <c r="E87" s="127">
        <f t="shared" si="21"/>
        <v>-4.9425000033807009E-3</v>
      </c>
      <c r="F87" s="38">
        <f t="shared" si="22"/>
        <v>-2.9380000000000003E-2</v>
      </c>
      <c r="G87" s="38">
        <f t="shared" si="23"/>
        <v>-4.9425000033807007E-4</v>
      </c>
      <c r="H87" s="38">
        <f t="shared" si="24"/>
        <v>8.6318440000000014E-3</v>
      </c>
      <c r="I87" s="38">
        <f t="shared" si="25"/>
        <v>-2.5360357672000004E-3</v>
      </c>
      <c r="J87" s="38">
        <f t="shared" si="26"/>
        <v>7.450873084033601E-4</v>
      </c>
      <c r="K87" s="38">
        <f t="shared" si="27"/>
        <v>1.4521065009932499E-4</v>
      </c>
      <c r="L87" s="38">
        <f t="shared" si="28"/>
        <v>-4.2662888999181682E-5</v>
      </c>
      <c r="M87" s="38">
        <f t="shared" ca="1" si="29"/>
        <v>-3.3912967647954681E-3</v>
      </c>
      <c r="N87" s="38">
        <f t="shared" ca="1" si="30"/>
        <v>2.4062314873973148E-7</v>
      </c>
      <c r="O87" s="128">
        <f t="shared" ca="1" si="31"/>
        <v>71262542.097774163</v>
      </c>
      <c r="P87" s="38">
        <f t="shared" ca="1" si="32"/>
        <v>223606927.197568</v>
      </c>
      <c r="Q87" s="38">
        <f t="shared" ca="1" si="33"/>
        <v>30148974.811932363</v>
      </c>
      <c r="R87" s="12">
        <f t="shared" ca="1" si="34"/>
        <v>-1.5512032385852329E-3</v>
      </c>
    </row>
    <row r="88" spans="1:18" x14ac:dyDescent="0.2">
      <c r="A88" s="125">
        <v>-2938</v>
      </c>
      <c r="B88" s="125">
        <v>-3.9425000068149529E-3</v>
      </c>
      <c r="C88" s="125">
        <v>0.1</v>
      </c>
      <c r="D88" s="127">
        <f t="shared" si="20"/>
        <v>-0.29380000000000001</v>
      </c>
      <c r="E88" s="127">
        <f t="shared" si="21"/>
        <v>-3.9425000068149529E-3</v>
      </c>
      <c r="F88" s="38">
        <f t="shared" si="22"/>
        <v>-2.9380000000000003E-2</v>
      </c>
      <c r="G88" s="38">
        <f t="shared" si="23"/>
        <v>-3.9425000068149529E-4</v>
      </c>
      <c r="H88" s="38">
        <f t="shared" si="24"/>
        <v>8.6318440000000014E-3</v>
      </c>
      <c r="I88" s="38">
        <f t="shared" si="25"/>
        <v>-2.5360357672000004E-3</v>
      </c>
      <c r="J88" s="38">
        <f t="shared" si="26"/>
        <v>7.450873084033601E-4</v>
      </c>
      <c r="K88" s="38">
        <f t="shared" si="27"/>
        <v>1.1583065020022331E-4</v>
      </c>
      <c r="L88" s="38">
        <f t="shared" si="28"/>
        <v>-3.4031045028825612E-5</v>
      </c>
      <c r="M88" s="38">
        <f t="shared" ca="1" si="29"/>
        <v>-3.3912967647954681E-3</v>
      </c>
      <c r="N88" s="38">
        <f t="shared" ca="1" si="30"/>
        <v>3.0382501401279077E-8</v>
      </c>
      <c r="O88" s="128">
        <f t="shared" ca="1" si="31"/>
        <v>71262542.097774163</v>
      </c>
      <c r="P88" s="38">
        <f t="shared" ca="1" si="32"/>
        <v>223606927.197568</v>
      </c>
      <c r="Q88" s="38">
        <f t="shared" ca="1" si="33"/>
        <v>30148974.811932363</v>
      </c>
      <c r="R88" s="12">
        <f t="shared" ca="1" si="34"/>
        <v>-5.5120324201948486E-4</v>
      </c>
    </row>
    <row r="89" spans="1:18" x14ac:dyDescent="0.2">
      <c r="A89" s="125">
        <v>-2916</v>
      </c>
      <c r="B89" s="125">
        <v>6.2499999330611899E-4</v>
      </c>
      <c r="C89" s="125">
        <v>0.1</v>
      </c>
      <c r="D89" s="127">
        <f t="shared" si="20"/>
        <v>-0.29160000000000003</v>
      </c>
      <c r="E89" s="127">
        <f t="shared" si="21"/>
        <v>6.2499999330611899E-4</v>
      </c>
      <c r="F89" s="38">
        <f t="shared" si="22"/>
        <v>-2.9160000000000005E-2</v>
      </c>
      <c r="G89" s="38">
        <f t="shared" si="23"/>
        <v>6.2499999330611899E-5</v>
      </c>
      <c r="H89" s="38">
        <f t="shared" si="24"/>
        <v>8.5030560000000019E-3</v>
      </c>
      <c r="I89" s="38">
        <f t="shared" si="25"/>
        <v>-2.4794911296000008E-3</v>
      </c>
      <c r="J89" s="38">
        <f t="shared" si="26"/>
        <v>7.2301961339136026E-4</v>
      </c>
      <c r="K89" s="38">
        <f t="shared" si="27"/>
        <v>-1.822499980480643E-5</v>
      </c>
      <c r="L89" s="38">
        <f t="shared" si="28"/>
        <v>5.3144099430815554E-6</v>
      </c>
      <c r="M89" s="38">
        <f t="shared" ca="1" si="29"/>
        <v>-3.3717094382065254E-3</v>
      </c>
      <c r="N89" s="38">
        <f t="shared" ca="1" si="30"/>
        <v>1.5973686279942127E-6</v>
      </c>
      <c r="O89" s="128">
        <f t="shared" ca="1" si="31"/>
        <v>70931043.451836154</v>
      </c>
      <c r="P89" s="38">
        <f t="shared" ca="1" si="32"/>
        <v>221784550.80789968</v>
      </c>
      <c r="Q89" s="38">
        <f t="shared" ca="1" si="33"/>
        <v>29847899.811538402</v>
      </c>
      <c r="R89" s="12">
        <f t="shared" ca="1" si="34"/>
        <v>3.9967094315126444E-3</v>
      </c>
    </row>
    <row r="90" spans="1:18" x14ac:dyDescent="0.2">
      <c r="A90" s="125">
        <v>-2904</v>
      </c>
      <c r="B90" s="125">
        <v>-2.6199999992968515E-3</v>
      </c>
      <c r="C90" s="125">
        <v>1</v>
      </c>
      <c r="D90" s="127">
        <f t="shared" si="20"/>
        <v>-0.29039999999999999</v>
      </c>
      <c r="E90" s="127">
        <f t="shared" si="21"/>
        <v>-2.6199999992968515E-3</v>
      </c>
      <c r="F90" s="38">
        <f t="shared" si="22"/>
        <v>-0.29039999999999999</v>
      </c>
      <c r="G90" s="38">
        <f t="shared" si="23"/>
        <v>-2.6199999992968515E-3</v>
      </c>
      <c r="H90" s="38">
        <f t="shared" si="24"/>
        <v>8.4332159999999989E-2</v>
      </c>
      <c r="I90" s="38">
        <f t="shared" si="25"/>
        <v>-2.4490059263999997E-2</v>
      </c>
      <c r="J90" s="38">
        <f t="shared" si="26"/>
        <v>7.1119132102655993E-3</v>
      </c>
      <c r="K90" s="38">
        <f t="shared" si="27"/>
        <v>7.6084799979580565E-4</v>
      </c>
      <c r="L90" s="38">
        <f t="shared" si="28"/>
        <v>-2.2095025914070196E-4</v>
      </c>
      <c r="M90" s="38">
        <f t="shared" ca="1" si="29"/>
        <v>-3.3610348348374506E-3</v>
      </c>
      <c r="N90" s="38">
        <f t="shared" ca="1" si="30"/>
        <v>5.4913262748468289E-7</v>
      </c>
      <c r="O90" s="128">
        <f t="shared" ca="1" si="31"/>
        <v>7075070523.4959183</v>
      </c>
      <c r="P90" s="38">
        <f t="shared" ca="1" si="32"/>
        <v>22079484035.153233</v>
      </c>
      <c r="Q90" s="38">
        <f t="shared" ca="1" si="33"/>
        <v>2968452973.9058714</v>
      </c>
      <c r="R90" s="12">
        <f t="shared" ca="1" si="34"/>
        <v>7.4103483554059917E-4</v>
      </c>
    </row>
    <row r="91" spans="1:18" x14ac:dyDescent="0.2">
      <c r="A91" s="125">
        <v>-2892</v>
      </c>
      <c r="B91" s="125">
        <v>-1.2665000002016313E-2</v>
      </c>
      <c r="C91" s="125">
        <v>0.1</v>
      </c>
      <c r="D91" s="127">
        <f t="shared" si="20"/>
        <v>-0.28920000000000001</v>
      </c>
      <c r="E91" s="127">
        <f t="shared" si="21"/>
        <v>-1.2665000002016313E-2</v>
      </c>
      <c r="F91" s="38">
        <f t="shared" si="22"/>
        <v>-2.8920000000000001E-2</v>
      </c>
      <c r="G91" s="38">
        <f t="shared" si="23"/>
        <v>-1.2665000002016315E-3</v>
      </c>
      <c r="H91" s="38">
        <f t="shared" si="24"/>
        <v>8.3636640000000016E-3</v>
      </c>
      <c r="I91" s="38">
        <f t="shared" si="25"/>
        <v>-2.4187716288000005E-3</v>
      </c>
      <c r="J91" s="38">
        <f t="shared" si="26"/>
        <v>6.9950875504896015E-4</v>
      </c>
      <c r="K91" s="38">
        <f t="shared" si="27"/>
        <v>3.6627180005831185E-4</v>
      </c>
      <c r="L91" s="38">
        <f t="shared" si="28"/>
        <v>-1.0592580457686379E-4</v>
      </c>
      <c r="M91" s="38">
        <f t="shared" ca="1" si="29"/>
        <v>-3.3503668617875532E-3</v>
      </c>
      <c r="N91" s="38">
        <f t="shared" ca="1" si="30"/>
        <v>8.6762390537047909E-6</v>
      </c>
      <c r="O91" s="128">
        <f t="shared" ca="1" si="31"/>
        <v>70570704.766474307</v>
      </c>
      <c r="P91" s="38">
        <f t="shared" ca="1" si="32"/>
        <v>219808167.29612616</v>
      </c>
      <c r="Q91" s="38">
        <f t="shared" ca="1" si="33"/>
        <v>29521759.935399886</v>
      </c>
      <c r="R91" s="12">
        <f t="shared" ca="1" si="34"/>
        <v>-9.3146331402287601E-3</v>
      </c>
    </row>
    <row r="92" spans="1:18" x14ac:dyDescent="0.2">
      <c r="A92" s="125">
        <v>-2846</v>
      </c>
      <c r="B92" s="125">
        <v>-3.8749999657738954E-4</v>
      </c>
      <c r="C92" s="125">
        <v>0.1</v>
      </c>
      <c r="D92" s="127">
        <f t="shared" si="20"/>
        <v>-0.28460000000000002</v>
      </c>
      <c r="E92" s="127">
        <f t="shared" si="21"/>
        <v>-3.8749999657738954E-4</v>
      </c>
      <c r="F92" s="38">
        <f t="shared" si="22"/>
        <v>-2.8460000000000003E-2</v>
      </c>
      <c r="G92" s="38">
        <f t="shared" si="23"/>
        <v>-3.8749999657738957E-5</v>
      </c>
      <c r="H92" s="38">
        <f t="shared" si="24"/>
        <v>8.0997160000000016E-3</v>
      </c>
      <c r="I92" s="38">
        <f t="shared" si="25"/>
        <v>-2.3051791736000008E-3</v>
      </c>
      <c r="J92" s="38">
        <f t="shared" si="26"/>
        <v>6.5605399280656024E-4</v>
      </c>
      <c r="K92" s="38">
        <f t="shared" si="27"/>
        <v>1.1028249902592508E-5</v>
      </c>
      <c r="L92" s="38">
        <f t="shared" si="28"/>
        <v>-3.1386399222778277E-6</v>
      </c>
      <c r="M92" s="38">
        <f t="shared" ca="1" si="29"/>
        <v>-3.3095343876364276E-3</v>
      </c>
      <c r="N92" s="38">
        <f t="shared" ca="1" si="30"/>
        <v>8.5382849825317637E-7</v>
      </c>
      <c r="O92" s="128">
        <f t="shared" ca="1" si="31"/>
        <v>69883824.384789929</v>
      </c>
      <c r="P92" s="38">
        <f t="shared" ca="1" si="32"/>
        <v>216053958.93903768</v>
      </c>
      <c r="Q92" s="38">
        <f t="shared" ca="1" si="33"/>
        <v>28903347.255229495</v>
      </c>
      <c r="R92" s="12">
        <f t="shared" ca="1" si="34"/>
        <v>2.922034391059038E-3</v>
      </c>
    </row>
    <row r="93" spans="1:18" x14ac:dyDescent="0.2">
      <c r="A93" s="125">
        <v>-2819</v>
      </c>
      <c r="B93" s="125">
        <v>-8.463750004011672E-3</v>
      </c>
      <c r="C93" s="125">
        <v>0.1</v>
      </c>
      <c r="D93" s="127">
        <f t="shared" si="20"/>
        <v>-0.28189999999999998</v>
      </c>
      <c r="E93" s="127">
        <f t="shared" si="21"/>
        <v>-8.463750004011672E-3</v>
      </c>
      <c r="F93" s="38">
        <f t="shared" si="22"/>
        <v>-2.819E-2</v>
      </c>
      <c r="G93" s="38">
        <f t="shared" si="23"/>
        <v>-8.4637500040116729E-4</v>
      </c>
      <c r="H93" s="38">
        <f t="shared" si="24"/>
        <v>7.9467610000000001E-3</v>
      </c>
      <c r="I93" s="38">
        <f t="shared" si="25"/>
        <v>-2.2401919258999998E-3</v>
      </c>
      <c r="J93" s="38">
        <f t="shared" si="26"/>
        <v>6.3151010391120988E-4</v>
      </c>
      <c r="K93" s="38">
        <f t="shared" si="27"/>
        <v>2.3859311261308904E-4</v>
      </c>
      <c r="L93" s="38">
        <f t="shared" si="28"/>
        <v>-6.7259398445629803E-5</v>
      </c>
      <c r="M93" s="38">
        <f t="shared" ca="1" si="29"/>
        <v>-3.2856128768815455E-3</v>
      </c>
      <c r="N93" s="38">
        <f t="shared" ca="1" si="30"/>
        <v>2.6813104107363447E-6</v>
      </c>
      <c r="O93" s="128">
        <f t="shared" ca="1" si="31"/>
        <v>69482954.752939686</v>
      </c>
      <c r="P93" s="38">
        <f t="shared" ca="1" si="32"/>
        <v>213871025.98645991</v>
      </c>
      <c r="Q93" s="38">
        <f t="shared" ca="1" si="33"/>
        <v>28544437.07476119</v>
      </c>
      <c r="R93" s="12">
        <f t="shared" ca="1" si="34"/>
        <v>-5.1781371271301269E-3</v>
      </c>
    </row>
    <row r="94" spans="1:18" x14ac:dyDescent="0.2">
      <c r="A94" s="125">
        <v>-2660</v>
      </c>
      <c r="B94" s="125">
        <v>-6.1350000032689422E-3</v>
      </c>
      <c r="C94" s="125">
        <v>0.1</v>
      </c>
      <c r="D94" s="127">
        <f t="shared" si="20"/>
        <v>-0.26600000000000001</v>
      </c>
      <c r="E94" s="127">
        <f t="shared" si="21"/>
        <v>-6.1350000032689422E-3</v>
      </c>
      <c r="F94" s="38">
        <f t="shared" si="22"/>
        <v>-2.6600000000000002E-2</v>
      </c>
      <c r="G94" s="38">
        <f t="shared" si="23"/>
        <v>-6.1350000032689422E-4</v>
      </c>
      <c r="H94" s="38">
        <f t="shared" si="24"/>
        <v>7.0756000000000013E-3</v>
      </c>
      <c r="I94" s="38">
        <f t="shared" si="25"/>
        <v>-1.8821096000000005E-3</v>
      </c>
      <c r="J94" s="38">
        <f t="shared" si="26"/>
        <v>5.0064115360000014E-4</v>
      </c>
      <c r="K94" s="38">
        <f t="shared" si="27"/>
        <v>1.6319100008695388E-4</v>
      </c>
      <c r="L94" s="38">
        <f t="shared" si="28"/>
        <v>-4.3408806023129739E-5</v>
      </c>
      <c r="M94" s="38">
        <f t="shared" ca="1" si="29"/>
        <v>-3.1454226088921287E-3</v>
      </c>
      <c r="N94" s="38">
        <f t="shared" ca="1" si="30"/>
        <v>8.937572996968858E-7</v>
      </c>
      <c r="O94" s="128">
        <f t="shared" ca="1" si="31"/>
        <v>67156505.343312845</v>
      </c>
      <c r="P94" s="38">
        <f t="shared" ca="1" si="32"/>
        <v>201321788.17869744</v>
      </c>
      <c r="Q94" s="38">
        <f t="shared" ca="1" si="33"/>
        <v>26491116.733164299</v>
      </c>
      <c r="R94" s="12">
        <f t="shared" ca="1" si="34"/>
        <v>-2.9895773943768135E-3</v>
      </c>
    </row>
    <row r="95" spans="1:18" x14ac:dyDescent="0.2">
      <c r="A95" s="125">
        <v>-2633</v>
      </c>
      <c r="B95" s="125">
        <v>1.7788749995816033E-2</v>
      </c>
      <c r="C95" s="125">
        <v>0.1</v>
      </c>
      <c r="D95" s="127">
        <f t="shared" si="20"/>
        <v>-0.26329999999999998</v>
      </c>
      <c r="E95" s="127">
        <f t="shared" si="21"/>
        <v>1.7788749995816033E-2</v>
      </c>
      <c r="F95" s="38">
        <f t="shared" si="22"/>
        <v>-2.6329999999999999E-2</v>
      </c>
      <c r="G95" s="38">
        <f t="shared" si="23"/>
        <v>1.7788749995816034E-3</v>
      </c>
      <c r="H95" s="38">
        <f t="shared" si="24"/>
        <v>6.9326889999999988E-3</v>
      </c>
      <c r="I95" s="38">
        <f t="shared" si="25"/>
        <v>-1.8253770136999995E-3</v>
      </c>
      <c r="J95" s="38">
        <f t="shared" si="26"/>
        <v>4.8062176770720979E-4</v>
      </c>
      <c r="K95" s="38">
        <f t="shared" si="27"/>
        <v>-4.6837778738983613E-4</v>
      </c>
      <c r="L95" s="38">
        <f t="shared" si="28"/>
        <v>1.2332387141974384E-4</v>
      </c>
      <c r="M95" s="38">
        <f t="shared" ca="1" si="29"/>
        <v>-3.1217323305185295E-3</v>
      </c>
      <c r="N95" s="38">
        <f t="shared" ca="1" si="30"/>
        <v>4.3724827111995021E-5</v>
      </c>
      <c r="O95" s="128">
        <f t="shared" ca="1" si="31"/>
        <v>66767217.735113718</v>
      </c>
      <c r="P95" s="38">
        <f t="shared" ca="1" si="32"/>
        <v>199242150.26086295</v>
      </c>
      <c r="Q95" s="38">
        <f t="shared" ca="1" si="33"/>
        <v>26152544.962895367</v>
      </c>
      <c r="R95" s="12">
        <f t="shared" ca="1" si="34"/>
        <v>2.0910482326334565E-2</v>
      </c>
    </row>
    <row r="96" spans="1:18" x14ac:dyDescent="0.2">
      <c r="A96" s="125">
        <v>-2625</v>
      </c>
      <c r="B96" s="125">
        <v>5.3587499933200888E-3</v>
      </c>
      <c r="C96" s="125">
        <v>0.1</v>
      </c>
      <c r="D96" s="127">
        <f t="shared" si="20"/>
        <v>-0.26250000000000001</v>
      </c>
      <c r="E96" s="127">
        <f t="shared" si="21"/>
        <v>5.3587499933200888E-3</v>
      </c>
      <c r="F96" s="38">
        <f t="shared" si="22"/>
        <v>-2.6250000000000002E-2</v>
      </c>
      <c r="G96" s="38">
        <f t="shared" si="23"/>
        <v>5.3587499933200895E-4</v>
      </c>
      <c r="H96" s="38">
        <f t="shared" si="24"/>
        <v>6.8906250000000009E-3</v>
      </c>
      <c r="I96" s="38">
        <f t="shared" si="25"/>
        <v>-1.8087890625000003E-3</v>
      </c>
      <c r="J96" s="38">
        <f t="shared" si="26"/>
        <v>4.7480712890625009E-4</v>
      </c>
      <c r="K96" s="38">
        <f t="shared" si="27"/>
        <v>-1.4066718732465234E-4</v>
      </c>
      <c r="L96" s="38">
        <f t="shared" si="28"/>
        <v>3.6925136672721239E-5</v>
      </c>
      <c r="M96" s="38">
        <f t="shared" ca="1" si="29"/>
        <v>-3.1147194349218487E-3</v>
      </c>
      <c r="N96" s="38">
        <f t="shared" ca="1" si="30"/>
        <v>7.1799684151350748E-6</v>
      </c>
      <c r="O96" s="128">
        <f t="shared" ca="1" si="31"/>
        <v>66652192.809727617</v>
      </c>
      <c r="P96" s="38">
        <f t="shared" ca="1" si="32"/>
        <v>198628796.46325076</v>
      </c>
      <c r="Q96" s="38">
        <f t="shared" ca="1" si="33"/>
        <v>26052784.352132913</v>
      </c>
      <c r="R96" s="12">
        <f t="shared" ca="1" si="34"/>
        <v>8.4734694282419375E-3</v>
      </c>
    </row>
    <row r="97" spans="1:18" x14ac:dyDescent="0.2">
      <c r="A97" s="125">
        <v>-2612.5</v>
      </c>
      <c r="B97" s="125">
        <v>-1.1250625000684522E-2</v>
      </c>
      <c r="C97" s="125">
        <v>0.1</v>
      </c>
      <c r="D97" s="127">
        <f t="shared" si="20"/>
        <v>-0.26124999999999998</v>
      </c>
      <c r="E97" s="127">
        <f t="shared" si="21"/>
        <v>-1.1250625000684522E-2</v>
      </c>
      <c r="F97" s="38">
        <f t="shared" si="22"/>
        <v>-2.6124999999999999E-2</v>
      </c>
      <c r="G97" s="38">
        <f t="shared" si="23"/>
        <v>-1.1250625000684522E-3</v>
      </c>
      <c r="H97" s="38">
        <f t="shared" si="24"/>
        <v>6.8251562499999996E-3</v>
      </c>
      <c r="I97" s="38">
        <f t="shared" si="25"/>
        <v>-1.7830720703124999E-3</v>
      </c>
      <c r="J97" s="38">
        <f t="shared" si="26"/>
        <v>4.6582757836914054E-4</v>
      </c>
      <c r="K97" s="38">
        <f t="shared" si="27"/>
        <v>2.9392257814288313E-4</v>
      </c>
      <c r="L97" s="38">
        <f t="shared" si="28"/>
        <v>-7.6787273539828207E-5</v>
      </c>
      <c r="M97" s="38">
        <f t="shared" ca="1" si="29"/>
        <v>-3.1037676849245653E-3</v>
      </c>
      <c r="N97" s="38">
        <f t="shared" ca="1" si="30"/>
        <v>6.6371284123351537E-6</v>
      </c>
      <c r="O97" s="128">
        <f t="shared" ca="1" si="31"/>
        <v>66472758.330894686</v>
      </c>
      <c r="P97" s="38">
        <f t="shared" ca="1" si="32"/>
        <v>197673019.49537486</v>
      </c>
      <c r="Q97" s="38">
        <f t="shared" ca="1" si="33"/>
        <v>25897416.664467271</v>
      </c>
      <c r="R97" s="12">
        <f t="shared" ca="1" si="34"/>
        <v>-8.1468573157599568E-3</v>
      </c>
    </row>
    <row r="98" spans="1:18" x14ac:dyDescent="0.2">
      <c r="A98" s="125">
        <v>-2612.5</v>
      </c>
      <c r="B98" s="125">
        <v>-1.1250625000684522E-2</v>
      </c>
      <c r="C98" s="125">
        <v>0.1</v>
      </c>
      <c r="D98" s="127">
        <f t="shared" si="20"/>
        <v>-0.26124999999999998</v>
      </c>
      <c r="E98" s="127">
        <f t="shared" si="21"/>
        <v>-1.1250625000684522E-2</v>
      </c>
      <c r="F98" s="38">
        <f t="shared" si="22"/>
        <v>-2.6124999999999999E-2</v>
      </c>
      <c r="G98" s="38">
        <f t="shared" si="23"/>
        <v>-1.1250625000684522E-3</v>
      </c>
      <c r="H98" s="38">
        <f t="shared" si="24"/>
        <v>6.8251562499999996E-3</v>
      </c>
      <c r="I98" s="38">
        <f t="shared" si="25"/>
        <v>-1.7830720703124999E-3</v>
      </c>
      <c r="J98" s="38">
        <f t="shared" si="26"/>
        <v>4.6582757836914054E-4</v>
      </c>
      <c r="K98" s="38">
        <f t="shared" si="27"/>
        <v>2.9392257814288313E-4</v>
      </c>
      <c r="L98" s="38">
        <f t="shared" si="28"/>
        <v>-7.6787273539828207E-5</v>
      </c>
      <c r="M98" s="38">
        <f t="shared" ca="1" si="29"/>
        <v>-3.1037676849245653E-3</v>
      </c>
      <c r="N98" s="38">
        <f t="shared" ca="1" si="30"/>
        <v>6.6371284123351537E-6</v>
      </c>
      <c r="O98" s="128">
        <f t="shared" ca="1" si="31"/>
        <v>66472758.330894686</v>
      </c>
      <c r="P98" s="38">
        <f t="shared" ca="1" si="32"/>
        <v>197673019.49537486</v>
      </c>
      <c r="Q98" s="38">
        <f t="shared" ca="1" si="33"/>
        <v>25897416.664467271</v>
      </c>
      <c r="R98" s="12">
        <f t="shared" ca="1" si="34"/>
        <v>-8.1468573157599568E-3</v>
      </c>
    </row>
    <row r="99" spans="1:18" x14ac:dyDescent="0.2">
      <c r="A99" s="125">
        <v>-2579</v>
      </c>
      <c r="B99" s="125">
        <v>-2.363749998039566E-3</v>
      </c>
      <c r="C99" s="125">
        <v>0.1</v>
      </c>
      <c r="D99" s="127">
        <f t="shared" si="20"/>
        <v>-0.25790000000000002</v>
      </c>
      <c r="E99" s="127">
        <f t="shared" si="21"/>
        <v>-2.363749998039566E-3</v>
      </c>
      <c r="F99" s="38">
        <f t="shared" si="22"/>
        <v>-2.5790000000000004E-2</v>
      </c>
      <c r="G99" s="38">
        <f t="shared" si="23"/>
        <v>-2.3637499980395661E-4</v>
      </c>
      <c r="H99" s="38">
        <f t="shared" si="24"/>
        <v>6.6512410000000013E-3</v>
      </c>
      <c r="I99" s="38">
        <f t="shared" si="25"/>
        <v>-1.7153550539000004E-3</v>
      </c>
      <c r="J99" s="38">
        <f t="shared" si="26"/>
        <v>4.4239006840081011E-4</v>
      </c>
      <c r="K99" s="38">
        <f t="shared" si="27"/>
        <v>6.0961112449440413E-5</v>
      </c>
      <c r="L99" s="38">
        <f t="shared" si="28"/>
        <v>-1.5721870900710683E-5</v>
      </c>
      <c r="M99" s="38">
        <f t="shared" ca="1" si="29"/>
        <v>-3.0744524717438281E-3</v>
      </c>
      <c r="N99" s="38">
        <f t="shared" ca="1" si="30"/>
        <v>5.0509800612935741E-8</v>
      </c>
      <c r="O99" s="128">
        <f t="shared" ca="1" si="31"/>
        <v>65993626.444887608</v>
      </c>
      <c r="P99" s="38">
        <f t="shared" ca="1" si="32"/>
        <v>195127059.01600108</v>
      </c>
      <c r="Q99" s="38">
        <f t="shared" ca="1" si="33"/>
        <v>25484077.955774497</v>
      </c>
      <c r="R99" s="12">
        <f t="shared" ca="1" si="34"/>
        <v>7.1070247370426214E-4</v>
      </c>
    </row>
    <row r="100" spans="1:18" x14ac:dyDescent="0.2">
      <c r="A100" s="125">
        <v>-2579</v>
      </c>
      <c r="B100" s="125">
        <v>-2.363749998039566E-3</v>
      </c>
      <c r="C100" s="125">
        <v>0.1</v>
      </c>
      <c r="D100" s="127">
        <f t="shared" si="20"/>
        <v>-0.25790000000000002</v>
      </c>
      <c r="E100" s="127">
        <f t="shared" si="21"/>
        <v>-2.363749998039566E-3</v>
      </c>
      <c r="F100" s="38">
        <f t="shared" si="22"/>
        <v>-2.5790000000000004E-2</v>
      </c>
      <c r="G100" s="38">
        <f t="shared" si="23"/>
        <v>-2.3637499980395661E-4</v>
      </c>
      <c r="H100" s="38">
        <f t="shared" si="24"/>
        <v>6.6512410000000013E-3</v>
      </c>
      <c r="I100" s="38">
        <f t="shared" si="25"/>
        <v>-1.7153550539000004E-3</v>
      </c>
      <c r="J100" s="38">
        <f t="shared" si="26"/>
        <v>4.4239006840081011E-4</v>
      </c>
      <c r="K100" s="38">
        <f t="shared" si="27"/>
        <v>6.0961112449440413E-5</v>
      </c>
      <c r="L100" s="38">
        <f t="shared" si="28"/>
        <v>-1.5721870900710683E-5</v>
      </c>
      <c r="M100" s="38">
        <f t="shared" ca="1" si="29"/>
        <v>-3.0744524717438281E-3</v>
      </c>
      <c r="N100" s="38">
        <f t="shared" ca="1" si="30"/>
        <v>5.0509800612935741E-8</v>
      </c>
      <c r="O100" s="128">
        <f t="shared" ca="1" si="31"/>
        <v>65993626.444887608</v>
      </c>
      <c r="P100" s="38">
        <f t="shared" ca="1" si="32"/>
        <v>195127059.01600108</v>
      </c>
      <c r="Q100" s="38">
        <f t="shared" ca="1" si="33"/>
        <v>25484077.955774497</v>
      </c>
      <c r="R100" s="12">
        <f t="shared" ca="1" si="34"/>
        <v>7.1070247370426214E-4</v>
      </c>
    </row>
    <row r="101" spans="1:18" x14ac:dyDescent="0.2">
      <c r="A101" s="125">
        <v>-2533</v>
      </c>
      <c r="B101" s="125">
        <v>-9.0862500001094304E-3</v>
      </c>
      <c r="C101" s="125">
        <v>0.1</v>
      </c>
      <c r="D101" s="127">
        <f t="shared" si="20"/>
        <v>-0.25330000000000003</v>
      </c>
      <c r="E101" s="127">
        <f t="shared" si="21"/>
        <v>-9.0862500001094304E-3</v>
      </c>
      <c r="F101" s="38">
        <f t="shared" si="22"/>
        <v>-2.5330000000000005E-2</v>
      </c>
      <c r="G101" s="38">
        <f t="shared" si="23"/>
        <v>-9.0862500001094311E-4</v>
      </c>
      <c r="H101" s="38">
        <f t="shared" si="24"/>
        <v>6.4160890000000016E-3</v>
      </c>
      <c r="I101" s="38">
        <f t="shared" si="25"/>
        <v>-1.6251953437000006E-3</v>
      </c>
      <c r="J101" s="38">
        <f t="shared" si="26"/>
        <v>4.1166198055921018E-4</v>
      </c>
      <c r="K101" s="38">
        <f t="shared" si="27"/>
        <v>2.3015471250277192E-4</v>
      </c>
      <c r="L101" s="38">
        <f t="shared" si="28"/>
        <v>-5.8298188676952131E-5</v>
      </c>
      <c r="M101" s="38">
        <f t="shared" ca="1" si="29"/>
        <v>-3.0342829374225967E-3</v>
      </c>
      <c r="N101" s="38">
        <f t="shared" ca="1" si="30"/>
        <v>3.66263053278463E-6</v>
      </c>
      <c r="O101" s="128">
        <f t="shared" ca="1" si="31"/>
        <v>65339859.746679455</v>
      </c>
      <c r="P101" s="38">
        <f t="shared" ca="1" si="32"/>
        <v>191667772.60475427</v>
      </c>
      <c r="Q101" s="38">
        <f t="shared" ca="1" si="33"/>
        <v>24923698.863705661</v>
      </c>
      <c r="R101" s="12">
        <f t="shared" ca="1" si="34"/>
        <v>-6.0519670626868333E-3</v>
      </c>
    </row>
    <row r="102" spans="1:18" x14ac:dyDescent="0.2">
      <c r="A102" s="125">
        <v>-2525</v>
      </c>
      <c r="B102" s="125">
        <v>1.483749998442363E-3</v>
      </c>
      <c r="C102" s="125">
        <v>0.1</v>
      </c>
      <c r="D102" s="127">
        <f t="shared" si="20"/>
        <v>-0.2525</v>
      </c>
      <c r="E102" s="127">
        <f t="shared" si="21"/>
        <v>1.483749998442363E-3</v>
      </c>
      <c r="F102" s="38">
        <f t="shared" si="22"/>
        <v>-2.5250000000000002E-2</v>
      </c>
      <c r="G102" s="38">
        <f t="shared" si="23"/>
        <v>1.4837499984423632E-4</v>
      </c>
      <c r="H102" s="38">
        <f t="shared" si="24"/>
        <v>6.3756250000000002E-3</v>
      </c>
      <c r="I102" s="38">
        <f t="shared" si="25"/>
        <v>-1.6098453125E-3</v>
      </c>
      <c r="J102" s="38">
        <f t="shared" si="26"/>
        <v>4.0648594140624999E-4</v>
      </c>
      <c r="K102" s="38">
        <f t="shared" si="27"/>
        <v>-3.7464687460669668E-5</v>
      </c>
      <c r="L102" s="38">
        <f t="shared" si="28"/>
        <v>9.459833583819091E-6</v>
      </c>
      <c r="M102" s="38">
        <f t="shared" ca="1" si="29"/>
        <v>-3.0273068769324516E-3</v>
      </c>
      <c r="N102" s="38">
        <f t="shared" ca="1" si="30"/>
        <v>2.0349634132866386E-6</v>
      </c>
      <c r="O102" s="128">
        <f t="shared" ca="1" si="31"/>
        <v>65226649.442390926</v>
      </c>
      <c r="P102" s="38">
        <f t="shared" ca="1" si="32"/>
        <v>191070468.39162081</v>
      </c>
      <c r="Q102" s="38">
        <f t="shared" ca="1" si="33"/>
        <v>24827086.583142754</v>
      </c>
      <c r="R102" s="12">
        <f t="shared" ca="1" si="34"/>
        <v>4.5110568753748146E-3</v>
      </c>
    </row>
    <row r="103" spans="1:18" x14ac:dyDescent="0.2">
      <c r="A103" s="125">
        <v>-2523</v>
      </c>
      <c r="B103" s="125">
        <v>-2.3737500014249235E-3</v>
      </c>
      <c r="C103" s="125">
        <v>0.1</v>
      </c>
      <c r="D103" s="127">
        <f t="shared" si="20"/>
        <v>-0.25230000000000002</v>
      </c>
      <c r="E103" s="127">
        <f t="shared" si="21"/>
        <v>-2.3737500014249235E-3</v>
      </c>
      <c r="F103" s="38">
        <f t="shared" si="22"/>
        <v>-2.5230000000000002E-2</v>
      </c>
      <c r="G103" s="38">
        <f t="shared" si="23"/>
        <v>-2.3737500014249236E-4</v>
      </c>
      <c r="H103" s="38">
        <f t="shared" si="24"/>
        <v>6.3655290000000008E-3</v>
      </c>
      <c r="I103" s="38">
        <f t="shared" si="25"/>
        <v>-1.6060229667000003E-3</v>
      </c>
      <c r="J103" s="38">
        <f t="shared" si="26"/>
        <v>4.051995944984101E-4</v>
      </c>
      <c r="K103" s="38">
        <f t="shared" si="27"/>
        <v>5.9889712535950831E-5</v>
      </c>
      <c r="L103" s="38">
        <f t="shared" si="28"/>
        <v>-1.5110174472820397E-5</v>
      </c>
      <c r="M103" s="38">
        <f t="shared" ca="1" si="29"/>
        <v>-3.0255633222487474E-3</v>
      </c>
      <c r="N103" s="38">
        <f t="shared" ca="1" si="30"/>
        <v>4.2486060520338117E-8</v>
      </c>
      <c r="O103" s="128">
        <f t="shared" ca="1" si="31"/>
        <v>65198369.426683344</v>
      </c>
      <c r="P103" s="38">
        <f t="shared" ca="1" si="32"/>
        <v>190921341.32924676</v>
      </c>
      <c r="Q103" s="38">
        <f t="shared" ca="1" si="33"/>
        <v>24802972.499408696</v>
      </c>
      <c r="R103" s="12">
        <f t="shared" ca="1" si="34"/>
        <v>6.5181332082382389E-4</v>
      </c>
    </row>
    <row r="104" spans="1:18" x14ac:dyDescent="0.2">
      <c r="A104" s="125">
        <v>-2520</v>
      </c>
      <c r="B104" s="125">
        <v>-1.1599999997997656E-3</v>
      </c>
      <c r="C104" s="125">
        <v>0.1</v>
      </c>
      <c r="D104" s="127">
        <f t="shared" si="20"/>
        <v>-0.252</v>
      </c>
      <c r="E104" s="127">
        <f t="shared" si="21"/>
        <v>-1.1599999997997656E-3</v>
      </c>
      <c r="F104" s="38">
        <f t="shared" si="22"/>
        <v>-2.52E-2</v>
      </c>
      <c r="G104" s="38">
        <f t="shared" si="23"/>
        <v>-1.1599999997997658E-4</v>
      </c>
      <c r="H104" s="38">
        <f t="shared" si="24"/>
        <v>6.3504E-3</v>
      </c>
      <c r="I104" s="38">
        <f t="shared" si="25"/>
        <v>-1.6003008000000001E-3</v>
      </c>
      <c r="J104" s="38">
        <f t="shared" si="26"/>
        <v>4.032758016E-4</v>
      </c>
      <c r="K104" s="38">
        <f t="shared" si="27"/>
        <v>2.9231999994954097E-5</v>
      </c>
      <c r="L104" s="38">
        <f t="shared" si="28"/>
        <v>-7.366463998728432E-6</v>
      </c>
      <c r="M104" s="38">
        <f t="shared" ca="1" si="29"/>
        <v>-3.0229483355523144E-3</v>
      </c>
      <c r="N104" s="38">
        <f t="shared" ca="1" si="30"/>
        <v>3.4705765016831914E-7</v>
      </c>
      <c r="O104" s="128">
        <f t="shared" ca="1" si="31"/>
        <v>65155966.315759391</v>
      </c>
      <c r="P104" s="38">
        <f t="shared" ca="1" si="32"/>
        <v>190697799.87732139</v>
      </c>
      <c r="Q104" s="38">
        <f t="shared" ca="1" si="33"/>
        <v>24766830.590695821</v>
      </c>
      <c r="R104" s="12">
        <f t="shared" ca="1" si="34"/>
        <v>1.8629483357525487E-3</v>
      </c>
    </row>
    <row r="105" spans="1:18" x14ac:dyDescent="0.2">
      <c r="A105" s="125">
        <v>-2520</v>
      </c>
      <c r="B105" s="125">
        <v>5.8399999979883432E-3</v>
      </c>
      <c r="C105" s="125">
        <v>0.1</v>
      </c>
      <c r="D105" s="127">
        <f t="shared" si="20"/>
        <v>-0.252</v>
      </c>
      <c r="E105" s="127">
        <f t="shared" si="21"/>
        <v>5.8399999979883432E-3</v>
      </c>
      <c r="F105" s="38">
        <f t="shared" si="22"/>
        <v>-2.52E-2</v>
      </c>
      <c r="G105" s="38">
        <f t="shared" si="23"/>
        <v>5.839999997988343E-4</v>
      </c>
      <c r="H105" s="38">
        <f t="shared" si="24"/>
        <v>6.3504E-3</v>
      </c>
      <c r="I105" s="38">
        <f t="shared" si="25"/>
        <v>-1.6003008000000001E-3</v>
      </c>
      <c r="J105" s="38">
        <f t="shared" si="26"/>
        <v>4.032758016E-4</v>
      </c>
      <c r="K105" s="38">
        <f t="shared" si="27"/>
        <v>-1.4716799994930624E-4</v>
      </c>
      <c r="L105" s="38">
        <f t="shared" si="28"/>
        <v>3.7086335987225174E-5</v>
      </c>
      <c r="M105" s="38">
        <f t="shared" ca="1" si="29"/>
        <v>-3.0229483355523144E-3</v>
      </c>
      <c r="N105" s="38">
        <f t="shared" ca="1" si="30"/>
        <v>7.8551853163011129E-6</v>
      </c>
      <c r="O105" s="128">
        <f t="shared" ca="1" si="31"/>
        <v>65155966.315759391</v>
      </c>
      <c r="P105" s="38">
        <f t="shared" ca="1" si="32"/>
        <v>190697799.87732139</v>
      </c>
      <c r="Q105" s="38">
        <f t="shared" ca="1" si="33"/>
        <v>24766830.590695821</v>
      </c>
      <c r="R105" s="12">
        <f t="shared" ca="1" si="34"/>
        <v>8.8629483335406576E-3</v>
      </c>
    </row>
    <row r="106" spans="1:18" x14ac:dyDescent="0.2">
      <c r="A106" s="125">
        <v>-2515</v>
      </c>
      <c r="B106" s="125">
        <v>-4.8037500018835999E-3</v>
      </c>
      <c r="C106" s="125">
        <v>0.1</v>
      </c>
      <c r="D106" s="127">
        <f t="shared" si="20"/>
        <v>-0.2515</v>
      </c>
      <c r="E106" s="127">
        <f t="shared" si="21"/>
        <v>-4.8037500018835999E-3</v>
      </c>
      <c r="F106" s="38">
        <f t="shared" si="22"/>
        <v>-2.5150000000000002E-2</v>
      </c>
      <c r="G106" s="38">
        <f t="shared" si="23"/>
        <v>-4.8037500018836002E-4</v>
      </c>
      <c r="H106" s="38">
        <f t="shared" si="24"/>
        <v>6.3252250000000003E-3</v>
      </c>
      <c r="I106" s="38">
        <f t="shared" si="25"/>
        <v>-1.5907940875000001E-3</v>
      </c>
      <c r="J106" s="38">
        <f t="shared" si="26"/>
        <v>4.0008471300625E-4</v>
      </c>
      <c r="K106" s="38">
        <f t="shared" si="27"/>
        <v>1.2081431254737254E-4</v>
      </c>
      <c r="L106" s="38">
        <f t="shared" si="28"/>
        <v>-3.0384799605664195E-5</v>
      </c>
      <c r="M106" s="38">
        <f t="shared" ca="1" si="29"/>
        <v>-3.0185909452692559E-3</v>
      </c>
      <c r="N106" s="38">
        <f t="shared" ca="1" si="30"/>
        <v>3.1867928574122148E-7</v>
      </c>
      <c r="O106" s="128">
        <f t="shared" ca="1" si="31"/>
        <v>65085339.548925973</v>
      </c>
      <c r="P106" s="38">
        <f t="shared" ca="1" si="32"/>
        <v>190325628.29357508</v>
      </c>
      <c r="Q106" s="38">
        <f t="shared" ca="1" si="33"/>
        <v>24706671.940884452</v>
      </c>
      <c r="R106" s="12">
        <f t="shared" ca="1" si="34"/>
        <v>-1.785159056614344E-3</v>
      </c>
    </row>
    <row r="107" spans="1:18" x14ac:dyDescent="0.2">
      <c r="A107" s="125">
        <v>-2501</v>
      </c>
      <c r="B107" s="125">
        <v>-6.8062500067753717E-3</v>
      </c>
      <c r="C107" s="125">
        <v>0.1</v>
      </c>
      <c r="D107" s="127">
        <f t="shared" si="20"/>
        <v>-0.25009999999999999</v>
      </c>
      <c r="E107" s="127">
        <f t="shared" si="21"/>
        <v>-6.8062500067753717E-3</v>
      </c>
      <c r="F107" s="38">
        <f t="shared" si="22"/>
        <v>-2.5010000000000001E-2</v>
      </c>
      <c r="G107" s="38">
        <f t="shared" si="23"/>
        <v>-6.8062500067753726E-4</v>
      </c>
      <c r="H107" s="38">
        <f t="shared" si="24"/>
        <v>6.2550009999999996E-3</v>
      </c>
      <c r="I107" s="38">
        <f t="shared" si="25"/>
        <v>-1.5643757500999999E-3</v>
      </c>
      <c r="J107" s="38">
        <f t="shared" si="26"/>
        <v>3.9125037510000997E-4</v>
      </c>
      <c r="K107" s="38">
        <f t="shared" si="27"/>
        <v>1.7022431266945206E-4</v>
      </c>
      <c r="L107" s="38">
        <f t="shared" si="28"/>
        <v>-4.2573100598629958E-5</v>
      </c>
      <c r="M107" s="38">
        <f t="shared" ca="1" si="29"/>
        <v>-3.0063963763131548E-3</v>
      </c>
      <c r="N107" s="38">
        <f t="shared" ca="1" si="30"/>
        <v>1.4438887612936892E-6</v>
      </c>
      <c r="O107" s="128">
        <f t="shared" ca="1" si="31"/>
        <v>64887884.186055243</v>
      </c>
      <c r="P107" s="38">
        <f t="shared" ca="1" si="32"/>
        <v>189286188.20754102</v>
      </c>
      <c r="Q107" s="38">
        <f t="shared" ca="1" si="33"/>
        <v>24538744.834575333</v>
      </c>
      <c r="R107" s="12">
        <f t="shared" ca="1" si="34"/>
        <v>-3.7998536304622169E-3</v>
      </c>
    </row>
    <row r="108" spans="1:18" x14ac:dyDescent="0.2">
      <c r="A108" s="125">
        <v>-2493</v>
      </c>
      <c r="B108" s="125">
        <v>-2.3625000176252797E-4</v>
      </c>
      <c r="C108" s="125">
        <v>0.1</v>
      </c>
      <c r="D108" s="127">
        <f t="shared" si="20"/>
        <v>-0.24929999999999999</v>
      </c>
      <c r="E108" s="127">
        <f t="shared" si="21"/>
        <v>-2.3625000176252797E-4</v>
      </c>
      <c r="F108" s="38">
        <f t="shared" si="22"/>
        <v>-2.4930000000000001E-2</v>
      </c>
      <c r="G108" s="38">
        <f t="shared" si="23"/>
        <v>-2.3625000176252799E-5</v>
      </c>
      <c r="H108" s="38">
        <f t="shared" si="24"/>
        <v>6.2150490000000003E-3</v>
      </c>
      <c r="I108" s="38">
        <f t="shared" si="25"/>
        <v>-1.5494117157E-3</v>
      </c>
      <c r="J108" s="38">
        <f t="shared" si="26"/>
        <v>3.8626834072400998E-4</v>
      </c>
      <c r="K108" s="38">
        <f t="shared" si="27"/>
        <v>5.8897125439398229E-6</v>
      </c>
      <c r="L108" s="38">
        <f t="shared" si="28"/>
        <v>-1.4683053372041978E-6</v>
      </c>
      <c r="M108" s="38">
        <f t="shared" ca="1" si="29"/>
        <v>-2.9994321030571017E-3</v>
      </c>
      <c r="N108" s="38">
        <f t="shared" ca="1" si="30"/>
        <v>7.6351753249146963E-7</v>
      </c>
      <c r="O108" s="128">
        <f t="shared" ca="1" si="31"/>
        <v>64775250.585383251</v>
      </c>
      <c r="P108" s="38">
        <f t="shared" ca="1" si="32"/>
        <v>188693966.97015199</v>
      </c>
      <c r="Q108" s="38">
        <f t="shared" ca="1" si="33"/>
        <v>24443128.08051753</v>
      </c>
      <c r="R108" s="12">
        <f t="shared" ca="1" si="34"/>
        <v>2.7631821012945737E-3</v>
      </c>
    </row>
    <row r="109" spans="1:18" x14ac:dyDescent="0.2">
      <c r="A109" s="125">
        <v>-2493</v>
      </c>
      <c r="B109" s="125">
        <v>2.7637500024866313E-3</v>
      </c>
      <c r="C109" s="125">
        <v>0.1</v>
      </c>
      <c r="D109" s="127">
        <f t="shared" si="20"/>
        <v>-0.24929999999999999</v>
      </c>
      <c r="E109" s="127">
        <f t="shared" si="21"/>
        <v>2.7637500024866313E-3</v>
      </c>
      <c r="F109" s="38">
        <f t="shared" si="22"/>
        <v>-2.4930000000000001E-2</v>
      </c>
      <c r="G109" s="38">
        <f t="shared" si="23"/>
        <v>2.7637500024866316E-4</v>
      </c>
      <c r="H109" s="38">
        <f t="shared" si="24"/>
        <v>6.2150490000000003E-3</v>
      </c>
      <c r="I109" s="38">
        <f t="shared" si="25"/>
        <v>-1.5494117157E-3</v>
      </c>
      <c r="J109" s="38">
        <f t="shared" si="26"/>
        <v>3.8626834072400998E-4</v>
      </c>
      <c r="K109" s="38">
        <f t="shared" si="27"/>
        <v>-6.8900287561991723E-5</v>
      </c>
      <c r="L109" s="38">
        <f t="shared" si="28"/>
        <v>1.7176841689204536E-5</v>
      </c>
      <c r="M109" s="38">
        <f t="shared" ca="1" si="29"/>
        <v>-2.9994321030571017E-3</v>
      </c>
      <c r="N109" s="38">
        <f t="shared" ca="1" si="30"/>
        <v>3.3214267981659499E-6</v>
      </c>
      <c r="O109" s="128">
        <f t="shared" ca="1" si="31"/>
        <v>64775250.585383251</v>
      </c>
      <c r="P109" s="38">
        <f t="shared" ca="1" si="32"/>
        <v>188693966.97015199</v>
      </c>
      <c r="Q109" s="38">
        <f t="shared" ca="1" si="33"/>
        <v>24443128.08051753</v>
      </c>
      <c r="R109" s="12">
        <f t="shared" ca="1" si="34"/>
        <v>5.763182105543733E-3</v>
      </c>
    </row>
    <row r="110" spans="1:18" x14ac:dyDescent="0.2">
      <c r="A110" s="125">
        <v>-2490</v>
      </c>
      <c r="B110" s="125">
        <v>-5.5225000032805838E-3</v>
      </c>
      <c r="C110" s="125">
        <v>1</v>
      </c>
      <c r="D110" s="127">
        <f t="shared" si="20"/>
        <v>-0.249</v>
      </c>
      <c r="E110" s="127">
        <f t="shared" si="21"/>
        <v>-5.5225000032805838E-3</v>
      </c>
      <c r="F110" s="38">
        <f t="shared" si="22"/>
        <v>-0.249</v>
      </c>
      <c r="G110" s="38">
        <f t="shared" si="23"/>
        <v>-5.5225000032805838E-3</v>
      </c>
      <c r="H110" s="38">
        <f t="shared" si="24"/>
        <v>6.2001000000000001E-2</v>
      </c>
      <c r="I110" s="38">
        <f t="shared" si="25"/>
        <v>-1.5438248999999999E-2</v>
      </c>
      <c r="J110" s="38">
        <f t="shared" si="26"/>
        <v>3.844124001E-3</v>
      </c>
      <c r="K110" s="38">
        <f t="shared" si="27"/>
        <v>1.3751025008168654E-3</v>
      </c>
      <c r="L110" s="38">
        <f t="shared" si="28"/>
        <v>-3.4240052270339947E-4</v>
      </c>
      <c r="M110" s="38">
        <f t="shared" ca="1" si="29"/>
        <v>-2.9968212603101543E-3</v>
      </c>
      <c r="N110" s="38">
        <f t="shared" ca="1" si="30"/>
        <v>6.3790531126926889E-6</v>
      </c>
      <c r="O110" s="128">
        <f t="shared" ca="1" si="31"/>
        <v>6473305008.4477339</v>
      </c>
      <c r="P110" s="38">
        <f t="shared" ca="1" si="32"/>
        <v>18847221067.593258</v>
      </c>
      <c r="Q110" s="38">
        <f t="shared" ca="1" si="33"/>
        <v>2440733574.9564414</v>
      </c>
      <c r="R110" s="12">
        <f t="shared" ca="1" si="34"/>
        <v>-2.5256787429704295E-3</v>
      </c>
    </row>
    <row r="111" spans="1:18" x14ac:dyDescent="0.2">
      <c r="A111" s="125">
        <v>-2488</v>
      </c>
      <c r="B111" s="125">
        <v>-5.8800000042538159E-3</v>
      </c>
      <c r="C111" s="125">
        <v>0.1</v>
      </c>
      <c r="D111" s="127">
        <f t="shared" si="20"/>
        <v>-0.24879999999999999</v>
      </c>
      <c r="E111" s="127">
        <f t="shared" si="21"/>
        <v>-5.8800000042538159E-3</v>
      </c>
      <c r="F111" s="38">
        <f t="shared" si="22"/>
        <v>-2.4879999999999999E-2</v>
      </c>
      <c r="G111" s="38">
        <f t="shared" si="23"/>
        <v>-5.8800000042538161E-4</v>
      </c>
      <c r="H111" s="38">
        <f t="shared" si="24"/>
        <v>6.1901439999999999E-3</v>
      </c>
      <c r="I111" s="38">
        <f t="shared" si="25"/>
        <v>-1.5401078271999999E-3</v>
      </c>
      <c r="J111" s="38">
        <f t="shared" si="26"/>
        <v>3.8317882740735994E-4</v>
      </c>
      <c r="K111" s="38">
        <f t="shared" si="27"/>
        <v>1.4629440010583493E-4</v>
      </c>
      <c r="L111" s="38">
        <f t="shared" si="28"/>
        <v>-3.6398046746331726E-5</v>
      </c>
      <c r="M111" s="38">
        <f t="shared" ca="1" si="29"/>
        <v>-2.9950809286982713E-3</v>
      </c>
      <c r="N111" s="38">
        <f t="shared" ca="1" si="30"/>
        <v>8.3227580725042579E-7</v>
      </c>
      <c r="O111" s="128">
        <f t="shared" ca="1" si="31"/>
        <v>64704927.654350571</v>
      </c>
      <c r="P111" s="38">
        <f t="shared" ca="1" si="32"/>
        <v>188324472.06976062</v>
      </c>
      <c r="Q111" s="38">
        <f t="shared" ca="1" si="33"/>
        <v>24383493.559696302</v>
      </c>
      <c r="R111" s="12">
        <f t="shared" ca="1" si="34"/>
        <v>-2.8849190755555446E-3</v>
      </c>
    </row>
    <row r="112" spans="1:18" x14ac:dyDescent="0.2">
      <c r="A112" s="125">
        <v>-2488</v>
      </c>
      <c r="B112" s="125">
        <v>-2.8800000072806142E-3</v>
      </c>
      <c r="C112" s="125">
        <v>0.1</v>
      </c>
      <c r="D112" s="127">
        <f t="shared" si="20"/>
        <v>-0.24879999999999999</v>
      </c>
      <c r="E112" s="127">
        <f t="shared" si="21"/>
        <v>-2.8800000072806142E-3</v>
      </c>
      <c r="F112" s="38">
        <f t="shared" si="22"/>
        <v>-2.4879999999999999E-2</v>
      </c>
      <c r="G112" s="38">
        <f t="shared" si="23"/>
        <v>-2.8800000072806144E-4</v>
      </c>
      <c r="H112" s="38">
        <f t="shared" si="24"/>
        <v>6.1901439999999999E-3</v>
      </c>
      <c r="I112" s="38">
        <f t="shared" si="25"/>
        <v>-1.5401078271999999E-3</v>
      </c>
      <c r="J112" s="38">
        <f t="shared" si="26"/>
        <v>3.8317882740735994E-4</v>
      </c>
      <c r="K112" s="38">
        <f t="shared" si="27"/>
        <v>7.1654400181141685E-5</v>
      </c>
      <c r="L112" s="38">
        <f t="shared" si="28"/>
        <v>-1.7827614765068049E-5</v>
      </c>
      <c r="M112" s="38">
        <f t="shared" ca="1" si="29"/>
        <v>-2.9950809286982713E-3</v>
      </c>
      <c r="N112" s="38">
        <f t="shared" ca="1" si="30"/>
        <v>1.3243618474336961E-9</v>
      </c>
      <c r="O112" s="128">
        <f t="shared" ca="1" si="31"/>
        <v>64704927.654350571</v>
      </c>
      <c r="P112" s="38">
        <f t="shared" ca="1" si="32"/>
        <v>188324472.06976062</v>
      </c>
      <c r="Q112" s="38">
        <f t="shared" ca="1" si="33"/>
        <v>24383493.559696302</v>
      </c>
      <c r="R112" s="12">
        <f t="shared" ca="1" si="34"/>
        <v>1.1508092141765706E-4</v>
      </c>
    </row>
    <row r="113" spans="1:18" x14ac:dyDescent="0.2">
      <c r="A113" s="125">
        <v>-2485</v>
      </c>
      <c r="B113" s="125">
        <v>-6.6625000181375071E-4</v>
      </c>
      <c r="C113" s="125">
        <v>0.1</v>
      </c>
      <c r="D113" s="127">
        <f t="shared" si="20"/>
        <v>-0.2485</v>
      </c>
      <c r="E113" s="127">
        <f t="shared" si="21"/>
        <v>-6.6625000181375071E-4</v>
      </c>
      <c r="F113" s="38">
        <f t="shared" si="22"/>
        <v>-2.4850000000000001E-2</v>
      </c>
      <c r="G113" s="38">
        <f t="shared" si="23"/>
        <v>-6.6625000181375077E-5</v>
      </c>
      <c r="H113" s="38">
        <f t="shared" si="24"/>
        <v>6.1752250000000003E-3</v>
      </c>
      <c r="I113" s="38">
        <f t="shared" si="25"/>
        <v>-1.5345434125000001E-3</v>
      </c>
      <c r="J113" s="38">
        <f t="shared" si="26"/>
        <v>3.8133403800624999E-4</v>
      </c>
      <c r="K113" s="38">
        <f t="shared" si="27"/>
        <v>1.6556312545071708E-5</v>
      </c>
      <c r="L113" s="38">
        <f t="shared" si="28"/>
        <v>-4.1142436674503196E-6</v>
      </c>
      <c r="M113" s="38">
        <f t="shared" ca="1" si="29"/>
        <v>-2.9924707766095715E-3</v>
      </c>
      <c r="N113" s="38">
        <f t="shared" ca="1" si="30"/>
        <v>5.4113030930916685E-7</v>
      </c>
      <c r="O113" s="128">
        <f t="shared" ca="1" si="31"/>
        <v>64662760.860185757</v>
      </c>
      <c r="P113" s="38">
        <f t="shared" ca="1" si="32"/>
        <v>188103012.48313636</v>
      </c>
      <c r="Q113" s="38">
        <f t="shared" ca="1" si="33"/>
        <v>24347759.306983456</v>
      </c>
      <c r="R113" s="12">
        <f t="shared" ca="1" si="34"/>
        <v>2.3262207747958208E-3</v>
      </c>
    </row>
    <row r="114" spans="1:18" x14ac:dyDescent="0.2">
      <c r="A114" s="125">
        <v>-2469</v>
      </c>
      <c r="B114" s="125">
        <v>-2.5262499984819442E-3</v>
      </c>
      <c r="C114" s="125">
        <v>0.1</v>
      </c>
      <c r="D114" s="127">
        <f t="shared" si="20"/>
        <v>-0.24690000000000001</v>
      </c>
      <c r="E114" s="127">
        <f t="shared" si="21"/>
        <v>-2.5262499984819442E-3</v>
      </c>
      <c r="F114" s="38">
        <f t="shared" si="22"/>
        <v>-2.4690000000000004E-2</v>
      </c>
      <c r="G114" s="38">
        <f t="shared" si="23"/>
        <v>-2.5262499984819443E-4</v>
      </c>
      <c r="H114" s="38">
        <f t="shared" si="24"/>
        <v>6.0959610000000013E-3</v>
      </c>
      <c r="I114" s="38">
        <f t="shared" si="25"/>
        <v>-1.5050927709000003E-3</v>
      </c>
      <c r="J114" s="38">
        <f t="shared" si="26"/>
        <v>3.7160740513521008E-4</v>
      </c>
      <c r="K114" s="38">
        <f t="shared" si="27"/>
        <v>6.2373112462519204E-5</v>
      </c>
      <c r="L114" s="38">
        <f t="shared" si="28"/>
        <v>-1.5399921466995992E-5</v>
      </c>
      <c r="M114" s="38">
        <f t="shared" ca="1" si="29"/>
        <v>-2.9785569641400797E-3</v>
      </c>
      <c r="N114" s="38">
        <f t="shared" ca="1" si="30"/>
        <v>2.0458159118286975E-8</v>
      </c>
      <c r="O114" s="128">
        <f t="shared" ca="1" si="31"/>
        <v>64438212.555969223</v>
      </c>
      <c r="P114" s="38">
        <f t="shared" ca="1" si="32"/>
        <v>186924897.37876523</v>
      </c>
      <c r="Q114" s="38">
        <f t="shared" ca="1" si="33"/>
        <v>24157764.261807915</v>
      </c>
      <c r="R114" s="12">
        <f t="shared" ca="1" si="34"/>
        <v>4.5230696565813546E-4</v>
      </c>
    </row>
    <row r="115" spans="1:18" x14ac:dyDescent="0.2">
      <c r="A115" s="125">
        <v>-2458</v>
      </c>
      <c r="B115" s="125">
        <v>3.2575000004726462E-3</v>
      </c>
      <c r="C115" s="125">
        <v>0.1</v>
      </c>
      <c r="D115" s="127">
        <f t="shared" si="20"/>
        <v>-0.24579999999999999</v>
      </c>
      <c r="E115" s="127">
        <f t="shared" si="21"/>
        <v>3.2575000004726462E-3</v>
      </c>
      <c r="F115" s="38">
        <f t="shared" si="22"/>
        <v>-2.4580000000000001E-2</v>
      </c>
      <c r="G115" s="38">
        <f t="shared" si="23"/>
        <v>3.2575000004726463E-4</v>
      </c>
      <c r="H115" s="38">
        <f t="shared" si="24"/>
        <v>6.0417639999999998E-3</v>
      </c>
      <c r="I115" s="38">
        <f t="shared" si="25"/>
        <v>-1.4850655911999998E-3</v>
      </c>
      <c r="J115" s="38">
        <f t="shared" si="26"/>
        <v>3.6502912231695995E-4</v>
      </c>
      <c r="K115" s="38">
        <f t="shared" si="27"/>
        <v>-8.0069350011617639E-5</v>
      </c>
      <c r="L115" s="38">
        <f t="shared" si="28"/>
        <v>1.9681046232855614E-5</v>
      </c>
      <c r="M115" s="38">
        <f t="shared" ca="1" si="29"/>
        <v>-2.968998055583955E-3</v>
      </c>
      <c r="N115" s="38">
        <f t="shared" ca="1" si="30"/>
        <v>3.8769278042076626E-6</v>
      </c>
      <c r="O115" s="128">
        <f t="shared" ca="1" si="31"/>
        <v>64284168.655404329</v>
      </c>
      <c r="P115" s="38">
        <f t="shared" ca="1" si="32"/>
        <v>186117872.17136025</v>
      </c>
      <c r="Q115" s="38">
        <f t="shared" ca="1" si="33"/>
        <v>24027715.730218686</v>
      </c>
      <c r="R115" s="12">
        <f t="shared" ca="1" si="34"/>
        <v>6.2264980560566008E-3</v>
      </c>
    </row>
    <row r="116" spans="1:18" x14ac:dyDescent="0.2">
      <c r="A116" s="125">
        <v>-2442</v>
      </c>
      <c r="B116" s="125">
        <v>-1.6025000004447065E-3</v>
      </c>
      <c r="C116" s="125">
        <v>0.1</v>
      </c>
      <c r="D116" s="127">
        <f t="shared" si="20"/>
        <v>-0.2442</v>
      </c>
      <c r="E116" s="127">
        <f t="shared" si="21"/>
        <v>-1.6025000004447065E-3</v>
      </c>
      <c r="F116" s="38">
        <f t="shared" si="22"/>
        <v>-2.4420000000000001E-2</v>
      </c>
      <c r="G116" s="38">
        <f t="shared" si="23"/>
        <v>-1.6025000004447066E-4</v>
      </c>
      <c r="H116" s="38">
        <f t="shared" si="24"/>
        <v>5.9633640000000005E-3</v>
      </c>
      <c r="I116" s="38">
        <f t="shared" si="25"/>
        <v>-1.4562534888000001E-3</v>
      </c>
      <c r="J116" s="38">
        <f t="shared" si="26"/>
        <v>3.5561710196496004E-4</v>
      </c>
      <c r="K116" s="38">
        <f t="shared" si="27"/>
        <v>3.9133050010859738E-5</v>
      </c>
      <c r="L116" s="38">
        <f t="shared" si="28"/>
        <v>-9.5562908126519473E-6</v>
      </c>
      <c r="M116" s="38">
        <f t="shared" ca="1" si="29"/>
        <v>-2.9551041340719936E-3</v>
      </c>
      <c r="N116" s="38">
        <f t="shared" ca="1" si="30"/>
        <v>1.829537942305624E-7</v>
      </c>
      <c r="O116" s="128">
        <f t="shared" ca="1" si="31"/>
        <v>64060588.523764476</v>
      </c>
      <c r="P116" s="38">
        <f t="shared" ca="1" si="32"/>
        <v>184948267.95075426</v>
      </c>
      <c r="Q116" s="38">
        <f t="shared" ca="1" si="33"/>
        <v>23839385.602134146</v>
      </c>
      <c r="R116" s="12">
        <f t="shared" ca="1" si="34"/>
        <v>1.3526041336272871E-3</v>
      </c>
    </row>
    <row r="117" spans="1:18" x14ac:dyDescent="0.2">
      <c r="A117" s="125">
        <v>-2401</v>
      </c>
      <c r="B117" s="125">
        <v>-2.6812500000232831E-3</v>
      </c>
      <c r="C117" s="125">
        <v>0.1</v>
      </c>
      <c r="D117" s="127">
        <f t="shared" si="20"/>
        <v>-0.24010000000000001</v>
      </c>
      <c r="E117" s="127">
        <f t="shared" si="21"/>
        <v>-2.6812500000232831E-3</v>
      </c>
      <c r="F117" s="38">
        <f t="shared" si="22"/>
        <v>-2.4010000000000004E-2</v>
      </c>
      <c r="G117" s="38">
        <f t="shared" si="23"/>
        <v>-2.681250000023283E-4</v>
      </c>
      <c r="H117" s="38">
        <f t="shared" si="24"/>
        <v>5.7648010000000008E-3</v>
      </c>
      <c r="I117" s="38">
        <f t="shared" si="25"/>
        <v>-1.3841287201000003E-3</v>
      </c>
      <c r="J117" s="38">
        <f t="shared" si="26"/>
        <v>3.3232930569601009E-4</v>
      </c>
      <c r="K117" s="38">
        <f t="shared" si="27"/>
        <v>6.4376812500559029E-5</v>
      </c>
      <c r="L117" s="38">
        <f t="shared" si="28"/>
        <v>-1.5456872681384224E-5</v>
      </c>
      <c r="M117" s="38">
        <f t="shared" ca="1" si="29"/>
        <v>-2.9195547624750761E-3</v>
      </c>
      <c r="N117" s="38">
        <f t="shared" ca="1" si="30"/>
        <v>5.678915980720552E-9</v>
      </c>
      <c r="O117" s="128">
        <f t="shared" ca="1" si="31"/>
        <v>63490275.050754927</v>
      </c>
      <c r="P117" s="38">
        <f t="shared" ca="1" si="32"/>
        <v>181974069.57873926</v>
      </c>
      <c r="Q117" s="38">
        <f t="shared" ca="1" si="33"/>
        <v>23361268.590576719</v>
      </c>
      <c r="R117" s="12">
        <f t="shared" ca="1" si="34"/>
        <v>2.3830476245179305E-4</v>
      </c>
    </row>
    <row r="118" spans="1:18" x14ac:dyDescent="0.2">
      <c r="A118" s="125">
        <v>-2398</v>
      </c>
      <c r="B118" s="125">
        <v>-3.4674999988055788E-3</v>
      </c>
      <c r="C118" s="125">
        <v>0.1</v>
      </c>
      <c r="D118" s="127">
        <f t="shared" si="20"/>
        <v>-0.23980000000000001</v>
      </c>
      <c r="E118" s="127">
        <f t="shared" si="21"/>
        <v>-3.4674999988055788E-3</v>
      </c>
      <c r="F118" s="38">
        <f t="shared" si="22"/>
        <v>-2.3980000000000001E-2</v>
      </c>
      <c r="G118" s="38">
        <f t="shared" si="23"/>
        <v>-3.4674999988055789E-4</v>
      </c>
      <c r="H118" s="38">
        <f t="shared" si="24"/>
        <v>5.7504040000000006E-3</v>
      </c>
      <c r="I118" s="38">
        <f t="shared" si="25"/>
        <v>-1.3789468792000002E-3</v>
      </c>
      <c r="J118" s="38">
        <f t="shared" si="26"/>
        <v>3.3067146163216006E-4</v>
      </c>
      <c r="K118" s="38">
        <f t="shared" si="27"/>
        <v>8.3150649971357784E-5</v>
      </c>
      <c r="L118" s="38">
        <f t="shared" si="28"/>
        <v>-1.9939525863131597E-5</v>
      </c>
      <c r="M118" s="38">
        <f t="shared" ca="1" si="29"/>
        <v>-2.9169566278398839E-3</v>
      </c>
      <c r="N118" s="38">
        <f t="shared" ca="1" si="30"/>
        <v>3.0309800331427079E-8</v>
      </c>
      <c r="O118" s="128">
        <f t="shared" ca="1" si="31"/>
        <v>63448691.94255279</v>
      </c>
      <c r="P118" s="38">
        <f t="shared" ca="1" si="32"/>
        <v>181757735.36890972</v>
      </c>
      <c r="Q118" s="38">
        <f t="shared" ca="1" si="33"/>
        <v>23326536.478314031</v>
      </c>
      <c r="R118" s="12">
        <f t="shared" ca="1" si="34"/>
        <v>-5.5054337096569492E-4</v>
      </c>
    </row>
    <row r="119" spans="1:18" x14ac:dyDescent="0.2">
      <c r="A119" s="125">
        <v>-2395</v>
      </c>
      <c r="B119" s="125">
        <v>-1.2537500006146729E-3</v>
      </c>
      <c r="C119" s="125">
        <v>0.1</v>
      </c>
      <c r="D119" s="127">
        <f t="shared" si="20"/>
        <v>-0.23949999999999999</v>
      </c>
      <c r="E119" s="127">
        <f t="shared" si="21"/>
        <v>-1.2537500006146729E-3</v>
      </c>
      <c r="F119" s="38">
        <f t="shared" si="22"/>
        <v>-2.3949999999999999E-2</v>
      </c>
      <c r="G119" s="38">
        <f t="shared" si="23"/>
        <v>-1.253750000614673E-4</v>
      </c>
      <c r="H119" s="38">
        <f t="shared" si="24"/>
        <v>5.7360249999999996E-3</v>
      </c>
      <c r="I119" s="38">
        <f t="shared" si="25"/>
        <v>-1.3737779874999998E-3</v>
      </c>
      <c r="J119" s="38">
        <f t="shared" si="26"/>
        <v>3.2901982800624994E-4</v>
      </c>
      <c r="K119" s="38">
        <f t="shared" si="27"/>
        <v>3.0027312514721416E-5</v>
      </c>
      <c r="L119" s="38">
        <f t="shared" si="28"/>
        <v>-7.1915413472757785E-6</v>
      </c>
      <c r="M119" s="38">
        <f t="shared" ca="1" si="29"/>
        <v>-2.9143589075996401E-3</v>
      </c>
      <c r="N119" s="38">
        <f t="shared" ca="1" si="30"/>
        <v>2.7576219419578075E-7</v>
      </c>
      <c r="O119" s="128">
        <f t="shared" ca="1" si="31"/>
        <v>63407128.866771698</v>
      </c>
      <c r="P119" s="38">
        <f t="shared" ca="1" si="32"/>
        <v>181541576.63963926</v>
      </c>
      <c r="Q119" s="38">
        <f t="shared" ca="1" si="33"/>
        <v>23291838.639279746</v>
      </c>
      <c r="R119" s="12">
        <f t="shared" ca="1" si="34"/>
        <v>1.6606089069849672E-3</v>
      </c>
    </row>
    <row r="120" spans="1:18" x14ac:dyDescent="0.2">
      <c r="A120" s="125">
        <v>-2380</v>
      </c>
      <c r="B120" s="125">
        <v>-2.1850000048289075E-3</v>
      </c>
      <c r="C120" s="125">
        <v>0.1</v>
      </c>
      <c r="D120" s="127">
        <f t="shared" si="20"/>
        <v>-0.23799999999999999</v>
      </c>
      <c r="E120" s="127">
        <f t="shared" si="21"/>
        <v>-2.1850000048289075E-3</v>
      </c>
      <c r="F120" s="38">
        <f t="shared" si="22"/>
        <v>-2.3800000000000002E-2</v>
      </c>
      <c r="G120" s="38">
        <f t="shared" si="23"/>
        <v>-2.1850000048289077E-4</v>
      </c>
      <c r="H120" s="38">
        <f t="shared" si="24"/>
        <v>5.6644E-3</v>
      </c>
      <c r="I120" s="38">
        <f t="shared" si="25"/>
        <v>-1.3481272E-3</v>
      </c>
      <c r="J120" s="38">
        <f t="shared" si="26"/>
        <v>3.208542736E-4</v>
      </c>
      <c r="K120" s="38">
        <f t="shared" si="27"/>
        <v>5.2003000114928002E-5</v>
      </c>
      <c r="L120" s="38">
        <f t="shared" si="28"/>
        <v>-1.2376714027352864E-5</v>
      </c>
      <c r="M120" s="38">
        <f t="shared" ca="1" si="29"/>
        <v>-2.9013765223226485E-3</v>
      </c>
      <c r="N120" s="38">
        <f t="shared" ca="1" si="30"/>
        <v>5.1319531481646014E-8</v>
      </c>
      <c r="O120" s="128">
        <f t="shared" ca="1" si="31"/>
        <v>63199613.753645085</v>
      </c>
      <c r="P120" s="38">
        <f t="shared" ca="1" si="32"/>
        <v>180463412.27685553</v>
      </c>
      <c r="Q120" s="38">
        <f t="shared" ca="1" si="33"/>
        <v>23118862.883228019</v>
      </c>
      <c r="R120" s="12">
        <f t="shared" ca="1" si="34"/>
        <v>7.1637651749374091E-4</v>
      </c>
    </row>
    <row r="121" spans="1:18" x14ac:dyDescent="0.2">
      <c r="A121" s="125">
        <v>-2361</v>
      </c>
      <c r="B121" s="125">
        <v>1.1687500009429641E-3</v>
      </c>
      <c r="C121" s="125">
        <v>0.1</v>
      </c>
      <c r="D121" s="127">
        <f t="shared" si="20"/>
        <v>-0.2361</v>
      </c>
      <c r="E121" s="127">
        <f t="shared" si="21"/>
        <v>1.1687500009429641E-3</v>
      </c>
      <c r="F121" s="38">
        <f t="shared" si="22"/>
        <v>-2.3610000000000003E-2</v>
      </c>
      <c r="G121" s="38">
        <f t="shared" si="23"/>
        <v>1.1687500009429642E-4</v>
      </c>
      <c r="H121" s="38">
        <f t="shared" si="24"/>
        <v>5.574321000000001E-3</v>
      </c>
      <c r="I121" s="38">
        <f t="shared" si="25"/>
        <v>-1.3160971881000002E-3</v>
      </c>
      <c r="J121" s="38">
        <f t="shared" si="26"/>
        <v>3.1073054611041004E-4</v>
      </c>
      <c r="K121" s="38">
        <f t="shared" si="27"/>
        <v>-2.7594187522263383E-5</v>
      </c>
      <c r="L121" s="38">
        <f t="shared" si="28"/>
        <v>6.5149876740063852E-6</v>
      </c>
      <c r="M121" s="38">
        <f t="shared" ca="1" si="29"/>
        <v>-2.8849470398127235E-3</v>
      </c>
      <c r="N121" s="38">
        <f t="shared" ca="1" si="30"/>
        <v>1.6432459698231417E-6</v>
      </c>
      <c r="O121" s="128">
        <f t="shared" ca="1" si="31"/>
        <v>62937478.761496231</v>
      </c>
      <c r="P121" s="38">
        <f t="shared" ca="1" si="32"/>
        <v>179104015.9009932</v>
      </c>
      <c r="Q121" s="38">
        <f t="shared" ca="1" si="33"/>
        <v>22900985.932464723</v>
      </c>
      <c r="R121" s="12">
        <f t="shared" ca="1" si="34"/>
        <v>4.0536970407556872E-3</v>
      </c>
    </row>
    <row r="122" spans="1:18" x14ac:dyDescent="0.2">
      <c r="A122" s="125">
        <v>-2342</v>
      </c>
      <c r="B122" s="125">
        <v>-3.4775000021909364E-3</v>
      </c>
      <c r="C122" s="125">
        <v>0.1</v>
      </c>
      <c r="D122" s="127">
        <f t="shared" si="20"/>
        <v>-0.23419999999999999</v>
      </c>
      <c r="E122" s="127">
        <f t="shared" si="21"/>
        <v>-3.4775000021909364E-3</v>
      </c>
      <c r="F122" s="38">
        <f t="shared" si="22"/>
        <v>-2.342E-2</v>
      </c>
      <c r="G122" s="38">
        <f t="shared" si="23"/>
        <v>-3.4775000021909365E-4</v>
      </c>
      <c r="H122" s="38">
        <f t="shared" si="24"/>
        <v>5.4849640000000002E-3</v>
      </c>
      <c r="I122" s="38">
        <f t="shared" si="25"/>
        <v>-1.2845785687999999E-3</v>
      </c>
      <c r="J122" s="38">
        <f t="shared" si="26"/>
        <v>3.0084830081295998E-4</v>
      </c>
      <c r="K122" s="38">
        <f t="shared" si="27"/>
        <v>8.1443050051311727E-5</v>
      </c>
      <c r="L122" s="38">
        <f t="shared" si="28"/>
        <v>-1.9073962322017207E-5</v>
      </c>
      <c r="M122" s="38">
        <f t="shared" ca="1" si="29"/>
        <v>-2.8685341791446226E-3</v>
      </c>
      <c r="N122" s="38">
        <f t="shared" ca="1" si="30"/>
        <v>3.7083937363847436E-8</v>
      </c>
      <c r="O122" s="128">
        <f t="shared" ca="1" si="31"/>
        <v>62676144.177229494</v>
      </c>
      <c r="P122" s="38">
        <f t="shared" ca="1" si="32"/>
        <v>177751616.94897747</v>
      </c>
      <c r="Q122" s="38">
        <f t="shared" ca="1" si="33"/>
        <v>22684474.411257841</v>
      </c>
      <c r="R122" s="12">
        <f t="shared" ca="1" si="34"/>
        <v>-6.0896582304631377E-4</v>
      </c>
    </row>
    <row r="123" spans="1:18" x14ac:dyDescent="0.2">
      <c r="A123" s="125">
        <v>-2337</v>
      </c>
      <c r="B123" s="125">
        <v>-3.1212500034598634E-3</v>
      </c>
      <c r="C123" s="125">
        <v>0.1</v>
      </c>
      <c r="D123" s="127">
        <f t="shared" si="20"/>
        <v>-0.23369999999999999</v>
      </c>
      <c r="E123" s="127">
        <f t="shared" si="21"/>
        <v>-3.1212500034598634E-3</v>
      </c>
      <c r="F123" s="38">
        <f t="shared" si="22"/>
        <v>-2.3370000000000002E-2</v>
      </c>
      <c r="G123" s="38">
        <f t="shared" si="23"/>
        <v>-3.1212500034598638E-4</v>
      </c>
      <c r="H123" s="38">
        <f t="shared" si="24"/>
        <v>5.4615690000000003E-3</v>
      </c>
      <c r="I123" s="38">
        <f t="shared" si="25"/>
        <v>-1.2763686753000001E-3</v>
      </c>
      <c r="J123" s="38">
        <f t="shared" si="26"/>
        <v>2.9828735941761004E-4</v>
      </c>
      <c r="K123" s="38">
        <f t="shared" si="27"/>
        <v>7.2943612580857008E-5</v>
      </c>
      <c r="L123" s="38">
        <f t="shared" si="28"/>
        <v>-1.7046922260146283E-5</v>
      </c>
      <c r="M123" s="38">
        <f t="shared" ca="1" si="29"/>
        <v>-2.8642177679175868E-3</v>
      </c>
      <c r="N123" s="38">
        <f t="shared" ca="1" si="30"/>
        <v>6.6065570107860351E-9</v>
      </c>
      <c r="O123" s="128">
        <f t="shared" ca="1" si="31"/>
        <v>62607504.749689981</v>
      </c>
      <c r="P123" s="38">
        <f t="shared" ca="1" si="32"/>
        <v>177396882.84031633</v>
      </c>
      <c r="Q123" s="38">
        <f t="shared" ca="1" si="33"/>
        <v>22627724.038220704</v>
      </c>
      <c r="R123" s="12">
        <f t="shared" ca="1" si="34"/>
        <v>-2.5703223554227658E-4</v>
      </c>
    </row>
    <row r="124" spans="1:18" x14ac:dyDescent="0.2">
      <c r="A124" s="125">
        <v>-2323</v>
      </c>
      <c r="B124" s="125">
        <v>-1.1237500002607703E-3</v>
      </c>
      <c r="C124" s="125">
        <v>1</v>
      </c>
      <c r="D124" s="127">
        <f t="shared" si="20"/>
        <v>-0.23230000000000001</v>
      </c>
      <c r="E124" s="127">
        <f t="shared" si="21"/>
        <v>-1.1237500002607703E-3</v>
      </c>
      <c r="F124" s="38">
        <f t="shared" si="22"/>
        <v>-0.23230000000000001</v>
      </c>
      <c r="G124" s="38">
        <f t="shared" si="23"/>
        <v>-1.1237500002607703E-3</v>
      </c>
      <c r="H124" s="38">
        <f t="shared" si="24"/>
        <v>5.3963290000000004E-2</v>
      </c>
      <c r="I124" s="38">
        <f t="shared" si="25"/>
        <v>-1.2535672267000001E-2</v>
      </c>
      <c r="J124" s="38">
        <f t="shared" si="26"/>
        <v>2.9120366676241003E-3</v>
      </c>
      <c r="K124" s="38">
        <f t="shared" si="27"/>
        <v>2.6104712506057695E-4</v>
      </c>
      <c r="L124" s="38">
        <f t="shared" si="28"/>
        <v>-6.0641247151572026E-5</v>
      </c>
      <c r="M124" s="38">
        <f t="shared" ca="1" si="29"/>
        <v>-2.8521379403183473E-3</v>
      </c>
      <c r="N124" s="38">
        <f t="shared" ca="1" si="30"/>
        <v>2.9873248713364744E-6</v>
      </c>
      <c r="O124" s="128">
        <f t="shared" ca="1" si="31"/>
        <v>6241560840.3600702</v>
      </c>
      <c r="P124" s="38">
        <f t="shared" ca="1" si="32"/>
        <v>17640619425.628731</v>
      </c>
      <c r="Q124" s="38">
        <f t="shared" ca="1" si="33"/>
        <v>2246932355.0526333</v>
      </c>
      <c r="R124" s="12">
        <f t="shared" ca="1" si="34"/>
        <v>1.728387940057577E-3</v>
      </c>
    </row>
    <row r="125" spans="1:18" x14ac:dyDescent="0.2">
      <c r="A125" s="125">
        <v>-2283</v>
      </c>
      <c r="B125" s="125">
        <v>-3.273750000516884E-3</v>
      </c>
      <c r="C125" s="125">
        <v>0.1</v>
      </c>
      <c r="D125" s="127">
        <f t="shared" si="20"/>
        <v>-0.2283</v>
      </c>
      <c r="E125" s="127">
        <f t="shared" si="21"/>
        <v>-3.273750000516884E-3</v>
      </c>
      <c r="F125" s="38">
        <f t="shared" si="22"/>
        <v>-2.2830000000000003E-2</v>
      </c>
      <c r="G125" s="38">
        <f t="shared" si="23"/>
        <v>-3.2737500005168845E-4</v>
      </c>
      <c r="H125" s="38">
        <f t="shared" si="24"/>
        <v>5.2120890000000005E-3</v>
      </c>
      <c r="I125" s="38">
        <f t="shared" si="25"/>
        <v>-1.1899199187000002E-3</v>
      </c>
      <c r="J125" s="38">
        <f t="shared" si="26"/>
        <v>2.7165871743921007E-4</v>
      </c>
      <c r="K125" s="38">
        <f t="shared" si="27"/>
        <v>7.4739712511800473E-5</v>
      </c>
      <c r="L125" s="38">
        <f t="shared" si="28"/>
        <v>-1.7063076366444048E-5</v>
      </c>
      <c r="M125" s="38">
        <f t="shared" ca="1" si="29"/>
        <v>-2.8176738745714874E-3</v>
      </c>
      <c r="N125" s="38">
        <f t="shared" ca="1" si="30"/>
        <v>2.0800543265736128E-8</v>
      </c>
      <c r="O125" s="128">
        <f t="shared" ca="1" si="31"/>
        <v>61869715.973377138</v>
      </c>
      <c r="P125" s="38">
        <f t="shared" ca="1" si="32"/>
        <v>173596434.21325964</v>
      </c>
      <c r="Q125" s="38">
        <f t="shared" ca="1" si="33"/>
        <v>22020800.668498829</v>
      </c>
      <c r="R125" s="12">
        <f t="shared" ca="1" si="34"/>
        <v>-4.5607612594539661E-4</v>
      </c>
    </row>
    <row r="126" spans="1:18" x14ac:dyDescent="0.2">
      <c r="A126" s="125">
        <v>-2266</v>
      </c>
      <c r="B126" s="125">
        <v>7.9374999986612238E-3</v>
      </c>
      <c r="C126" s="125">
        <v>0.1</v>
      </c>
      <c r="D126" s="127">
        <f t="shared" si="20"/>
        <v>-0.2266</v>
      </c>
      <c r="E126" s="127">
        <f t="shared" si="21"/>
        <v>7.9374999986612238E-3</v>
      </c>
      <c r="F126" s="38">
        <f t="shared" si="22"/>
        <v>-2.266E-2</v>
      </c>
      <c r="G126" s="38">
        <f t="shared" si="23"/>
        <v>7.9374999986612247E-4</v>
      </c>
      <c r="H126" s="38">
        <f t="shared" si="24"/>
        <v>5.1347559999999999E-3</v>
      </c>
      <c r="I126" s="38">
        <f t="shared" si="25"/>
        <v>-1.1635357095999999E-3</v>
      </c>
      <c r="J126" s="38">
        <f t="shared" si="26"/>
        <v>2.6365719179535996E-4</v>
      </c>
      <c r="K126" s="38">
        <f t="shared" si="27"/>
        <v>-1.7986374996966335E-4</v>
      </c>
      <c r="L126" s="38">
        <f t="shared" si="28"/>
        <v>4.0757125743125713E-5</v>
      </c>
      <c r="M126" s="38">
        <f t="shared" ca="1" si="29"/>
        <v>-2.8030489548904682E-3</v>
      </c>
      <c r="N126" s="38">
        <f t="shared" ca="1" si="30"/>
        <v>1.1535939182364034E-5</v>
      </c>
      <c r="O126" s="128">
        <f t="shared" ca="1" si="31"/>
        <v>61638777.997561388</v>
      </c>
      <c r="P126" s="38">
        <f t="shared" ca="1" si="32"/>
        <v>172411572.5259451</v>
      </c>
      <c r="Q126" s="38">
        <f t="shared" ca="1" si="33"/>
        <v>21831987.350960013</v>
      </c>
      <c r="R126" s="12">
        <f t="shared" ca="1" si="34"/>
        <v>1.0740548953551692E-2</v>
      </c>
    </row>
    <row r="127" spans="1:18" x14ac:dyDescent="0.2">
      <c r="A127" s="125">
        <v>-2019</v>
      </c>
      <c r="B127" s="125">
        <v>-8.463750004011672E-3</v>
      </c>
      <c r="C127" s="125">
        <v>0.1</v>
      </c>
      <c r="D127" s="127">
        <f t="shared" si="20"/>
        <v>-0.2019</v>
      </c>
      <c r="E127" s="127">
        <f t="shared" si="21"/>
        <v>-8.463750004011672E-3</v>
      </c>
      <c r="F127" s="38">
        <f t="shared" si="22"/>
        <v>-2.019E-2</v>
      </c>
      <c r="G127" s="38">
        <f t="shared" si="23"/>
        <v>-8.4637500040116729E-4</v>
      </c>
      <c r="H127" s="38">
        <f t="shared" si="24"/>
        <v>4.0763609999999997E-3</v>
      </c>
      <c r="I127" s="38">
        <f t="shared" si="25"/>
        <v>-8.2301728589999996E-4</v>
      </c>
      <c r="J127" s="38">
        <f t="shared" si="26"/>
        <v>1.6616719002321E-4</v>
      </c>
      <c r="K127" s="38">
        <f t="shared" si="27"/>
        <v>1.7088311258099567E-4</v>
      </c>
      <c r="L127" s="38">
        <f t="shared" si="28"/>
        <v>-3.4501300430103023E-5</v>
      </c>
      <c r="M127" s="38">
        <f t="shared" ca="1" si="29"/>
        <v>-2.5920586895860922E-3</v>
      </c>
      <c r="N127" s="38">
        <f t="shared" ca="1" si="30"/>
        <v>3.4476758891900794E-6</v>
      </c>
      <c r="O127" s="128">
        <f t="shared" ca="1" si="31"/>
        <v>58354376.983477242</v>
      </c>
      <c r="P127" s="38">
        <f t="shared" ca="1" si="32"/>
        <v>155811045.10962963</v>
      </c>
      <c r="Q127" s="38">
        <f t="shared" ca="1" si="33"/>
        <v>19208096.608847298</v>
      </c>
      <c r="R127" s="12">
        <f t="shared" ca="1" si="34"/>
        <v>-5.8716913144255794E-3</v>
      </c>
    </row>
    <row r="128" spans="1:18" x14ac:dyDescent="0.2">
      <c r="A128" s="125">
        <v>-1979</v>
      </c>
      <c r="B128" s="125">
        <v>1.3862499981769361E-3</v>
      </c>
      <c r="C128" s="125">
        <v>0.1</v>
      </c>
      <c r="D128" s="127">
        <f t="shared" si="20"/>
        <v>-0.19789999999999999</v>
      </c>
      <c r="E128" s="127">
        <f t="shared" si="21"/>
        <v>1.3862499981769361E-3</v>
      </c>
      <c r="F128" s="38">
        <f t="shared" si="22"/>
        <v>-1.9790000000000002E-2</v>
      </c>
      <c r="G128" s="38">
        <f t="shared" si="23"/>
        <v>1.3862499981769362E-4</v>
      </c>
      <c r="H128" s="38">
        <f t="shared" si="24"/>
        <v>3.9164410000000005E-3</v>
      </c>
      <c r="I128" s="38">
        <f t="shared" si="25"/>
        <v>-7.7506367390000003E-4</v>
      </c>
      <c r="J128" s="38">
        <f t="shared" si="26"/>
        <v>1.5338510106481E-4</v>
      </c>
      <c r="K128" s="38">
        <f t="shared" si="27"/>
        <v>-2.7433887463921568E-5</v>
      </c>
      <c r="L128" s="38">
        <f t="shared" si="28"/>
        <v>5.4291663291100776E-6</v>
      </c>
      <c r="M128" s="38">
        <f t="shared" ca="1" si="29"/>
        <v>-2.5581545174585903E-3</v>
      </c>
      <c r="N128" s="38">
        <f t="shared" ca="1" si="30"/>
        <v>1.5558326982965928E-6</v>
      </c>
      <c r="O128" s="128">
        <f t="shared" ca="1" si="31"/>
        <v>57834854.502377339</v>
      </c>
      <c r="P128" s="38">
        <f t="shared" ca="1" si="32"/>
        <v>153229173.31299442</v>
      </c>
      <c r="Q128" s="38">
        <f t="shared" ca="1" si="33"/>
        <v>18803808.088572484</v>
      </c>
      <c r="R128" s="12">
        <f t="shared" ca="1" si="34"/>
        <v>3.9444045156355259E-3</v>
      </c>
    </row>
    <row r="129" spans="1:18" x14ac:dyDescent="0.2">
      <c r="A129" s="125">
        <v>-1975</v>
      </c>
      <c r="B129" s="125">
        <v>-4.3287500011501834E-3</v>
      </c>
      <c r="C129" s="125">
        <v>1</v>
      </c>
      <c r="D129" s="127">
        <f t="shared" si="20"/>
        <v>-0.19750000000000001</v>
      </c>
      <c r="E129" s="127">
        <f t="shared" si="21"/>
        <v>-4.3287500011501834E-3</v>
      </c>
      <c r="F129" s="38">
        <f t="shared" si="22"/>
        <v>-0.19750000000000001</v>
      </c>
      <c r="G129" s="38">
        <f t="shared" si="23"/>
        <v>-4.3287500011501834E-3</v>
      </c>
      <c r="H129" s="38">
        <f t="shared" si="24"/>
        <v>3.9006250000000006E-2</v>
      </c>
      <c r="I129" s="38">
        <f t="shared" si="25"/>
        <v>-7.7037343750000018E-3</v>
      </c>
      <c r="J129" s="38">
        <f t="shared" si="26"/>
        <v>1.5214875390625003E-3</v>
      </c>
      <c r="K129" s="38">
        <f t="shared" si="27"/>
        <v>8.5492812522716124E-4</v>
      </c>
      <c r="L129" s="38">
        <f t="shared" si="28"/>
        <v>-1.6884830473236435E-4</v>
      </c>
      <c r="M129" s="38">
        <f t="shared" ca="1" si="29"/>
        <v>-2.5547681521075594E-3</v>
      </c>
      <c r="N129" s="38">
        <f t="shared" ca="1" si="30"/>
        <v>3.1470116007326871E-6</v>
      </c>
      <c r="O129" s="128">
        <f t="shared" ca="1" si="31"/>
        <v>5778308985.395421</v>
      </c>
      <c r="P129" s="38">
        <f t="shared" ca="1" si="32"/>
        <v>15297259268.531956</v>
      </c>
      <c r="Q129" s="38">
        <f t="shared" ca="1" si="33"/>
        <v>1876368976.7943728</v>
      </c>
      <c r="R129" s="12">
        <f t="shared" ca="1" si="34"/>
        <v>-1.773981849042624E-3</v>
      </c>
    </row>
    <row r="130" spans="1:18" x14ac:dyDescent="0.2">
      <c r="A130" s="125">
        <v>-1968</v>
      </c>
      <c r="B130" s="125">
        <v>-4.8299999980372377E-3</v>
      </c>
      <c r="C130" s="125">
        <v>0.1</v>
      </c>
      <c r="D130" s="127">
        <f t="shared" si="20"/>
        <v>-0.1968</v>
      </c>
      <c r="E130" s="127">
        <f t="shared" si="21"/>
        <v>-4.8299999980372377E-3</v>
      </c>
      <c r="F130" s="38">
        <f t="shared" si="22"/>
        <v>-1.9680000000000003E-2</v>
      </c>
      <c r="G130" s="38">
        <f t="shared" si="23"/>
        <v>-4.8299999980372377E-4</v>
      </c>
      <c r="H130" s="38">
        <f t="shared" si="24"/>
        <v>3.8730240000000005E-3</v>
      </c>
      <c r="I130" s="38">
        <f t="shared" si="25"/>
        <v>-7.6221112320000017E-4</v>
      </c>
      <c r="J130" s="38">
        <f t="shared" si="26"/>
        <v>1.5000314904576003E-4</v>
      </c>
      <c r="K130" s="38">
        <f t="shared" si="27"/>
        <v>9.5054399961372834E-5</v>
      </c>
      <c r="L130" s="38">
        <f t="shared" si="28"/>
        <v>-1.8706705912398173E-5</v>
      </c>
      <c r="M130" s="38">
        <f t="shared" ca="1" si="29"/>
        <v>-2.5488437854327569E-3</v>
      </c>
      <c r="N130" s="38">
        <f t="shared" ca="1" si="30"/>
        <v>5.2036736663040196E-7</v>
      </c>
      <c r="O130" s="128">
        <f t="shared" ca="1" si="31"/>
        <v>57692583.644541368</v>
      </c>
      <c r="P130" s="38">
        <f t="shared" ca="1" si="32"/>
        <v>152524277.487407</v>
      </c>
      <c r="Q130" s="38">
        <f t="shared" ca="1" si="33"/>
        <v>18693618.122815486</v>
      </c>
      <c r="R130" s="12">
        <f t="shared" ca="1" si="34"/>
        <v>-2.2811562126044808E-3</v>
      </c>
    </row>
    <row r="131" spans="1:18" x14ac:dyDescent="0.2">
      <c r="A131" s="125">
        <v>-1949</v>
      </c>
      <c r="B131" s="125">
        <v>-4.4762500037904829E-3</v>
      </c>
      <c r="C131" s="125">
        <v>0.1</v>
      </c>
      <c r="D131" s="127">
        <f t="shared" si="20"/>
        <v>-0.19489999999999999</v>
      </c>
      <c r="E131" s="127">
        <f t="shared" si="21"/>
        <v>-4.4762500037904829E-3</v>
      </c>
      <c r="F131" s="38">
        <f t="shared" si="22"/>
        <v>-1.949E-2</v>
      </c>
      <c r="G131" s="38">
        <f t="shared" si="23"/>
        <v>-4.476250003790483E-4</v>
      </c>
      <c r="H131" s="38">
        <f t="shared" si="24"/>
        <v>3.798601E-3</v>
      </c>
      <c r="I131" s="38">
        <f t="shared" si="25"/>
        <v>-7.4034733489999991E-4</v>
      </c>
      <c r="J131" s="38">
        <f t="shared" si="26"/>
        <v>1.4429369557200997E-4</v>
      </c>
      <c r="K131" s="38">
        <f t="shared" si="27"/>
        <v>8.7242112573876506E-5</v>
      </c>
      <c r="L131" s="38">
        <f t="shared" si="28"/>
        <v>-1.7003487740648532E-5</v>
      </c>
      <c r="M131" s="38">
        <f t="shared" ca="1" si="29"/>
        <v>-2.5327747344402931E-3</v>
      </c>
      <c r="N131" s="38">
        <f t="shared" ca="1" si="30"/>
        <v>3.7770961225757926E-7</v>
      </c>
      <c r="O131" s="128">
        <f t="shared" ca="1" si="31"/>
        <v>57447448.968324363</v>
      </c>
      <c r="P131" s="38">
        <f t="shared" ca="1" si="32"/>
        <v>151311911.22697428</v>
      </c>
      <c r="Q131" s="38">
        <f t="shared" ca="1" si="33"/>
        <v>18504290.766291592</v>
      </c>
      <c r="R131" s="12">
        <f t="shared" ca="1" si="34"/>
        <v>-1.9434752693501898E-3</v>
      </c>
    </row>
    <row r="132" spans="1:18" x14ac:dyDescent="0.2">
      <c r="A132" s="125">
        <v>-1946</v>
      </c>
      <c r="B132" s="125">
        <v>6.7374999998719431E-3</v>
      </c>
      <c r="C132" s="125">
        <v>0.1</v>
      </c>
      <c r="D132" s="127">
        <f t="shared" si="20"/>
        <v>-0.1946</v>
      </c>
      <c r="E132" s="127">
        <f t="shared" si="21"/>
        <v>6.7374999998719431E-3</v>
      </c>
      <c r="F132" s="38">
        <f t="shared" si="22"/>
        <v>-1.9460000000000002E-2</v>
      </c>
      <c r="G132" s="38">
        <f t="shared" si="23"/>
        <v>6.7374999998719436E-4</v>
      </c>
      <c r="H132" s="38">
        <f t="shared" si="24"/>
        <v>3.7869160000000004E-3</v>
      </c>
      <c r="I132" s="38">
        <f t="shared" si="25"/>
        <v>-7.3693385360000009E-4</v>
      </c>
      <c r="J132" s="38">
        <f t="shared" si="26"/>
        <v>1.4340732791056002E-4</v>
      </c>
      <c r="K132" s="38">
        <f t="shared" si="27"/>
        <v>-1.3111174999750803E-4</v>
      </c>
      <c r="L132" s="38">
        <f t="shared" si="28"/>
        <v>2.551434654951506E-5</v>
      </c>
      <c r="M132" s="38">
        <f t="shared" ca="1" si="29"/>
        <v>-2.5302390353106798E-3</v>
      </c>
      <c r="N132" s="38">
        <f t="shared" ca="1" si="30"/>
        <v>8.589098682424774E-6</v>
      </c>
      <c r="O132" s="128">
        <f t="shared" ca="1" si="31"/>
        <v>57408813.56673073</v>
      </c>
      <c r="P132" s="38">
        <f t="shared" ca="1" si="32"/>
        <v>151121083.80087125</v>
      </c>
      <c r="Q132" s="38">
        <f t="shared" ca="1" si="33"/>
        <v>18474512.606976174</v>
      </c>
      <c r="R132" s="12">
        <f t="shared" ca="1" si="34"/>
        <v>9.267739035182623E-3</v>
      </c>
    </row>
    <row r="133" spans="1:18" x14ac:dyDescent="0.2">
      <c r="A133" s="125">
        <v>-1925</v>
      </c>
      <c r="B133" s="125">
        <v>-9.7662500047590584E-3</v>
      </c>
      <c r="C133" s="125">
        <v>0.1</v>
      </c>
      <c r="D133" s="127">
        <f t="shared" si="20"/>
        <v>-0.1925</v>
      </c>
      <c r="E133" s="127">
        <f t="shared" si="21"/>
        <v>-9.7662500047590584E-3</v>
      </c>
      <c r="F133" s="38">
        <f t="shared" si="22"/>
        <v>-1.9250000000000003E-2</v>
      </c>
      <c r="G133" s="38">
        <f t="shared" si="23"/>
        <v>-9.7662500047590584E-4</v>
      </c>
      <c r="H133" s="38">
        <f t="shared" si="24"/>
        <v>3.7056250000000006E-3</v>
      </c>
      <c r="I133" s="38">
        <f t="shared" si="25"/>
        <v>-7.1333281250000012E-4</v>
      </c>
      <c r="J133" s="38">
        <f t="shared" si="26"/>
        <v>1.3731656640625004E-4</v>
      </c>
      <c r="K133" s="38">
        <f t="shared" si="27"/>
        <v>1.8800031259161187E-4</v>
      </c>
      <c r="L133" s="38">
        <f t="shared" si="28"/>
        <v>-3.6190060173885288E-5</v>
      </c>
      <c r="M133" s="38">
        <f t="shared" ca="1" si="29"/>
        <v>-2.51250074446195E-3</v>
      </c>
      <c r="N133" s="38">
        <f t="shared" ca="1" si="30"/>
        <v>5.2616878331260853E-6</v>
      </c>
      <c r="O133" s="128">
        <f t="shared" ca="1" si="31"/>
        <v>57138900.039469711</v>
      </c>
      <c r="P133" s="38">
        <f t="shared" ca="1" si="32"/>
        <v>149789853.84897733</v>
      </c>
      <c r="Q133" s="38">
        <f t="shared" ca="1" si="33"/>
        <v>18266946.084886208</v>
      </c>
      <c r="R133" s="12">
        <f t="shared" ca="1" si="34"/>
        <v>-7.2537492602971088E-3</v>
      </c>
    </row>
    <row r="134" spans="1:18" x14ac:dyDescent="0.2">
      <c r="A134" s="125">
        <v>-1900</v>
      </c>
      <c r="B134" s="125">
        <v>1.4015000000654254E-2</v>
      </c>
      <c r="C134" s="125">
        <v>0.1</v>
      </c>
      <c r="D134" s="127">
        <f t="shared" si="20"/>
        <v>-0.19</v>
      </c>
      <c r="E134" s="127">
        <f t="shared" si="21"/>
        <v>1.4015000000654254E-2</v>
      </c>
      <c r="F134" s="38">
        <f t="shared" si="22"/>
        <v>-1.9000000000000003E-2</v>
      </c>
      <c r="G134" s="38">
        <f t="shared" si="23"/>
        <v>1.4015000000654255E-3</v>
      </c>
      <c r="H134" s="38">
        <f t="shared" si="24"/>
        <v>3.6100000000000008E-3</v>
      </c>
      <c r="I134" s="38">
        <f t="shared" si="25"/>
        <v>-6.8590000000000014E-4</v>
      </c>
      <c r="J134" s="38">
        <f t="shared" si="26"/>
        <v>1.3032100000000003E-4</v>
      </c>
      <c r="K134" s="38">
        <f t="shared" si="27"/>
        <v>-2.6628500001243087E-4</v>
      </c>
      <c r="L134" s="38">
        <f t="shared" si="28"/>
        <v>5.0594150002361867E-5</v>
      </c>
      <c r="M134" s="38">
        <f t="shared" ca="1" si="29"/>
        <v>-2.4914102067796176E-3</v>
      </c>
      <c r="N134" s="38">
        <f t="shared" ca="1" si="30"/>
        <v>2.7246157793607709E-5</v>
      </c>
      <c r="O134" s="128">
        <f t="shared" ca="1" si="31"/>
        <v>56818791.372422308</v>
      </c>
      <c r="P134" s="38">
        <f t="shared" ca="1" si="32"/>
        <v>148215437.58839133</v>
      </c>
      <c r="Q134" s="38">
        <f t="shared" ca="1" si="33"/>
        <v>18021846.066141948</v>
      </c>
      <c r="R134" s="12">
        <f t="shared" ca="1" si="34"/>
        <v>1.6506410207433871E-2</v>
      </c>
    </row>
    <row r="135" spans="1:18" x14ac:dyDescent="0.2">
      <c r="A135" s="125">
        <v>-1892</v>
      </c>
      <c r="B135" s="125">
        <v>3.5849999985657632E-3</v>
      </c>
      <c r="C135" s="125">
        <v>0.1</v>
      </c>
      <c r="D135" s="127">
        <f t="shared" si="20"/>
        <v>-0.18920000000000001</v>
      </c>
      <c r="E135" s="127">
        <f t="shared" si="21"/>
        <v>3.5849999985657632E-3</v>
      </c>
      <c r="F135" s="38">
        <f t="shared" si="22"/>
        <v>-1.8920000000000003E-2</v>
      </c>
      <c r="G135" s="38">
        <f t="shared" si="23"/>
        <v>3.5849999985657636E-4</v>
      </c>
      <c r="H135" s="38">
        <f t="shared" si="24"/>
        <v>3.5796640000000006E-3</v>
      </c>
      <c r="I135" s="38">
        <f t="shared" si="25"/>
        <v>-6.7727242880000009E-4</v>
      </c>
      <c r="J135" s="38">
        <f t="shared" si="26"/>
        <v>1.2813994352896003E-4</v>
      </c>
      <c r="K135" s="38">
        <f t="shared" si="27"/>
        <v>-6.7828199972864251E-5</v>
      </c>
      <c r="L135" s="38">
        <f t="shared" si="28"/>
        <v>1.2833095434865916E-5</v>
      </c>
      <c r="M135" s="38">
        <f t="shared" ca="1" si="29"/>
        <v>-2.4846673125138502E-3</v>
      </c>
      <c r="N135" s="38">
        <f t="shared" ca="1" si="30"/>
        <v>3.6840861267188429E-6</v>
      </c>
      <c r="O135" s="128">
        <f t="shared" ca="1" si="31"/>
        <v>56716635.429932795</v>
      </c>
      <c r="P135" s="38">
        <f t="shared" ca="1" si="32"/>
        <v>147714000.4705922</v>
      </c>
      <c r="Q135" s="38">
        <f t="shared" ca="1" si="33"/>
        <v>17943872.282073781</v>
      </c>
      <c r="R135" s="12">
        <f t="shared" ca="1" si="34"/>
        <v>6.0696673110796134E-3</v>
      </c>
    </row>
    <row r="136" spans="1:18" x14ac:dyDescent="0.2">
      <c r="A136" s="125">
        <v>-1873</v>
      </c>
      <c r="B136" s="125">
        <v>7.9387500009033829E-3</v>
      </c>
      <c r="C136" s="125">
        <v>0.1</v>
      </c>
      <c r="D136" s="127">
        <f t="shared" si="20"/>
        <v>-0.18729999999999999</v>
      </c>
      <c r="E136" s="127">
        <f t="shared" si="21"/>
        <v>7.9387500009033829E-3</v>
      </c>
      <c r="F136" s="38">
        <f t="shared" si="22"/>
        <v>-1.873E-2</v>
      </c>
      <c r="G136" s="38">
        <f t="shared" si="23"/>
        <v>7.9387500009033831E-4</v>
      </c>
      <c r="H136" s="38">
        <f t="shared" si="24"/>
        <v>3.508129E-3</v>
      </c>
      <c r="I136" s="38">
        <f t="shared" si="25"/>
        <v>-6.5707256169999996E-4</v>
      </c>
      <c r="J136" s="38">
        <f t="shared" si="26"/>
        <v>1.2306969080641E-4</v>
      </c>
      <c r="K136" s="38">
        <f t="shared" si="27"/>
        <v>-1.4869278751692037E-4</v>
      </c>
      <c r="L136" s="38">
        <f t="shared" si="28"/>
        <v>2.7850159101919186E-5</v>
      </c>
      <c r="M136" s="38">
        <f t="shared" ca="1" si="29"/>
        <v>-2.4686647488886852E-3</v>
      </c>
      <c r="N136" s="38">
        <f t="shared" ca="1" si="30"/>
        <v>1.0831428177418953E-5</v>
      </c>
      <c r="O136" s="128">
        <f t="shared" ca="1" si="31"/>
        <v>56474555.874675848</v>
      </c>
      <c r="P136" s="38">
        <f t="shared" ca="1" si="32"/>
        <v>146527691.21452168</v>
      </c>
      <c r="Q136" s="38">
        <f t="shared" ca="1" si="33"/>
        <v>17759571.976307366</v>
      </c>
      <c r="R136" s="12">
        <f t="shared" ca="1" si="34"/>
        <v>1.0407414749792069E-2</v>
      </c>
    </row>
    <row r="137" spans="1:18" x14ac:dyDescent="0.2">
      <c r="A137" s="125">
        <v>-1857</v>
      </c>
      <c r="B137" s="125">
        <v>-1.9212500046705827E-3</v>
      </c>
      <c r="C137" s="125">
        <v>0.1</v>
      </c>
      <c r="D137" s="127">
        <f t="shared" si="20"/>
        <v>-0.1857</v>
      </c>
      <c r="E137" s="127">
        <f t="shared" si="21"/>
        <v>-1.9212500046705827E-3</v>
      </c>
      <c r="F137" s="38">
        <f t="shared" si="22"/>
        <v>-1.857E-2</v>
      </c>
      <c r="G137" s="38">
        <f t="shared" si="23"/>
        <v>-1.9212500046705827E-4</v>
      </c>
      <c r="H137" s="38">
        <f t="shared" si="24"/>
        <v>3.4484490000000001E-3</v>
      </c>
      <c r="I137" s="38">
        <f t="shared" si="25"/>
        <v>-6.4037697930000004E-4</v>
      </c>
      <c r="J137" s="38">
        <f t="shared" si="26"/>
        <v>1.1891800505601002E-4</v>
      </c>
      <c r="K137" s="38">
        <f t="shared" si="27"/>
        <v>3.5677612586732721E-5</v>
      </c>
      <c r="L137" s="38">
        <f t="shared" si="28"/>
        <v>-6.6253326573562664E-6</v>
      </c>
      <c r="M137" s="38">
        <f t="shared" ca="1" si="29"/>
        <v>-2.4552017981232027E-3</v>
      </c>
      <c r="N137" s="38">
        <f t="shared" ca="1" si="30"/>
        <v>2.8510451773126934E-8</v>
      </c>
      <c r="O137" s="128">
        <f t="shared" ca="1" si="31"/>
        <v>56271288.851080939</v>
      </c>
      <c r="P137" s="38">
        <f t="shared" ca="1" si="32"/>
        <v>145533707.68343073</v>
      </c>
      <c r="Q137" s="38">
        <f t="shared" ca="1" si="33"/>
        <v>17605337.771300219</v>
      </c>
      <c r="R137" s="12">
        <f t="shared" ca="1" si="34"/>
        <v>5.3395179345261997E-4</v>
      </c>
    </row>
    <row r="138" spans="1:18" x14ac:dyDescent="0.2">
      <c r="A138" s="125">
        <v>-1857</v>
      </c>
      <c r="B138" s="125">
        <v>1.9078749995969702E-2</v>
      </c>
      <c r="C138" s="125">
        <v>0.1</v>
      </c>
      <c r="D138" s="127">
        <f t="shared" si="20"/>
        <v>-0.1857</v>
      </c>
      <c r="E138" s="127">
        <f t="shared" si="21"/>
        <v>1.9078749995969702E-2</v>
      </c>
      <c r="F138" s="38">
        <f t="shared" si="22"/>
        <v>-1.857E-2</v>
      </c>
      <c r="G138" s="38">
        <f t="shared" si="23"/>
        <v>1.9078749995969702E-3</v>
      </c>
      <c r="H138" s="38">
        <f t="shared" si="24"/>
        <v>3.4484490000000001E-3</v>
      </c>
      <c r="I138" s="38">
        <f t="shared" si="25"/>
        <v>-6.4037697930000004E-4</v>
      </c>
      <c r="J138" s="38">
        <f t="shared" si="26"/>
        <v>1.1891800505601002E-4</v>
      </c>
      <c r="K138" s="38">
        <f t="shared" si="27"/>
        <v>-3.5429238742515736E-4</v>
      </c>
      <c r="L138" s="38">
        <f t="shared" si="28"/>
        <v>6.579209634485173E-5</v>
      </c>
      <c r="M138" s="38">
        <f t="shared" ca="1" si="29"/>
        <v>-2.4552017981232027E-3</v>
      </c>
      <c r="N138" s="38">
        <f t="shared" ca="1" si="30"/>
        <v>4.6371107987031711E-5</v>
      </c>
      <c r="O138" s="128">
        <f t="shared" ca="1" si="31"/>
        <v>56271288.851080939</v>
      </c>
      <c r="P138" s="38">
        <f t="shared" ca="1" si="32"/>
        <v>145533707.68343073</v>
      </c>
      <c r="Q138" s="38">
        <f t="shared" ca="1" si="33"/>
        <v>17605337.771300219</v>
      </c>
      <c r="R138" s="12">
        <f t="shared" ca="1" si="34"/>
        <v>2.1533951794092905E-2</v>
      </c>
    </row>
    <row r="139" spans="1:18" x14ac:dyDescent="0.2">
      <c r="A139" s="125">
        <v>-1833</v>
      </c>
      <c r="B139" s="125">
        <v>-4.2112500013899989E-3</v>
      </c>
      <c r="C139" s="125">
        <v>0.1</v>
      </c>
      <c r="D139" s="127">
        <f t="shared" si="20"/>
        <v>-0.18329999999999999</v>
      </c>
      <c r="E139" s="127">
        <f t="shared" si="21"/>
        <v>-4.2112500013899989E-3</v>
      </c>
      <c r="F139" s="38">
        <f t="shared" si="22"/>
        <v>-1.8329999999999999E-2</v>
      </c>
      <c r="G139" s="38">
        <f t="shared" si="23"/>
        <v>-4.2112500013899993E-4</v>
      </c>
      <c r="H139" s="38">
        <f t="shared" si="24"/>
        <v>3.3598889999999996E-3</v>
      </c>
      <c r="I139" s="38">
        <f t="shared" si="25"/>
        <v>-6.1586765369999992E-4</v>
      </c>
      <c r="J139" s="38">
        <f t="shared" si="26"/>
        <v>1.1288854092320999E-4</v>
      </c>
      <c r="K139" s="38">
        <f t="shared" si="27"/>
        <v>7.7192212525478677E-5</v>
      </c>
      <c r="L139" s="38">
        <f t="shared" si="28"/>
        <v>-1.414933255592024E-5</v>
      </c>
      <c r="M139" s="38">
        <f t="shared" ca="1" si="29"/>
        <v>-2.435029473038901E-3</v>
      </c>
      <c r="N139" s="38">
        <f t="shared" ca="1" si="30"/>
        <v>3.1549593653358535E-7</v>
      </c>
      <c r="O139" s="128">
        <f t="shared" ca="1" si="31"/>
        <v>55967396.648083337</v>
      </c>
      <c r="P139" s="38">
        <f t="shared" ca="1" si="32"/>
        <v>144051299.26548967</v>
      </c>
      <c r="Q139" s="38">
        <f t="shared" ca="1" si="33"/>
        <v>17375636.250572868</v>
      </c>
      <c r="R139" s="12">
        <f t="shared" ca="1" si="34"/>
        <v>-1.7762205283510979E-3</v>
      </c>
    </row>
    <row r="140" spans="1:18" x14ac:dyDescent="0.2">
      <c r="A140" s="125">
        <v>-1803</v>
      </c>
      <c r="B140" s="125">
        <v>-1.0737500051618554E-3</v>
      </c>
      <c r="C140" s="125">
        <v>0.1</v>
      </c>
      <c r="D140" s="127">
        <f t="shared" si="20"/>
        <v>-0.18029999999999999</v>
      </c>
      <c r="E140" s="127">
        <f t="shared" si="21"/>
        <v>-1.0737500051618554E-3</v>
      </c>
      <c r="F140" s="38">
        <f t="shared" si="22"/>
        <v>-1.8030000000000001E-2</v>
      </c>
      <c r="G140" s="38">
        <f t="shared" si="23"/>
        <v>-1.0737500051618555E-4</v>
      </c>
      <c r="H140" s="38">
        <f t="shared" si="24"/>
        <v>3.2508089999999999E-3</v>
      </c>
      <c r="I140" s="38">
        <f t="shared" si="25"/>
        <v>-5.8612086269999996E-4</v>
      </c>
      <c r="J140" s="38">
        <f t="shared" si="26"/>
        <v>1.0567759154480999E-4</v>
      </c>
      <c r="K140" s="38">
        <f t="shared" si="27"/>
        <v>1.9359712593068251E-5</v>
      </c>
      <c r="L140" s="38">
        <f t="shared" si="28"/>
        <v>-3.4905561805302053E-6</v>
      </c>
      <c r="M140" s="38">
        <f t="shared" ca="1" si="29"/>
        <v>-2.409851362228892E-3</v>
      </c>
      <c r="N140" s="38">
        <f t="shared" ca="1" si="30"/>
        <v>1.7851668363563769E-7</v>
      </c>
      <c r="O140" s="128">
        <f t="shared" ca="1" si="31"/>
        <v>55589228.669726349</v>
      </c>
      <c r="P140" s="38">
        <f t="shared" ca="1" si="32"/>
        <v>142212689.18668345</v>
      </c>
      <c r="Q140" s="38">
        <f t="shared" ca="1" si="33"/>
        <v>17091280.768930204</v>
      </c>
      <c r="R140" s="12">
        <f t="shared" ca="1" si="34"/>
        <v>1.3361013570670367E-3</v>
      </c>
    </row>
    <row r="141" spans="1:18" x14ac:dyDescent="0.2">
      <c r="A141" s="125">
        <v>-1803</v>
      </c>
      <c r="B141" s="125">
        <v>1.9262499990873039E-3</v>
      </c>
      <c r="C141" s="125">
        <v>0.1</v>
      </c>
      <c r="D141" s="127">
        <f t="shared" si="20"/>
        <v>-0.18029999999999999</v>
      </c>
      <c r="E141" s="127">
        <f t="shared" si="21"/>
        <v>1.9262499990873039E-3</v>
      </c>
      <c r="F141" s="38">
        <f t="shared" si="22"/>
        <v>-1.8030000000000001E-2</v>
      </c>
      <c r="G141" s="38">
        <f t="shared" si="23"/>
        <v>1.926249999087304E-4</v>
      </c>
      <c r="H141" s="38">
        <f t="shared" si="24"/>
        <v>3.2508089999999999E-3</v>
      </c>
      <c r="I141" s="38">
        <f t="shared" si="25"/>
        <v>-5.8612086269999996E-4</v>
      </c>
      <c r="J141" s="38">
        <f t="shared" si="26"/>
        <v>1.0567759154480999E-4</v>
      </c>
      <c r="K141" s="38">
        <f t="shared" si="27"/>
        <v>-3.4730287483544092E-5</v>
      </c>
      <c r="L141" s="38">
        <f t="shared" si="28"/>
        <v>6.2618708332829993E-6</v>
      </c>
      <c r="M141" s="38">
        <f t="shared" ca="1" si="29"/>
        <v>-2.409851362228892E-3</v>
      </c>
      <c r="N141" s="38">
        <f t="shared" ca="1" si="30"/>
        <v>1.8801775015608167E-6</v>
      </c>
      <c r="O141" s="128">
        <f t="shared" ca="1" si="31"/>
        <v>55589228.669726349</v>
      </c>
      <c r="P141" s="38">
        <f t="shared" ca="1" si="32"/>
        <v>142212689.18668345</v>
      </c>
      <c r="Q141" s="38">
        <f t="shared" ca="1" si="33"/>
        <v>17091280.768930204</v>
      </c>
      <c r="R141" s="12">
        <f t="shared" ca="1" si="34"/>
        <v>4.3361013613161959E-3</v>
      </c>
    </row>
    <row r="142" spans="1:18" x14ac:dyDescent="0.2">
      <c r="A142" s="125">
        <v>-1787</v>
      </c>
      <c r="B142" s="125">
        <v>-8.9337500030524097E-3</v>
      </c>
      <c r="C142" s="125">
        <v>0.1</v>
      </c>
      <c r="D142" s="127">
        <f t="shared" si="20"/>
        <v>-0.1787</v>
      </c>
      <c r="E142" s="127">
        <f t="shared" si="21"/>
        <v>-8.9337500030524097E-3</v>
      </c>
      <c r="F142" s="38">
        <f t="shared" si="22"/>
        <v>-1.787E-2</v>
      </c>
      <c r="G142" s="38">
        <f t="shared" si="23"/>
        <v>-8.9337500030524104E-4</v>
      </c>
      <c r="H142" s="38">
        <f t="shared" si="24"/>
        <v>3.1933690000000002E-3</v>
      </c>
      <c r="I142" s="38">
        <f t="shared" si="25"/>
        <v>-5.7065504029999998E-4</v>
      </c>
      <c r="J142" s="38">
        <f t="shared" si="26"/>
        <v>1.0197605570160999E-4</v>
      </c>
      <c r="K142" s="38">
        <f t="shared" si="27"/>
        <v>1.5964611255454657E-4</v>
      </c>
      <c r="L142" s="38">
        <f t="shared" si="28"/>
        <v>-2.8528760313497472E-5</v>
      </c>
      <c r="M142" s="38">
        <f t="shared" ca="1" si="29"/>
        <v>-2.3964399806125605E-3</v>
      </c>
      <c r="N142" s="38">
        <f t="shared" ca="1" si="30"/>
        <v>4.2736422329492511E-6</v>
      </c>
      <c r="O142" s="128">
        <f t="shared" ca="1" si="31"/>
        <v>55388308.244312033</v>
      </c>
      <c r="P142" s="38">
        <f t="shared" ca="1" si="32"/>
        <v>141238614.09312585</v>
      </c>
      <c r="Q142" s="38">
        <f t="shared" ca="1" si="33"/>
        <v>16940877.91384073</v>
      </c>
      <c r="R142" s="12">
        <f t="shared" ca="1" si="34"/>
        <v>-6.5373100224398496E-3</v>
      </c>
    </row>
    <row r="143" spans="1:18" x14ac:dyDescent="0.2">
      <c r="A143" s="125">
        <v>-1787</v>
      </c>
      <c r="B143" s="125">
        <v>6.6250002419110388E-5</v>
      </c>
      <c r="C143" s="125">
        <v>0.1</v>
      </c>
      <c r="D143" s="127">
        <f t="shared" si="20"/>
        <v>-0.1787</v>
      </c>
      <c r="E143" s="127">
        <f t="shared" si="21"/>
        <v>6.6250002419110388E-5</v>
      </c>
      <c r="F143" s="38">
        <f t="shared" si="22"/>
        <v>-1.787E-2</v>
      </c>
      <c r="G143" s="38">
        <f t="shared" si="23"/>
        <v>6.6250002419110394E-6</v>
      </c>
      <c r="H143" s="38">
        <f t="shared" si="24"/>
        <v>3.1933690000000002E-3</v>
      </c>
      <c r="I143" s="38">
        <f t="shared" si="25"/>
        <v>-5.7065504029999998E-4</v>
      </c>
      <c r="J143" s="38">
        <f t="shared" si="26"/>
        <v>1.0197605570160999E-4</v>
      </c>
      <c r="K143" s="38">
        <f t="shared" si="27"/>
        <v>-1.1838875432295028E-6</v>
      </c>
      <c r="L143" s="38">
        <f t="shared" si="28"/>
        <v>2.1156070397511214E-7</v>
      </c>
      <c r="M143" s="38">
        <f t="shared" ca="1" si="29"/>
        <v>-2.3964399806125605E-3</v>
      </c>
      <c r="N143" s="38">
        <f t="shared" ca="1" si="30"/>
        <v>6.0648419525245318E-7</v>
      </c>
      <c r="O143" s="128">
        <f t="shared" ca="1" si="31"/>
        <v>55388308.244312033</v>
      </c>
      <c r="P143" s="38">
        <f t="shared" ca="1" si="32"/>
        <v>141238614.09312585</v>
      </c>
      <c r="Q143" s="38">
        <f t="shared" ca="1" si="33"/>
        <v>16940877.91384073</v>
      </c>
      <c r="R143" s="12">
        <f t="shared" ca="1" si="34"/>
        <v>2.4626899830316709E-3</v>
      </c>
    </row>
    <row r="144" spans="1:18" x14ac:dyDescent="0.2">
      <c r="A144" s="125">
        <v>-1779</v>
      </c>
      <c r="B144" s="125">
        <v>-6.3637500061304308E-3</v>
      </c>
      <c r="C144" s="125">
        <v>0.1</v>
      </c>
      <c r="D144" s="127">
        <f t="shared" si="20"/>
        <v>-0.1779</v>
      </c>
      <c r="E144" s="127">
        <f t="shared" si="21"/>
        <v>-6.3637500061304308E-3</v>
      </c>
      <c r="F144" s="38">
        <f t="shared" si="22"/>
        <v>-1.779E-2</v>
      </c>
      <c r="G144" s="38">
        <f t="shared" si="23"/>
        <v>-6.3637500061304315E-4</v>
      </c>
      <c r="H144" s="38">
        <f t="shared" si="24"/>
        <v>3.1648410000000003E-3</v>
      </c>
      <c r="I144" s="38">
        <f t="shared" si="25"/>
        <v>-5.6302521390000002E-4</v>
      </c>
      <c r="J144" s="38">
        <f t="shared" si="26"/>
        <v>1.0016218555281001E-4</v>
      </c>
      <c r="K144" s="38">
        <f t="shared" si="27"/>
        <v>1.1321111260906038E-4</v>
      </c>
      <c r="L144" s="38">
        <f t="shared" si="28"/>
        <v>-2.0140256933151841E-5</v>
      </c>
      <c r="M144" s="38">
        <f t="shared" ca="1" si="29"/>
        <v>-2.3897387100171794E-3</v>
      </c>
      <c r="N144" s="38">
        <f t="shared" ca="1" si="30"/>
        <v>1.5792765781635727E-6</v>
      </c>
      <c r="O144" s="128">
        <f t="shared" ca="1" si="31"/>
        <v>55288048.291864201</v>
      </c>
      <c r="P144" s="38">
        <f t="shared" ca="1" si="32"/>
        <v>140753271.50068861</v>
      </c>
      <c r="Q144" s="38">
        <f t="shared" ca="1" si="33"/>
        <v>16866002.313055139</v>
      </c>
      <c r="R144" s="12">
        <f t="shared" ca="1" si="34"/>
        <v>-3.9740112961132515E-3</v>
      </c>
    </row>
    <row r="145" spans="1:18" x14ac:dyDescent="0.2">
      <c r="A145" s="125">
        <v>-1742</v>
      </c>
      <c r="B145" s="125">
        <v>1.7249999655177817E-4</v>
      </c>
      <c r="C145" s="125">
        <v>1</v>
      </c>
      <c r="D145" s="127">
        <f t="shared" si="20"/>
        <v>-0.17419999999999999</v>
      </c>
      <c r="E145" s="127">
        <f t="shared" si="21"/>
        <v>1.7249999655177817E-4</v>
      </c>
      <c r="F145" s="38">
        <f t="shared" si="22"/>
        <v>-0.17419999999999999</v>
      </c>
      <c r="G145" s="38">
        <f t="shared" si="23"/>
        <v>1.7249999655177817E-4</v>
      </c>
      <c r="H145" s="38">
        <f t="shared" si="24"/>
        <v>3.0345639999999997E-2</v>
      </c>
      <c r="I145" s="38">
        <f t="shared" si="25"/>
        <v>-5.2862104879999993E-3</v>
      </c>
      <c r="J145" s="38">
        <f t="shared" si="26"/>
        <v>9.2085786700959983E-4</v>
      </c>
      <c r="K145" s="38">
        <f t="shared" si="27"/>
        <v>-3.0049499399319756E-5</v>
      </c>
      <c r="L145" s="38">
        <f t="shared" si="28"/>
        <v>5.2346227953615014E-6</v>
      </c>
      <c r="M145" s="38">
        <f t="shared" ca="1" si="29"/>
        <v>-2.3587836650462812E-3</v>
      </c>
      <c r="N145" s="38">
        <f t="shared" ca="1" si="30"/>
        <v>6.4073969754732784E-6</v>
      </c>
      <c r="O145" s="128">
        <f t="shared" ca="1" si="31"/>
        <v>5482607881.8413954</v>
      </c>
      <c r="P145" s="38">
        <f t="shared" ca="1" si="32"/>
        <v>13852321038.148035</v>
      </c>
      <c r="Q145" s="38">
        <f t="shared" ca="1" si="33"/>
        <v>1652251696.804126</v>
      </c>
      <c r="R145" s="12">
        <f t="shared" ca="1" si="34"/>
        <v>2.5312836615980594E-3</v>
      </c>
    </row>
    <row r="146" spans="1:18" x14ac:dyDescent="0.2">
      <c r="A146" s="125">
        <v>-1393</v>
      </c>
      <c r="B146" s="125">
        <v>-8.6125000234460458E-4</v>
      </c>
      <c r="C146" s="125">
        <v>0.1</v>
      </c>
      <c r="D146" s="127">
        <f t="shared" si="20"/>
        <v>-0.13930000000000001</v>
      </c>
      <c r="E146" s="127">
        <f t="shared" si="21"/>
        <v>-8.6125000234460458E-4</v>
      </c>
      <c r="F146" s="38">
        <f t="shared" si="22"/>
        <v>-1.3930000000000001E-2</v>
      </c>
      <c r="G146" s="38">
        <f t="shared" si="23"/>
        <v>-8.6125000234460461E-5</v>
      </c>
      <c r="H146" s="38">
        <f t="shared" si="24"/>
        <v>1.9404490000000003E-3</v>
      </c>
      <c r="I146" s="38">
        <f t="shared" si="25"/>
        <v>-2.7030454570000007E-4</v>
      </c>
      <c r="J146" s="38">
        <f t="shared" si="26"/>
        <v>3.7653423216010014E-5</v>
      </c>
      <c r="K146" s="38">
        <f t="shared" si="27"/>
        <v>1.1997212532660342E-5</v>
      </c>
      <c r="L146" s="38">
        <f t="shared" si="28"/>
        <v>-1.6712117057995857E-6</v>
      </c>
      <c r="M146" s="38">
        <f t="shared" ca="1" si="29"/>
        <v>-2.0699036727541147E-3</v>
      </c>
      <c r="N146" s="38">
        <f t="shared" ca="1" si="30"/>
        <v>1.4608436949943806E-7</v>
      </c>
      <c r="O146" s="128">
        <f t="shared" ca="1" si="31"/>
        <v>50606794.954731323</v>
      </c>
      <c r="P146" s="38">
        <f t="shared" ca="1" si="32"/>
        <v>118647540.01713714</v>
      </c>
      <c r="Q146" s="38">
        <f t="shared" ca="1" si="33"/>
        <v>13504506.049871212</v>
      </c>
      <c r="R146" s="12">
        <f t="shared" ca="1" si="34"/>
        <v>1.2086536704095101E-3</v>
      </c>
    </row>
    <row r="147" spans="1:18" x14ac:dyDescent="0.2">
      <c r="A147" s="125">
        <v>-1393</v>
      </c>
      <c r="B147" s="125">
        <v>-8.6125000234460458E-4</v>
      </c>
      <c r="C147" s="125">
        <v>0.1</v>
      </c>
      <c r="D147" s="127">
        <f t="shared" si="20"/>
        <v>-0.13930000000000001</v>
      </c>
      <c r="E147" s="127">
        <f t="shared" si="21"/>
        <v>-8.6125000234460458E-4</v>
      </c>
      <c r="F147" s="38">
        <f t="shared" si="22"/>
        <v>-1.3930000000000001E-2</v>
      </c>
      <c r="G147" s="38">
        <f t="shared" si="23"/>
        <v>-8.6125000234460461E-5</v>
      </c>
      <c r="H147" s="38">
        <f t="shared" si="24"/>
        <v>1.9404490000000003E-3</v>
      </c>
      <c r="I147" s="38">
        <f t="shared" si="25"/>
        <v>-2.7030454570000007E-4</v>
      </c>
      <c r="J147" s="38">
        <f t="shared" si="26"/>
        <v>3.7653423216010014E-5</v>
      </c>
      <c r="K147" s="38">
        <f t="shared" si="27"/>
        <v>1.1997212532660342E-5</v>
      </c>
      <c r="L147" s="38">
        <f t="shared" si="28"/>
        <v>-1.6712117057995857E-6</v>
      </c>
      <c r="M147" s="38">
        <f t="shared" ca="1" si="29"/>
        <v>-2.0699036727541147E-3</v>
      </c>
      <c r="N147" s="38">
        <f t="shared" ca="1" si="30"/>
        <v>1.4608436949943806E-7</v>
      </c>
      <c r="O147" s="128">
        <f t="shared" ca="1" si="31"/>
        <v>50606794.954731323</v>
      </c>
      <c r="P147" s="38">
        <f t="shared" ca="1" si="32"/>
        <v>118647540.01713714</v>
      </c>
      <c r="Q147" s="38">
        <f t="shared" ca="1" si="33"/>
        <v>13504506.049871212</v>
      </c>
      <c r="R147" s="12">
        <f t="shared" ca="1" si="34"/>
        <v>1.2086536704095101E-3</v>
      </c>
    </row>
    <row r="148" spans="1:18" x14ac:dyDescent="0.2">
      <c r="A148" s="125">
        <v>-1382</v>
      </c>
      <c r="B148" s="125">
        <v>4.9224999966099858E-3</v>
      </c>
      <c r="C148" s="125">
        <v>0.1</v>
      </c>
      <c r="D148" s="127">
        <f t="shared" si="20"/>
        <v>-0.13819999999999999</v>
      </c>
      <c r="E148" s="127">
        <f t="shared" si="21"/>
        <v>4.9224999966099858E-3</v>
      </c>
      <c r="F148" s="38">
        <f t="shared" si="22"/>
        <v>-1.3819999999999999E-2</v>
      </c>
      <c r="G148" s="38">
        <f t="shared" si="23"/>
        <v>4.9224999966099856E-4</v>
      </c>
      <c r="H148" s="38">
        <f t="shared" si="24"/>
        <v>1.9099239999999997E-3</v>
      </c>
      <c r="I148" s="38">
        <f t="shared" si="25"/>
        <v>-2.6395149679999996E-4</v>
      </c>
      <c r="J148" s="38">
        <f t="shared" si="26"/>
        <v>3.6478096857759991E-5</v>
      </c>
      <c r="K148" s="38">
        <f t="shared" si="27"/>
        <v>-6.802894995314999E-5</v>
      </c>
      <c r="L148" s="38">
        <f t="shared" si="28"/>
        <v>9.4016008835253271E-6</v>
      </c>
      <c r="M148" s="38">
        <f t="shared" ca="1" si="29"/>
        <v>-2.0608897395992002E-3</v>
      </c>
      <c r="N148" s="38">
        <f t="shared" ca="1" si="30"/>
        <v>4.8767732207791808E-6</v>
      </c>
      <c r="O148" s="128">
        <f t="shared" ca="1" si="31"/>
        <v>50477813.184497915</v>
      </c>
      <c r="P148" s="38">
        <f t="shared" ca="1" si="32"/>
        <v>118054399.54485594</v>
      </c>
      <c r="Q148" s="38">
        <f t="shared" ca="1" si="33"/>
        <v>13415734.470522359</v>
      </c>
      <c r="R148" s="12">
        <f t="shared" ca="1" si="34"/>
        <v>6.9833897362091861E-3</v>
      </c>
    </row>
    <row r="149" spans="1:18" x14ac:dyDescent="0.2">
      <c r="A149" s="125">
        <v>-1350</v>
      </c>
      <c r="B149" s="125">
        <v>-2.7974999975413084E-3</v>
      </c>
      <c r="C149" s="125">
        <v>0.1</v>
      </c>
      <c r="D149" s="127">
        <f t="shared" ref="D149:D212" si="35">A149/A$18</f>
        <v>-0.13500000000000001</v>
      </c>
      <c r="E149" s="127">
        <f t="shared" ref="E149:E212" si="36">B149/B$18</f>
        <v>-2.7974999975413084E-3</v>
      </c>
      <c r="F149" s="38">
        <f t="shared" ref="F149:F212" si="37">$C149*D149</f>
        <v>-1.3500000000000002E-2</v>
      </c>
      <c r="G149" s="38">
        <f t="shared" ref="G149:G212" si="38">$C149*E149</f>
        <v>-2.7974999975413086E-4</v>
      </c>
      <c r="H149" s="38">
        <f t="shared" ref="H149:H212" si="39">C149*D149*D149</f>
        <v>1.8225000000000003E-3</v>
      </c>
      <c r="I149" s="38">
        <f t="shared" ref="I149:I212" si="40">C149*D149*D149*D149</f>
        <v>-2.4603750000000006E-4</v>
      </c>
      <c r="J149" s="38">
        <f t="shared" ref="J149:J212" si="41">C149*D149*D149*D149*D149</f>
        <v>3.3215062500000014E-5</v>
      </c>
      <c r="K149" s="38">
        <f t="shared" ref="K149:K212" si="42">C149*E149*D149</f>
        <v>3.7766249966807667E-5</v>
      </c>
      <c r="L149" s="38">
        <f t="shared" ref="L149:L212" si="43">C149*E149*D149*D149</f>
        <v>-5.0984437455190355E-6</v>
      </c>
      <c r="M149" s="38">
        <f t="shared" ref="M149:M212" ca="1" si="44">+E$4+E$5*D149+E$6*D149^2</f>
        <v>-2.0346990667947074E-3</v>
      </c>
      <c r="N149" s="38">
        <f t="shared" ref="N149:N212" ca="1" si="45">C149*(M149-E149)^2</f>
        <v>5.8186525994788079E-8</v>
      </c>
      <c r="O149" s="128">
        <f t="shared" ref="O149:O212" ca="1" si="46">(C149*O$1-O$2*F149+O$3*H149)^2</f>
        <v>50103964.886511333</v>
      </c>
      <c r="P149" s="38">
        <f t="shared" ref="P149:P212" ca="1" si="47">(-C149*O$2+O$4*F149-O$5*H149)^2</f>
        <v>116340215.91082586</v>
      </c>
      <c r="Q149" s="38">
        <f t="shared" ref="Q149:Q212" ca="1" si="48">+(C149*O$3-F149*O$5+H149*O$6)^2</f>
        <v>13159639.019366307</v>
      </c>
      <c r="R149" s="12">
        <f t="shared" ref="R149:R212" ca="1" si="49">+E149-M149</f>
        <v>-7.6280093074660099E-4</v>
      </c>
    </row>
    <row r="150" spans="1:18" x14ac:dyDescent="0.2">
      <c r="A150" s="125">
        <v>-1339</v>
      </c>
      <c r="B150" s="125">
        <v>-1.375000283587724E-5</v>
      </c>
      <c r="C150" s="125">
        <v>0.1</v>
      </c>
      <c r="D150" s="127">
        <f t="shared" si="35"/>
        <v>-0.13389999999999999</v>
      </c>
      <c r="E150" s="127">
        <f t="shared" si="36"/>
        <v>-1.375000283587724E-5</v>
      </c>
      <c r="F150" s="38">
        <f t="shared" si="37"/>
        <v>-1.3389999999999999E-2</v>
      </c>
      <c r="G150" s="38">
        <f t="shared" si="38"/>
        <v>-1.375000283587724E-6</v>
      </c>
      <c r="H150" s="38">
        <f t="shared" si="39"/>
        <v>1.7929209999999998E-3</v>
      </c>
      <c r="I150" s="38">
        <f t="shared" si="40"/>
        <v>-2.4007212189999997E-4</v>
      </c>
      <c r="J150" s="38">
        <f t="shared" si="41"/>
        <v>3.2145657122409992E-5</v>
      </c>
      <c r="K150" s="38">
        <f t="shared" si="42"/>
        <v>1.8411253797239622E-7</v>
      </c>
      <c r="L150" s="38">
        <f t="shared" si="43"/>
        <v>-2.4652668834503853E-8</v>
      </c>
      <c r="M150" s="38">
        <f t="shared" ca="1" si="44"/>
        <v>-2.0257069123965328E-3</v>
      </c>
      <c r="N150" s="38">
        <f t="shared" ca="1" si="45"/>
        <v>4.0479706059288643E-7</v>
      </c>
      <c r="O150" s="128">
        <f t="shared" ca="1" si="46"/>
        <v>49975925.010909468</v>
      </c>
      <c r="P150" s="38">
        <f t="shared" ca="1" si="47"/>
        <v>115754842.93689689</v>
      </c>
      <c r="Q150" s="38">
        <f t="shared" ca="1" si="48"/>
        <v>13072342.25347366</v>
      </c>
      <c r="R150" s="12">
        <f t="shared" ca="1" si="49"/>
        <v>2.0119569095606556E-3</v>
      </c>
    </row>
    <row r="151" spans="1:18" x14ac:dyDescent="0.2">
      <c r="A151" s="125">
        <v>-1320</v>
      </c>
      <c r="B151" s="125">
        <v>-8.6599999995087273E-3</v>
      </c>
      <c r="C151" s="125">
        <v>0.1</v>
      </c>
      <c r="D151" s="127">
        <f t="shared" si="35"/>
        <v>-0.13200000000000001</v>
      </c>
      <c r="E151" s="127">
        <f t="shared" si="36"/>
        <v>-8.6599999995087273E-3</v>
      </c>
      <c r="F151" s="38">
        <f t="shared" si="37"/>
        <v>-1.3200000000000002E-2</v>
      </c>
      <c r="G151" s="38">
        <f t="shared" si="38"/>
        <v>-8.6599999995087276E-4</v>
      </c>
      <c r="H151" s="38">
        <f t="shared" si="39"/>
        <v>1.7424000000000003E-3</v>
      </c>
      <c r="I151" s="38">
        <f t="shared" si="40"/>
        <v>-2.2999680000000005E-4</v>
      </c>
      <c r="J151" s="38">
        <f t="shared" si="41"/>
        <v>3.035957760000001E-5</v>
      </c>
      <c r="K151" s="38">
        <f t="shared" si="42"/>
        <v>1.1431199999351521E-4</v>
      </c>
      <c r="L151" s="38">
        <f t="shared" si="43"/>
        <v>-1.5089183999144008E-5</v>
      </c>
      <c r="M151" s="38">
        <f t="shared" ca="1" si="44"/>
        <v>-2.0101881318518441E-3</v>
      </c>
      <c r="N151" s="38">
        <f t="shared" ca="1" si="45"/>
        <v>4.421999787523033E-6</v>
      </c>
      <c r="O151" s="128">
        <f t="shared" ca="1" si="46"/>
        <v>49755330.884535126</v>
      </c>
      <c r="P151" s="38">
        <f t="shared" ca="1" si="47"/>
        <v>114748400.16634147</v>
      </c>
      <c r="Q151" s="38">
        <f t="shared" ca="1" si="48"/>
        <v>12922440.158911668</v>
      </c>
      <c r="R151" s="12">
        <f t="shared" ca="1" si="49"/>
        <v>-6.6498118676568832E-3</v>
      </c>
    </row>
    <row r="152" spans="1:18" x14ac:dyDescent="0.2">
      <c r="A152" s="125">
        <v>-1320</v>
      </c>
      <c r="B152" s="125">
        <v>2.3399999990942888E-3</v>
      </c>
      <c r="C152" s="125">
        <v>0.1</v>
      </c>
      <c r="D152" s="127">
        <f t="shared" si="35"/>
        <v>-0.13200000000000001</v>
      </c>
      <c r="E152" s="127">
        <f t="shared" si="36"/>
        <v>2.3399999990942888E-3</v>
      </c>
      <c r="F152" s="38">
        <f t="shared" si="37"/>
        <v>-1.3200000000000002E-2</v>
      </c>
      <c r="G152" s="38">
        <f t="shared" si="38"/>
        <v>2.3399999990942889E-4</v>
      </c>
      <c r="H152" s="38">
        <f t="shared" si="39"/>
        <v>1.7424000000000003E-3</v>
      </c>
      <c r="I152" s="38">
        <f t="shared" si="40"/>
        <v>-2.2999680000000005E-4</v>
      </c>
      <c r="J152" s="38">
        <f t="shared" si="41"/>
        <v>3.035957760000001E-5</v>
      </c>
      <c r="K152" s="38">
        <f t="shared" si="42"/>
        <v>-3.0887999988044618E-5</v>
      </c>
      <c r="L152" s="38">
        <f t="shared" si="43"/>
        <v>4.0772159984218897E-6</v>
      </c>
      <c r="M152" s="38">
        <f t="shared" ca="1" si="44"/>
        <v>-2.0101881318518441E-3</v>
      </c>
      <c r="N152" s="38">
        <f t="shared" ca="1" si="45"/>
        <v>1.892413677462461E-6</v>
      </c>
      <c r="O152" s="128">
        <f t="shared" ca="1" si="46"/>
        <v>49755330.884535126</v>
      </c>
      <c r="P152" s="38">
        <f t="shared" ca="1" si="47"/>
        <v>114748400.16634147</v>
      </c>
      <c r="Q152" s="38">
        <f t="shared" ca="1" si="48"/>
        <v>12922440.158911668</v>
      </c>
      <c r="R152" s="12">
        <f t="shared" ca="1" si="49"/>
        <v>4.3501881309461329E-3</v>
      </c>
    </row>
    <row r="153" spans="1:18" x14ac:dyDescent="0.2">
      <c r="A153" s="125">
        <v>-1293</v>
      </c>
      <c r="B153" s="125">
        <v>6.2637500013806857E-3</v>
      </c>
      <c r="C153" s="125">
        <v>0.1</v>
      </c>
      <c r="D153" s="127">
        <f t="shared" si="35"/>
        <v>-0.1293</v>
      </c>
      <c r="E153" s="127">
        <f t="shared" si="36"/>
        <v>6.2637500013806857E-3</v>
      </c>
      <c r="F153" s="38">
        <f t="shared" si="37"/>
        <v>-1.2930000000000001E-2</v>
      </c>
      <c r="G153" s="38">
        <f t="shared" si="38"/>
        <v>6.2637500013806857E-4</v>
      </c>
      <c r="H153" s="38">
        <f t="shared" si="39"/>
        <v>1.671849E-3</v>
      </c>
      <c r="I153" s="38">
        <f t="shared" si="40"/>
        <v>-2.1617007569999999E-4</v>
      </c>
      <c r="J153" s="38">
        <f t="shared" si="41"/>
        <v>2.795079078801E-5</v>
      </c>
      <c r="K153" s="38">
        <f t="shared" si="42"/>
        <v>-8.0990287517852268E-5</v>
      </c>
      <c r="L153" s="38">
        <f t="shared" si="43"/>
        <v>1.0472044176058298E-5</v>
      </c>
      <c r="M153" s="38">
        <f t="shared" ca="1" si="44"/>
        <v>-1.9881637211713668E-3</v>
      </c>
      <c r="N153" s="38">
        <f t="shared" ca="1" si="45"/>
        <v>6.8094080084442881E-6</v>
      </c>
      <c r="O153" s="128">
        <f t="shared" ca="1" si="46"/>
        <v>49443084.95907627</v>
      </c>
      <c r="P153" s="38">
        <f t="shared" ca="1" si="47"/>
        <v>113328303.50181465</v>
      </c>
      <c r="Q153" s="38">
        <f t="shared" ca="1" si="48"/>
        <v>12711338.381992174</v>
      </c>
      <c r="R153" s="12">
        <f t="shared" ca="1" si="49"/>
        <v>8.2519137225520525E-3</v>
      </c>
    </row>
    <row r="154" spans="1:18" x14ac:dyDescent="0.2">
      <c r="A154" s="125">
        <v>-1261</v>
      </c>
      <c r="B154" s="125">
        <v>-4.5625000348081812E-4</v>
      </c>
      <c r="C154" s="125">
        <v>0.1</v>
      </c>
      <c r="D154" s="127">
        <f t="shared" si="35"/>
        <v>-0.12609999999999999</v>
      </c>
      <c r="E154" s="127">
        <f t="shared" si="36"/>
        <v>-4.5625000348081812E-4</v>
      </c>
      <c r="F154" s="38">
        <f t="shared" si="37"/>
        <v>-1.261E-2</v>
      </c>
      <c r="G154" s="38">
        <f t="shared" si="38"/>
        <v>-4.5625000348081818E-5</v>
      </c>
      <c r="H154" s="38">
        <f t="shared" si="39"/>
        <v>1.5901209999999999E-3</v>
      </c>
      <c r="I154" s="38">
        <f t="shared" si="40"/>
        <v>-2.0051425809999998E-4</v>
      </c>
      <c r="J154" s="38">
        <f t="shared" si="41"/>
        <v>2.5284847946409994E-5</v>
      </c>
      <c r="K154" s="38">
        <f t="shared" si="42"/>
        <v>5.7533125438931165E-6</v>
      </c>
      <c r="L154" s="38">
        <f t="shared" si="43"/>
        <v>-7.2549271178492193E-7</v>
      </c>
      <c r="M154" s="38">
        <f t="shared" ca="1" si="44"/>
        <v>-1.9621041813461448E-3</v>
      </c>
      <c r="N154" s="38">
        <f t="shared" ca="1" si="45"/>
        <v>2.2675968049944591E-7</v>
      </c>
      <c r="O154" s="128">
        <f t="shared" ca="1" si="46"/>
        <v>49074879.972071305</v>
      </c>
      <c r="P154" s="38">
        <f t="shared" ca="1" si="47"/>
        <v>111660526.74743719</v>
      </c>
      <c r="Q154" s="38">
        <f t="shared" ca="1" si="48"/>
        <v>12464042.143682133</v>
      </c>
      <c r="R154" s="12">
        <f t="shared" ca="1" si="49"/>
        <v>1.5058541778653267E-3</v>
      </c>
    </row>
    <row r="155" spans="1:18" x14ac:dyDescent="0.2">
      <c r="A155" s="125">
        <v>-1258</v>
      </c>
      <c r="B155" s="125">
        <v>7.5749999814433977E-4</v>
      </c>
      <c r="C155" s="125">
        <v>0.1</v>
      </c>
      <c r="D155" s="127">
        <f t="shared" si="35"/>
        <v>-0.1258</v>
      </c>
      <c r="E155" s="127">
        <f t="shared" si="36"/>
        <v>7.5749999814433977E-4</v>
      </c>
      <c r="F155" s="38">
        <f t="shared" si="37"/>
        <v>-1.2580000000000001E-2</v>
      </c>
      <c r="G155" s="38">
        <f t="shared" si="38"/>
        <v>7.5749999814433985E-5</v>
      </c>
      <c r="H155" s="38">
        <f t="shared" si="39"/>
        <v>1.5825640000000001E-3</v>
      </c>
      <c r="I155" s="38">
        <f t="shared" si="40"/>
        <v>-1.9908655119999999E-4</v>
      </c>
      <c r="J155" s="38">
        <f t="shared" si="41"/>
        <v>2.5045088140959997E-5</v>
      </c>
      <c r="K155" s="38">
        <f t="shared" si="42"/>
        <v>-9.5293499766557945E-6</v>
      </c>
      <c r="L155" s="38">
        <f t="shared" si="43"/>
        <v>1.1987922270632989E-6</v>
      </c>
      <c r="M155" s="38">
        <f t="shared" ca="1" si="44"/>
        <v>-1.9596635167913965E-3</v>
      </c>
      <c r="N155" s="38">
        <f t="shared" ca="1" si="45"/>
        <v>7.382977566897925E-7</v>
      </c>
      <c r="O155" s="128">
        <f t="shared" ca="1" si="46"/>
        <v>49040464.195393279</v>
      </c>
      <c r="P155" s="38">
        <f t="shared" ca="1" si="47"/>
        <v>111505020.53140232</v>
      </c>
      <c r="Q155" s="38">
        <f t="shared" ca="1" si="48"/>
        <v>12441018.628669471</v>
      </c>
      <c r="R155" s="12">
        <f t="shared" ca="1" si="49"/>
        <v>2.7171635149357363E-3</v>
      </c>
    </row>
    <row r="156" spans="1:18" x14ac:dyDescent="0.2">
      <c r="A156" s="125">
        <v>-1180</v>
      </c>
      <c r="B156" s="125">
        <v>3.3150000017485581E-3</v>
      </c>
      <c r="C156" s="125">
        <v>0.1</v>
      </c>
      <c r="D156" s="127">
        <f t="shared" si="35"/>
        <v>-0.11799999999999999</v>
      </c>
      <c r="E156" s="127">
        <f t="shared" si="36"/>
        <v>3.3150000017485581E-3</v>
      </c>
      <c r="F156" s="38">
        <f t="shared" si="37"/>
        <v>-1.18E-2</v>
      </c>
      <c r="G156" s="38">
        <f t="shared" si="38"/>
        <v>3.3150000017485582E-4</v>
      </c>
      <c r="H156" s="38">
        <f t="shared" si="39"/>
        <v>1.3923999999999998E-3</v>
      </c>
      <c r="I156" s="38">
        <f t="shared" si="40"/>
        <v>-1.6430319999999996E-4</v>
      </c>
      <c r="J156" s="38">
        <f t="shared" si="41"/>
        <v>1.9387777599999994E-5</v>
      </c>
      <c r="K156" s="38">
        <f t="shared" si="42"/>
        <v>-3.9117000020632982E-5</v>
      </c>
      <c r="L156" s="38">
        <f t="shared" si="43"/>
        <v>4.6158060024346917E-6</v>
      </c>
      <c r="M156" s="38">
        <f t="shared" ca="1" si="44"/>
        <v>-1.8963516909948821E-3</v>
      </c>
      <c r="N156" s="38">
        <f t="shared" ca="1" si="45"/>
        <v>2.7158186465459923E-6</v>
      </c>
      <c r="O156" s="128">
        <f t="shared" ca="1" si="46"/>
        <v>48151852.052828714</v>
      </c>
      <c r="P156" s="38">
        <f t="shared" ca="1" si="47"/>
        <v>107512537.73533316</v>
      </c>
      <c r="Q156" s="38">
        <f t="shared" ca="1" si="48"/>
        <v>11851989.888295759</v>
      </c>
      <c r="R156" s="12">
        <f t="shared" ca="1" si="49"/>
        <v>5.2113516927434402E-3</v>
      </c>
    </row>
    <row r="157" spans="1:18" x14ac:dyDescent="0.2">
      <c r="A157" s="125">
        <v>-1180</v>
      </c>
      <c r="B157" s="125">
        <v>3.3150000017485581E-3</v>
      </c>
      <c r="C157" s="125">
        <v>0.1</v>
      </c>
      <c r="D157" s="127">
        <f t="shared" si="35"/>
        <v>-0.11799999999999999</v>
      </c>
      <c r="E157" s="127">
        <f t="shared" si="36"/>
        <v>3.3150000017485581E-3</v>
      </c>
      <c r="F157" s="38">
        <f t="shared" si="37"/>
        <v>-1.18E-2</v>
      </c>
      <c r="G157" s="38">
        <f t="shared" si="38"/>
        <v>3.3150000017485582E-4</v>
      </c>
      <c r="H157" s="38">
        <f t="shared" si="39"/>
        <v>1.3923999999999998E-3</v>
      </c>
      <c r="I157" s="38">
        <f t="shared" si="40"/>
        <v>-1.6430319999999996E-4</v>
      </c>
      <c r="J157" s="38">
        <f t="shared" si="41"/>
        <v>1.9387777599999994E-5</v>
      </c>
      <c r="K157" s="38">
        <f t="shared" si="42"/>
        <v>-3.9117000020632982E-5</v>
      </c>
      <c r="L157" s="38">
        <f t="shared" si="43"/>
        <v>4.6158060024346917E-6</v>
      </c>
      <c r="M157" s="38">
        <f t="shared" ca="1" si="44"/>
        <v>-1.8963516909948821E-3</v>
      </c>
      <c r="N157" s="38">
        <f t="shared" ca="1" si="45"/>
        <v>2.7158186465459923E-6</v>
      </c>
      <c r="O157" s="128">
        <f t="shared" ca="1" si="46"/>
        <v>48151852.052828714</v>
      </c>
      <c r="P157" s="38">
        <f t="shared" ca="1" si="47"/>
        <v>107512537.73533316</v>
      </c>
      <c r="Q157" s="38">
        <f t="shared" ca="1" si="48"/>
        <v>11851989.888295759</v>
      </c>
      <c r="R157" s="12">
        <f t="shared" ca="1" si="49"/>
        <v>5.2113516927434402E-3</v>
      </c>
    </row>
    <row r="158" spans="1:18" x14ac:dyDescent="0.2">
      <c r="A158" s="125">
        <v>-1162</v>
      </c>
      <c r="B158" s="125">
        <v>8.9750000188359991E-4</v>
      </c>
      <c r="C158" s="125">
        <v>1</v>
      </c>
      <c r="D158" s="127">
        <f t="shared" si="35"/>
        <v>-0.1162</v>
      </c>
      <c r="E158" s="127">
        <f t="shared" si="36"/>
        <v>8.9750000188359991E-4</v>
      </c>
      <c r="F158" s="38">
        <f t="shared" si="37"/>
        <v>-0.1162</v>
      </c>
      <c r="G158" s="38">
        <f t="shared" si="38"/>
        <v>8.9750000188359991E-4</v>
      </c>
      <c r="H158" s="38">
        <f t="shared" si="39"/>
        <v>1.3502439999999999E-2</v>
      </c>
      <c r="I158" s="38">
        <f t="shared" si="40"/>
        <v>-1.568983528E-3</v>
      </c>
      <c r="J158" s="38">
        <f t="shared" si="41"/>
        <v>1.8231588595359998E-4</v>
      </c>
      <c r="K158" s="38">
        <f t="shared" si="42"/>
        <v>-1.042895002188743E-4</v>
      </c>
      <c r="L158" s="38">
        <f t="shared" si="43"/>
        <v>1.2118439925433193E-5</v>
      </c>
      <c r="M158" s="38">
        <f t="shared" ca="1" si="44"/>
        <v>-1.8817810515722848E-3</v>
      </c>
      <c r="N158" s="38">
        <f t="shared" ca="1" si="45"/>
        <v>7.7244031740988504E-6</v>
      </c>
      <c r="O158" s="128">
        <f t="shared" ca="1" si="46"/>
        <v>4794847665.496933</v>
      </c>
      <c r="P158" s="38">
        <f t="shared" ca="1" si="47"/>
        <v>10660497568.954243</v>
      </c>
      <c r="Q158" s="38">
        <f t="shared" ca="1" si="48"/>
        <v>1171866308.2947829</v>
      </c>
      <c r="R158" s="12">
        <f t="shared" ca="1" si="49"/>
        <v>2.7792810534558844E-3</v>
      </c>
    </row>
    <row r="159" spans="1:18" x14ac:dyDescent="0.2">
      <c r="A159" s="125">
        <v>-858</v>
      </c>
      <c r="B159" s="125">
        <v>-3.7224999978207052E-3</v>
      </c>
      <c r="C159" s="125">
        <v>0.1</v>
      </c>
      <c r="D159" s="127">
        <f t="shared" si="35"/>
        <v>-8.5800000000000001E-2</v>
      </c>
      <c r="E159" s="127">
        <f t="shared" si="36"/>
        <v>-3.7224999978207052E-3</v>
      </c>
      <c r="F159" s="38">
        <f t="shared" si="37"/>
        <v>-8.5800000000000008E-3</v>
      </c>
      <c r="G159" s="38">
        <f t="shared" si="38"/>
        <v>-3.7224999978207056E-4</v>
      </c>
      <c r="H159" s="38">
        <f t="shared" si="39"/>
        <v>7.3616400000000009E-4</v>
      </c>
      <c r="I159" s="38">
        <f t="shared" si="40"/>
        <v>-6.3162871200000002E-5</v>
      </c>
      <c r="J159" s="38">
        <f t="shared" si="41"/>
        <v>5.4193743489599999E-6</v>
      </c>
      <c r="K159" s="38">
        <f t="shared" si="42"/>
        <v>3.1939049981301657E-5</v>
      </c>
      <c r="L159" s="38">
        <f t="shared" si="43"/>
        <v>-2.7403704883956823E-6</v>
      </c>
      <c r="M159" s="38">
        <f t="shared" ca="1" si="44"/>
        <v>-1.6379527131418848E-3</v>
      </c>
      <c r="N159" s="38">
        <f t="shared" ca="1" si="45"/>
        <v>4.345337382061843E-7</v>
      </c>
      <c r="O159" s="128">
        <f t="shared" ca="1" si="46"/>
        <v>44607944.853117533</v>
      </c>
      <c r="P159" s="38">
        <f t="shared" ca="1" si="47"/>
        <v>92039548.403178707</v>
      </c>
      <c r="Q159" s="38">
        <f t="shared" ca="1" si="48"/>
        <v>9610290.389721103</v>
      </c>
      <c r="R159" s="12">
        <f t="shared" ca="1" si="49"/>
        <v>-2.0845472846788204E-3</v>
      </c>
    </row>
    <row r="160" spans="1:18" x14ac:dyDescent="0.2">
      <c r="A160" s="125">
        <v>-800</v>
      </c>
      <c r="B160" s="125">
        <v>3.390000005310867E-3</v>
      </c>
      <c r="C160" s="125">
        <v>0.1</v>
      </c>
      <c r="D160" s="127">
        <f t="shared" si="35"/>
        <v>-0.08</v>
      </c>
      <c r="E160" s="127">
        <f t="shared" si="36"/>
        <v>3.390000005310867E-3</v>
      </c>
      <c r="F160" s="38">
        <f t="shared" si="37"/>
        <v>-8.0000000000000002E-3</v>
      </c>
      <c r="G160" s="38">
        <f t="shared" si="38"/>
        <v>3.3900000053108673E-4</v>
      </c>
      <c r="H160" s="38">
        <f t="shared" si="39"/>
        <v>6.4000000000000005E-4</v>
      </c>
      <c r="I160" s="38">
        <f t="shared" si="40"/>
        <v>-5.1200000000000004E-5</v>
      </c>
      <c r="J160" s="38">
        <f t="shared" si="41"/>
        <v>4.0960000000000003E-6</v>
      </c>
      <c r="K160" s="38">
        <f t="shared" si="42"/>
        <v>-2.712000004248694E-5</v>
      </c>
      <c r="L160" s="38">
        <f t="shared" si="43"/>
        <v>2.1696000033989551E-6</v>
      </c>
      <c r="M160" s="38">
        <f t="shared" ca="1" si="44"/>
        <v>-1.5919162014689807E-3</v>
      </c>
      <c r="N160" s="38">
        <f t="shared" ca="1" si="45"/>
        <v>2.481948909137571E-6</v>
      </c>
      <c r="O160" s="128">
        <f t="shared" ca="1" si="46"/>
        <v>43990534.725483023</v>
      </c>
      <c r="P160" s="38">
        <f t="shared" ca="1" si="47"/>
        <v>89420419.815288723</v>
      </c>
      <c r="Q160" s="38">
        <f t="shared" ca="1" si="48"/>
        <v>9237963.3653110452</v>
      </c>
      <c r="R160" s="12">
        <f t="shared" ca="1" si="49"/>
        <v>4.9819162067798479E-3</v>
      </c>
    </row>
    <row r="161" spans="1:18" x14ac:dyDescent="0.2">
      <c r="A161" s="125">
        <v>-800</v>
      </c>
      <c r="B161" s="125">
        <v>3.390000005310867E-3</v>
      </c>
      <c r="C161" s="125">
        <v>0.1</v>
      </c>
      <c r="D161" s="127">
        <f t="shared" si="35"/>
        <v>-0.08</v>
      </c>
      <c r="E161" s="127">
        <f t="shared" si="36"/>
        <v>3.390000005310867E-3</v>
      </c>
      <c r="F161" s="38">
        <f t="shared" si="37"/>
        <v>-8.0000000000000002E-3</v>
      </c>
      <c r="G161" s="38">
        <f t="shared" si="38"/>
        <v>3.3900000053108673E-4</v>
      </c>
      <c r="H161" s="38">
        <f t="shared" si="39"/>
        <v>6.4000000000000005E-4</v>
      </c>
      <c r="I161" s="38">
        <f t="shared" si="40"/>
        <v>-5.1200000000000004E-5</v>
      </c>
      <c r="J161" s="38">
        <f t="shared" si="41"/>
        <v>4.0960000000000003E-6</v>
      </c>
      <c r="K161" s="38">
        <f t="shared" si="42"/>
        <v>-2.712000004248694E-5</v>
      </c>
      <c r="L161" s="38">
        <f t="shared" si="43"/>
        <v>2.1696000033989551E-6</v>
      </c>
      <c r="M161" s="38">
        <f t="shared" ca="1" si="44"/>
        <v>-1.5919162014689807E-3</v>
      </c>
      <c r="N161" s="38">
        <f t="shared" ca="1" si="45"/>
        <v>2.481948909137571E-6</v>
      </c>
      <c r="O161" s="128">
        <f t="shared" ca="1" si="46"/>
        <v>43990534.725483023</v>
      </c>
      <c r="P161" s="38">
        <f t="shared" ca="1" si="47"/>
        <v>89420419.815288723</v>
      </c>
      <c r="Q161" s="38">
        <f t="shared" ca="1" si="48"/>
        <v>9237963.3653110452</v>
      </c>
      <c r="R161" s="12">
        <f t="shared" ca="1" si="49"/>
        <v>4.9819162067798479E-3</v>
      </c>
    </row>
    <row r="162" spans="1:18" x14ac:dyDescent="0.2">
      <c r="A162" s="125">
        <v>-692</v>
      </c>
      <c r="B162" s="125">
        <v>-1.1914999995497055E-2</v>
      </c>
      <c r="C162" s="125">
        <v>0.1</v>
      </c>
      <c r="D162" s="127">
        <f t="shared" si="35"/>
        <v>-6.9199999999999998E-2</v>
      </c>
      <c r="E162" s="127">
        <f t="shared" si="36"/>
        <v>-1.1914999995497055E-2</v>
      </c>
      <c r="F162" s="38">
        <f t="shared" si="37"/>
        <v>-6.9199999999999999E-3</v>
      </c>
      <c r="G162" s="38">
        <f t="shared" si="38"/>
        <v>-1.1914999995497055E-3</v>
      </c>
      <c r="H162" s="38">
        <f t="shared" si="39"/>
        <v>4.7886399999999996E-4</v>
      </c>
      <c r="I162" s="38">
        <f t="shared" si="40"/>
        <v>-3.3137388799999999E-5</v>
      </c>
      <c r="J162" s="38">
        <f t="shared" si="41"/>
        <v>2.29310730496E-6</v>
      </c>
      <c r="K162" s="38">
        <f t="shared" si="42"/>
        <v>8.2451799968839625E-5</v>
      </c>
      <c r="L162" s="38">
        <f t="shared" si="43"/>
        <v>-5.7056645578437019E-6</v>
      </c>
      <c r="M162" s="38">
        <f t="shared" ca="1" si="44"/>
        <v>-1.5066057791709379E-3</v>
      </c>
      <c r="N162" s="38">
        <f t="shared" ca="1" si="45"/>
        <v>1.0833467016245099E-5</v>
      </c>
      <c r="O162" s="128">
        <f t="shared" ca="1" si="46"/>
        <v>42857588.502871357</v>
      </c>
      <c r="P162" s="38">
        <f t="shared" ca="1" si="47"/>
        <v>84676001.881330907</v>
      </c>
      <c r="Q162" s="38">
        <f t="shared" ca="1" si="48"/>
        <v>8569360.4552143831</v>
      </c>
      <c r="R162" s="12">
        <f t="shared" ca="1" si="49"/>
        <v>-1.0408394216326118E-2</v>
      </c>
    </row>
    <row r="163" spans="1:18" x14ac:dyDescent="0.2">
      <c r="A163" s="2">
        <v>-692</v>
      </c>
      <c r="B163" s="2">
        <v>-1.1914999995497055E-2</v>
      </c>
      <c r="C163" s="125">
        <v>0.1</v>
      </c>
      <c r="D163" s="127">
        <f t="shared" si="35"/>
        <v>-6.9199999999999998E-2</v>
      </c>
      <c r="E163" s="127">
        <f t="shared" si="36"/>
        <v>-1.1914999995497055E-2</v>
      </c>
      <c r="F163" s="38">
        <f t="shared" si="37"/>
        <v>-6.9199999999999999E-3</v>
      </c>
      <c r="G163" s="38">
        <f t="shared" si="38"/>
        <v>-1.1914999995497055E-3</v>
      </c>
      <c r="H163" s="38">
        <f t="shared" si="39"/>
        <v>4.7886399999999996E-4</v>
      </c>
      <c r="I163" s="38">
        <f t="shared" si="40"/>
        <v>-3.3137388799999999E-5</v>
      </c>
      <c r="J163" s="38">
        <f t="shared" si="41"/>
        <v>2.29310730496E-6</v>
      </c>
      <c r="K163" s="38">
        <f t="shared" si="42"/>
        <v>8.2451799968839625E-5</v>
      </c>
      <c r="L163" s="38">
        <f t="shared" si="43"/>
        <v>-5.7056645578437019E-6</v>
      </c>
      <c r="M163" s="38">
        <f t="shared" ca="1" si="44"/>
        <v>-1.5066057791709379E-3</v>
      </c>
      <c r="N163" s="38">
        <f t="shared" ca="1" si="45"/>
        <v>1.0833467016245099E-5</v>
      </c>
      <c r="O163" s="128">
        <f t="shared" ca="1" si="46"/>
        <v>42857588.502871357</v>
      </c>
      <c r="P163" s="38">
        <f t="shared" ca="1" si="47"/>
        <v>84676001.881330907</v>
      </c>
      <c r="Q163" s="38">
        <f t="shared" ca="1" si="48"/>
        <v>8569360.4552143831</v>
      </c>
      <c r="R163" s="12">
        <f t="shared" ca="1" si="49"/>
        <v>-1.0408394216326118E-2</v>
      </c>
    </row>
    <row r="164" spans="1:18" x14ac:dyDescent="0.2">
      <c r="A164" s="2">
        <v>-606</v>
      </c>
      <c r="B164" s="2">
        <v>-2.4875000017345883E-3</v>
      </c>
      <c r="C164" s="125">
        <v>1</v>
      </c>
      <c r="D164" s="127">
        <f t="shared" si="35"/>
        <v>-6.0600000000000001E-2</v>
      </c>
      <c r="E164" s="127">
        <f t="shared" si="36"/>
        <v>-2.4875000017345883E-3</v>
      </c>
      <c r="F164" s="38">
        <f t="shared" si="37"/>
        <v>-6.0600000000000001E-2</v>
      </c>
      <c r="G164" s="38">
        <f t="shared" si="38"/>
        <v>-2.4875000017345883E-3</v>
      </c>
      <c r="H164" s="38">
        <f t="shared" si="39"/>
        <v>3.6723599999999999E-3</v>
      </c>
      <c r="I164" s="38">
        <f t="shared" si="40"/>
        <v>-2.2254501600000001E-4</v>
      </c>
      <c r="J164" s="38">
        <f t="shared" si="41"/>
        <v>1.3486227969600001E-5</v>
      </c>
      <c r="K164" s="38">
        <f t="shared" si="42"/>
        <v>1.5074250010511605E-4</v>
      </c>
      <c r="L164" s="38">
        <f t="shared" si="43"/>
        <v>-9.1349955063700325E-6</v>
      </c>
      <c r="M164" s="38">
        <f t="shared" ca="1" si="44"/>
        <v>-1.4390575039329445E-3</v>
      </c>
      <c r="N164" s="38">
        <f t="shared" ca="1" si="45"/>
        <v>1.0992316711965498E-6</v>
      </c>
      <c r="O164" s="128">
        <f t="shared" ca="1" si="46"/>
        <v>4197083225.7576447</v>
      </c>
      <c r="P164" s="38">
        <f t="shared" ca="1" si="47"/>
        <v>8101951040.183917</v>
      </c>
      <c r="Q164" s="38">
        <f t="shared" ca="1" si="48"/>
        <v>805951322.36482322</v>
      </c>
      <c r="R164" s="12">
        <f t="shared" ca="1" si="49"/>
        <v>-1.0484424978016438E-3</v>
      </c>
    </row>
    <row r="165" spans="1:18" x14ac:dyDescent="0.2">
      <c r="A165" s="2">
        <v>-581</v>
      </c>
      <c r="B165" s="2">
        <v>1.5937499993015081E-3</v>
      </c>
      <c r="C165" s="125">
        <v>1</v>
      </c>
      <c r="D165" s="127">
        <f t="shared" si="35"/>
        <v>-5.8099999999999999E-2</v>
      </c>
      <c r="E165" s="127">
        <f t="shared" si="36"/>
        <v>1.5937499993015081E-3</v>
      </c>
      <c r="F165" s="38">
        <f t="shared" si="37"/>
        <v>-5.8099999999999999E-2</v>
      </c>
      <c r="G165" s="38">
        <f t="shared" si="38"/>
        <v>1.5937499993015081E-3</v>
      </c>
      <c r="H165" s="38">
        <f t="shared" si="39"/>
        <v>3.3756099999999998E-3</v>
      </c>
      <c r="I165" s="38">
        <f t="shared" si="40"/>
        <v>-1.96122941E-4</v>
      </c>
      <c r="J165" s="38">
        <f t="shared" si="41"/>
        <v>1.1394742872099999E-5</v>
      </c>
      <c r="K165" s="38">
        <f t="shared" si="42"/>
        <v>-9.2596874959417614E-5</v>
      </c>
      <c r="L165" s="38">
        <f t="shared" si="43"/>
        <v>5.3798784351421632E-6</v>
      </c>
      <c r="M165" s="38">
        <f t="shared" ca="1" si="44"/>
        <v>-1.4194852632981715E-3</v>
      </c>
      <c r="N165" s="38">
        <f t="shared" ca="1" si="45"/>
        <v>9.0795867477741591E-6</v>
      </c>
      <c r="O165" s="128">
        <f t="shared" ca="1" si="46"/>
        <v>4171559494.4185762</v>
      </c>
      <c r="P165" s="38">
        <f t="shared" ca="1" si="47"/>
        <v>7997650627.326066</v>
      </c>
      <c r="Q165" s="38">
        <f t="shared" ca="1" si="48"/>
        <v>791499316.62308228</v>
      </c>
      <c r="R165" s="12">
        <f t="shared" ca="1" si="49"/>
        <v>3.0132352625996794E-3</v>
      </c>
    </row>
    <row r="166" spans="1:18" x14ac:dyDescent="0.2">
      <c r="A166" s="2">
        <v>-275</v>
      </c>
      <c r="B166" s="2">
        <v>-1.9037500023841858E-3</v>
      </c>
      <c r="C166" s="125">
        <v>1</v>
      </c>
      <c r="D166" s="127">
        <f t="shared" si="35"/>
        <v>-2.75E-2</v>
      </c>
      <c r="E166" s="127">
        <f t="shared" si="36"/>
        <v>-1.9037500023841858E-3</v>
      </c>
      <c r="F166" s="38">
        <f t="shared" si="37"/>
        <v>-2.75E-2</v>
      </c>
      <c r="G166" s="38">
        <f t="shared" si="38"/>
        <v>-1.9037500023841858E-3</v>
      </c>
      <c r="H166" s="38">
        <f t="shared" si="39"/>
        <v>7.5624999999999998E-4</v>
      </c>
      <c r="I166" s="38">
        <f t="shared" si="40"/>
        <v>-2.0796874999999999E-5</v>
      </c>
      <c r="J166" s="38">
        <f t="shared" si="41"/>
        <v>5.7191406250000001E-7</v>
      </c>
      <c r="K166" s="38">
        <f t="shared" si="42"/>
        <v>5.2353125065565107E-5</v>
      </c>
      <c r="L166" s="38">
        <f t="shared" si="43"/>
        <v>-1.4397109393030404E-6</v>
      </c>
      <c r="M166" s="38">
        <f t="shared" ca="1" si="44"/>
        <v>-1.1822528383039726E-3</v>
      </c>
      <c r="N166" s="38">
        <f t="shared" ca="1" si="45"/>
        <v>5.2055815777579005E-7</v>
      </c>
      <c r="O166" s="128">
        <f t="shared" ca="1" si="46"/>
        <v>3868273704.7988987</v>
      </c>
      <c r="P166" s="38">
        <f t="shared" ca="1" si="47"/>
        <v>6791868141.5054007</v>
      </c>
      <c r="Q166" s="38">
        <f t="shared" ca="1" si="48"/>
        <v>627662732.40268469</v>
      </c>
      <c r="R166" s="12">
        <f t="shared" ca="1" si="49"/>
        <v>-7.2149716408021316E-4</v>
      </c>
    </row>
    <row r="167" spans="1:18" x14ac:dyDescent="0.2">
      <c r="A167" s="2">
        <v>-264</v>
      </c>
      <c r="B167" s="2">
        <v>1.5800000037415884E-3</v>
      </c>
      <c r="C167" s="125">
        <v>0.1</v>
      </c>
      <c r="D167" s="127">
        <f t="shared" si="35"/>
        <v>-2.64E-2</v>
      </c>
      <c r="E167" s="127">
        <f t="shared" si="36"/>
        <v>1.5800000037415884E-3</v>
      </c>
      <c r="F167" s="38">
        <f t="shared" si="37"/>
        <v>-2.64E-3</v>
      </c>
      <c r="G167" s="38">
        <f t="shared" si="38"/>
        <v>1.5800000037415887E-4</v>
      </c>
      <c r="H167" s="38">
        <f t="shared" si="39"/>
        <v>6.9696000000000005E-5</v>
      </c>
      <c r="I167" s="38">
        <f t="shared" si="40"/>
        <v>-1.8399744000000001E-6</v>
      </c>
      <c r="J167" s="38">
        <f t="shared" si="41"/>
        <v>4.8575324159999998E-8</v>
      </c>
      <c r="K167" s="38">
        <f t="shared" si="42"/>
        <v>-4.1712000098777941E-6</v>
      </c>
      <c r="L167" s="38">
        <f t="shared" si="43"/>
        <v>1.1011968026077377E-7</v>
      </c>
      <c r="M167" s="38">
        <f t="shared" ca="1" si="44"/>
        <v>-1.1738051528242936E-3</v>
      </c>
      <c r="N167" s="38">
        <f t="shared" ca="1" si="45"/>
        <v>7.5834428403288418E-7</v>
      </c>
      <c r="O167" s="128">
        <f t="shared" ca="1" si="46"/>
        <v>38576812.418448031</v>
      </c>
      <c r="P167" s="38">
        <f t="shared" ca="1" si="47"/>
        <v>67509095.490733624</v>
      </c>
      <c r="Q167" s="38">
        <f t="shared" ca="1" si="48"/>
        <v>6222110.0228713611</v>
      </c>
      <c r="R167" s="12">
        <f t="shared" ca="1" si="49"/>
        <v>2.753805156565882E-3</v>
      </c>
    </row>
    <row r="168" spans="1:18" x14ac:dyDescent="0.2">
      <c r="A168" s="2">
        <v>-253</v>
      </c>
      <c r="B168" s="2">
        <v>5.3637500022887252E-3</v>
      </c>
      <c r="C168" s="125">
        <v>0.1</v>
      </c>
      <c r="D168" s="127">
        <f t="shared" si="35"/>
        <v>-2.53E-2</v>
      </c>
      <c r="E168" s="127">
        <f t="shared" si="36"/>
        <v>5.3637500022887252E-3</v>
      </c>
      <c r="F168" s="38">
        <f t="shared" si="37"/>
        <v>-2.5300000000000001E-3</v>
      </c>
      <c r="G168" s="38">
        <f t="shared" si="38"/>
        <v>5.3637500022887254E-4</v>
      </c>
      <c r="H168" s="38">
        <f t="shared" si="39"/>
        <v>6.4009000000000003E-5</v>
      </c>
      <c r="I168" s="38">
        <f t="shared" si="40"/>
        <v>-1.6194277E-6</v>
      </c>
      <c r="J168" s="38">
        <f t="shared" si="41"/>
        <v>4.0971520810000002E-8</v>
      </c>
      <c r="K168" s="38">
        <f t="shared" si="42"/>
        <v>-1.3570287505790475E-5</v>
      </c>
      <c r="L168" s="38">
        <f t="shared" si="43"/>
        <v>3.4332827389649901E-7</v>
      </c>
      <c r="M168" s="38">
        <f t="shared" ca="1" si="44"/>
        <v>-1.165363038654478E-3</v>
      </c>
      <c r="N168" s="38">
        <f t="shared" ca="1" si="45"/>
        <v>4.2629317101414608E-6</v>
      </c>
      <c r="O168" s="128">
        <f t="shared" ca="1" si="46"/>
        <v>38471100.14640297</v>
      </c>
      <c r="P168" s="38">
        <f t="shared" ca="1" si="47"/>
        <v>67101130.950901292</v>
      </c>
      <c r="Q168" s="38">
        <f t="shared" ca="1" si="48"/>
        <v>6167888.8763474599</v>
      </c>
      <c r="R168" s="12">
        <f t="shared" ca="1" si="49"/>
        <v>6.5291130409432033E-3</v>
      </c>
    </row>
    <row r="169" spans="1:18" x14ac:dyDescent="0.2">
      <c r="A169" s="2">
        <v>-221</v>
      </c>
      <c r="B169" s="2">
        <v>3.6437499948078766E-3</v>
      </c>
      <c r="C169" s="125">
        <v>0.1</v>
      </c>
      <c r="D169" s="127">
        <f t="shared" si="35"/>
        <v>-2.2100000000000002E-2</v>
      </c>
      <c r="E169" s="127">
        <f t="shared" si="36"/>
        <v>3.6437499948078766E-3</v>
      </c>
      <c r="F169" s="38">
        <f t="shared" si="37"/>
        <v>-2.2100000000000002E-3</v>
      </c>
      <c r="G169" s="38">
        <f t="shared" si="38"/>
        <v>3.6437499948078768E-4</v>
      </c>
      <c r="H169" s="38">
        <f t="shared" si="39"/>
        <v>4.8841000000000009E-5</v>
      </c>
      <c r="I169" s="38">
        <f t="shared" si="40"/>
        <v>-1.0793861000000002E-6</v>
      </c>
      <c r="J169" s="38">
        <f t="shared" si="41"/>
        <v>2.3854432810000007E-8</v>
      </c>
      <c r="K169" s="38">
        <f t="shared" si="42"/>
        <v>-8.0526874885254081E-6</v>
      </c>
      <c r="L169" s="38">
        <f t="shared" si="43"/>
        <v>1.7796439349641153E-7</v>
      </c>
      <c r="M169" s="38">
        <f t="shared" ca="1" si="44"/>
        <v>-1.1408358392611818E-3</v>
      </c>
      <c r="N169" s="38">
        <f t="shared" ca="1" si="45"/>
        <v>2.289226160357431E-6</v>
      </c>
      <c r="O169" s="128">
        <f t="shared" ca="1" si="46"/>
        <v>38164778.419032618</v>
      </c>
      <c r="P169" s="38">
        <f t="shared" ca="1" si="47"/>
        <v>65923511.724591896</v>
      </c>
      <c r="Q169" s="38">
        <f t="shared" ca="1" si="48"/>
        <v>6011831.4118238436</v>
      </c>
      <c r="R169" s="12">
        <f t="shared" ca="1" si="49"/>
        <v>4.7845858340690587E-3</v>
      </c>
    </row>
    <row r="170" spans="1:18" x14ac:dyDescent="0.2">
      <c r="A170" s="2">
        <v>-191</v>
      </c>
      <c r="B170" s="2">
        <v>-2.2187499998835847E-3</v>
      </c>
      <c r="C170" s="125">
        <v>0.1</v>
      </c>
      <c r="D170" s="127">
        <f t="shared" si="35"/>
        <v>-1.9099999999999999E-2</v>
      </c>
      <c r="E170" s="127">
        <f t="shared" si="36"/>
        <v>-2.2187499998835847E-3</v>
      </c>
      <c r="F170" s="38">
        <f t="shared" si="37"/>
        <v>-1.91E-3</v>
      </c>
      <c r="G170" s="38">
        <f t="shared" si="38"/>
        <v>-2.2187499998835847E-4</v>
      </c>
      <c r="H170" s="38">
        <f t="shared" si="39"/>
        <v>3.6480999999999999E-5</v>
      </c>
      <c r="I170" s="38">
        <f t="shared" si="40"/>
        <v>-6.9678709999999994E-7</v>
      </c>
      <c r="J170" s="38">
        <f t="shared" si="41"/>
        <v>1.3308633609999997E-8</v>
      </c>
      <c r="K170" s="38">
        <f t="shared" si="42"/>
        <v>4.2378124997776466E-6</v>
      </c>
      <c r="L170" s="38">
        <f t="shared" si="43"/>
        <v>-8.094221874575304E-8</v>
      </c>
      <c r="M170" s="38">
        <f t="shared" ca="1" si="44"/>
        <v>-1.1178844106413154E-3</v>
      </c>
      <c r="N170" s="38">
        <f t="shared" ca="1" si="45"/>
        <v>1.2119050455777288E-7</v>
      </c>
      <c r="O170" s="128">
        <f t="shared" ca="1" si="46"/>
        <v>37879225.797934882</v>
      </c>
      <c r="P170" s="38">
        <f t="shared" ca="1" si="47"/>
        <v>64831852.671149895</v>
      </c>
      <c r="Q170" s="38">
        <f t="shared" ca="1" si="48"/>
        <v>5867781.0947060045</v>
      </c>
      <c r="R170" s="12">
        <f t="shared" ca="1" si="49"/>
        <v>-1.1008655892422693E-3</v>
      </c>
    </row>
    <row r="171" spans="1:18" x14ac:dyDescent="0.2">
      <c r="A171" s="2">
        <v>-183</v>
      </c>
      <c r="B171" s="2">
        <v>-1.6487500033690594E-3</v>
      </c>
      <c r="C171" s="125">
        <v>0.1</v>
      </c>
      <c r="D171" s="127">
        <f t="shared" si="35"/>
        <v>-1.83E-2</v>
      </c>
      <c r="E171" s="127">
        <f t="shared" si="36"/>
        <v>-1.6487500033690594E-3</v>
      </c>
      <c r="F171" s="38">
        <f t="shared" si="37"/>
        <v>-1.83E-3</v>
      </c>
      <c r="G171" s="38">
        <f t="shared" si="38"/>
        <v>-1.6487500033690594E-4</v>
      </c>
      <c r="H171" s="38">
        <f t="shared" si="39"/>
        <v>3.3489000000000004E-5</v>
      </c>
      <c r="I171" s="38">
        <f t="shared" si="40"/>
        <v>-6.1284870000000003E-7</v>
      </c>
      <c r="J171" s="38">
        <f t="shared" si="41"/>
        <v>1.121513121E-8</v>
      </c>
      <c r="K171" s="38">
        <f t="shared" si="42"/>
        <v>3.0172125061653789E-6</v>
      </c>
      <c r="L171" s="38">
        <f t="shared" si="43"/>
        <v>-5.5214988862826437E-8</v>
      </c>
      <c r="M171" s="38">
        <f t="shared" ca="1" si="44"/>
        <v>-1.1117710283462599E-3</v>
      </c>
      <c r="N171" s="38">
        <f t="shared" ca="1" si="45"/>
        <v>2.8834641961653632E-8</v>
      </c>
      <c r="O171" s="128">
        <f t="shared" ca="1" si="46"/>
        <v>37803343.125154808</v>
      </c>
      <c r="P171" s="38">
        <f t="shared" ca="1" si="47"/>
        <v>64542754.303594418</v>
      </c>
      <c r="Q171" s="38">
        <f t="shared" ca="1" si="48"/>
        <v>5829733.9631793033</v>
      </c>
      <c r="R171" s="12">
        <f t="shared" ca="1" si="49"/>
        <v>-5.369789750227995E-4</v>
      </c>
    </row>
    <row r="172" spans="1:18" x14ac:dyDescent="0.2">
      <c r="A172" s="2">
        <v>-172</v>
      </c>
      <c r="B172" s="2">
        <v>-1.8649999983608723E-3</v>
      </c>
      <c r="C172" s="125">
        <v>0.1</v>
      </c>
      <c r="D172" s="127">
        <f t="shared" si="35"/>
        <v>-1.72E-2</v>
      </c>
      <c r="E172" s="127">
        <f t="shared" si="36"/>
        <v>-1.8649999983608723E-3</v>
      </c>
      <c r="F172" s="38">
        <f t="shared" si="37"/>
        <v>-1.7200000000000002E-3</v>
      </c>
      <c r="G172" s="38">
        <f t="shared" si="38"/>
        <v>-1.8649999983608723E-4</v>
      </c>
      <c r="H172" s="38">
        <f t="shared" si="39"/>
        <v>2.9584000000000003E-5</v>
      </c>
      <c r="I172" s="38">
        <f t="shared" si="40"/>
        <v>-5.088448000000001E-7</v>
      </c>
      <c r="J172" s="38">
        <f t="shared" si="41"/>
        <v>8.7521305600000021E-9</v>
      </c>
      <c r="K172" s="38">
        <f t="shared" si="42"/>
        <v>3.2077999971807004E-6</v>
      </c>
      <c r="L172" s="38">
        <f t="shared" si="43"/>
        <v>-5.5174159951508045E-8</v>
      </c>
      <c r="M172" s="38">
        <f t="shared" ca="1" si="44"/>
        <v>-1.1033699392763497E-3</v>
      </c>
      <c r="N172" s="38">
        <f t="shared" ca="1" si="45"/>
        <v>5.800803469010933E-8</v>
      </c>
      <c r="O172" s="128">
        <f t="shared" ca="1" si="46"/>
        <v>37699186.073189318</v>
      </c>
      <c r="P172" s="38">
        <f t="shared" ca="1" si="47"/>
        <v>64146621.970996961</v>
      </c>
      <c r="Q172" s="38">
        <f t="shared" ca="1" si="48"/>
        <v>5777670.0009850534</v>
      </c>
      <c r="R172" s="12">
        <f t="shared" ca="1" si="49"/>
        <v>-7.6163005908452255E-4</v>
      </c>
    </row>
    <row r="173" spans="1:18" x14ac:dyDescent="0.2">
      <c r="A173" s="2">
        <v>-156</v>
      </c>
      <c r="B173" s="2">
        <v>-7.7250000031199306E-3</v>
      </c>
      <c r="C173" s="125">
        <v>0.1</v>
      </c>
      <c r="D173" s="127">
        <f t="shared" si="35"/>
        <v>-1.5599999999999999E-2</v>
      </c>
      <c r="E173" s="127">
        <f t="shared" si="36"/>
        <v>-7.7250000031199306E-3</v>
      </c>
      <c r="F173" s="38">
        <f t="shared" si="37"/>
        <v>-1.56E-3</v>
      </c>
      <c r="G173" s="38">
        <f t="shared" si="38"/>
        <v>-7.7250000031199313E-4</v>
      </c>
      <c r="H173" s="38">
        <f t="shared" si="39"/>
        <v>2.4335999999999999E-5</v>
      </c>
      <c r="I173" s="38">
        <f t="shared" si="40"/>
        <v>-3.7964159999999996E-7</v>
      </c>
      <c r="J173" s="38">
        <f t="shared" si="41"/>
        <v>5.9224089599999987E-9</v>
      </c>
      <c r="K173" s="38">
        <f t="shared" si="42"/>
        <v>1.2051000004867092E-5</v>
      </c>
      <c r="L173" s="38">
        <f t="shared" si="43"/>
        <v>-1.8799560007592662E-7</v>
      </c>
      <c r="M173" s="38">
        <f t="shared" ca="1" si="44"/>
        <v>-1.0911601188352449E-3</v>
      </c>
      <c r="N173" s="38">
        <f t="shared" ca="1" si="45"/>
        <v>4.4007831610326257E-6</v>
      </c>
      <c r="O173" s="128">
        <f t="shared" ca="1" si="46"/>
        <v>37548059.798033617</v>
      </c>
      <c r="P173" s="38">
        <f t="shared" ca="1" si="47"/>
        <v>63573271.083800934</v>
      </c>
      <c r="Q173" s="38">
        <f t="shared" ca="1" si="48"/>
        <v>5702457.6497106859</v>
      </c>
      <c r="R173" s="12">
        <f t="shared" ca="1" si="49"/>
        <v>-6.6338398842846862E-3</v>
      </c>
    </row>
    <row r="174" spans="1:18" x14ac:dyDescent="0.2">
      <c r="A174" s="2">
        <v>-156</v>
      </c>
      <c r="B174" s="2">
        <v>2.2749999989173375E-3</v>
      </c>
      <c r="C174" s="125">
        <v>0.1</v>
      </c>
      <c r="D174" s="127">
        <f t="shared" si="35"/>
        <v>-1.5599999999999999E-2</v>
      </c>
      <c r="E174" s="127">
        <f t="shared" si="36"/>
        <v>2.2749999989173375E-3</v>
      </c>
      <c r="F174" s="38">
        <f t="shared" si="37"/>
        <v>-1.56E-3</v>
      </c>
      <c r="G174" s="38">
        <f t="shared" si="38"/>
        <v>2.2749999989173377E-4</v>
      </c>
      <c r="H174" s="38">
        <f t="shared" si="39"/>
        <v>2.4335999999999999E-5</v>
      </c>
      <c r="I174" s="38">
        <f t="shared" si="40"/>
        <v>-3.7964159999999996E-7</v>
      </c>
      <c r="J174" s="38">
        <f t="shared" si="41"/>
        <v>5.9224089599999987E-9</v>
      </c>
      <c r="K174" s="38">
        <f t="shared" si="42"/>
        <v>-3.5489999983110466E-6</v>
      </c>
      <c r="L174" s="38">
        <f t="shared" si="43"/>
        <v>5.5364399973652326E-8</v>
      </c>
      <c r="M174" s="38">
        <f t="shared" ca="1" si="44"/>
        <v>-1.0911601188352449E-3</v>
      </c>
      <c r="N174" s="38">
        <f t="shared" ca="1" si="45"/>
        <v>1.1331033938348081E-6</v>
      </c>
      <c r="O174" s="128">
        <f t="shared" ca="1" si="46"/>
        <v>37548059.798033617</v>
      </c>
      <c r="P174" s="38">
        <f t="shared" ca="1" si="47"/>
        <v>63573271.083800934</v>
      </c>
      <c r="Q174" s="38">
        <f t="shared" ca="1" si="48"/>
        <v>5702457.6497106859</v>
      </c>
      <c r="R174" s="12">
        <f t="shared" ca="1" si="49"/>
        <v>3.3661601177525824E-3</v>
      </c>
    </row>
    <row r="175" spans="1:18" x14ac:dyDescent="0.2">
      <c r="A175" s="2">
        <v>-137</v>
      </c>
      <c r="B175" s="2">
        <v>-1.5371250003227033E-2</v>
      </c>
      <c r="C175" s="125">
        <v>0.1</v>
      </c>
      <c r="D175" s="127">
        <f t="shared" si="35"/>
        <v>-1.37E-2</v>
      </c>
      <c r="E175" s="127">
        <f t="shared" si="36"/>
        <v>-1.5371250003227033E-2</v>
      </c>
      <c r="F175" s="38">
        <f t="shared" si="37"/>
        <v>-1.3700000000000001E-3</v>
      </c>
      <c r="G175" s="38">
        <f t="shared" si="38"/>
        <v>-1.5371250003227033E-3</v>
      </c>
      <c r="H175" s="38">
        <f t="shared" si="39"/>
        <v>1.8769000000000003E-5</v>
      </c>
      <c r="I175" s="38">
        <f t="shared" si="40"/>
        <v>-2.5713530000000004E-7</v>
      </c>
      <c r="J175" s="38">
        <f t="shared" si="41"/>
        <v>3.5227536100000006E-9</v>
      </c>
      <c r="K175" s="38">
        <f t="shared" si="42"/>
        <v>2.1058612504421037E-5</v>
      </c>
      <c r="L175" s="38">
        <f t="shared" si="43"/>
        <v>-2.885029913105682E-7</v>
      </c>
      <c r="M175" s="38">
        <f t="shared" ca="1" si="44"/>
        <v>-1.0766762666525877E-3</v>
      </c>
      <c r="N175" s="38">
        <f t="shared" ca="1" si="45"/>
        <v>2.0433483831036392E-5</v>
      </c>
      <c r="O175" s="128">
        <f t="shared" ca="1" si="46"/>
        <v>37369173.382698059</v>
      </c>
      <c r="P175" s="38">
        <f t="shared" ca="1" si="47"/>
        <v>62896777.885883391</v>
      </c>
      <c r="Q175" s="38">
        <f t="shared" ca="1" si="48"/>
        <v>5613935.9884096608</v>
      </c>
      <c r="R175" s="12">
        <f t="shared" ca="1" si="49"/>
        <v>-1.4294573736574445E-2</v>
      </c>
    </row>
    <row r="176" spans="1:18" x14ac:dyDescent="0.2">
      <c r="A176" s="2">
        <v>-137</v>
      </c>
      <c r="B176" s="2">
        <v>-2.371250004216563E-3</v>
      </c>
      <c r="C176" s="125">
        <v>0.1</v>
      </c>
      <c r="D176" s="127">
        <f t="shared" si="35"/>
        <v>-1.37E-2</v>
      </c>
      <c r="E176" s="127">
        <f t="shared" si="36"/>
        <v>-2.371250004216563E-3</v>
      </c>
      <c r="F176" s="38">
        <f t="shared" si="37"/>
        <v>-1.3700000000000001E-3</v>
      </c>
      <c r="G176" s="38">
        <f t="shared" si="38"/>
        <v>-2.3712500042165631E-4</v>
      </c>
      <c r="H176" s="38">
        <f t="shared" si="39"/>
        <v>1.8769000000000003E-5</v>
      </c>
      <c r="I176" s="38">
        <f t="shared" si="40"/>
        <v>-2.5713530000000004E-7</v>
      </c>
      <c r="J176" s="38">
        <f t="shared" si="41"/>
        <v>3.5227536100000006E-9</v>
      </c>
      <c r="K176" s="38">
        <f t="shared" si="42"/>
        <v>3.2486125057766916E-6</v>
      </c>
      <c r="L176" s="38">
        <f t="shared" si="43"/>
        <v>-4.4505991329140674E-8</v>
      </c>
      <c r="M176" s="38">
        <f t="shared" ca="1" si="44"/>
        <v>-1.0766762666525877E-3</v>
      </c>
      <c r="N176" s="38">
        <f t="shared" ca="1" si="45"/>
        <v>1.6759211619903602E-7</v>
      </c>
      <c r="O176" s="128">
        <f t="shared" ca="1" si="46"/>
        <v>37369173.382698059</v>
      </c>
      <c r="P176" s="38">
        <f t="shared" ca="1" si="47"/>
        <v>62896777.885883391</v>
      </c>
      <c r="Q176" s="38">
        <f t="shared" ca="1" si="48"/>
        <v>5613935.9884096608</v>
      </c>
      <c r="R176" s="12">
        <f t="shared" ca="1" si="49"/>
        <v>-1.2945737375639752E-3</v>
      </c>
    </row>
    <row r="177" spans="1:18" x14ac:dyDescent="0.2">
      <c r="A177" s="2">
        <v>-137</v>
      </c>
      <c r="B177" s="2">
        <v>-1.3712500003748573E-3</v>
      </c>
      <c r="C177" s="125">
        <v>0.1</v>
      </c>
      <c r="D177" s="127">
        <f t="shared" si="35"/>
        <v>-1.37E-2</v>
      </c>
      <c r="E177" s="127">
        <f t="shared" si="36"/>
        <v>-1.3712500003748573E-3</v>
      </c>
      <c r="F177" s="38">
        <f t="shared" si="37"/>
        <v>-1.3700000000000001E-3</v>
      </c>
      <c r="G177" s="38">
        <f t="shared" si="38"/>
        <v>-1.3712500003748573E-4</v>
      </c>
      <c r="H177" s="38">
        <f t="shared" si="39"/>
        <v>1.8769000000000003E-5</v>
      </c>
      <c r="I177" s="38">
        <f t="shared" si="40"/>
        <v>-2.5713530000000004E-7</v>
      </c>
      <c r="J177" s="38">
        <f t="shared" si="41"/>
        <v>3.5227536100000006E-9</v>
      </c>
      <c r="K177" s="38">
        <f t="shared" si="42"/>
        <v>1.8786125005135545E-6</v>
      </c>
      <c r="L177" s="38">
        <f t="shared" si="43"/>
        <v>-2.5736991257035696E-8</v>
      </c>
      <c r="M177" s="38">
        <f t="shared" ca="1" si="44"/>
        <v>-1.0766762666525877E-3</v>
      </c>
      <c r="N177" s="38">
        <f t="shared" ca="1" si="45"/>
        <v>8.6773684599078582E-9</v>
      </c>
      <c r="O177" s="128">
        <f t="shared" ca="1" si="46"/>
        <v>37369173.382698059</v>
      </c>
      <c r="P177" s="38">
        <f t="shared" ca="1" si="47"/>
        <v>62896777.885883391</v>
      </c>
      <c r="Q177" s="38">
        <f t="shared" ca="1" si="48"/>
        <v>5613935.9884096608</v>
      </c>
      <c r="R177" s="12">
        <f t="shared" ca="1" si="49"/>
        <v>-2.9457373372226959E-4</v>
      </c>
    </row>
    <row r="178" spans="1:18" x14ac:dyDescent="0.2">
      <c r="A178" s="2">
        <v>-132</v>
      </c>
      <c r="B178" s="2">
        <v>-1.4999997802078724E-5</v>
      </c>
      <c r="C178" s="125">
        <v>0.1</v>
      </c>
      <c r="D178" s="127">
        <f t="shared" si="35"/>
        <v>-1.32E-2</v>
      </c>
      <c r="E178" s="127">
        <f t="shared" si="36"/>
        <v>-1.4999997802078724E-5</v>
      </c>
      <c r="F178" s="38">
        <f t="shared" si="37"/>
        <v>-1.32E-3</v>
      </c>
      <c r="G178" s="38">
        <f t="shared" si="38"/>
        <v>-1.4999997802078726E-6</v>
      </c>
      <c r="H178" s="38">
        <f t="shared" si="39"/>
        <v>1.7424000000000001E-5</v>
      </c>
      <c r="I178" s="38">
        <f t="shared" si="40"/>
        <v>-2.2999680000000001E-7</v>
      </c>
      <c r="J178" s="38">
        <f t="shared" si="41"/>
        <v>3.0359577599999999E-9</v>
      </c>
      <c r="K178" s="38">
        <f t="shared" si="42"/>
        <v>1.9799997098743919E-8</v>
      </c>
      <c r="L178" s="38">
        <f t="shared" si="43"/>
        <v>-2.6135996170341975E-10</v>
      </c>
      <c r="M178" s="38">
        <f t="shared" ca="1" si="44"/>
        <v>-1.07286748923751E-3</v>
      </c>
      <c r="N178" s="38">
        <f t="shared" ca="1" si="45"/>
        <v>1.1190836294358924E-7</v>
      </c>
      <c r="O178" s="128">
        <f t="shared" ca="1" si="46"/>
        <v>37322201.791511744</v>
      </c>
      <c r="P178" s="38">
        <f t="shared" ca="1" si="47"/>
        <v>62719538.229302116</v>
      </c>
      <c r="Q178" s="38">
        <f t="shared" ca="1" si="48"/>
        <v>5590783.4566058349</v>
      </c>
      <c r="R178" s="12">
        <f t="shared" ca="1" si="49"/>
        <v>1.0578674914354313E-3</v>
      </c>
    </row>
    <row r="179" spans="1:18" x14ac:dyDescent="0.2">
      <c r="A179" s="2">
        <v>-132</v>
      </c>
      <c r="B179" s="2">
        <v>-3.9150000011431985E-3</v>
      </c>
      <c r="C179" s="125">
        <v>1</v>
      </c>
      <c r="D179" s="127">
        <f t="shared" si="35"/>
        <v>-1.32E-2</v>
      </c>
      <c r="E179" s="127">
        <f t="shared" si="36"/>
        <v>-3.9150000011431985E-3</v>
      </c>
      <c r="F179" s="38">
        <f t="shared" si="37"/>
        <v>-1.32E-2</v>
      </c>
      <c r="G179" s="38">
        <f t="shared" si="38"/>
        <v>-3.9150000011431985E-3</v>
      </c>
      <c r="H179" s="38">
        <f t="shared" si="39"/>
        <v>1.7423999999999999E-4</v>
      </c>
      <c r="I179" s="38">
        <f t="shared" si="40"/>
        <v>-2.299968E-6</v>
      </c>
      <c r="J179" s="38">
        <f t="shared" si="41"/>
        <v>3.03595776E-8</v>
      </c>
      <c r="K179" s="38">
        <f t="shared" si="42"/>
        <v>5.1678000015090219E-5</v>
      </c>
      <c r="L179" s="38">
        <f t="shared" si="43"/>
        <v>-6.8214960019919084E-7</v>
      </c>
      <c r="M179" s="38">
        <f t="shared" ca="1" si="44"/>
        <v>-1.07286748923751E-3</v>
      </c>
      <c r="N179" s="38">
        <f t="shared" ca="1" si="45"/>
        <v>8.07771721523134E-6</v>
      </c>
      <c r="O179" s="128">
        <f t="shared" ca="1" si="46"/>
        <v>3732220179.1511731</v>
      </c>
      <c r="P179" s="38">
        <f t="shared" ca="1" si="47"/>
        <v>6271953822.9302101</v>
      </c>
      <c r="Q179" s="38">
        <f t="shared" ca="1" si="48"/>
        <v>559078345.66058326</v>
      </c>
      <c r="R179" s="12">
        <f t="shared" ca="1" si="49"/>
        <v>-2.8421325119056887E-3</v>
      </c>
    </row>
    <row r="180" spans="1:18" x14ac:dyDescent="0.2">
      <c r="A180" s="2">
        <v>-132</v>
      </c>
      <c r="B180" s="2">
        <v>-3.8150000036694109E-3</v>
      </c>
      <c r="C180" s="125">
        <v>1</v>
      </c>
      <c r="D180" s="127">
        <f t="shared" si="35"/>
        <v>-1.32E-2</v>
      </c>
      <c r="E180" s="127">
        <f t="shared" si="36"/>
        <v>-3.8150000036694109E-3</v>
      </c>
      <c r="F180" s="38">
        <f t="shared" si="37"/>
        <v>-1.32E-2</v>
      </c>
      <c r="G180" s="38">
        <f t="shared" si="38"/>
        <v>-3.8150000036694109E-3</v>
      </c>
      <c r="H180" s="38">
        <f t="shared" si="39"/>
        <v>1.7423999999999999E-4</v>
      </c>
      <c r="I180" s="38">
        <f t="shared" si="40"/>
        <v>-2.299968E-6</v>
      </c>
      <c r="J180" s="38">
        <f t="shared" si="41"/>
        <v>3.03595776E-8</v>
      </c>
      <c r="K180" s="38">
        <f t="shared" si="42"/>
        <v>5.0358000048436225E-5</v>
      </c>
      <c r="L180" s="38">
        <f t="shared" si="43"/>
        <v>-6.6472560063935812E-7</v>
      </c>
      <c r="M180" s="38">
        <f t="shared" ca="1" si="44"/>
        <v>-1.07286748923751E-3</v>
      </c>
      <c r="N180" s="38">
        <f t="shared" ca="1" si="45"/>
        <v>7.5192907267046202E-6</v>
      </c>
      <c r="O180" s="128">
        <f t="shared" ca="1" si="46"/>
        <v>3732220179.1511731</v>
      </c>
      <c r="P180" s="38">
        <f t="shared" ca="1" si="47"/>
        <v>6271953822.9302101</v>
      </c>
      <c r="Q180" s="38">
        <f t="shared" ca="1" si="48"/>
        <v>559078345.66058326</v>
      </c>
      <c r="R180" s="12">
        <f t="shared" ca="1" si="49"/>
        <v>-2.7421325144319011E-3</v>
      </c>
    </row>
    <row r="181" spans="1:18" x14ac:dyDescent="0.2">
      <c r="A181" s="2">
        <v>-126</v>
      </c>
      <c r="B181" s="2">
        <v>-3.5875000030500814E-3</v>
      </c>
      <c r="C181" s="125">
        <v>0.1</v>
      </c>
      <c r="D181" s="127">
        <f t="shared" si="35"/>
        <v>-1.26E-2</v>
      </c>
      <c r="E181" s="127">
        <f t="shared" si="36"/>
        <v>-3.5875000030500814E-3</v>
      </c>
      <c r="F181" s="38">
        <f t="shared" si="37"/>
        <v>-1.2600000000000001E-3</v>
      </c>
      <c r="G181" s="38">
        <f t="shared" si="38"/>
        <v>-3.5875000030500815E-4</v>
      </c>
      <c r="H181" s="38">
        <f t="shared" si="39"/>
        <v>1.5876000000000002E-5</v>
      </c>
      <c r="I181" s="38">
        <f t="shared" si="40"/>
        <v>-2.0003760000000001E-7</v>
      </c>
      <c r="J181" s="38">
        <f t="shared" si="41"/>
        <v>2.5204737600000003E-9</v>
      </c>
      <c r="K181" s="38">
        <f t="shared" si="42"/>
        <v>4.5202500038431025E-6</v>
      </c>
      <c r="L181" s="38">
        <f t="shared" si="43"/>
        <v>-5.6955150048423091E-8</v>
      </c>
      <c r="M181" s="38">
        <f t="shared" ca="1" si="44"/>
        <v>-1.0682984757875618E-3</v>
      </c>
      <c r="N181" s="38">
        <f t="shared" ca="1" si="45"/>
        <v>6.3463763349618117E-7</v>
      </c>
      <c r="O181" s="128">
        <f t="shared" ca="1" si="46"/>
        <v>37265892.893708132</v>
      </c>
      <c r="P181" s="38">
        <f t="shared" ca="1" si="47"/>
        <v>62507281.464497507</v>
      </c>
      <c r="Q181" s="38">
        <f t="shared" ca="1" si="48"/>
        <v>5563078.6835412849</v>
      </c>
      <c r="R181" s="12">
        <f t="shared" ca="1" si="49"/>
        <v>-2.5192015272625197E-3</v>
      </c>
    </row>
    <row r="182" spans="1:18" x14ac:dyDescent="0.2">
      <c r="A182" s="2">
        <v>-99</v>
      </c>
      <c r="B182" s="2">
        <v>-3.8637500038021244E-3</v>
      </c>
      <c r="C182" s="125">
        <v>1</v>
      </c>
      <c r="D182" s="127">
        <f t="shared" si="35"/>
        <v>-9.9000000000000008E-3</v>
      </c>
      <c r="E182" s="127">
        <f t="shared" si="36"/>
        <v>-3.8637500038021244E-3</v>
      </c>
      <c r="F182" s="38">
        <f t="shared" si="37"/>
        <v>-9.9000000000000008E-3</v>
      </c>
      <c r="G182" s="38">
        <f t="shared" si="38"/>
        <v>-3.8637500038021244E-3</v>
      </c>
      <c r="H182" s="38">
        <f t="shared" si="39"/>
        <v>9.8010000000000019E-5</v>
      </c>
      <c r="I182" s="38">
        <f t="shared" si="40"/>
        <v>-9.7029900000000024E-7</v>
      </c>
      <c r="J182" s="38">
        <f t="shared" si="41"/>
        <v>9.6059601000000039E-9</v>
      </c>
      <c r="K182" s="38">
        <f t="shared" si="42"/>
        <v>3.8251125037641032E-5</v>
      </c>
      <c r="L182" s="38">
        <f t="shared" si="43"/>
        <v>-3.7868613787264625E-7</v>
      </c>
      <c r="M182" s="38">
        <f t="shared" ca="1" si="44"/>
        <v>-1.0477584278127472E-3</v>
      </c>
      <c r="N182" s="38">
        <f t="shared" ca="1" si="45"/>
        <v>7.9298085560431368E-6</v>
      </c>
      <c r="O182" s="128">
        <f t="shared" ca="1" si="46"/>
        <v>3701327134.7280436</v>
      </c>
      <c r="P182" s="38">
        <f t="shared" ca="1" si="47"/>
        <v>6155792753.2795925</v>
      </c>
      <c r="Q182" s="38">
        <f t="shared" ca="1" si="48"/>
        <v>543946057.12560356</v>
      </c>
      <c r="R182" s="12">
        <f t="shared" ca="1" si="49"/>
        <v>-2.8159915759893772E-3</v>
      </c>
    </row>
    <row r="183" spans="1:18" x14ac:dyDescent="0.2">
      <c r="A183" s="2">
        <v>-91</v>
      </c>
      <c r="B183" s="2">
        <v>8.9062499973806553E-3</v>
      </c>
      <c r="C183" s="125">
        <v>0.1</v>
      </c>
      <c r="D183" s="127">
        <f t="shared" si="35"/>
        <v>-9.1000000000000004E-3</v>
      </c>
      <c r="E183" s="127">
        <f t="shared" si="36"/>
        <v>8.9062499973806553E-3</v>
      </c>
      <c r="F183" s="38">
        <f t="shared" si="37"/>
        <v>-9.1000000000000011E-4</v>
      </c>
      <c r="G183" s="38">
        <f t="shared" si="38"/>
        <v>8.9062499973806557E-4</v>
      </c>
      <c r="H183" s="38">
        <f t="shared" si="39"/>
        <v>8.2810000000000008E-6</v>
      </c>
      <c r="I183" s="38">
        <f t="shared" si="40"/>
        <v>-7.535710000000001E-8</v>
      </c>
      <c r="J183" s="38">
        <f t="shared" si="41"/>
        <v>6.8574961000000016E-10</v>
      </c>
      <c r="K183" s="38">
        <f t="shared" si="42"/>
        <v>-8.1046874976163964E-6</v>
      </c>
      <c r="L183" s="38">
        <f t="shared" si="43"/>
        <v>7.3752656228309216E-8</v>
      </c>
      <c r="M183" s="38">
        <f t="shared" ca="1" si="44"/>
        <v>-1.041678933815705E-3</v>
      </c>
      <c r="N183" s="38">
        <f t="shared" ca="1" si="45"/>
        <v>9.896129002013356E-6</v>
      </c>
      <c r="O183" s="128">
        <f t="shared" ca="1" si="46"/>
        <v>36938661.626526199</v>
      </c>
      <c r="P183" s="38">
        <f t="shared" ca="1" si="47"/>
        <v>61278455.678586684</v>
      </c>
      <c r="Q183" s="38">
        <f t="shared" ca="1" si="48"/>
        <v>5403162.918754139</v>
      </c>
      <c r="R183" s="12">
        <f t="shared" ca="1" si="49"/>
        <v>9.9479289311963596E-3</v>
      </c>
    </row>
    <row r="184" spans="1:18" x14ac:dyDescent="0.2">
      <c r="A184" s="2">
        <v>-86</v>
      </c>
      <c r="B184" s="2">
        <v>-3.0374999987543561E-3</v>
      </c>
      <c r="C184" s="125">
        <v>1</v>
      </c>
      <c r="D184" s="127">
        <f t="shared" si="35"/>
        <v>-8.6E-3</v>
      </c>
      <c r="E184" s="127">
        <f t="shared" si="36"/>
        <v>-3.0374999987543561E-3</v>
      </c>
      <c r="F184" s="38">
        <f t="shared" si="37"/>
        <v>-8.6E-3</v>
      </c>
      <c r="G184" s="38">
        <f t="shared" si="38"/>
        <v>-3.0374999987543561E-3</v>
      </c>
      <c r="H184" s="38">
        <f t="shared" si="39"/>
        <v>7.3960000000000003E-5</v>
      </c>
      <c r="I184" s="38">
        <f t="shared" si="40"/>
        <v>-6.3605599999999999E-7</v>
      </c>
      <c r="J184" s="38">
        <f t="shared" si="41"/>
        <v>5.4700815999999999E-9</v>
      </c>
      <c r="K184" s="38">
        <f t="shared" si="42"/>
        <v>2.6122499989287462E-5</v>
      </c>
      <c r="L184" s="38">
        <f t="shared" si="43"/>
        <v>-2.2465349990787218E-7</v>
      </c>
      <c r="M184" s="38">
        <f t="shared" ca="1" si="44"/>
        <v>-1.0378807464937569E-3</v>
      </c>
      <c r="N184" s="38">
        <f t="shared" ca="1" si="45"/>
        <v>3.9984771540112366E-6</v>
      </c>
      <c r="O184" s="128">
        <f t="shared" ca="1" si="46"/>
        <v>3689208643.3309712</v>
      </c>
      <c r="P184" s="38">
        <f t="shared" ca="1" si="47"/>
        <v>6110420673.2696505</v>
      </c>
      <c r="Q184" s="38">
        <f t="shared" ca="1" si="48"/>
        <v>538055323.21848702</v>
      </c>
      <c r="R184" s="12">
        <f t="shared" ca="1" si="49"/>
        <v>-1.9996192522605989E-3</v>
      </c>
    </row>
    <row r="185" spans="1:18" x14ac:dyDescent="0.2">
      <c r="A185" s="2">
        <v>-86</v>
      </c>
      <c r="B185" s="2">
        <v>-2.9375000012805685E-3</v>
      </c>
      <c r="C185" s="125">
        <v>1</v>
      </c>
      <c r="D185" s="127">
        <f t="shared" si="35"/>
        <v>-8.6E-3</v>
      </c>
      <c r="E185" s="127">
        <f t="shared" si="36"/>
        <v>-2.9375000012805685E-3</v>
      </c>
      <c r="F185" s="38">
        <f t="shared" si="37"/>
        <v>-8.6E-3</v>
      </c>
      <c r="G185" s="38">
        <f t="shared" si="38"/>
        <v>-2.9375000012805685E-3</v>
      </c>
      <c r="H185" s="38">
        <f t="shared" si="39"/>
        <v>7.3960000000000003E-5</v>
      </c>
      <c r="I185" s="38">
        <f t="shared" si="40"/>
        <v>-6.3605599999999999E-7</v>
      </c>
      <c r="J185" s="38">
        <f t="shared" si="41"/>
        <v>5.4700815999999999E-9</v>
      </c>
      <c r="K185" s="38">
        <f t="shared" si="42"/>
        <v>2.5262500011012889E-5</v>
      </c>
      <c r="L185" s="38">
        <f t="shared" si="43"/>
        <v>-2.1725750009471084E-7</v>
      </c>
      <c r="M185" s="38">
        <f t="shared" ca="1" si="44"/>
        <v>-1.0378807464937569E-3</v>
      </c>
      <c r="N185" s="38">
        <f t="shared" ca="1" si="45"/>
        <v>3.6085533131568015E-6</v>
      </c>
      <c r="O185" s="128">
        <f t="shared" ca="1" si="46"/>
        <v>3689208643.3309712</v>
      </c>
      <c r="P185" s="38">
        <f t="shared" ca="1" si="47"/>
        <v>6110420673.2696505</v>
      </c>
      <c r="Q185" s="38">
        <f t="shared" ca="1" si="48"/>
        <v>538055323.21848702</v>
      </c>
      <c r="R185" s="12">
        <f t="shared" ca="1" si="49"/>
        <v>-1.8996192547868116E-3</v>
      </c>
    </row>
    <row r="186" spans="1:18" x14ac:dyDescent="0.2">
      <c r="A186" s="2">
        <v>-83</v>
      </c>
      <c r="B186" s="2">
        <v>-5.2375000086612999E-4</v>
      </c>
      <c r="C186" s="125">
        <v>0.1</v>
      </c>
      <c r="D186" s="127">
        <f t="shared" si="35"/>
        <v>-8.3000000000000001E-3</v>
      </c>
      <c r="E186" s="127">
        <f t="shared" si="36"/>
        <v>-5.2375000086612999E-4</v>
      </c>
      <c r="F186" s="38">
        <f t="shared" si="37"/>
        <v>-8.3000000000000001E-4</v>
      </c>
      <c r="G186" s="38">
        <f t="shared" si="38"/>
        <v>-5.2375000086613001E-5</v>
      </c>
      <c r="H186" s="38">
        <f t="shared" si="39"/>
        <v>6.8890000000000004E-6</v>
      </c>
      <c r="I186" s="38">
        <f t="shared" si="40"/>
        <v>-5.7178700000000002E-8</v>
      </c>
      <c r="J186" s="38">
        <f t="shared" si="41"/>
        <v>4.7458321000000006E-10</v>
      </c>
      <c r="K186" s="38">
        <f t="shared" si="42"/>
        <v>4.347125007188879E-7</v>
      </c>
      <c r="L186" s="38">
        <f t="shared" si="43"/>
        <v>-3.6081137559667696E-9</v>
      </c>
      <c r="M186" s="38">
        <f t="shared" ca="1" si="44"/>
        <v>-1.035602386627186E-3</v>
      </c>
      <c r="N186" s="38">
        <f t="shared" ca="1" si="45"/>
        <v>2.6199286480928493E-8</v>
      </c>
      <c r="O186" s="128">
        <f t="shared" ca="1" si="46"/>
        <v>36864161.937661506</v>
      </c>
      <c r="P186" s="38">
        <f t="shared" ca="1" si="47"/>
        <v>60999812.632527567</v>
      </c>
      <c r="Q186" s="38">
        <f t="shared" ca="1" si="48"/>
        <v>5367015.5733152945</v>
      </c>
      <c r="R186" s="12">
        <f t="shared" ca="1" si="49"/>
        <v>5.1185238576105605E-4</v>
      </c>
    </row>
    <row r="187" spans="1:18" x14ac:dyDescent="0.2">
      <c r="A187" s="2">
        <v>-21</v>
      </c>
      <c r="B187" s="2">
        <v>-4.106249994947575E-3</v>
      </c>
      <c r="C187" s="125">
        <v>0.1</v>
      </c>
      <c r="D187" s="127">
        <f t="shared" si="35"/>
        <v>-2.0999999999999999E-3</v>
      </c>
      <c r="E187" s="127">
        <f t="shared" si="36"/>
        <v>-4.106249994947575E-3</v>
      </c>
      <c r="F187" s="38">
        <f t="shared" si="37"/>
        <v>-2.1000000000000001E-4</v>
      </c>
      <c r="G187" s="38">
        <f t="shared" si="38"/>
        <v>-4.1062499949475752E-4</v>
      </c>
      <c r="H187" s="38">
        <f t="shared" si="39"/>
        <v>4.4099999999999999E-7</v>
      </c>
      <c r="I187" s="38">
        <f t="shared" si="40"/>
        <v>-9.2609999999999993E-10</v>
      </c>
      <c r="J187" s="38">
        <f t="shared" si="41"/>
        <v>1.9448099999999997E-12</v>
      </c>
      <c r="K187" s="38">
        <f t="shared" si="42"/>
        <v>8.6231249893899077E-7</v>
      </c>
      <c r="L187" s="38">
        <f t="shared" si="43"/>
        <v>-1.8108562477718806E-9</v>
      </c>
      <c r="M187" s="38">
        <f t="shared" ca="1" si="44"/>
        <v>-9.8860906114264444E-4</v>
      </c>
      <c r="N187" s="38">
        <f t="shared" ca="1" si="45"/>
        <v>9.719684992136081E-7</v>
      </c>
      <c r="O187" s="128">
        <f t="shared" ca="1" si="46"/>
        <v>36290508.521820679</v>
      </c>
      <c r="P187" s="38">
        <f t="shared" ca="1" si="47"/>
        <v>58868285.440053783</v>
      </c>
      <c r="Q187" s="38">
        <f t="shared" ca="1" si="48"/>
        <v>5091938.0368477106</v>
      </c>
      <c r="R187" s="12">
        <f t="shared" ca="1" si="49"/>
        <v>-3.1176409338049306E-3</v>
      </c>
    </row>
    <row r="188" spans="1:18" x14ac:dyDescent="0.2">
      <c r="A188" s="2">
        <v>-13</v>
      </c>
      <c r="B188" s="2">
        <v>2.4637499955133535E-3</v>
      </c>
      <c r="C188" s="125">
        <v>0.1</v>
      </c>
      <c r="D188" s="127">
        <f t="shared" si="35"/>
        <v>-1.2999999999999999E-3</v>
      </c>
      <c r="E188" s="127">
        <f t="shared" si="36"/>
        <v>2.4637499955133535E-3</v>
      </c>
      <c r="F188" s="38">
        <f t="shared" si="37"/>
        <v>-1.2999999999999999E-4</v>
      </c>
      <c r="G188" s="38">
        <f t="shared" si="38"/>
        <v>2.4637499955133536E-4</v>
      </c>
      <c r="H188" s="38">
        <f t="shared" si="39"/>
        <v>1.6899999999999996E-7</v>
      </c>
      <c r="I188" s="38">
        <f t="shared" si="40"/>
        <v>-2.1969999999999995E-10</v>
      </c>
      <c r="J188" s="38">
        <f t="shared" si="41"/>
        <v>2.8560999999999993E-13</v>
      </c>
      <c r="K188" s="38">
        <f t="shared" si="42"/>
        <v>-3.2028749941673597E-7</v>
      </c>
      <c r="L188" s="38">
        <f t="shared" si="43"/>
        <v>4.1637374924175676E-10</v>
      </c>
      <c r="M188" s="38">
        <f t="shared" ca="1" si="44"/>
        <v>-9.8255829852870102E-4</v>
      </c>
      <c r="N188" s="38">
        <f t="shared" ca="1" si="45"/>
        <v>1.1877040857583056E-6</v>
      </c>
      <c r="O188" s="128">
        <f t="shared" ca="1" si="46"/>
        <v>36216967.125134736</v>
      </c>
      <c r="P188" s="38">
        <f t="shared" ca="1" si="47"/>
        <v>58596838.231191829</v>
      </c>
      <c r="Q188" s="38">
        <f t="shared" ca="1" si="48"/>
        <v>5057093.5161593743</v>
      </c>
      <c r="R188" s="12">
        <f t="shared" ca="1" si="49"/>
        <v>3.4463082940420545E-3</v>
      </c>
    </row>
    <row r="189" spans="1:18" x14ac:dyDescent="0.2">
      <c r="A189" s="2">
        <v>0</v>
      </c>
      <c r="B189" s="2">
        <v>-1.0000003385357559E-5</v>
      </c>
      <c r="C189" s="125">
        <v>1</v>
      </c>
      <c r="D189" s="127">
        <f t="shared" si="35"/>
        <v>0</v>
      </c>
      <c r="E189" s="127">
        <f t="shared" si="36"/>
        <v>-1.0000003385357559E-5</v>
      </c>
      <c r="F189" s="38">
        <f t="shared" si="37"/>
        <v>0</v>
      </c>
      <c r="G189" s="38">
        <f t="shared" si="38"/>
        <v>-1.0000003385357559E-5</v>
      </c>
      <c r="H189" s="38">
        <f t="shared" si="39"/>
        <v>0</v>
      </c>
      <c r="I189" s="38">
        <f t="shared" si="40"/>
        <v>0</v>
      </c>
      <c r="J189" s="38">
        <f t="shared" si="41"/>
        <v>0</v>
      </c>
      <c r="K189" s="38">
        <f t="shared" si="42"/>
        <v>0</v>
      </c>
      <c r="L189" s="38">
        <f t="shared" si="43"/>
        <v>0</v>
      </c>
      <c r="M189" s="38">
        <f t="shared" ca="1" si="44"/>
        <v>-9.7273209427109594E-4</v>
      </c>
      <c r="N189" s="38">
        <f t="shared" ca="1" si="45"/>
        <v>9.2685307882122567E-7</v>
      </c>
      <c r="O189" s="128">
        <f t="shared" ca="1" si="46"/>
        <v>3609769480.0815797</v>
      </c>
      <c r="P189" s="38">
        <f t="shared" ca="1" si="47"/>
        <v>5815747624.6261959</v>
      </c>
      <c r="Q189" s="38">
        <f t="shared" ca="1" si="48"/>
        <v>500078560.09138089</v>
      </c>
      <c r="R189" s="12">
        <f t="shared" ca="1" si="49"/>
        <v>9.6273209088573839E-4</v>
      </c>
    </row>
    <row r="190" spans="1:18" x14ac:dyDescent="0.2">
      <c r="A190" s="2">
        <v>11</v>
      </c>
      <c r="B190" s="2">
        <v>-1.8262500016135164E-3</v>
      </c>
      <c r="C190" s="125">
        <v>0.1</v>
      </c>
      <c r="D190" s="127">
        <f t="shared" si="35"/>
        <v>1.1000000000000001E-3</v>
      </c>
      <c r="E190" s="127">
        <f t="shared" si="36"/>
        <v>-1.8262500016135164E-3</v>
      </c>
      <c r="F190" s="38">
        <f t="shared" si="37"/>
        <v>1.1000000000000002E-4</v>
      </c>
      <c r="G190" s="38">
        <f t="shared" si="38"/>
        <v>-1.8262500016135165E-4</v>
      </c>
      <c r="H190" s="38">
        <f t="shared" si="39"/>
        <v>1.2100000000000004E-7</v>
      </c>
      <c r="I190" s="38">
        <f t="shared" si="40"/>
        <v>1.3310000000000006E-10</v>
      </c>
      <c r="J190" s="38">
        <f t="shared" si="41"/>
        <v>1.4641000000000008E-13</v>
      </c>
      <c r="K190" s="38">
        <f t="shared" si="42"/>
        <v>-2.0088750017748684E-7</v>
      </c>
      <c r="L190" s="38">
        <f t="shared" si="43"/>
        <v>-2.2097625019523553E-10</v>
      </c>
      <c r="M190" s="38">
        <f t="shared" ca="1" si="44"/>
        <v>-9.6442369153800867E-4</v>
      </c>
      <c r="N190" s="38">
        <f t="shared" ca="1" si="45"/>
        <v>7.4274458873836525E-8</v>
      </c>
      <c r="O190" s="128">
        <f t="shared" ca="1" si="46"/>
        <v>35996996.558878973</v>
      </c>
      <c r="P190" s="38">
        <f t="shared" ca="1" si="47"/>
        <v>57787387.182330713</v>
      </c>
      <c r="Q190" s="38">
        <f t="shared" ca="1" si="48"/>
        <v>4953443.714738097</v>
      </c>
      <c r="R190" s="12">
        <f t="shared" ca="1" si="49"/>
        <v>-8.6182631007550769E-4</v>
      </c>
    </row>
    <row r="191" spans="1:18" x14ac:dyDescent="0.2">
      <c r="A191" s="2">
        <v>41</v>
      </c>
      <c r="B191" s="2">
        <v>2.3112499984563328E-3</v>
      </c>
      <c r="C191" s="125">
        <v>0.1</v>
      </c>
      <c r="D191" s="127">
        <f t="shared" si="35"/>
        <v>4.1000000000000003E-3</v>
      </c>
      <c r="E191" s="127">
        <f t="shared" si="36"/>
        <v>2.3112499984563328E-3</v>
      </c>
      <c r="F191" s="38">
        <f t="shared" si="37"/>
        <v>4.1000000000000005E-4</v>
      </c>
      <c r="G191" s="38">
        <f t="shared" si="38"/>
        <v>2.3112499984563329E-4</v>
      </c>
      <c r="H191" s="38">
        <f t="shared" si="39"/>
        <v>1.6810000000000003E-6</v>
      </c>
      <c r="I191" s="38">
        <f t="shared" si="40"/>
        <v>6.8921000000000019E-9</v>
      </c>
      <c r="J191" s="38">
        <f t="shared" si="41"/>
        <v>2.8257610000000011E-11</v>
      </c>
      <c r="K191" s="38">
        <f t="shared" si="42"/>
        <v>9.4761249936709663E-7</v>
      </c>
      <c r="L191" s="38">
        <f t="shared" si="43"/>
        <v>3.8852112474050964E-9</v>
      </c>
      <c r="M191" s="38">
        <f t="shared" ca="1" si="44"/>
        <v>-9.4179272834501158E-4</v>
      </c>
      <c r="N191" s="38">
        <f t="shared" ca="1" si="45"/>
        <v>1.0582286982395126E-6</v>
      </c>
      <c r="O191" s="128">
        <f t="shared" ca="1" si="46"/>
        <v>35723408.663897708</v>
      </c>
      <c r="P191" s="38">
        <f t="shared" ca="1" si="47"/>
        <v>56785846.596186168</v>
      </c>
      <c r="Q191" s="38">
        <f t="shared" ca="1" si="48"/>
        <v>4825736.237340251</v>
      </c>
      <c r="R191" s="12">
        <f t="shared" ca="1" si="49"/>
        <v>3.2530427268013442E-3</v>
      </c>
    </row>
    <row r="192" spans="1:18" x14ac:dyDescent="0.2">
      <c r="A192" s="2">
        <v>326</v>
      </c>
      <c r="B192" s="2">
        <v>-2.5825000047916546E-3</v>
      </c>
      <c r="C192" s="125">
        <v>1</v>
      </c>
      <c r="D192" s="127">
        <f t="shared" si="35"/>
        <v>3.2599999999999997E-2</v>
      </c>
      <c r="E192" s="127">
        <f t="shared" si="36"/>
        <v>-2.5825000047916546E-3</v>
      </c>
      <c r="F192" s="38">
        <f t="shared" si="37"/>
        <v>3.2599999999999997E-2</v>
      </c>
      <c r="G192" s="38">
        <f t="shared" si="38"/>
        <v>-2.5825000047916546E-3</v>
      </c>
      <c r="H192" s="38">
        <f t="shared" si="39"/>
        <v>1.0627599999999998E-3</v>
      </c>
      <c r="I192" s="38">
        <f t="shared" si="40"/>
        <v>3.4645975999999994E-5</v>
      </c>
      <c r="J192" s="38">
        <f t="shared" si="41"/>
        <v>1.1294588175999998E-6</v>
      </c>
      <c r="K192" s="38">
        <f t="shared" si="42"/>
        <v>-8.418950015620793E-5</v>
      </c>
      <c r="L192" s="38">
        <f t="shared" si="43"/>
        <v>-2.7445777050923781E-6</v>
      </c>
      <c r="M192" s="38">
        <f t="shared" ca="1" si="44"/>
        <v>-7.288653728173706E-4</v>
      </c>
      <c r="N192" s="38">
        <f t="shared" ca="1" si="45"/>
        <v>3.4359613488544392E-6</v>
      </c>
      <c r="O192" s="128">
        <f t="shared" ca="1" si="46"/>
        <v>3319950644.6675186</v>
      </c>
      <c r="P192" s="38">
        <f t="shared" ca="1" si="47"/>
        <v>4782763735.1391983</v>
      </c>
      <c r="Q192" s="38">
        <f t="shared" ca="1" si="48"/>
        <v>371247477.67122608</v>
      </c>
      <c r="R192" s="12">
        <f t="shared" ca="1" si="49"/>
        <v>-1.8536346319742839E-3</v>
      </c>
    </row>
    <row r="193" spans="1:18" x14ac:dyDescent="0.2">
      <c r="A193" s="2">
        <v>348</v>
      </c>
      <c r="B193" s="2">
        <v>9.1849999953410588E-3</v>
      </c>
      <c r="C193" s="125">
        <v>0.1</v>
      </c>
      <c r="D193" s="127">
        <f t="shared" si="35"/>
        <v>3.4799999999999998E-2</v>
      </c>
      <c r="E193" s="127">
        <f t="shared" si="36"/>
        <v>9.1849999953410588E-3</v>
      </c>
      <c r="F193" s="38">
        <f t="shared" si="37"/>
        <v>3.48E-3</v>
      </c>
      <c r="G193" s="38">
        <f t="shared" si="38"/>
        <v>9.184999995341059E-4</v>
      </c>
      <c r="H193" s="38">
        <f t="shared" si="39"/>
        <v>1.21104E-4</v>
      </c>
      <c r="I193" s="38">
        <f t="shared" si="40"/>
        <v>4.2144192E-6</v>
      </c>
      <c r="J193" s="38">
        <f t="shared" si="41"/>
        <v>1.4666178815999999E-7</v>
      </c>
      <c r="K193" s="38">
        <f t="shared" si="42"/>
        <v>3.1963799983786882E-5</v>
      </c>
      <c r="L193" s="38">
        <f t="shared" si="43"/>
        <v>1.1123402394357835E-6</v>
      </c>
      <c r="M193" s="38">
        <f t="shared" ca="1" si="44"/>
        <v>-7.1258436539116106E-4</v>
      </c>
      <c r="N193" s="38">
        <f t="shared" ca="1" si="45"/>
        <v>9.7962176177811009E-6</v>
      </c>
      <c r="O193" s="128">
        <f t="shared" ca="1" si="46"/>
        <v>33010258.2918998</v>
      </c>
      <c r="P193" s="38">
        <f t="shared" ca="1" si="47"/>
        <v>47177032.078682333</v>
      </c>
      <c r="Q193" s="38">
        <f t="shared" ca="1" si="48"/>
        <v>3633849.611632355</v>
      </c>
      <c r="R193" s="12">
        <f t="shared" ca="1" si="49"/>
        <v>9.8975843607322193E-3</v>
      </c>
    </row>
    <row r="194" spans="1:18" x14ac:dyDescent="0.2">
      <c r="A194" s="2">
        <v>356</v>
      </c>
      <c r="B194" s="2">
        <v>-1.2244999998074491E-2</v>
      </c>
      <c r="C194" s="125">
        <v>0.1</v>
      </c>
      <c r="D194" s="127">
        <f t="shared" si="35"/>
        <v>3.56E-2</v>
      </c>
      <c r="E194" s="127">
        <f t="shared" si="36"/>
        <v>-1.2244999998074491E-2</v>
      </c>
      <c r="F194" s="38">
        <f t="shared" si="37"/>
        <v>3.5600000000000002E-3</v>
      </c>
      <c r="G194" s="38">
        <f t="shared" si="38"/>
        <v>-1.2244999998074491E-3</v>
      </c>
      <c r="H194" s="38">
        <f t="shared" si="39"/>
        <v>1.2673600000000001E-4</v>
      </c>
      <c r="I194" s="38">
        <f t="shared" si="40"/>
        <v>4.5118016000000005E-6</v>
      </c>
      <c r="J194" s="38">
        <f t="shared" si="41"/>
        <v>1.6062013696000002E-7</v>
      </c>
      <c r="K194" s="38">
        <f t="shared" si="42"/>
        <v>-4.3592199993145185E-5</v>
      </c>
      <c r="L194" s="38">
        <f t="shared" si="43"/>
        <v>-1.5518823197559685E-6</v>
      </c>
      <c r="M194" s="38">
        <f t="shared" ca="1" si="44"/>
        <v>-7.0666952432033817E-4</v>
      </c>
      <c r="N194" s="38">
        <f t="shared" ca="1" si="45"/>
        <v>1.3313307012156372E-5</v>
      </c>
      <c r="O194" s="128">
        <f t="shared" ca="1" si="46"/>
        <v>32941636.503662083</v>
      </c>
      <c r="P194" s="38">
        <f t="shared" ca="1" si="47"/>
        <v>46941870.401934259</v>
      </c>
      <c r="Q194" s="38">
        <f t="shared" ca="1" si="48"/>
        <v>3605511.5345621631</v>
      </c>
      <c r="R194" s="12">
        <f t="shared" ca="1" si="49"/>
        <v>-1.1538330473754152E-2</v>
      </c>
    </row>
    <row r="195" spans="1:18" x14ac:dyDescent="0.2">
      <c r="A195" s="2">
        <v>356</v>
      </c>
      <c r="B195" s="2">
        <v>-3.0449999976553954E-3</v>
      </c>
      <c r="C195" s="125">
        <v>1</v>
      </c>
      <c r="D195" s="127">
        <f t="shared" si="35"/>
        <v>3.56E-2</v>
      </c>
      <c r="E195" s="127">
        <f t="shared" si="36"/>
        <v>-3.0449999976553954E-3</v>
      </c>
      <c r="F195" s="38">
        <f t="shared" si="37"/>
        <v>3.56E-2</v>
      </c>
      <c r="G195" s="38">
        <f t="shared" si="38"/>
        <v>-3.0449999976553954E-3</v>
      </c>
      <c r="H195" s="38">
        <f t="shared" si="39"/>
        <v>1.2673599999999999E-3</v>
      </c>
      <c r="I195" s="38">
        <f t="shared" si="40"/>
        <v>4.5118015999999994E-5</v>
      </c>
      <c r="J195" s="38">
        <f t="shared" si="41"/>
        <v>1.6062013695999998E-6</v>
      </c>
      <c r="K195" s="38">
        <f t="shared" si="42"/>
        <v>-1.0840199991653208E-4</v>
      </c>
      <c r="L195" s="38">
        <f t="shared" si="43"/>
        <v>-3.8591111970285424E-6</v>
      </c>
      <c r="M195" s="38">
        <f t="shared" ca="1" si="44"/>
        <v>-7.0666952432033817E-4</v>
      </c>
      <c r="N195" s="38">
        <f t="shared" ca="1" si="45"/>
        <v>5.4677894025273533E-6</v>
      </c>
      <c r="O195" s="128">
        <f t="shared" ca="1" si="46"/>
        <v>3294163650.3662081</v>
      </c>
      <c r="P195" s="38">
        <f t="shared" ca="1" si="47"/>
        <v>4694187040.1934242</v>
      </c>
      <c r="Q195" s="38">
        <f t="shared" ca="1" si="48"/>
        <v>360551153.45621622</v>
      </c>
      <c r="R195" s="12">
        <f t="shared" ca="1" si="49"/>
        <v>-2.3383304733350574E-3</v>
      </c>
    </row>
    <row r="196" spans="1:18" x14ac:dyDescent="0.2">
      <c r="A196" s="2">
        <v>386</v>
      </c>
      <c r="B196" s="2">
        <v>-6.075000055716373E-4</v>
      </c>
      <c r="C196" s="125">
        <v>1</v>
      </c>
      <c r="D196" s="127">
        <f t="shared" si="35"/>
        <v>3.8600000000000002E-2</v>
      </c>
      <c r="E196" s="127">
        <f t="shared" si="36"/>
        <v>-6.075000055716373E-4</v>
      </c>
      <c r="F196" s="38">
        <f t="shared" si="37"/>
        <v>3.8600000000000002E-2</v>
      </c>
      <c r="G196" s="38">
        <f t="shared" si="38"/>
        <v>-6.075000055716373E-4</v>
      </c>
      <c r="H196" s="38">
        <f t="shared" si="39"/>
        <v>1.4899600000000002E-3</v>
      </c>
      <c r="I196" s="38">
        <f t="shared" si="40"/>
        <v>5.7512456000000015E-5</v>
      </c>
      <c r="J196" s="38">
        <f t="shared" si="41"/>
        <v>2.2199808016000009E-6</v>
      </c>
      <c r="K196" s="38">
        <f t="shared" si="42"/>
        <v>-2.3449500215065202E-5</v>
      </c>
      <c r="L196" s="38">
        <f t="shared" si="43"/>
        <v>-9.0515070830151689E-7</v>
      </c>
      <c r="M196" s="38">
        <f t="shared" ca="1" si="44"/>
        <v>-6.8451511531815933E-4</v>
      </c>
      <c r="N196" s="38">
        <f t="shared" ca="1" si="45"/>
        <v>5.9313271292688326E-9</v>
      </c>
      <c r="O196" s="128">
        <f t="shared" ca="1" si="46"/>
        <v>3268523219.5542798</v>
      </c>
      <c r="P196" s="38">
        <f t="shared" ca="1" si="47"/>
        <v>4606674061.1550922</v>
      </c>
      <c r="Q196" s="38">
        <f t="shared" ca="1" si="48"/>
        <v>350043880.11443621</v>
      </c>
      <c r="R196" s="12">
        <f t="shared" ca="1" si="49"/>
        <v>7.7015109746522031E-5</v>
      </c>
    </row>
    <row r="197" spans="1:18" x14ac:dyDescent="0.2">
      <c r="A197" s="2">
        <v>386</v>
      </c>
      <c r="B197" s="2">
        <v>-6.075000055716373E-4</v>
      </c>
      <c r="C197" s="125">
        <v>1</v>
      </c>
      <c r="D197" s="127">
        <f t="shared" si="35"/>
        <v>3.8600000000000002E-2</v>
      </c>
      <c r="E197" s="127">
        <f t="shared" si="36"/>
        <v>-6.075000055716373E-4</v>
      </c>
      <c r="F197" s="38">
        <f t="shared" si="37"/>
        <v>3.8600000000000002E-2</v>
      </c>
      <c r="G197" s="38">
        <f t="shared" si="38"/>
        <v>-6.075000055716373E-4</v>
      </c>
      <c r="H197" s="38">
        <f t="shared" si="39"/>
        <v>1.4899600000000002E-3</v>
      </c>
      <c r="I197" s="38">
        <f t="shared" si="40"/>
        <v>5.7512456000000015E-5</v>
      </c>
      <c r="J197" s="38">
        <f t="shared" si="41"/>
        <v>2.2199808016000009E-6</v>
      </c>
      <c r="K197" s="38">
        <f t="shared" si="42"/>
        <v>-2.3449500215065202E-5</v>
      </c>
      <c r="L197" s="38">
        <f t="shared" si="43"/>
        <v>-9.0515070830151689E-7</v>
      </c>
      <c r="M197" s="38">
        <f t="shared" ca="1" si="44"/>
        <v>-6.8451511531815933E-4</v>
      </c>
      <c r="N197" s="38">
        <f t="shared" ca="1" si="45"/>
        <v>5.9313271292688326E-9</v>
      </c>
      <c r="O197" s="128">
        <f t="shared" ca="1" si="46"/>
        <v>3268523219.5542798</v>
      </c>
      <c r="P197" s="38">
        <f t="shared" ca="1" si="47"/>
        <v>4606674061.1550922</v>
      </c>
      <c r="Q197" s="38">
        <f t="shared" ca="1" si="48"/>
        <v>350043880.11443621</v>
      </c>
      <c r="R197" s="12">
        <f t="shared" ca="1" si="49"/>
        <v>7.7015109746522031E-5</v>
      </c>
    </row>
    <row r="198" spans="1:18" x14ac:dyDescent="0.2">
      <c r="A198" s="2">
        <v>402</v>
      </c>
      <c r="B198" s="2">
        <v>3.2500000088475645E-5</v>
      </c>
      <c r="C198" s="125">
        <v>0.1</v>
      </c>
      <c r="D198" s="127">
        <f t="shared" si="35"/>
        <v>4.02E-2</v>
      </c>
      <c r="E198" s="127">
        <f t="shared" si="36"/>
        <v>3.2500000088475645E-5</v>
      </c>
      <c r="F198" s="38">
        <f t="shared" si="37"/>
        <v>4.0200000000000001E-3</v>
      </c>
      <c r="G198" s="38">
        <f t="shared" si="38"/>
        <v>3.2500000088475647E-6</v>
      </c>
      <c r="H198" s="38">
        <f t="shared" si="39"/>
        <v>1.6160400000000001E-4</v>
      </c>
      <c r="I198" s="38">
        <f t="shared" si="40"/>
        <v>6.4964808000000002E-6</v>
      </c>
      <c r="J198" s="38">
        <f t="shared" si="41"/>
        <v>2.6115852816000002E-7</v>
      </c>
      <c r="K198" s="38">
        <f t="shared" si="42"/>
        <v>1.3065000035567209E-7</v>
      </c>
      <c r="L198" s="38">
        <f t="shared" si="43"/>
        <v>5.2521300142980184E-9</v>
      </c>
      <c r="M198" s="38">
        <f t="shared" ca="1" si="44"/>
        <v>-6.7271637466600413E-4</v>
      </c>
      <c r="N198" s="38">
        <f t="shared" ca="1" si="45"/>
        <v>4.9733013522185092E-8</v>
      </c>
      <c r="O198" s="128">
        <f t="shared" ca="1" si="46"/>
        <v>32549080.646309271</v>
      </c>
      <c r="P198" s="38">
        <f t="shared" ca="1" si="47"/>
        <v>45604331.039411552</v>
      </c>
      <c r="Q198" s="38">
        <f t="shared" ca="1" si="48"/>
        <v>3445167.9699143679</v>
      </c>
      <c r="R198" s="12">
        <f t="shared" ca="1" si="49"/>
        <v>7.0521637475447977E-4</v>
      </c>
    </row>
    <row r="199" spans="1:18" x14ac:dyDescent="0.2">
      <c r="A199" s="2">
        <v>402</v>
      </c>
      <c r="B199" s="2">
        <v>8.0325000017182902E-3</v>
      </c>
      <c r="C199" s="125">
        <v>0.1</v>
      </c>
      <c r="D199" s="127">
        <f t="shared" si="35"/>
        <v>4.02E-2</v>
      </c>
      <c r="E199" s="127">
        <f t="shared" si="36"/>
        <v>8.0325000017182902E-3</v>
      </c>
      <c r="F199" s="38">
        <f t="shared" si="37"/>
        <v>4.0200000000000001E-3</v>
      </c>
      <c r="G199" s="38">
        <f t="shared" si="38"/>
        <v>8.0325000017182906E-4</v>
      </c>
      <c r="H199" s="38">
        <f t="shared" si="39"/>
        <v>1.6160400000000001E-4</v>
      </c>
      <c r="I199" s="38">
        <f t="shared" si="40"/>
        <v>6.4964808000000002E-6</v>
      </c>
      <c r="J199" s="38">
        <f t="shared" si="41"/>
        <v>2.6115852816000002E-7</v>
      </c>
      <c r="K199" s="38">
        <f t="shared" si="42"/>
        <v>3.2290650006907529E-5</v>
      </c>
      <c r="L199" s="38">
        <f t="shared" si="43"/>
        <v>1.2980841302776827E-6</v>
      </c>
      <c r="M199" s="38">
        <f t="shared" ca="1" si="44"/>
        <v>-6.7271637466600413E-4</v>
      </c>
      <c r="N199" s="38">
        <f t="shared" ca="1" si="45"/>
        <v>7.5780792159669296E-6</v>
      </c>
      <c r="O199" s="128">
        <f t="shared" ca="1" si="46"/>
        <v>32549080.646309271</v>
      </c>
      <c r="P199" s="38">
        <f t="shared" ca="1" si="47"/>
        <v>45604331.039411552</v>
      </c>
      <c r="Q199" s="38">
        <f t="shared" ca="1" si="48"/>
        <v>3445167.9699143679</v>
      </c>
      <c r="R199" s="12">
        <f t="shared" ca="1" si="49"/>
        <v>8.7052163763842935E-3</v>
      </c>
    </row>
    <row r="200" spans="1:18" x14ac:dyDescent="0.2">
      <c r="A200" s="2">
        <v>464</v>
      </c>
      <c r="B200" s="2">
        <v>-5.5500000016763806E-3</v>
      </c>
      <c r="C200" s="125">
        <v>0.1</v>
      </c>
      <c r="D200" s="127">
        <f t="shared" si="35"/>
        <v>4.6399999999999997E-2</v>
      </c>
      <c r="E200" s="127">
        <f t="shared" si="36"/>
        <v>-5.5500000016763806E-3</v>
      </c>
      <c r="F200" s="38">
        <f t="shared" si="37"/>
        <v>4.64E-3</v>
      </c>
      <c r="G200" s="38">
        <f t="shared" si="38"/>
        <v>-5.5500000016763809E-4</v>
      </c>
      <c r="H200" s="38">
        <f t="shared" si="39"/>
        <v>2.1529599999999999E-4</v>
      </c>
      <c r="I200" s="38">
        <f t="shared" si="40"/>
        <v>9.9897343999999997E-6</v>
      </c>
      <c r="J200" s="38">
        <f t="shared" si="41"/>
        <v>4.6352367615999998E-7</v>
      </c>
      <c r="K200" s="38">
        <f t="shared" si="42"/>
        <v>-2.5752000007778405E-5</v>
      </c>
      <c r="L200" s="38">
        <f t="shared" si="43"/>
        <v>-1.1948928003609179E-6</v>
      </c>
      <c r="M200" s="38">
        <f t="shared" ca="1" si="44"/>
        <v>-6.2710758874841017E-4</v>
      </c>
      <c r="N200" s="38">
        <f t="shared" ca="1" si="45"/>
        <v>2.4234869709263776E-6</v>
      </c>
      <c r="O200" s="128">
        <f t="shared" ca="1" si="46"/>
        <v>32025401.405799087</v>
      </c>
      <c r="P200" s="38">
        <f t="shared" ca="1" si="47"/>
        <v>43840705.645624176</v>
      </c>
      <c r="Q200" s="38">
        <f t="shared" ca="1" si="48"/>
        <v>3235992.5311189163</v>
      </c>
      <c r="R200" s="12">
        <f t="shared" ca="1" si="49"/>
        <v>-4.9228924129279704E-3</v>
      </c>
    </row>
    <row r="201" spans="1:18" x14ac:dyDescent="0.2">
      <c r="A201" s="2">
        <v>502</v>
      </c>
      <c r="B201" s="2">
        <v>-6.8424999990384094E-3</v>
      </c>
      <c r="C201" s="125">
        <v>0.1</v>
      </c>
      <c r="D201" s="127">
        <f t="shared" si="35"/>
        <v>5.0200000000000002E-2</v>
      </c>
      <c r="E201" s="127">
        <f t="shared" si="36"/>
        <v>-6.8424999990384094E-3</v>
      </c>
      <c r="F201" s="38">
        <f t="shared" si="37"/>
        <v>5.0200000000000002E-3</v>
      </c>
      <c r="G201" s="38">
        <f t="shared" si="38"/>
        <v>-6.8424999990384099E-4</v>
      </c>
      <c r="H201" s="38">
        <f t="shared" si="39"/>
        <v>2.5200400000000001E-4</v>
      </c>
      <c r="I201" s="38">
        <f t="shared" si="40"/>
        <v>1.26506008E-5</v>
      </c>
      <c r="J201" s="38">
        <f t="shared" si="41"/>
        <v>6.3506016016000005E-7</v>
      </c>
      <c r="K201" s="38">
        <f t="shared" si="42"/>
        <v>-3.4349349995172817E-5</v>
      </c>
      <c r="L201" s="38">
        <f t="shared" si="43"/>
        <v>-1.7243373697576755E-6</v>
      </c>
      <c r="M201" s="38">
        <f t="shared" ca="1" si="44"/>
        <v>-5.992413001124255E-4</v>
      </c>
      <c r="N201" s="38">
        <f t="shared" ca="1" si="45"/>
        <v>3.8978279181714971E-6</v>
      </c>
      <c r="O201" s="128">
        <f t="shared" ca="1" si="46"/>
        <v>31707492.874339625</v>
      </c>
      <c r="P201" s="38">
        <f t="shared" ca="1" si="47"/>
        <v>42781761.081048883</v>
      </c>
      <c r="Q201" s="38">
        <f t="shared" ca="1" si="48"/>
        <v>3111676.8502470218</v>
      </c>
      <c r="R201" s="12">
        <f t="shared" ca="1" si="49"/>
        <v>-6.2432586989259837E-3</v>
      </c>
    </row>
    <row r="202" spans="1:18" x14ac:dyDescent="0.2">
      <c r="A202" s="2">
        <v>502</v>
      </c>
      <c r="B202" s="2">
        <v>-4.8424999986309558E-3</v>
      </c>
      <c r="C202" s="125">
        <v>0.1</v>
      </c>
      <c r="D202" s="127">
        <f t="shared" si="35"/>
        <v>5.0200000000000002E-2</v>
      </c>
      <c r="E202" s="127">
        <f t="shared" si="36"/>
        <v>-4.8424999986309558E-3</v>
      </c>
      <c r="F202" s="38">
        <f t="shared" si="37"/>
        <v>5.0200000000000002E-3</v>
      </c>
      <c r="G202" s="38">
        <f t="shared" si="38"/>
        <v>-4.842499998630956E-4</v>
      </c>
      <c r="H202" s="38">
        <f t="shared" si="39"/>
        <v>2.5200400000000001E-4</v>
      </c>
      <c r="I202" s="38">
        <f t="shared" si="40"/>
        <v>1.26506008E-5</v>
      </c>
      <c r="J202" s="38">
        <f t="shared" si="41"/>
        <v>6.3506016016000005E-7</v>
      </c>
      <c r="K202" s="38">
        <f t="shared" si="42"/>
        <v>-2.43093499931274E-5</v>
      </c>
      <c r="L202" s="38">
        <f t="shared" si="43"/>
        <v>-1.2203293696549954E-6</v>
      </c>
      <c r="M202" s="38">
        <f t="shared" ca="1" si="44"/>
        <v>-5.992413001124255E-4</v>
      </c>
      <c r="N202" s="38">
        <f t="shared" ca="1" si="45"/>
        <v>1.800524438255317E-6</v>
      </c>
      <c r="O202" s="128">
        <f t="shared" ca="1" si="46"/>
        <v>31707492.874339625</v>
      </c>
      <c r="P202" s="38">
        <f t="shared" ca="1" si="47"/>
        <v>42781761.081048883</v>
      </c>
      <c r="Q202" s="38">
        <f t="shared" ca="1" si="48"/>
        <v>3111676.8502470218</v>
      </c>
      <c r="R202" s="12">
        <f t="shared" ca="1" si="49"/>
        <v>-4.2432586985185301E-3</v>
      </c>
    </row>
    <row r="203" spans="1:18" x14ac:dyDescent="0.2">
      <c r="A203" s="2">
        <v>524.5</v>
      </c>
      <c r="B203" s="2">
        <v>-1.5393750072689727E-3</v>
      </c>
      <c r="C203" s="125">
        <v>1</v>
      </c>
      <c r="D203" s="127">
        <f t="shared" si="35"/>
        <v>5.2449999999999997E-2</v>
      </c>
      <c r="E203" s="127">
        <f t="shared" si="36"/>
        <v>-1.5393750072689727E-3</v>
      </c>
      <c r="F203" s="38">
        <f t="shared" si="37"/>
        <v>5.2449999999999997E-2</v>
      </c>
      <c r="G203" s="38">
        <f t="shared" si="38"/>
        <v>-1.5393750072689727E-3</v>
      </c>
      <c r="H203" s="38">
        <f t="shared" si="39"/>
        <v>2.7510024999999995E-3</v>
      </c>
      <c r="I203" s="38">
        <f t="shared" si="40"/>
        <v>1.4429008112499996E-4</v>
      </c>
      <c r="J203" s="38">
        <f t="shared" si="41"/>
        <v>7.5680147550062474E-6</v>
      </c>
      <c r="K203" s="38">
        <f t="shared" si="42"/>
        <v>-8.0740219131257617E-5</v>
      </c>
      <c r="L203" s="38">
        <f t="shared" si="43"/>
        <v>-4.2348244934344613E-6</v>
      </c>
      <c r="M203" s="38">
        <f t="shared" ca="1" si="44"/>
        <v>-5.8277286256436516E-4</v>
      </c>
      <c r="N203" s="38">
        <f t="shared" ca="1" si="45"/>
        <v>9.1508766325345488E-7</v>
      </c>
      <c r="O203" s="128">
        <f t="shared" ca="1" si="46"/>
        <v>3152034682.0364594</v>
      </c>
      <c r="P203" s="38">
        <f t="shared" ca="1" si="47"/>
        <v>4216256253.2698793</v>
      </c>
      <c r="Q203" s="38">
        <f t="shared" ca="1" si="48"/>
        <v>303944699.421027</v>
      </c>
      <c r="R203" s="12">
        <f t="shared" ca="1" si="49"/>
        <v>-9.5660214470460754E-4</v>
      </c>
    </row>
    <row r="204" spans="1:18" x14ac:dyDescent="0.2">
      <c r="A204" s="2">
        <v>564</v>
      </c>
      <c r="B204" s="2">
        <v>1.6574999994190875E-2</v>
      </c>
      <c r="C204" s="125">
        <v>0.1</v>
      </c>
      <c r="D204" s="127">
        <f t="shared" si="35"/>
        <v>5.6399999999999999E-2</v>
      </c>
      <c r="E204" s="127">
        <f t="shared" si="36"/>
        <v>1.6574999994190875E-2</v>
      </c>
      <c r="F204" s="38">
        <f t="shared" si="37"/>
        <v>5.64E-3</v>
      </c>
      <c r="G204" s="38">
        <f t="shared" si="38"/>
        <v>1.6574999994190876E-3</v>
      </c>
      <c r="H204" s="38">
        <f t="shared" si="39"/>
        <v>3.1809599999999997E-4</v>
      </c>
      <c r="I204" s="38">
        <f t="shared" si="40"/>
        <v>1.7940614399999997E-5</v>
      </c>
      <c r="J204" s="38">
        <f t="shared" si="41"/>
        <v>1.0118506521599998E-6</v>
      </c>
      <c r="K204" s="38">
        <f t="shared" si="42"/>
        <v>9.3482999967236534E-5</v>
      </c>
      <c r="L204" s="38">
        <f t="shared" si="43"/>
        <v>5.2724411981521401E-6</v>
      </c>
      <c r="M204" s="38">
        <f t="shared" ca="1" si="44"/>
        <v>-5.5391798627049086E-4</v>
      </c>
      <c r="N204" s="38">
        <f t="shared" ca="1" si="45"/>
        <v>2.9339983118137268E-5</v>
      </c>
      <c r="O204" s="128">
        <f t="shared" ca="1" si="46"/>
        <v>31193753.093285665</v>
      </c>
      <c r="P204" s="38">
        <f t="shared" ca="1" si="47"/>
        <v>41089472.690347932</v>
      </c>
      <c r="Q204" s="38">
        <f t="shared" ca="1" si="48"/>
        <v>2915101.0426808558</v>
      </c>
      <c r="R204" s="12">
        <f t="shared" ca="1" si="49"/>
        <v>1.7128917980461365E-2</v>
      </c>
    </row>
    <row r="205" spans="1:18" x14ac:dyDescent="0.2">
      <c r="A205" s="2">
        <v>580</v>
      </c>
      <c r="B205" s="2">
        <v>2.41499999538064E-3</v>
      </c>
      <c r="C205" s="125">
        <v>1</v>
      </c>
      <c r="D205" s="127">
        <f t="shared" si="35"/>
        <v>5.8000000000000003E-2</v>
      </c>
      <c r="E205" s="127">
        <f t="shared" si="36"/>
        <v>2.41499999538064E-3</v>
      </c>
      <c r="F205" s="38">
        <f t="shared" si="37"/>
        <v>5.8000000000000003E-2</v>
      </c>
      <c r="G205" s="38">
        <f t="shared" si="38"/>
        <v>2.41499999538064E-3</v>
      </c>
      <c r="H205" s="38">
        <f t="shared" si="39"/>
        <v>3.3640000000000002E-3</v>
      </c>
      <c r="I205" s="38">
        <f t="shared" si="40"/>
        <v>1.9511200000000003E-4</v>
      </c>
      <c r="J205" s="38">
        <f t="shared" si="41"/>
        <v>1.1316496000000002E-5</v>
      </c>
      <c r="K205" s="38">
        <f t="shared" si="42"/>
        <v>1.4006999973207714E-4</v>
      </c>
      <c r="L205" s="38">
        <f t="shared" si="43"/>
        <v>8.1240599844604754E-6</v>
      </c>
      <c r="M205" s="38">
        <f t="shared" ca="1" si="44"/>
        <v>-5.4225037859760637E-4</v>
      </c>
      <c r="N205" s="38">
        <f t="shared" ca="1" si="45"/>
        <v>8.7453297743944799E-6</v>
      </c>
      <c r="O205" s="128">
        <f t="shared" ca="1" si="46"/>
        <v>3106216730.8620276</v>
      </c>
      <c r="P205" s="38">
        <f t="shared" ca="1" si="47"/>
        <v>4065983259.5791454</v>
      </c>
      <c r="Q205" s="38">
        <f t="shared" ca="1" si="48"/>
        <v>286561803.45025951</v>
      </c>
      <c r="R205" s="12">
        <f t="shared" ca="1" si="49"/>
        <v>2.9572503739782466E-3</v>
      </c>
    </row>
    <row r="206" spans="1:18" x14ac:dyDescent="0.2">
      <c r="A206" s="2">
        <v>650</v>
      </c>
      <c r="B206" s="2">
        <v>-2.2975000028964132E-3</v>
      </c>
      <c r="C206" s="125">
        <v>0.1</v>
      </c>
      <c r="D206" s="127">
        <f t="shared" si="35"/>
        <v>6.5000000000000002E-2</v>
      </c>
      <c r="E206" s="127">
        <f t="shared" si="36"/>
        <v>-2.2975000028964132E-3</v>
      </c>
      <c r="F206" s="38">
        <f t="shared" si="37"/>
        <v>6.5000000000000006E-3</v>
      </c>
      <c r="G206" s="38">
        <f t="shared" si="38"/>
        <v>-2.2975000028964133E-4</v>
      </c>
      <c r="H206" s="38">
        <f t="shared" si="39"/>
        <v>4.2250000000000008E-4</v>
      </c>
      <c r="I206" s="38">
        <f t="shared" si="40"/>
        <v>2.7462500000000007E-5</v>
      </c>
      <c r="J206" s="38">
        <f t="shared" si="41"/>
        <v>1.7850625000000004E-6</v>
      </c>
      <c r="K206" s="38">
        <f t="shared" si="42"/>
        <v>-1.4933750018826687E-5</v>
      </c>
      <c r="L206" s="38">
        <f t="shared" si="43"/>
        <v>-9.7069375122373461E-7</v>
      </c>
      <c r="M206" s="38">
        <f t="shared" ca="1" si="44"/>
        <v>-4.9134318711708082E-4</v>
      </c>
      <c r="N206" s="38">
        <f t="shared" ca="1" si="45"/>
        <v>3.2622024431861367E-7</v>
      </c>
      <c r="O206" s="128">
        <f t="shared" ca="1" si="46"/>
        <v>30491236.340709183</v>
      </c>
      <c r="P206" s="38">
        <f t="shared" ca="1" si="47"/>
        <v>38813945.557548262</v>
      </c>
      <c r="Q206" s="38">
        <f t="shared" ca="1" si="48"/>
        <v>2655062.6754301512</v>
      </c>
      <c r="R206" s="12">
        <f t="shared" ca="1" si="49"/>
        <v>-1.8061568157793323E-3</v>
      </c>
    </row>
    <row r="207" spans="1:18" x14ac:dyDescent="0.2">
      <c r="A207" s="2">
        <v>650</v>
      </c>
      <c r="B207" s="2">
        <v>7.0249999407678843E-4</v>
      </c>
      <c r="C207" s="125">
        <v>0.1</v>
      </c>
      <c r="D207" s="127">
        <f t="shared" si="35"/>
        <v>6.5000000000000002E-2</v>
      </c>
      <c r="E207" s="127">
        <f t="shared" si="36"/>
        <v>7.0249999407678843E-4</v>
      </c>
      <c r="F207" s="38">
        <f t="shared" si="37"/>
        <v>6.5000000000000006E-3</v>
      </c>
      <c r="G207" s="38">
        <f t="shared" si="38"/>
        <v>7.0249999407678845E-5</v>
      </c>
      <c r="H207" s="38">
        <f t="shared" si="39"/>
        <v>4.2250000000000008E-4</v>
      </c>
      <c r="I207" s="38">
        <f t="shared" si="40"/>
        <v>2.7462500000000007E-5</v>
      </c>
      <c r="J207" s="38">
        <f t="shared" si="41"/>
        <v>1.7850625000000004E-6</v>
      </c>
      <c r="K207" s="38">
        <f t="shared" si="42"/>
        <v>4.566249961499125E-6</v>
      </c>
      <c r="L207" s="38">
        <f t="shared" si="43"/>
        <v>2.9680624749744314E-7</v>
      </c>
      <c r="M207" s="38">
        <f t="shared" ca="1" si="44"/>
        <v>-4.9134318711708082E-4</v>
      </c>
      <c r="N207" s="38">
        <f t="shared" ca="1" si="45"/>
        <v>1.4252615412830981E-7</v>
      </c>
      <c r="O207" s="128">
        <f t="shared" ca="1" si="46"/>
        <v>30491236.340709183</v>
      </c>
      <c r="P207" s="38">
        <f t="shared" ca="1" si="47"/>
        <v>38813945.557548262</v>
      </c>
      <c r="Q207" s="38">
        <f t="shared" ca="1" si="48"/>
        <v>2655062.6754301512</v>
      </c>
      <c r="R207" s="12">
        <f t="shared" ca="1" si="49"/>
        <v>1.1938431811938694E-3</v>
      </c>
    </row>
    <row r="208" spans="1:18" x14ac:dyDescent="0.2">
      <c r="A208" s="2">
        <v>911</v>
      </c>
      <c r="B208" s="2">
        <v>4.2987499982700683E-3</v>
      </c>
      <c r="C208" s="125">
        <v>0.1</v>
      </c>
      <c r="D208" s="127">
        <f t="shared" si="35"/>
        <v>9.11E-2</v>
      </c>
      <c r="E208" s="127">
        <f t="shared" si="36"/>
        <v>4.2987499982700683E-3</v>
      </c>
      <c r="F208" s="38">
        <f t="shared" si="37"/>
        <v>9.11E-3</v>
      </c>
      <c r="G208" s="38">
        <f t="shared" si="38"/>
        <v>4.2987499982700684E-4</v>
      </c>
      <c r="H208" s="38">
        <f t="shared" si="39"/>
        <v>8.2992099999999996E-4</v>
      </c>
      <c r="I208" s="38">
        <f t="shared" si="40"/>
        <v>7.56058031E-5</v>
      </c>
      <c r="J208" s="38">
        <f t="shared" si="41"/>
        <v>6.8876886624100002E-6</v>
      </c>
      <c r="K208" s="38">
        <f t="shared" si="42"/>
        <v>3.9161612484240321E-5</v>
      </c>
      <c r="L208" s="38">
        <f t="shared" si="43"/>
        <v>3.5676228973142932E-6</v>
      </c>
      <c r="M208" s="38">
        <f t="shared" ca="1" si="44"/>
        <v>-3.0352097600948519E-4</v>
      </c>
      <c r="N208" s="38">
        <f t="shared" ca="1" si="45"/>
        <v>2.1180898120696066E-6</v>
      </c>
      <c r="O208" s="128">
        <f t="shared" ca="1" si="46"/>
        <v>28429761.343608048</v>
      </c>
      <c r="P208" s="38">
        <f t="shared" ca="1" si="47"/>
        <v>32404274.375224113</v>
      </c>
      <c r="Q208" s="38">
        <f t="shared" ca="1" si="48"/>
        <v>1952513.4799726899</v>
      </c>
      <c r="R208" s="12">
        <f t="shared" ca="1" si="49"/>
        <v>4.6022709742795532E-3</v>
      </c>
    </row>
    <row r="209" spans="1:18" x14ac:dyDescent="0.2">
      <c r="A209" s="2">
        <v>930</v>
      </c>
      <c r="B209" s="2">
        <v>-6.3474999988102354E-3</v>
      </c>
      <c r="C209" s="125">
        <v>0.1</v>
      </c>
      <c r="D209" s="127">
        <f t="shared" si="35"/>
        <v>9.2999999999999999E-2</v>
      </c>
      <c r="E209" s="127">
        <f t="shared" si="36"/>
        <v>-6.3474999988102354E-3</v>
      </c>
      <c r="F209" s="38">
        <f t="shared" si="37"/>
        <v>9.300000000000001E-3</v>
      </c>
      <c r="G209" s="38">
        <f t="shared" si="38"/>
        <v>-6.3474999988102356E-4</v>
      </c>
      <c r="H209" s="38">
        <f t="shared" si="39"/>
        <v>8.6490000000000004E-4</v>
      </c>
      <c r="I209" s="38">
        <f t="shared" si="40"/>
        <v>8.0435700000000006E-5</v>
      </c>
      <c r="J209" s="38">
        <f t="shared" si="41"/>
        <v>7.4805201000000003E-6</v>
      </c>
      <c r="K209" s="38">
        <f t="shared" si="42"/>
        <v>-5.9031749988935191E-5</v>
      </c>
      <c r="L209" s="38">
        <f t="shared" si="43"/>
        <v>-5.4899527489709726E-6</v>
      </c>
      <c r="M209" s="38">
        <f t="shared" ca="1" si="44"/>
        <v>-2.899705714703506E-4</v>
      </c>
      <c r="N209" s="38">
        <f t="shared" ca="1" si="45"/>
        <v>3.6693662763088672E-6</v>
      </c>
      <c r="O209" s="128">
        <f t="shared" ca="1" si="46"/>
        <v>28283774.885740582</v>
      </c>
      <c r="P209" s="38">
        <f t="shared" ca="1" si="47"/>
        <v>31966047.133623932</v>
      </c>
      <c r="Q209" s="38">
        <f t="shared" ca="1" si="48"/>
        <v>1906290.7520455776</v>
      </c>
      <c r="R209" s="12">
        <f t="shared" ca="1" si="49"/>
        <v>-6.0575294273398847E-3</v>
      </c>
    </row>
    <row r="210" spans="1:18" x14ac:dyDescent="0.2">
      <c r="A210" s="2">
        <v>965</v>
      </c>
      <c r="B210" s="2">
        <v>1.1462499969638884E-3</v>
      </c>
      <c r="C210" s="125">
        <v>0.1</v>
      </c>
      <c r="D210" s="127">
        <f t="shared" si="35"/>
        <v>9.6500000000000002E-2</v>
      </c>
      <c r="E210" s="127">
        <f t="shared" si="36"/>
        <v>1.1462499969638884E-3</v>
      </c>
      <c r="F210" s="38">
        <f t="shared" si="37"/>
        <v>9.6500000000000006E-3</v>
      </c>
      <c r="G210" s="38">
        <f t="shared" si="38"/>
        <v>1.1462499969638884E-4</v>
      </c>
      <c r="H210" s="38">
        <f t="shared" si="39"/>
        <v>9.3122500000000004E-4</v>
      </c>
      <c r="I210" s="38">
        <f t="shared" si="40"/>
        <v>8.9863212500000008E-5</v>
      </c>
      <c r="J210" s="38">
        <f t="shared" si="41"/>
        <v>8.6718000062500009E-6</v>
      </c>
      <c r="K210" s="38">
        <f t="shared" si="42"/>
        <v>1.1061312470701523E-5</v>
      </c>
      <c r="L210" s="38">
        <f t="shared" si="43"/>
        <v>1.0674166534226971E-6</v>
      </c>
      <c r="M210" s="38">
        <f t="shared" ca="1" si="44"/>
        <v>-2.6505281142048874E-4</v>
      </c>
      <c r="N210" s="38">
        <f t="shared" ca="1" si="45"/>
        <v>1.9917756169536302E-7</v>
      </c>
      <c r="O210" s="128">
        <f t="shared" ca="1" si="46"/>
        <v>28016283.584799744</v>
      </c>
      <c r="P210" s="38">
        <f t="shared" ca="1" si="47"/>
        <v>31168632.938964613</v>
      </c>
      <c r="Q210" s="38">
        <f t="shared" ca="1" si="48"/>
        <v>1822840.8232031548</v>
      </c>
      <c r="R210" s="12">
        <f t="shared" ca="1" si="49"/>
        <v>1.4113028083843771E-3</v>
      </c>
    </row>
    <row r="211" spans="1:18" x14ac:dyDescent="0.2">
      <c r="A211" s="2">
        <v>968</v>
      </c>
      <c r="B211" s="2">
        <v>-1.640000002225861E-3</v>
      </c>
      <c r="C211" s="125">
        <v>0.1</v>
      </c>
      <c r="D211" s="127">
        <f t="shared" si="35"/>
        <v>9.6799999999999997E-2</v>
      </c>
      <c r="E211" s="127">
        <f t="shared" si="36"/>
        <v>-1.640000002225861E-3</v>
      </c>
      <c r="F211" s="38">
        <f t="shared" si="37"/>
        <v>9.6800000000000011E-3</v>
      </c>
      <c r="G211" s="38">
        <f t="shared" si="38"/>
        <v>-1.6400000022258611E-4</v>
      </c>
      <c r="H211" s="38">
        <f t="shared" si="39"/>
        <v>9.3702400000000006E-4</v>
      </c>
      <c r="I211" s="38">
        <f t="shared" si="40"/>
        <v>9.0703923199999997E-5</v>
      </c>
      <c r="J211" s="38">
        <f t="shared" si="41"/>
        <v>8.7801397657599996E-6</v>
      </c>
      <c r="K211" s="38">
        <f t="shared" si="42"/>
        <v>-1.5875200021546336E-5</v>
      </c>
      <c r="L211" s="38">
        <f t="shared" si="43"/>
        <v>-1.5367193620856854E-6</v>
      </c>
      <c r="M211" s="38">
        <f t="shared" ca="1" si="44"/>
        <v>-2.6291962791755559E-4</v>
      </c>
      <c r="N211" s="38">
        <f t="shared" ca="1" si="45"/>
        <v>1.8963503573051026E-7</v>
      </c>
      <c r="O211" s="128">
        <f t="shared" ca="1" si="46"/>
        <v>27993441.871247988</v>
      </c>
      <c r="P211" s="38">
        <f t="shared" ca="1" si="47"/>
        <v>31100874.523487471</v>
      </c>
      <c r="Q211" s="38">
        <f t="shared" ca="1" si="48"/>
        <v>1815789.7919074274</v>
      </c>
      <c r="R211" s="12">
        <f t="shared" ca="1" si="49"/>
        <v>-1.3770803743083054E-3</v>
      </c>
    </row>
    <row r="212" spans="1:18" x14ac:dyDescent="0.2">
      <c r="A212" s="2">
        <v>1011</v>
      </c>
      <c r="B212" s="2">
        <v>5.2375000086612999E-4</v>
      </c>
      <c r="C212" s="125">
        <v>1</v>
      </c>
      <c r="D212" s="127">
        <f t="shared" si="35"/>
        <v>0.1011</v>
      </c>
      <c r="E212" s="127">
        <f t="shared" si="36"/>
        <v>5.2375000086612999E-4</v>
      </c>
      <c r="F212" s="38">
        <f t="shared" si="37"/>
        <v>0.1011</v>
      </c>
      <c r="G212" s="38">
        <f t="shared" si="38"/>
        <v>5.2375000086612999E-4</v>
      </c>
      <c r="H212" s="38">
        <f t="shared" si="39"/>
        <v>1.022121E-2</v>
      </c>
      <c r="I212" s="38">
        <f t="shared" si="40"/>
        <v>1.0333643309999999E-3</v>
      </c>
      <c r="J212" s="38">
        <f t="shared" si="41"/>
        <v>1.0447313386409998E-4</v>
      </c>
      <c r="K212" s="38">
        <f t="shared" si="42"/>
        <v>5.2951125087565741E-5</v>
      </c>
      <c r="L212" s="38">
        <f t="shared" si="43"/>
        <v>5.3533587463528963E-6</v>
      </c>
      <c r="M212" s="38">
        <f t="shared" ca="1" si="44"/>
        <v>-2.3238953510930322E-4</v>
      </c>
      <c r="N212" s="38">
        <f t="shared" ca="1" si="45"/>
        <v>5.7174699786514334E-7</v>
      </c>
      <c r="O212" s="128">
        <f t="shared" ca="1" si="46"/>
        <v>2766753294.5692253</v>
      </c>
      <c r="P212" s="38">
        <f t="shared" ca="1" si="47"/>
        <v>3013986882.4049683</v>
      </c>
      <c r="Q212" s="38">
        <f t="shared" ca="1" si="48"/>
        <v>171647812.05400553</v>
      </c>
      <c r="R212" s="12">
        <f t="shared" ca="1" si="49"/>
        <v>7.5613953597543316E-4</v>
      </c>
    </row>
    <row r="213" spans="1:18" x14ac:dyDescent="0.2">
      <c r="A213" s="2">
        <v>1030</v>
      </c>
      <c r="B213" s="2">
        <v>-1.0225000005448237E-3</v>
      </c>
      <c r="C213" s="125">
        <v>1</v>
      </c>
      <c r="D213" s="127">
        <f t="shared" ref="D213:D276" si="50">A213/A$18</f>
        <v>0.10299999999999999</v>
      </c>
      <c r="E213" s="127">
        <f t="shared" ref="E213:E276" si="51">B213/B$18</f>
        <v>-1.0225000005448237E-3</v>
      </c>
      <c r="F213" s="38">
        <f t="shared" ref="F213:F276" si="52">$C213*D213</f>
        <v>0.10299999999999999</v>
      </c>
      <c r="G213" s="38">
        <f t="shared" ref="G213:G276" si="53">$C213*E213</f>
        <v>-1.0225000005448237E-3</v>
      </c>
      <c r="H213" s="38">
        <f t="shared" ref="H213:H276" si="54">C213*D213*D213</f>
        <v>1.0608999999999999E-2</v>
      </c>
      <c r="I213" s="38">
        <f t="shared" ref="I213:I276" si="55">C213*D213*D213*D213</f>
        <v>1.0927269999999997E-3</v>
      </c>
      <c r="J213" s="38">
        <f t="shared" ref="J213:J276" si="56">C213*D213*D213*D213*D213</f>
        <v>1.1255088099999996E-4</v>
      </c>
      <c r="K213" s="38">
        <f t="shared" ref="K213:K276" si="57">C213*E213*D213</f>
        <v>-1.0531750005611683E-4</v>
      </c>
      <c r="L213" s="38">
        <f t="shared" ref="L213:L276" si="58">C213*E213*D213*D213</f>
        <v>-1.0847702505780032E-5</v>
      </c>
      <c r="M213" s="38">
        <f t="shared" ref="M213:M276" ca="1" si="59">+E$4+E$5*D213+E$6*D213^2</f>
        <v>-2.1892661394819335E-4</v>
      </c>
      <c r="N213" s="38">
        <f t="shared" ref="N213:N276" ca="1" si="60">C213*(M213-E213)^2</f>
        <v>6.4573018764637755E-7</v>
      </c>
      <c r="O213" s="128">
        <f t="shared" ref="O213:O276" ca="1" si="61">(C213*O$1-O$2*F213+O$3*H213)^2</f>
        <v>2752441097.3687768</v>
      </c>
      <c r="P213" s="38">
        <f t="shared" ref="P213:P276" ca="1" si="62">(-C213*O$2+O$4*F213-O$5*H213)^2</f>
        <v>2972128214.5207319</v>
      </c>
      <c r="Q213" s="38">
        <f t="shared" ref="Q213:Q276" ca="1" si="63">+(C213*O$3-F213*O$5+H213*O$6)^2</f>
        <v>167363382.77593395</v>
      </c>
      <c r="R213" s="12">
        <f t="shared" ref="R213:R276" ca="1" si="64">+E213-M213</f>
        <v>-8.0357338659663039E-4</v>
      </c>
    </row>
    <row r="214" spans="1:18" x14ac:dyDescent="0.2">
      <c r="A214" s="2">
        <v>1032</v>
      </c>
      <c r="B214" s="2">
        <v>-5.8000000717584044E-4</v>
      </c>
      <c r="C214" s="125">
        <v>1</v>
      </c>
      <c r="D214" s="127">
        <f t="shared" si="50"/>
        <v>0.1032</v>
      </c>
      <c r="E214" s="127">
        <f t="shared" si="51"/>
        <v>-5.8000000717584044E-4</v>
      </c>
      <c r="F214" s="38">
        <f t="shared" si="52"/>
        <v>0.1032</v>
      </c>
      <c r="G214" s="38">
        <f t="shared" si="53"/>
        <v>-5.8000000717584044E-4</v>
      </c>
      <c r="H214" s="38">
        <f t="shared" si="54"/>
        <v>1.065024E-2</v>
      </c>
      <c r="I214" s="38">
        <f t="shared" si="55"/>
        <v>1.099104768E-3</v>
      </c>
      <c r="J214" s="38">
        <f t="shared" si="56"/>
        <v>1.1342761205760001E-4</v>
      </c>
      <c r="K214" s="38">
        <f t="shared" si="57"/>
        <v>-5.9856000740546734E-5</v>
      </c>
      <c r="L214" s="38">
        <f t="shared" si="58"/>
        <v>-6.1771392764244231E-6</v>
      </c>
      <c r="M214" s="38">
        <f t="shared" ca="1" si="59"/>
        <v>-2.1751043127383359E-4</v>
      </c>
      <c r="N214" s="38">
        <f t="shared" ca="1" si="60"/>
        <v>1.313986926376168E-7</v>
      </c>
      <c r="O214" s="128">
        <f t="shared" ca="1" si="61"/>
        <v>2750937694.5132213</v>
      </c>
      <c r="P214" s="38">
        <f t="shared" ca="1" si="62"/>
        <v>2967743482.5460219</v>
      </c>
      <c r="Q214" s="38">
        <f t="shared" ca="1" si="63"/>
        <v>166916067.04390836</v>
      </c>
      <c r="R214" s="12">
        <f t="shared" ca="1" si="64"/>
        <v>-3.6248957590200687E-4</v>
      </c>
    </row>
    <row r="215" spans="1:18" x14ac:dyDescent="0.2">
      <c r="A215" s="2">
        <v>1044.5</v>
      </c>
      <c r="B215" s="2">
        <v>-5.6893750006565824E-3</v>
      </c>
      <c r="C215" s="125">
        <v>1</v>
      </c>
      <c r="D215" s="127">
        <f t="shared" si="50"/>
        <v>0.10445</v>
      </c>
      <c r="E215" s="127">
        <f t="shared" si="51"/>
        <v>-5.6893750006565824E-3</v>
      </c>
      <c r="F215" s="38">
        <f t="shared" si="52"/>
        <v>0.10445</v>
      </c>
      <c r="G215" s="38">
        <f t="shared" si="53"/>
        <v>-5.6893750006565824E-3</v>
      </c>
      <c r="H215" s="38">
        <f t="shared" si="54"/>
        <v>1.0909802499999999E-2</v>
      </c>
      <c r="I215" s="38">
        <f t="shared" si="55"/>
        <v>1.1395288711249999E-3</v>
      </c>
      <c r="J215" s="38">
        <f t="shared" si="56"/>
        <v>1.1902379058900625E-4</v>
      </c>
      <c r="K215" s="38">
        <f t="shared" si="57"/>
        <v>-5.9425521881858003E-4</v>
      </c>
      <c r="L215" s="38">
        <f t="shared" si="58"/>
        <v>-6.2069957605600682E-5</v>
      </c>
      <c r="M215" s="38">
        <f t="shared" ca="1" si="59"/>
        <v>-2.0866346228599767E-4</v>
      </c>
      <c r="N215" s="38">
        <f t="shared" ca="1" si="60"/>
        <v>3.0038198966828466E-5</v>
      </c>
      <c r="O215" s="128">
        <f t="shared" ca="1" si="61"/>
        <v>2741554976.0051789</v>
      </c>
      <c r="P215" s="38">
        <f t="shared" ca="1" si="62"/>
        <v>2940431211.2356734</v>
      </c>
      <c r="Q215" s="38">
        <f t="shared" ca="1" si="63"/>
        <v>164136159.95523962</v>
      </c>
      <c r="R215" s="12">
        <f t="shared" ca="1" si="64"/>
        <v>-5.4807115383705852E-3</v>
      </c>
    </row>
    <row r="216" spans="1:18" x14ac:dyDescent="0.2">
      <c r="A216" s="2">
        <v>1046</v>
      </c>
      <c r="B216" s="2">
        <v>-6.0825000036857091E-3</v>
      </c>
      <c r="C216" s="125">
        <v>0.1</v>
      </c>
      <c r="D216" s="127">
        <f t="shared" si="50"/>
        <v>0.1046</v>
      </c>
      <c r="E216" s="127">
        <f t="shared" si="51"/>
        <v>-6.0825000036857091E-3</v>
      </c>
      <c r="F216" s="38">
        <f t="shared" si="52"/>
        <v>1.0460000000000001E-2</v>
      </c>
      <c r="G216" s="38">
        <f t="shared" si="53"/>
        <v>-6.0825000036857091E-4</v>
      </c>
      <c r="H216" s="38">
        <f t="shared" si="54"/>
        <v>1.094116E-3</v>
      </c>
      <c r="I216" s="38">
        <f t="shared" si="55"/>
        <v>1.1444453360000001E-4</v>
      </c>
      <c r="J216" s="38">
        <f t="shared" si="56"/>
        <v>1.197089821456E-5</v>
      </c>
      <c r="K216" s="38">
        <f t="shared" si="57"/>
        <v>-6.3622950038552515E-5</v>
      </c>
      <c r="L216" s="38">
        <f t="shared" si="58"/>
        <v>-6.6549605740325931E-6</v>
      </c>
      <c r="M216" s="38">
        <f t="shared" ca="1" si="59"/>
        <v>-2.0760230946823062E-4</v>
      </c>
      <c r="N216" s="38">
        <f t="shared" ca="1" si="60"/>
        <v>3.4514422917521842E-6</v>
      </c>
      <c r="O216" s="128">
        <f t="shared" ca="1" si="61"/>
        <v>27404306.185624395</v>
      </c>
      <c r="P216" s="38">
        <f t="shared" ca="1" si="62"/>
        <v>29371644.201201823</v>
      </c>
      <c r="Q216" s="38">
        <f t="shared" ca="1" si="63"/>
        <v>1638044.0078661698</v>
      </c>
      <c r="R216" s="12">
        <f t="shared" ca="1" si="64"/>
        <v>-5.8748976942174782E-3</v>
      </c>
    </row>
    <row r="217" spans="1:18" x14ac:dyDescent="0.2">
      <c r="A217" s="2">
        <v>1046</v>
      </c>
      <c r="B217" s="2">
        <v>-2.0825000028708018E-3</v>
      </c>
      <c r="C217" s="125">
        <v>1</v>
      </c>
      <c r="D217" s="127">
        <f t="shared" si="50"/>
        <v>0.1046</v>
      </c>
      <c r="E217" s="127">
        <f t="shared" si="51"/>
        <v>-2.0825000028708018E-3</v>
      </c>
      <c r="F217" s="38">
        <f t="shared" si="52"/>
        <v>0.1046</v>
      </c>
      <c r="G217" s="38">
        <f t="shared" si="53"/>
        <v>-2.0825000028708018E-3</v>
      </c>
      <c r="H217" s="38">
        <f t="shared" si="54"/>
        <v>1.094116E-2</v>
      </c>
      <c r="I217" s="38">
        <f t="shared" si="55"/>
        <v>1.144445336E-3</v>
      </c>
      <c r="J217" s="38">
        <f t="shared" si="56"/>
        <v>1.197089821456E-4</v>
      </c>
      <c r="K217" s="38">
        <f t="shared" si="57"/>
        <v>-2.1782950030028588E-4</v>
      </c>
      <c r="L217" s="38">
        <f t="shared" si="58"/>
        <v>-2.2784965731409901E-5</v>
      </c>
      <c r="M217" s="38">
        <f t="shared" ca="1" si="59"/>
        <v>-2.0760230946823062E-4</v>
      </c>
      <c r="N217" s="38">
        <f t="shared" ca="1" si="60"/>
        <v>3.515241360726282E-6</v>
      </c>
      <c r="O217" s="128">
        <f t="shared" ca="1" si="61"/>
        <v>2740430618.5624394</v>
      </c>
      <c r="P217" s="38">
        <f t="shared" ca="1" si="62"/>
        <v>2937164420.1201825</v>
      </c>
      <c r="Q217" s="38">
        <f t="shared" ca="1" si="63"/>
        <v>163804400.78661695</v>
      </c>
      <c r="R217" s="12">
        <f t="shared" ca="1" si="64"/>
        <v>-1.8748976934025712E-3</v>
      </c>
    </row>
    <row r="218" spans="1:18" x14ac:dyDescent="0.2">
      <c r="A218" s="2">
        <v>1084</v>
      </c>
      <c r="B218" s="2">
        <v>-7.3750000010477379E-3</v>
      </c>
      <c r="C218" s="125">
        <v>0.1</v>
      </c>
      <c r="D218" s="127">
        <f t="shared" si="50"/>
        <v>0.1084</v>
      </c>
      <c r="E218" s="127">
        <f t="shared" si="51"/>
        <v>-7.3750000010477379E-3</v>
      </c>
      <c r="F218" s="38">
        <f t="shared" si="52"/>
        <v>1.0840000000000001E-2</v>
      </c>
      <c r="G218" s="38">
        <f t="shared" si="53"/>
        <v>-7.3750000010477381E-4</v>
      </c>
      <c r="H218" s="38">
        <f t="shared" si="54"/>
        <v>1.1750560000000001E-3</v>
      </c>
      <c r="I218" s="38">
        <f t="shared" si="55"/>
        <v>1.2737607039999999E-4</v>
      </c>
      <c r="J218" s="38">
        <f t="shared" si="56"/>
        <v>1.3807566031359999E-5</v>
      </c>
      <c r="K218" s="38">
        <f t="shared" si="57"/>
        <v>-7.9945000011357473E-5</v>
      </c>
      <c r="L218" s="38">
        <f t="shared" si="58"/>
        <v>-8.6660380012311492E-6</v>
      </c>
      <c r="M218" s="38">
        <f t="shared" ca="1" si="59"/>
        <v>-1.8075432735245277E-4</v>
      </c>
      <c r="N218" s="38">
        <f t="shared" ca="1" si="60"/>
        <v>5.1757170813483337E-6</v>
      </c>
      <c r="O218" s="128">
        <f t="shared" ca="1" si="61"/>
        <v>27120587.771727838</v>
      </c>
      <c r="P218" s="38">
        <f t="shared" ca="1" si="62"/>
        <v>28551661.562287334</v>
      </c>
      <c r="Q218" s="38">
        <f t="shared" ca="1" si="63"/>
        <v>1555299.5982734156</v>
      </c>
      <c r="R218" s="12">
        <f t="shared" ca="1" si="64"/>
        <v>-7.1942456736952855E-3</v>
      </c>
    </row>
    <row r="219" spans="1:18" x14ac:dyDescent="0.2">
      <c r="A219" s="2">
        <v>1084</v>
      </c>
      <c r="B219" s="2">
        <v>4.6250000013969839E-3</v>
      </c>
      <c r="C219" s="125">
        <v>0.1</v>
      </c>
      <c r="D219" s="127">
        <f t="shared" si="50"/>
        <v>0.1084</v>
      </c>
      <c r="E219" s="127">
        <f t="shared" si="51"/>
        <v>4.6250000013969839E-3</v>
      </c>
      <c r="F219" s="38">
        <f t="shared" si="52"/>
        <v>1.0840000000000001E-2</v>
      </c>
      <c r="G219" s="38">
        <f t="shared" si="53"/>
        <v>4.6250000013969839E-4</v>
      </c>
      <c r="H219" s="38">
        <f t="shared" si="54"/>
        <v>1.1750560000000001E-3</v>
      </c>
      <c r="I219" s="38">
        <f t="shared" si="55"/>
        <v>1.2737607039999999E-4</v>
      </c>
      <c r="J219" s="38">
        <f t="shared" si="56"/>
        <v>1.3807566031359999E-5</v>
      </c>
      <c r="K219" s="38">
        <f t="shared" si="57"/>
        <v>5.0135000015143303E-5</v>
      </c>
      <c r="L219" s="38">
        <f t="shared" si="58"/>
        <v>5.4346340016415339E-6</v>
      </c>
      <c r="M219" s="38">
        <f t="shared" ca="1" si="59"/>
        <v>-1.8075432735245277E-4</v>
      </c>
      <c r="N219" s="38">
        <f t="shared" ca="1" si="60"/>
        <v>2.3095274668293947E-6</v>
      </c>
      <c r="O219" s="128">
        <f t="shared" ca="1" si="61"/>
        <v>27120587.771727838</v>
      </c>
      <c r="P219" s="38">
        <f t="shared" ca="1" si="62"/>
        <v>28551661.562287334</v>
      </c>
      <c r="Q219" s="38">
        <f t="shared" ca="1" si="63"/>
        <v>1555299.5982734156</v>
      </c>
      <c r="R219" s="12">
        <f t="shared" ca="1" si="64"/>
        <v>4.8057543287494363E-3</v>
      </c>
    </row>
    <row r="220" spans="1:18" x14ac:dyDescent="0.2">
      <c r="A220" s="2">
        <v>1090.5</v>
      </c>
      <c r="B220" s="2">
        <v>-1.8118750012945384E-3</v>
      </c>
      <c r="C220" s="125">
        <v>1</v>
      </c>
      <c r="D220" s="127">
        <f t="shared" si="50"/>
        <v>0.10904999999999999</v>
      </c>
      <c r="E220" s="127">
        <f t="shared" si="51"/>
        <v>-1.8118750012945384E-3</v>
      </c>
      <c r="F220" s="38">
        <f t="shared" si="52"/>
        <v>0.10904999999999999</v>
      </c>
      <c r="G220" s="38">
        <f t="shared" si="53"/>
        <v>-1.8118750012945384E-3</v>
      </c>
      <c r="H220" s="38">
        <f t="shared" si="54"/>
        <v>1.1891902499999999E-2</v>
      </c>
      <c r="I220" s="38">
        <f t="shared" si="55"/>
        <v>1.2968119676249998E-3</v>
      </c>
      <c r="J220" s="38">
        <f t="shared" si="56"/>
        <v>1.4141734506950622E-4</v>
      </c>
      <c r="K220" s="38">
        <f t="shared" si="57"/>
        <v>-1.9758496889116939E-4</v>
      </c>
      <c r="L220" s="38">
        <f t="shared" si="58"/>
        <v>-2.1546640857582022E-5</v>
      </c>
      <c r="M220" s="38">
        <f t="shared" ca="1" si="59"/>
        <v>-1.76168568455568E-4</v>
      </c>
      <c r="N220" s="38">
        <f t="shared" ca="1" si="60"/>
        <v>2.6755355344307891E-6</v>
      </c>
      <c r="O220" s="128">
        <f t="shared" ca="1" si="61"/>
        <v>2707227216.4113798</v>
      </c>
      <c r="P220" s="38">
        <f t="shared" ca="1" si="62"/>
        <v>2841286163.8901439</v>
      </c>
      <c r="Q220" s="38">
        <f t="shared" ca="1" si="63"/>
        <v>154139559.2655119</v>
      </c>
      <c r="R220" s="12">
        <f t="shared" ca="1" si="64"/>
        <v>-1.6357064328389704E-3</v>
      </c>
    </row>
    <row r="221" spans="1:18" x14ac:dyDescent="0.2">
      <c r="A221" s="2">
        <v>1119</v>
      </c>
      <c r="B221" s="2">
        <v>-3.8812499988125637E-3</v>
      </c>
      <c r="C221" s="125">
        <v>0.1</v>
      </c>
      <c r="D221" s="127">
        <f t="shared" si="50"/>
        <v>0.1119</v>
      </c>
      <c r="E221" s="127">
        <f t="shared" si="51"/>
        <v>-3.8812499988125637E-3</v>
      </c>
      <c r="F221" s="38">
        <f t="shared" si="52"/>
        <v>1.119E-2</v>
      </c>
      <c r="G221" s="38">
        <f t="shared" si="53"/>
        <v>-3.881249998812564E-4</v>
      </c>
      <c r="H221" s="38">
        <f t="shared" si="54"/>
        <v>1.2521610000000001E-3</v>
      </c>
      <c r="I221" s="38">
        <f t="shared" si="55"/>
        <v>1.4011681590000001E-4</v>
      </c>
      <c r="J221" s="38">
        <f t="shared" si="56"/>
        <v>1.5679071699210002E-5</v>
      </c>
      <c r="K221" s="38">
        <f t="shared" si="57"/>
        <v>-4.3431187486712588E-5</v>
      </c>
      <c r="L221" s="38">
        <f t="shared" si="58"/>
        <v>-4.8599498797631386E-6</v>
      </c>
      <c r="M221" s="38">
        <f t="shared" ca="1" si="59"/>
        <v>-1.560847438328817E-4</v>
      </c>
      <c r="N221" s="38">
        <f t="shared" ca="1" si="60"/>
        <v>1.3876856176907843E-6</v>
      </c>
      <c r="O221" s="128">
        <f t="shared" ca="1" si="61"/>
        <v>26861166.524479669</v>
      </c>
      <c r="P221" s="38">
        <f t="shared" ca="1" si="62"/>
        <v>27809285.065207507</v>
      </c>
      <c r="Q221" s="38">
        <f t="shared" ca="1" si="63"/>
        <v>1481286.7103147777</v>
      </c>
      <c r="R221" s="12">
        <f t="shared" ca="1" si="64"/>
        <v>-3.7251652549796822E-3</v>
      </c>
    </row>
    <row r="222" spans="1:18" x14ac:dyDescent="0.2">
      <c r="A222" s="2">
        <v>1119</v>
      </c>
      <c r="B222" s="2">
        <v>7.1187499997904524E-3</v>
      </c>
      <c r="C222" s="125">
        <v>0.1</v>
      </c>
      <c r="D222" s="127">
        <f t="shared" si="50"/>
        <v>0.1119</v>
      </c>
      <c r="E222" s="127">
        <f t="shared" si="51"/>
        <v>7.1187499997904524E-3</v>
      </c>
      <c r="F222" s="38">
        <f t="shared" si="52"/>
        <v>1.119E-2</v>
      </c>
      <c r="G222" s="38">
        <f t="shared" si="53"/>
        <v>7.1187499997904524E-4</v>
      </c>
      <c r="H222" s="38">
        <f t="shared" si="54"/>
        <v>1.2521610000000001E-3</v>
      </c>
      <c r="I222" s="38">
        <f t="shared" si="55"/>
        <v>1.4011681590000001E-4</v>
      </c>
      <c r="J222" s="38">
        <f t="shared" si="56"/>
        <v>1.5679071699210002E-5</v>
      </c>
      <c r="K222" s="38">
        <f t="shared" si="57"/>
        <v>7.9658812497655163E-5</v>
      </c>
      <c r="L222" s="38">
        <f t="shared" si="58"/>
        <v>8.9138211184876121E-6</v>
      </c>
      <c r="M222" s="38">
        <f t="shared" ca="1" si="59"/>
        <v>-1.560847438328817E-4</v>
      </c>
      <c r="N222" s="38">
        <f t="shared" ca="1" si="60"/>
        <v>5.2923220547029186E-6</v>
      </c>
      <c r="O222" s="128">
        <f t="shared" ca="1" si="61"/>
        <v>26861166.524479669</v>
      </c>
      <c r="P222" s="38">
        <f t="shared" ca="1" si="62"/>
        <v>27809285.065207507</v>
      </c>
      <c r="Q222" s="38">
        <f t="shared" ca="1" si="63"/>
        <v>1481286.7103147777</v>
      </c>
      <c r="R222" s="12">
        <f t="shared" ca="1" si="64"/>
        <v>7.2748347436233339E-3</v>
      </c>
    </row>
    <row r="223" spans="1:18" x14ac:dyDescent="0.2">
      <c r="A223" s="2">
        <v>1119</v>
      </c>
      <c r="B223" s="2">
        <v>-1.6812500034575351E-3</v>
      </c>
      <c r="C223" s="125">
        <v>1</v>
      </c>
      <c r="D223" s="127">
        <f t="shared" si="50"/>
        <v>0.1119</v>
      </c>
      <c r="E223" s="127">
        <f t="shared" si="51"/>
        <v>-1.6812500034575351E-3</v>
      </c>
      <c r="F223" s="38">
        <f t="shared" si="52"/>
        <v>0.1119</v>
      </c>
      <c r="G223" s="38">
        <f t="shared" si="53"/>
        <v>-1.6812500034575351E-3</v>
      </c>
      <c r="H223" s="38">
        <f t="shared" si="54"/>
        <v>1.2521610000000001E-2</v>
      </c>
      <c r="I223" s="38">
        <f t="shared" si="55"/>
        <v>1.4011681590000002E-3</v>
      </c>
      <c r="J223" s="38">
        <f t="shared" si="56"/>
        <v>1.5679071699210002E-4</v>
      </c>
      <c r="K223" s="38">
        <f t="shared" si="57"/>
        <v>-1.8813187538689816E-4</v>
      </c>
      <c r="L223" s="38">
        <f t="shared" si="58"/>
        <v>-2.1051956855793905E-5</v>
      </c>
      <c r="M223" s="38">
        <f t="shared" ca="1" si="59"/>
        <v>-1.560847438328817E-4</v>
      </c>
      <c r="N223" s="38">
        <f t="shared" ca="1" si="60"/>
        <v>2.3261290691659362E-6</v>
      </c>
      <c r="O223" s="128">
        <f t="shared" ca="1" si="61"/>
        <v>2686116652.4479671</v>
      </c>
      <c r="P223" s="38">
        <f t="shared" ca="1" si="62"/>
        <v>2780928506.5207505</v>
      </c>
      <c r="Q223" s="38">
        <f t="shared" ca="1" si="63"/>
        <v>148128671.03147766</v>
      </c>
      <c r="R223" s="12">
        <f t="shared" ca="1" si="64"/>
        <v>-1.5251652596246534E-3</v>
      </c>
    </row>
    <row r="224" spans="1:18" x14ac:dyDescent="0.2">
      <c r="A224" s="2">
        <v>1146</v>
      </c>
      <c r="B224" s="2">
        <v>-7.9574999981559813E-3</v>
      </c>
      <c r="C224" s="125">
        <v>0.1</v>
      </c>
      <c r="D224" s="127">
        <f t="shared" si="50"/>
        <v>0.11459999999999999</v>
      </c>
      <c r="E224" s="127">
        <f t="shared" si="51"/>
        <v>-7.9574999981559813E-3</v>
      </c>
      <c r="F224" s="38">
        <f t="shared" si="52"/>
        <v>1.146E-2</v>
      </c>
      <c r="G224" s="38">
        <f t="shared" si="53"/>
        <v>-7.9574999981559815E-4</v>
      </c>
      <c r="H224" s="38">
        <f t="shared" si="54"/>
        <v>1.3133159999999999E-3</v>
      </c>
      <c r="I224" s="38">
        <f t="shared" si="55"/>
        <v>1.5050601359999999E-4</v>
      </c>
      <c r="J224" s="38">
        <f t="shared" si="56"/>
        <v>1.7247989158559999E-5</v>
      </c>
      <c r="K224" s="38">
        <f t="shared" si="57"/>
        <v>-9.1192949978867547E-5</v>
      </c>
      <c r="L224" s="38">
        <f t="shared" si="58"/>
        <v>-1.0450712067578221E-5</v>
      </c>
      <c r="M224" s="38">
        <f t="shared" ca="1" si="59"/>
        <v>-1.3709246099085531E-4</v>
      </c>
      <c r="N224" s="38">
        <f t="shared" ca="1" si="60"/>
        <v>6.1158774047349111E-6</v>
      </c>
      <c r="O224" s="128">
        <f t="shared" ca="1" si="61"/>
        <v>26662279.989182085</v>
      </c>
      <c r="P224" s="38">
        <f t="shared" ca="1" si="62"/>
        <v>27244962.735398676</v>
      </c>
      <c r="Q224" s="38">
        <f t="shared" ca="1" si="63"/>
        <v>1425617.8991326015</v>
      </c>
      <c r="R224" s="12">
        <f t="shared" ca="1" si="64"/>
        <v>-7.8204075371651263E-3</v>
      </c>
    </row>
    <row r="225" spans="1:18" x14ac:dyDescent="0.2">
      <c r="A225" s="2">
        <v>1146</v>
      </c>
      <c r="B225" s="2">
        <v>-9.5750000036787242E-4</v>
      </c>
      <c r="C225" s="2">
        <v>0.1</v>
      </c>
      <c r="D225" s="127">
        <f t="shared" si="50"/>
        <v>0.11459999999999999</v>
      </c>
      <c r="E225" s="127">
        <f t="shared" si="51"/>
        <v>-9.5750000036787242E-4</v>
      </c>
      <c r="F225" s="38">
        <f t="shared" si="52"/>
        <v>1.146E-2</v>
      </c>
      <c r="G225" s="38">
        <f t="shared" si="53"/>
        <v>-9.5750000036787247E-5</v>
      </c>
      <c r="H225" s="38">
        <f t="shared" si="54"/>
        <v>1.3133159999999999E-3</v>
      </c>
      <c r="I225" s="38">
        <f t="shared" si="55"/>
        <v>1.5050601359999999E-4</v>
      </c>
      <c r="J225" s="38">
        <f t="shared" si="56"/>
        <v>1.7247989158559999E-5</v>
      </c>
      <c r="K225" s="38">
        <f t="shared" si="57"/>
        <v>-1.0972950004215818E-5</v>
      </c>
      <c r="L225" s="38">
        <f t="shared" si="58"/>
        <v>-1.2575000704831326E-6</v>
      </c>
      <c r="M225" s="38">
        <f t="shared" ca="1" si="59"/>
        <v>-1.3709246099085531E-4</v>
      </c>
      <c r="N225" s="38">
        <f t="shared" ca="1" si="60"/>
        <v>6.730685306666519E-8</v>
      </c>
      <c r="O225" s="128">
        <f t="shared" ca="1" si="61"/>
        <v>26662279.989182085</v>
      </c>
      <c r="P225" s="38">
        <f t="shared" ca="1" si="62"/>
        <v>27244962.735398676</v>
      </c>
      <c r="Q225" s="38">
        <f t="shared" ca="1" si="63"/>
        <v>1425617.8991326015</v>
      </c>
      <c r="R225" s="12">
        <f t="shared" ca="1" si="64"/>
        <v>-8.2040753937701711E-4</v>
      </c>
    </row>
    <row r="226" spans="1:18" x14ac:dyDescent="0.2">
      <c r="A226" s="2">
        <v>1146</v>
      </c>
      <c r="B226" s="2">
        <v>1.0425000000395812E-3</v>
      </c>
      <c r="C226" s="2">
        <v>0.1</v>
      </c>
      <c r="D226" s="127">
        <f t="shared" si="50"/>
        <v>0.11459999999999999</v>
      </c>
      <c r="E226" s="127">
        <f t="shared" si="51"/>
        <v>1.0425000000395812E-3</v>
      </c>
      <c r="F226" s="38">
        <f t="shared" si="52"/>
        <v>1.146E-2</v>
      </c>
      <c r="G226" s="38">
        <f t="shared" si="53"/>
        <v>1.0425000000395812E-4</v>
      </c>
      <c r="H226" s="38">
        <f t="shared" si="54"/>
        <v>1.3133159999999999E-3</v>
      </c>
      <c r="I226" s="38">
        <f t="shared" si="55"/>
        <v>1.5050601359999999E-4</v>
      </c>
      <c r="J226" s="38">
        <f t="shared" si="56"/>
        <v>1.7247989158559999E-5</v>
      </c>
      <c r="K226" s="38">
        <f t="shared" si="57"/>
        <v>1.1947050000453601E-5</v>
      </c>
      <c r="L226" s="38">
        <f t="shared" si="58"/>
        <v>1.3691319300519826E-6</v>
      </c>
      <c r="M226" s="38">
        <f t="shared" ca="1" si="59"/>
        <v>-1.3709246099085531E-4</v>
      </c>
      <c r="N226" s="38">
        <f t="shared" ca="1" si="60"/>
        <v>1.3914383741198424E-7</v>
      </c>
      <c r="O226" s="128">
        <f t="shared" ca="1" si="61"/>
        <v>26662279.989182085</v>
      </c>
      <c r="P226" s="38">
        <f t="shared" ca="1" si="62"/>
        <v>27244962.735398676</v>
      </c>
      <c r="Q226" s="38">
        <f t="shared" ca="1" si="63"/>
        <v>1425617.8991326015</v>
      </c>
      <c r="R226" s="12">
        <f t="shared" ca="1" si="64"/>
        <v>1.1795924610304366E-3</v>
      </c>
    </row>
    <row r="227" spans="1:18" x14ac:dyDescent="0.2">
      <c r="A227" s="2">
        <v>1161</v>
      </c>
      <c r="B227" s="2">
        <v>1.1124999582534656E-4</v>
      </c>
      <c r="C227" s="2">
        <v>1</v>
      </c>
      <c r="D227" s="127">
        <f t="shared" si="50"/>
        <v>0.11609999999999999</v>
      </c>
      <c r="E227" s="127">
        <f t="shared" si="51"/>
        <v>1.1124999582534656E-4</v>
      </c>
      <c r="F227" s="38">
        <f t="shared" si="52"/>
        <v>0.11609999999999999</v>
      </c>
      <c r="G227" s="38">
        <f t="shared" si="53"/>
        <v>1.1124999582534656E-4</v>
      </c>
      <c r="H227" s="38">
        <f t="shared" si="54"/>
        <v>1.3479209999999998E-2</v>
      </c>
      <c r="I227" s="38">
        <f t="shared" si="55"/>
        <v>1.5649362809999998E-3</v>
      </c>
      <c r="J227" s="38">
        <f t="shared" si="56"/>
        <v>1.8168910222409997E-4</v>
      </c>
      <c r="K227" s="38">
        <f t="shared" si="57"/>
        <v>1.2916124515322735E-5</v>
      </c>
      <c r="L227" s="38">
        <f t="shared" si="58"/>
        <v>1.4995620562289695E-6</v>
      </c>
      <c r="M227" s="38">
        <f t="shared" ca="1" si="59"/>
        <v>-1.2655569656848376E-4</v>
      </c>
      <c r="N227" s="38">
        <f t="shared" ca="1" si="60"/>
        <v>5.6551547334909046E-8</v>
      </c>
      <c r="O227" s="128">
        <f t="shared" ca="1" si="61"/>
        <v>2655225199.9043827</v>
      </c>
      <c r="P227" s="38">
        <f t="shared" ca="1" si="62"/>
        <v>2693458095.9197421</v>
      </c>
      <c r="Q227" s="38">
        <f t="shared" ca="1" si="63"/>
        <v>139522373.62753746</v>
      </c>
      <c r="R227" s="12">
        <f t="shared" ca="1" si="64"/>
        <v>2.3780569239383032E-4</v>
      </c>
    </row>
    <row r="228" spans="1:18" x14ac:dyDescent="0.2">
      <c r="A228" s="2">
        <v>1181</v>
      </c>
      <c r="B228" s="2">
        <v>2.5362500018673018E-3</v>
      </c>
      <c r="C228" s="2">
        <v>0.1</v>
      </c>
      <c r="D228" s="127">
        <f t="shared" si="50"/>
        <v>0.1181</v>
      </c>
      <c r="E228" s="127">
        <f t="shared" si="51"/>
        <v>2.5362500018673018E-3</v>
      </c>
      <c r="F228" s="38">
        <f t="shared" si="52"/>
        <v>1.1810000000000001E-2</v>
      </c>
      <c r="G228" s="38">
        <f t="shared" si="53"/>
        <v>2.5362500018673019E-4</v>
      </c>
      <c r="H228" s="38">
        <f t="shared" si="54"/>
        <v>1.394761E-3</v>
      </c>
      <c r="I228" s="38">
        <f t="shared" si="55"/>
        <v>1.6472127409999999E-4</v>
      </c>
      <c r="J228" s="38">
        <f t="shared" si="56"/>
        <v>1.9453582471209999E-5</v>
      </c>
      <c r="K228" s="38">
        <f t="shared" si="57"/>
        <v>2.9953112522052835E-5</v>
      </c>
      <c r="L228" s="38">
        <f t="shared" si="58"/>
        <v>3.5374625888544397E-6</v>
      </c>
      <c r="M228" s="38">
        <f t="shared" ca="1" si="59"/>
        <v>-1.12522792697765E-4</v>
      </c>
      <c r="N228" s="38">
        <f t="shared" ca="1" si="60"/>
        <v>7.0159973172280335E-7</v>
      </c>
      <c r="O228" s="128">
        <f t="shared" ca="1" si="61"/>
        <v>26406062.775765345</v>
      </c>
      <c r="P228" s="38">
        <f t="shared" ca="1" si="62"/>
        <v>26524200.412924409</v>
      </c>
      <c r="Q228" s="38">
        <f t="shared" ca="1" si="63"/>
        <v>1355286.7615970455</v>
      </c>
      <c r="R228" s="12">
        <f t="shared" ca="1" si="64"/>
        <v>2.6487727945650667E-3</v>
      </c>
    </row>
    <row r="229" spans="1:18" x14ac:dyDescent="0.2">
      <c r="A229" s="2">
        <v>1181</v>
      </c>
      <c r="B229" s="2">
        <v>1.5536250000877772E-2</v>
      </c>
      <c r="C229" s="2">
        <v>0.1</v>
      </c>
      <c r="D229" s="127">
        <f t="shared" si="50"/>
        <v>0.1181</v>
      </c>
      <c r="E229" s="127">
        <f t="shared" si="51"/>
        <v>1.5536250000877772E-2</v>
      </c>
      <c r="F229" s="38">
        <f t="shared" si="52"/>
        <v>1.1810000000000001E-2</v>
      </c>
      <c r="G229" s="38">
        <f t="shared" si="53"/>
        <v>1.5536250000877773E-3</v>
      </c>
      <c r="H229" s="38">
        <f t="shared" si="54"/>
        <v>1.394761E-3</v>
      </c>
      <c r="I229" s="38">
        <f t="shared" si="55"/>
        <v>1.6472127409999999E-4</v>
      </c>
      <c r="J229" s="38">
        <f t="shared" si="56"/>
        <v>1.9453582471209999E-5</v>
      </c>
      <c r="K229" s="38">
        <f t="shared" si="57"/>
        <v>1.8348311251036649E-4</v>
      </c>
      <c r="L229" s="38">
        <f t="shared" si="58"/>
        <v>2.1669355587474283E-5</v>
      </c>
      <c r="M229" s="38">
        <f t="shared" ca="1" si="59"/>
        <v>-1.12522792697765E-4</v>
      </c>
      <c r="N229" s="38">
        <f t="shared" ca="1" si="60"/>
        <v>2.4488408994494996E-5</v>
      </c>
      <c r="O229" s="128">
        <f t="shared" ca="1" si="61"/>
        <v>26406062.775765345</v>
      </c>
      <c r="P229" s="38">
        <f t="shared" ca="1" si="62"/>
        <v>26524200.412924409</v>
      </c>
      <c r="Q229" s="38">
        <f t="shared" ca="1" si="63"/>
        <v>1355286.7615970455</v>
      </c>
      <c r="R229" s="12">
        <f t="shared" ca="1" si="64"/>
        <v>1.5648772793575537E-2</v>
      </c>
    </row>
    <row r="230" spans="1:18" x14ac:dyDescent="0.2">
      <c r="A230" s="2">
        <v>1205</v>
      </c>
      <c r="B230" s="2">
        <v>-1.7537500025355257E-3</v>
      </c>
      <c r="C230" s="2">
        <v>0.1</v>
      </c>
      <c r="D230" s="127">
        <f t="shared" si="50"/>
        <v>0.1205</v>
      </c>
      <c r="E230" s="127">
        <f t="shared" si="51"/>
        <v>-1.7537500025355257E-3</v>
      </c>
      <c r="F230" s="38">
        <f t="shared" si="52"/>
        <v>1.205E-2</v>
      </c>
      <c r="G230" s="38">
        <f t="shared" si="53"/>
        <v>-1.7537500025355257E-4</v>
      </c>
      <c r="H230" s="38">
        <f t="shared" si="54"/>
        <v>1.452025E-3</v>
      </c>
      <c r="I230" s="38">
        <f t="shared" si="55"/>
        <v>1.749690125E-4</v>
      </c>
      <c r="J230" s="38">
        <f t="shared" si="56"/>
        <v>2.1083766006249999E-5</v>
      </c>
      <c r="K230" s="38">
        <f t="shared" si="57"/>
        <v>-2.1132687530553082E-5</v>
      </c>
      <c r="L230" s="38">
        <f t="shared" si="58"/>
        <v>-2.5464888474316463E-6</v>
      </c>
      <c r="M230" s="38">
        <f t="shared" ca="1" si="59"/>
        <v>-9.5707619223216699E-5</v>
      </c>
      <c r="N230" s="38">
        <f t="shared" ca="1" si="60"/>
        <v>2.7491045448599619E-7</v>
      </c>
      <c r="O230" s="128">
        <f t="shared" ca="1" si="61"/>
        <v>26231410.286624953</v>
      </c>
      <c r="P230" s="38">
        <f t="shared" ca="1" si="62"/>
        <v>26036942.303614389</v>
      </c>
      <c r="Q230" s="38">
        <f t="shared" ca="1" si="63"/>
        <v>1308245.1511562627</v>
      </c>
      <c r="R230" s="12">
        <f t="shared" ca="1" si="64"/>
        <v>-1.658042383312309E-3</v>
      </c>
    </row>
    <row r="231" spans="1:18" x14ac:dyDescent="0.2">
      <c r="A231" s="2">
        <v>1205</v>
      </c>
      <c r="B231" s="2">
        <v>5.2462499952525832E-3</v>
      </c>
      <c r="C231" s="2">
        <v>0.1</v>
      </c>
      <c r="D231" s="127">
        <f t="shared" si="50"/>
        <v>0.1205</v>
      </c>
      <c r="E231" s="127">
        <f t="shared" si="51"/>
        <v>5.2462499952525832E-3</v>
      </c>
      <c r="F231" s="38">
        <f t="shared" si="52"/>
        <v>1.205E-2</v>
      </c>
      <c r="G231" s="38">
        <f t="shared" si="53"/>
        <v>5.2462499952525836E-4</v>
      </c>
      <c r="H231" s="38">
        <f t="shared" si="54"/>
        <v>1.452025E-3</v>
      </c>
      <c r="I231" s="38">
        <f t="shared" si="55"/>
        <v>1.749690125E-4</v>
      </c>
      <c r="J231" s="38">
        <f t="shared" si="56"/>
        <v>2.1083766006249999E-5</v>
      </c>
      <c r="K231" s="38">
        <f t="shared" si="57"/>
        <v>6.321731244279363E-5</v>
      </c>
      <c r="L231" s="38">
        <f t="shared" si="58"/>
        <v>7.6176861493566326E-6</v>
      </c>
      <c r="M231" s="38">
        <f t="shared" ca="1" si="59"/>
        <v>-9.5707619223216699E-5</v>
      </c>
      <c r="N231" s="38">
        <f t="shared" ca="1" si="60"/>
        <v>2.8536511154855977E-6</v>
      </c>
      <c r="O231" s="128">
        <f t="shared" ca="1" si="61"/>
        <v>26231410.286624953</v>
      </c>
      <c r="P231" s="38">
        <f t="shared" ca="1" si="62"/>
        <v>26036942.303614389</v>
      </c>
      <c r="Q231" s="38">
        <f t="shared" ca="1" si="63"/>
        <v>1308245.1511562627</v>
      </c>
      <c r="R231" s="12">
        <f t="shared" ca="1" si="64"/>
        <v>5.3419576144757997E-3</v>
      </c>
    </row>
    <row r="232" spans="1:18" x14ac:dyDescent="0.2">
      <c r="A232" s="2">
        <v>1455</v>
      </c>
      <c r="B232" s="2">
        <v>-9.9412499985191971E-3</v>
      </c>
      <c r="C232" s="2">
        <v>0.1</v>
      </c>
      <c r="D232" s="127">
        <f t="shared" si="50"/>
        <v>0.14549999999999999</v>
      </c>
      <c r="E232" s="127">
        <f t="shared" si="51"/>
        <v>-9.9412499985191971E-3</v>
      </c>
      <c r="F232" s="38">
        <f t="shared" si="52"/>
        <v>1.455E-2</v>
      </c>
      <c r="G232" s="38">
        <f t="shared" si="53"/>
        <v>-9.9412499985191967E-4</v>
      </c>
      <c r="H232" s="38">
        <f t="shared" si="54"/>
        <v>2.1170249999999998E-3</v>
      </c>
      <c r="I232" s="38">
        <f t="shared" si="55"/>
        <v>3.0802713749999994E-4</v>
      </c>
      <c r="J232" s="38">
        <f t="shared" si="56"/>
        <v>4.4817948506249984E-5</v>
      </c>
      <c r="K232" s="38">
        <f t="shared" si="57"/>
        <v>-1.4464518747845431E-4</v>
      </c>
      <c r="L232" s="38">
        <f t="shared" si="58"/>
        <v>-2.1045874778115101E-5</v>
      </c>
      <c r="M232" s="38">
        <f t="shared" ca="1" si="59"/>
        <v>7.787343480472676E-5</v>
      </c>
      <c r="N232" s="38">
        <f t="shared" ca="1" si="60"/>
        <v>1.0038283437218057E-5</v>
      </c>
      <c r="O232" s="128">
        <f t="shared" ca="1" si="61"/>
        <v>24461721.937417377</v>
      </c>
      <c r="P232" s="38">
        <f t="shared" ca="1" si="62"/>
        <v>21290898.963130429</v>
      </c>
      <c r="Q232" s="38">
        <f t="shared" ca="1" si="63"/>
        <v>873840.85866021563</v>
      </c>
      <c r="R232" s="12">
        <f t="shared" ca="1" si="64"/>
        <v>-1.0019123433323923E-2</v>
      </c>
    </row>
    <row r="233" spans="1:18" x14ac:dyDescent="0.2">
      <c r="A233" s="2">
        <v>1496</v>
      </c>
      <c r="B233" s="2">
        <v>-8.020000001124572E-3</v>
      </c>
      <c r="C233" s="2">
        <v>0.1</v>
      </c>
      <c r="D233" s="127">
        <f t="shared" si="50"/>
        <v>0.14960000000000001</v>
      </c>
      <c r="E233" s="127">
        <f t="shared" si="51"/>
        <v>-8.020000001124572E-3</v>
      </c>
      <c r="F233" s="38">
        <f t="shared" si="52"/>
        <v>1.4960000000000001E-2</v>
      </c>
      <c r="G233" s="38">
        <f t="shared" si="53"/>
        <v>-8.0200000011245722E-4</v>
      </c>
      <c r="H233" s="38">
        <f t="shared" si="54"/>
        <v>2.2380160000000002E-3</v>
      </c>
      <c r="I233" s="38">
        <f t="shared" si="55"/>
        <v>3.3480719360000008E-4</v>
      </c>
      <c r="J233" s="38">
        <f t="shared" si="56"/>
        <v>5.0087156162560019E-5</v>
      </c>
      <c r="K233" s="38">
        <f t="shared" si="57"/>
        <v>-1.199792000168236E-4</v>
      </c>
      <c r="L233" s="38">
        <f t="shared" si="58"/>
        <v>-1.7948888322516811E-5</v>
      </c>
      <c r="M233" s="38">
        <f t="shared" ca="1" si="59"/>
        <v>1.0606605288025392E-4</v>
      </c>
      <c r="N233" s="38">
        <f t="shared" ca="1" si="60"/>
        <v>6.6032949514049562E-6</v>
      </c>
      <c r="O233" s="128">
        <f t="shared" ca="1" si="61"/>
        <v>24180015.447368655</v>
      </c>
      <c r="P233" s="38">
        <f t="shared" ca="1" si="62"/>
        <v>20568532.673558634</v>
      </c>
      <c r="Q233" s="38">
        <f t="shared" ca="1" si="63"/>
        <v>811979.95145300357</v>
      </c>
      <c r="R233" s="12">
        <f t="shared" ca="1" si="64"/>
        <v>-8.1260660540048262E-3</v>
      </c>
    </row>
    <row r="234" spans="1:18" x14ac:dyDescent="0.2">
      <c r="A234" s="2">
        <v>1504</v>
      </c>
      <c r="B234" s="2">
        <v>-4.4999999954598024E-4</v>
      </c>
      <c r="C234" s="2">
        <v>0.1</v>
      </c>
      <c r="D234" s="127">
        <f t="shared" si="50"/>
        <v>0.15040000000000001</v>
      </c>
      <c r="E234" s="127">
        <f t="shared" si="51"/>
        <v>-4.4999999954598024E-4</v>
      </c>
      <c r="F234" s="38">
        <f t="shared" si="52"/>
        <v>1.5040000000000001E-2</v>
      </c>
      <c r="G234" s="38">
        <f t="shared" si="53"/>
        <v>-4.4999999954598027E-5</v>
      </c>
      <c r="H234" s="38">
        <f t="shared" si="54"/>
        <v>2.2620160000000004E-3</v>
      </c>
      <c r="I234" s="38">
        <f t="shared" si="55"/>
        <v>3.402072064000001E-4</v>
      </c>
      <c r="J234" s="38">
        <f t="shared" si="56"/>
        <v>5.1167163842560016E-5</v>
      </c>
      <c r="K234" s="38">
        <f t="shared" si="57"/>
        <v>-6.7679999931715434E-6</v>
      </c>
      <c r="L234" s="38">
        <f t="shared" si="58"/>
        <v>-1.0179071989730002E-6</v>
      </c>
      <c r="M234" s="38">
        <f t="shared" ca="1" si="59"/>
        <v>1.1155802692803569E-4</v>
      </c>
      <c r="N234" s="38">
        <f t="shared" ca="1" si="60"/>
        <v>3.1534741709739155E-8</v>
      </c>
      <c r="O234" s="128">
        <f t="shared" ca="1" si="61"/>
        <v>24125324.669842612</v>
      </c>
      <c r="P234" s="38">
        <f t="shared" ca="1" si="62"/>
        <v>20429378.738141585</v>
      </c>
      <c r="Q234" s="38">
        <f t="shared" ca="1" si="63"/>
        <v>800208.34167896607</v>
      </c>
      <c r="R234" s="12">
        <f t="shared" ca="1" si="64"/>
        <v>-5.6155802647401588E-4</v>
      </c>
    </row>
    <row r="235" spans="1:18" x14ac:dyDescent="0.2">
      <c r="A235" s="2">
        <v>1639</v>
      </c>
      <c r="B235" s="2">
        <v>-4.8312500075553544E-3</v>
      </c>
      <c r="C235" s="2">
        <v>0.1</v>
      </c>
      <c r="D235" s="127">
        <f t="shared" si="50"/>
        <v>0.16389999999999999</v>
      </c>
      <c r="E235" s="127">
        <f t="shared" si="51"/>
        <v>-4.8312500075553544E-3</v>
      </c>
      <c r="F235" s="38">
        <f t="shared" si="52"/>
        <v>1.6389999999999998E-2</v>
      </c>
      <c r="G235" s="38">
        <f t="shared" si="53"/>
        <v>-4.8312500075553544E-4</v>
      </c>
      <c r="H235" s="38">
        <f t="shared" si="54"/>
        <v>2.6863209999999998E-3</v>
      </c>
      <c r="I235" s="38">
        <f t="shared" si="55"/>
        <v>4.4028801189999992E-4</v>
      </c>
      <c r="J235" s="38">
        <f t="shared" si="56"/>
        <v>7.2163205150409986E-5</v>
      </c>
      <c r="K235" s="38">
        <f t="shared" si="57"/>
        <v>-7.9184187623832248E-5</v>
      </c>
      <c r="L235" s="38">
        <f t="shared" si="58"/>
        <v>-1.2978288351546105E-5</v>
      </c>
      <c r="M235" s="38">
        <f t="shared" ca="1" si="59"/>
        <v>2.0379065040204702E-4</v>
      </c>
      <c r="N235" s="38">
        <f t="shared" ca="1" si="60"/>
        <v>2.5351634427284103E-6</v>
      </c>
      <c r="O235" s="128">
        <f t="shared" ca="1" si="61"/>
        <v>23215916.631965075</v>
      </c>
      <c r="P235" s="38">
        <f t="shared" ca="1" si="62"/>
        <v>18168270.090108551</v>
      </c>
      <c r="Q235" s="38">
        <f t="shared" ca="1" si="63"/>
        <v>615996.25902898761</v>
      </c>
      <c r="R235" s="12">
        <f t="shared" ca="1" si="64"/>
        <v>-5.0350406579574014E-3</v>
      </c>
    </row>
    <row r="236" spans="1:18" x14ac:dyDescent="0.2">
      <c r="A236" s="2">
        <v>1641</v>
      </c>
      <c r="B236" s="2">
        <v>-6.8875000579282641E-4</v>
      </c>
      <c r="C236" s="2">
        <v>0.1</v>
      </c>
      <c r="D236" s="127">
        <f t="shared" si="50"/>
        <v>0.1641</v>
      </c>
      <c r="E236" s="127">
        <f t="shared" si="51"/>
        <v>-6.8875000579282641E-4</v>
      </c>
      <c r="F236" s="38">
        <f t="shared" si="52"/>
        <v>1.6410000000000001E-2</v>
      </c>
      <c r="G236" s="38">
        <f t="shared" si="53"/>
        <v>-6.8875000579282641E-5</v>
      </c>
      <c r="H236" s="38">
        <f t="shared" si="54"/>
        <v>2.6928810000000003E-3</v>
      </c>
      <c r="I236" s="38">
        <f t="shared" si="55"/>
        <v>4.4190177210000001E-4</v>
      </c>
      <c r="J236" s="38">
        <f t="shared" si="56"/>
        <v>7.251608080161E-5</v>
      </c>
      <c r="K236" s="38">
        <f t="shared" si="57"/>
        <v>-1.1302387595060281E-5</v>
      </c>
      <c r="L236" s="38">
        <f t="shared" si="58"/>
        <v>-1.8547218043493921E-6</v>
      </c>
      <c r="M236" s="38">
        <f t="shared" ca="1" si="59"/>
        <v>2.051507516267047E-4</v>
      </c>
      <c r="N236" s="38">
        <f t="shared" ca="1" si="60"/>
        <v>7.9905856411521145E-8</v>
      </c>
      <c r="O236" s="128">
        <f t="shared" ca="1" si="61"/>
        <v>23202634.28179374</v>
      </c>
      <c r="P236" s="38">
        <f t="shared" ca="1" si="62"/>
        <v>18135993.984584469</v>
      </c>
      <c r="Q236" s="38">
        <f t="shared" ca="1" si="63"/>
        <v>613468.91852614854</v>
      </c>
      <c r="R236" s="12">
        <f t="shared" ca="1" si="64"/>
        <v>-8.9390075741953116E-4</v>
      </c>
    </row>
    <row r="237" spans="1:18" x14ac:dyDescent="0.2">
      <c r="A237" s="2">
        <v>1647</v>
      </c>
      <c r="B237" s="2">
        <v>-6.6125000012107193E-4</v>
      </c>
      <c r="C237" s="2">
        <v>1</v>
      </c>
      <c r="D237" s="127">
        <f t="shared" si="50"/>
        <v>0.16470000000000001</v>
      </c>
      <c r="E237" s="127">
        <f t="shared" si="51"/>
        <v>-6.6125000012107193E-4</v>
      </c>
      <c r="F237" s="38">
        <f t="shared" si="52"/>
        <v>0.16470000000000001</v>
      </c>
      <c r="G237" s="38">
        <f t="shared" si="53"/>
        <v>-6.6125000012107193E-4</v>
      </c>
      <c r="H237" s="38">
        <f t="shared" si="54"/>
        <v>2.7126090000000005E-2</v>
      </c>
      <c r="I237" s="38">
        <f t="shared" si="55"/>
        <v>4.467667023000001E-3</v>
      </c>
      <c r="J237" s="38">
        <f t="shared" si="56"/>
        <v>7.3582475868810024E-4</v>
      </c>
      <c r="K237" s="38">
        <f t="shared" si="57"/>
        <v>-1.0890787501994056E-4</v>
      </c>
      <c r="L237" s="38">
        <f t="shared" si="58"/>
        <v>-1.793712701578421E-5</v>
      </c>
      <c r="M237" s="38">
        <f t="shared" ca="1" si="59"/>
        <v>2.0922995024748152E-4</v>
      </c>
      <c r="N237" s="38">
        <f t="shared" ca="1" si="60"/>
        <v>7.5773534399363926E-7</v>
      </c>
      <c r="O237" s="128">
        <f t="shared" ca="1" si="61"/>
        <v>2316282036.7239599</v>
      </c>
      <c r="P237" s="38">
        <f t="shared" ca="1" si="62"/>
        <v>1803937718.8557322</v>
      </c>
      <c r="Q237" s="38">
        <f t="shared" ca="1" si="63"/>
        <v>60592169.692859717</v>
      </c>
      <c r="R237" s="12">
        <f t="shared" ca="1" si="64"/>
        <v>-8.7047995036855345E-4</v>
      </c>
    </row>
    <row r="238" spans="1:18" x14ac:dyDescent="0.2">
      <c r="A238" s="2">
        <v>1666</v>
      </c>
      <c r="B238" s="2">
        <v>-1.3907500004279427E-2</v>
      </c>
      <c r="C238" s="2">
        <v>0.1</v>
      </c>
      <c r="D238" s="127">
        <f t="shared" si="50"/>
        <v>0.1666</v>
      </c>
      <c r="E238" s="127">
        <f t="shared" si="51"/>
        <v>-1.3907500004279427E-2</v>
      </c>
      <c r="F238" s="38">
        <f t="shared" si="52"/>
        <v>1.6660000000000001E-2</v>
      </c>
      <c r="G238" s="38">
        <f t="shared" si="53"/>
        <v>-1.3907500004279429E-3</v>
      </c>
      <c r="H238" s="38">
        <f t="shared" si="54"/>
        <v>2.7755560000000002E-3</v>
      </c>
      <c r="I238" s="38">
        <f t="shared" si="55"/>
        <v>4.6240762960000003E-4</v>
      </c>
      <c r="J238" s="38">
        <f t="shared" si="56"/>
        <v>7.7037111091360003E-5</v>
      </c>
      <c r="K238" s="38">
        <f t="shared" si="57"/>
        <v>-2.3169895007129528E-4</v>
      </c>
      <c r="L238" s="38">
        <f t="shared" si="58"/>
        <v>-3.8601045081877791E-5</v>
      </c>
      <c r="M238" s="38">
        <f t="shared" ca="1" si="59"/>
        <v>2.2213647712435478E-4</v>
      </c>
      <c r="N238" s="38">
        <f t="shared" ca="1" si="60"/>
        <v>1.9964662709661667E-5</v>
      </c>
      <c r="O238" s="128">
        <f t="shared" ca="1" si="61"/>
        <v>23037070.48394119</v>
      </c>
      <c r="P238" s="38">
        <f t="shared" ca="1" si="62"/>
        <v>17735512.488786746</v>
      </c>
      <c r="Q238" s="38">
        <f t="shared" ca="1" si="63"/>
        <v>582365.53343293862</v>
      </c>
      <c r="R238" s="12">
        <f t="shared" ca="1" si="64"/>
        <v>-1.4129636481403782E-2</v>
      </c>
    </row>
    <row r="239" spans="1:18" x14ac:dyDescent="0.2">
      <c r="A239" s="2">
        <v>1693</v>
      </c>
      <c r="B239" s="2">
        <v>-1.9837500003632158E-3</v>
      </c>
      <c r="C239" s="2">
        <v>0.1</v>
      </c>
      <c r="D239" s="127">
        <f t="shared" si="50"/>
        <v>0.16930000000000001</v>
      </c>
      <c r="E239" s="127">
        <f t="shared" si="51"/>
        <v>-1.9837500003632158E-3</v>
      </c>
      <c r="F239" s="38">
        <f t="shared" si="52"/>
        <v>1.6930000000000001E-2</v>
      </c>
      <c r="G239" s="38">
        <f t="shared" si="53"/>
        <v>-1.983750000363216E-4</v>
      </c>
      <c r="H239" s="38">
        <f t="shared" si="54"/>
        <v>2.8662490000000004E-3</v>
      </c>
      <c r="I239" s="38">
        <f t="shared" si="55"/>
        <v>4.8525595570000007E-4</v>
      </c>
      <c r="J239" s="38">
        <f t="shared" si="56"/>
        <v>8.215383330001002E-5</v>
      </c>
      <c r="K239" s="38">
        <f t="shared" si="57"/>
        <v>-3.3584887506149249E-5</v>
      </c>
      <c r="L239" s="38">
        <f t="shared" si="58"/>
        <v>-5.685921454791068E-6</v>
      </c>
      <c r="M239" s="38">
        <f t="shared" ca="1" si="59"/>
        <v>2.40448737855831E-4</v>
      </c>
      <c r="N239" s="38">
        <f t="shared" ca="1" si="60"/>
        <v>4.9470600270952008E-7</v>
      </c>
      <c r="O239" s="128">
        <f t="shared" ca="1" si="61"/>
        <v>22859227.65298643</v>
      </c>
      <c r="P239" s="38">
        <f t="shared" ca="1" si="62"/>
        <v>17309142.045904845</v>
      </c>
      <c r="Q239" s="38">
        <f t="shared" ca="1" si="63"/>
        <v>549783.77114573866</v>
      </c>
      <c r="R239" s="12">
        <f t="shared" ca="1" si="64"/>
        <v>-2.2241987382190468E-3</v>
      </c>
    </row>
    <row r="240" spans="1:18" x14ac:dyDescent="0.2">
      <c r="A240" s="2">
        <v>1712</v>
      </c>
      <c r="B240" s="2">
        <v>2.3699999946984462E-3</v>
      </c>
      <c r="C240" s="2">
        <v>0.1</v>
      </c>
      <c r="D240" s="127">
        <f t="shared" si="50"/>
        <v>0.17119999999999999</v>
      </c>
      <c r="E240" s="127">
        <f t="shared" si="51"/>
        <v>2.3699999946984462E-3</v>
      </c>
      <c r="F240" s="38">
        <f t="shared" si="52"/>
        <v>1.712E-2</v>
      </c>
      <c r="G240" s="38">
        <f t="shared" si="53"/>
        <v>2.3699999946984464E-4</v>
      </c>
      <c r="H240" s="38">
        <f t="shared" si="54"/>
        <v>2.930944E-3</v>
      </c>
      <c r="I240" s="38">
        <f t="shared" si="55"/>
        <v>5.017776128E-4</v>
      </c>
      <c r="J240" s="38">
        <f t="shared" si="56"/>
        <v>8.5904327311359991E-5</v>
      </c>
      <c r="K240" s="38">
        <f t="shared" si="57"/>
        <v>4.05743999092374E-5</v>
      </c>
      <c r="L240" s="38">
        <f t="shared" si="58"/>
        <v>6.9463372644614428E-6</v>
      </c>
      <c r="M240" s="38">
        <f t="shared" ca="1" si="59"/>
        <v>2.5331502237881272E-4</v>
      </c>
      <c r="N240" s="38">
        <f t="shared" ca="1" si="60"/>
        <v>4.4803552720437672E-7</v>
      </c>
      <c r="O240" s="128">
        <f t="shared" ca="1" si="61"/>
        <v>22734678.47184357</v>
      </c>
      <c r="P240" s="38">
        <f t="shared" ca="1" si="62"/>
        <v>17012909.141997233</v>
      </c>
      <c r="Q240" s="38">
        <f t="shared" ca="1" si="63"/>
        <v>527479.69684025703</v>
      </c>
      <c r="R240" s="12">
        <f t="shared" ca="1" si="64"/>
        <v>2.1166849723196334E-3</v>
      </c>
    </row>
    <row r="241" spans="1:18" x14ac:dyDescent="0.2">
      <c r="A241" s="2">
        <v>1742</v>
      </c>
      <c r="B241" s="2">
        <v>-1.8924999967566691E-3</v>
      </c>
      <c r="C241" s="2">
        <v>1</v>
      </c>
      <c r="D241" s="127">
        <f t="shared" si="50"/>
        <v>0.17419999999999999</v>
      </c>
      <c r="E241" s="127">
        <f t="shared" si="51"/>
        <v>-1.8924999967566691E-3</v>
      </c>
      <c r="F241" s="38">
        <f t="shared" si="52"/>
        <v>0.17419999999999999</v>
      </c>
      <c r="G241" s="38">
        <f t="shared" si="53"/>
        <v>-1.8924999967566691E-3</v>
      </c>
      <c r="H241" s="38">
        <f t="shared" si="54"/>
        <v>3.0345639999999997E-2</v>
      </c>
      <c r="I241" s="38">
        <f t="shared" si="55"/>
        <v>5.2862104879999993E-3</v>
      </c>
      <c r="J241" s="38">
        <f t="shared" si="56"/>
        <v>9.2085786700959983E-4</v>
      </c>
      <c r="K241" s="38">
        <f t="shared" si="57"/>
        <v>-3.2967349943501174E-4</v>
      </c>
      <c r="L241" s="38">
        <f t="shared" si="58"/>
        <v>-5.742912360157904E-5</v>
      </c>
      <c r="M241" s="38">
        <f t="shared" ca="1" si="59"/>
        <v>2.7359636621360119E-4</v>
      </c>
      <c r="N241" s="38">
        <f t="shared" ca="1" si="60"/>
        <v>4.6919734536730332E-6</v>
      </c>
      <c r="O241" s="128">
        <f t="shared" ca="1" si="61"/>
        <v>2253902671.4977279</v>
      </c>
      <c r="P241" s="38">
        <f t="shared" ca="1" si="62"/>
        <v>1655153304.9367092</v>
      </c>
      <c r="Q241" s="38">
        <f t="shared" ca="1" si="63"/>
        <v>49330329.968190566</v>
      </c>
      <c r="R241" s="12">
        <f t="shared" ca="1" si="64"/>
        <v>-2.1660963629702703E-3</v>
      </c>
    </row>
    <row r="242" spans="1:18" x14ac:dyDescent="0.2">
      <c r="A242" s="2">
        <v>1755</v>
      </c>
      <c r="B242" s="2">
        <v>1.2433750001946464E-2</v>
      </c>
      <c r="C242" s="2">
        <v>0.1</v>
      </c>
      <c r="D242" s="127">
        <f t="shared" si="50"/>
        <v>0.17549999999999999</v>
      </c>
      <c r="E242" s="127">
        <f t="shared" si="51"/>
        <v>1.2433750001946464E-2</v>
      </c>
      <c r="F242" s="38">
        <f t="shared" si="52"/>
        <v>1.755E-2</v>
      </c>
      <c r="G242" s="38">
        <f t="shared" si="53"/>
        <v>1.2433750001946465E-3</v>
      </c>
      <c r="H242" s="38">
        <f t="shared" si="54"/>
        <v>3.0800249999999997E-3</v>
      </c>
      <c r="I242" s="38">
        <f t="shared" si="55"/>
        <v>5.4054438749999987E-4</v>
      </c>
      <c r="J242" s="38">
        <f t="shared" si="56"/>
        <v>9.4865540006249969E-5</v>
      </c>
      <c r="K242" s="38">
        <f t="shared" si="57"/>
        <v>2.1821231253416046E-4</v>
      </c>
      <c r="L242" s="38">
        <f t="shared" si="58"/>
        <v>3.8296260849745159E-5</v>
      </c>
      <c r="M242" s="38">
        <f t="shared" ca="1" si="59"/>
        <v>2.8237207927666306E-4</v>
      </c>
      <c r="N242" s="38">
        <f t="shared" ca="1" si="60"/>
        <v>1.4765598541954706E-5</v>
      </c>
      <c r="O242" s="128">
        <f t="shared" ca="1" si="61"/>
        <v>22454625.339025985</v>
      </c>
      <c r="P242" s="38">
        <f t="shared" ca="1" si="62"/>
        <v>16354009.40770168</v>
      </c>
      <c r="Q242" s="38">
        <f t="shared" ca="1" si="63"/>
        <v>478886.54034799372</v>
      </c>
      <c r="R242" s="12">
        <f t="shared" ca="1" si="64"/>
        <v>1.2151377922669801E-2</v>
      </c>
    </row>
    <row r="243" spans="1:18" x14ac:dyDescent="0.2">
      <c r="A243" s="2">
        <v>1790</v>
      </c>
      <c r="B243" s="2">
        <v>9.2749999748775735E-4</v>
      </c>
      <c r="C243" s="2">
        <v>0.1</v>
      </c>
      <c r="D243" s="127">
        <f t="shared" si="50"/>
        <v>0.17899999999999999</v>
      </c>
      <c r="E243" s="127">
        <f t="shared" si="51"/>
        <v>9.2749999748775735E-4</v>
      </c>
      <c r="F243" s="38">
        <f t="shared" si="52"/>
        <v>1.7899999999999999E-2</v>
      </c>
      <c r="G243" s="38">
        <f t="shared" si="53"/>
        <v>9.2749999748775738E-5</v>
      </c>
      <c r="H243" s="38">
        <f t="shared" si="54"/>
        <v>3.2040999999999997E-3</v>
      </c>
      <c r="I243" s="38">
        <f t="shared" si="55"/>
        <v>5.7353389999999997E-4</v>
      </c>
      <c r="J243" s="38">
        <f t="shared" si="56"/>
        <v>1.0266256809999999E-4</v>
      </c>
      <c r="K243" s="38">
        <f t="shared" si="57"/>
        <v>1.6602249955030857E-5</v>
      </c>
      <c r="L243" s="38">
        <f t="shared" si="58"/>
        <v>2.9718027419505232E-6</v>
      </c>
      <c r="M243" s="38">
        <f t="shared" ca="1" si="59"/>
        <v>3.0596032219996655E-4</v>
      </c>
      <c r="N243" s="38">
        <f t="shared" ca="1" si="60"/>
        <v>3.8631156795685248E-8</v>
      </c>
      <c r="O243" s="128">
        <f t="shared" ca="1" si="61"/>
        <v>22228532.055564232</v>
      </c>
      <c r="P243" s="38">
        <f t="shared" ca="1" si="62"/>
        <v>15829398.52794984</v>
      </c>
      <c r="Q243" s="38">
        <f t="shared" ca="1" si="63"/>
        <v>441243.21753942932</v>
      </c>
      <c r="R243" s="12">
        <f t="shared" ca="1" si="64"/>
        <v>6.215396752877908E-4</v>
      </c>
    </row>
    <row r="244" spans="1:18" x14ac:dyDescent="0.2">
      <c r="A244" s="2">
        <v>2005</v>
      </c>
      <c r="B244" s="2">
        <v>2.4624999787192792E-4</v>
      </c>
      <c r="C244" s="2">
        <v>0.1</v>
      </c>
      <c r="D244" s="127">
        <f t="shared" si="50"/>
        <v>0.20050000000000001</v>
      </c>
      <c r="E244" s="127">
        <f t="shared" si="51"/>
        <v>2.4624999787192792E-4</v>
      </c>
      <c r="F244" s="38">
        <f t="shared" si="52"/>
        <v>2.0050000000000002E-2</v>
      </c>
      <c r="G244" s="38">
        <f t="shared" si="53"/>
        <v>2.4624999787192793E-5</v>
      </c>
      <c r="H244" s="38">
        <f t="shared" si="54"/>
        <v>4.0200250000000009E-3</v>
      </c>
      <c r="I244" s="38">
        <f t="shared" si="55"/>
        <v>8.0601501250000026E-4</v>
      </c>
      <c r="J244" s="38">
        <f t="shared" si="56"/>
        <v>1.6160601000625007E-4</v>
      </c>
      <c r="K244" s="38">
        <f t="shared" si="57"/>
        <v>4.9373124573321554E-6</v>
      </c>
      <c r="L244" s="38">
        <f t="shared" si="58"/>
        <v>9.8993114769509731E-7</v>
      </c>
      <c r="M244" s="38">
        <f t="shared" ca="1" si="59"/>
        <v>4.4962209936861376E-4</v>
      </c>
      <c r="N244" s="38">
        <f t="shared" ca="1" si="60"/>
        <v>4.1360211667178288E-9</v>
      </c>
      <c r="O244" s="128">
        <f t="shared" ca="1" si="61"/>
        <v>20875754.00410248</v>
      </c>
      <c r="P244" s="38">
        <f t="shared" ca="1" si="62"/>
        <v>12831548.045406871</v>
      </c>
      <c r="Q244" s="38">
        <f t="shared" ca="1" si="63"/>
        <v>246389.86126431383</v>
      </c>
      <c r="R244" s="12">
        <f t="shared" ca="1" si="64"/>
        <v>-2.0337210149668584E-4</v>
      </c>
    </row>
    <row r="245" spans="1:18" x14ac:dyDescent="0.2">
      <c r="A245" s="2">
        <v>2034</v>
      </c>
      <c r="B245" s="2">
        <v>3.1249999301508069E-4</v>
      </c>
      <c r="C245" s="2">
        <v>0.1</v>
      </c>
      <c r="D245" s="127">
        <f t="shared" si="50"/>
        <v>0.2034</v>
      </c>
      <c r="E245" s="127">
        <f t="shared" si="51"/>
        <v>3.1249999301508069E-4</v>
      </c>
      <c r="F245" s="38">
        <f t="shared" si="52"/>
        <v>2.034E-2</v>
      </c>
      <c r="G245" s="38">
        <f t="shared" si="53"/>
        <v>3.124999930150807E-5</v>
      </c>
      <c r="H245" s="38">
        <f t="shared" si="54"/>
        <v>4.1371560000000003E-3</v>
      </c>
      <c r="I245" s="38">
        <f t="shared" si="55"/>
        <v>8.4149753040000004E-4</v>
      </c>
      <c r="J245" s="38">
        <f t="shared" si="56"/>
        <v>1.7116059768336001E-4</v>
      </c>
      <c r="K245" s="38">
        <f t="shared" si="57"/>
        <v>6.3562498579267414E-6</v>
      </c>
      <c r="L245" s="38">
        <f t="shared" si="58"/>
        <v>1.2928612211022991E-6</v>
      </c>
      <c r="M245" s="38">
        <f t="shared" ca="1" si="59"/>
        <v>4.6883683116991228E-4</v>
      </c>
      <c r="N245" s="38">
        <f t="shared" ca="1" si="60"/>
        <v>2.4441206964250009E-9</v>
      </c>
      <c r="O245" s="128">
        <f t="shared" ca="1" si="61"/>
        <v>20697976.31576284</v>
      </c>
      <c r="P245" s="38">
        <f t="shared" ca="1" si="62"/>
        <v>12456072.715581439</v>
      </c>
      <c r="Q245" s="38">
        <f t="shared" ca="1" si="63"/>
        <v>224747.45243702567</v>
      </c>
      <c r="R245" s="12">
        <f t="shared" ca="1" si="64"/>
        <v>-1.5633683815483159E-4</v>
      </c>
    </row>
    <row r="246" spans="1:18" x14ac:dyDescent="0.2">
      <c r="A246" s="2">
        <v>2034</v>
      </c>
      <c r="B246" s="2">
        <v>3.1249999301508069E-4</v>
      </c>
      <c r="C246" s="2">
        <v>0.1</v>
      </c>
      <c r="D246" s="127">
        <f t="shared" si="50"/>
        <v>0.2034</v>
      </c>
      <c r="E246" s="127">
        <f t="shared" si="51"/>
        <v>3.1249999301508069E-4</v>
      </c>
      <c r="F246" s="38">
        <f t="shared" si="52"/>
        <v>2.034E-2</v>
      </c>
      <c r="G246" s="38">
        <f t="shared" si="53"/>
        <v>3.124999930150807E-5</v>
      </c>
      <c r="H246" s="38">
        <f t="shared" si="54"/>
        <v>4.1371560000000003E-3</v>
      </c>
      <c r="I246" s="38">
        <f t="shared" si="55"/>
        <v>8.4149753040000004E-4</v>
      </c>
      <c r="J246" s="38">
        <f t="shared" si="56"/>
        <v>1.7116059768336001E-4</v>
      </c>
      <c r="K246" s="38">
        <f t="shared" si="57"/>
        <v>6.3562498579267414E-6</v>
      </c>
      <c r="L246" s="38">
        <f t="shared" si="58"/>
        <v>1.2928612211022991E-6</v>
      </c>
      <c r="M246" s="38">
        <f t="shared" ca="1" si="59"/>
        <v>4.6883683116991228E-4</v>
      </c>
      <c r="N246" s="38">
        <f t="shared" ca="1" si="60"/>
        <v>2.4441206964250009E-9</v>
      </c>
      <c r="O246" s="128">
        <f t="shared" ca="1" si="61"/>
        <v>20697976.31576284</v>
      </c>
      <c r="P246" s="38">
        <f t="shared" ca="1" si="62"/>
        <v>12456072.715581439</v>
      </c>
      <c r="Q246" s="38">
        <f t="shared" ca="1" si="63"/>
        <v>224747.45243702567</v>
      </c>
      <c r="R246" s="12">
        <f t="shared" ca="1" si="64"/>
        <v>-1.5633683815483159E-4</v>
      </c>
    </row>
    <row r="247" spans="1:18" x14ac:dyDescent="0.2">
      <c r="A247" s="2">
        <v>2034</v>
      </c>
      <c r="B247" s="2">
        <v>3.3124999972642399E-3</v>
      </c>
      <c r="C247" s="2">
        <v>0.1</v>
      </c>
      <c r="D247" s="127">
        <f t="shared" si="50"/>
        <v>0.2034</v>
      </c>
      <c r="E247" s="127">
        <f t="shared" si="51"/>
        <v>3.3124999972642399E-3</v>
      </c>
      <c r="F247" s="38">
        <f t="shared" si="52"/>
        <v>2.034E-2</v>
      </c>
      <c r="G247" s="38">
        <f t="shared" si="53"/>
        <v>3.3124999972642403E-4</v>
      </c>
      <c r="H247" s="38">
        <f t="shared" si="54"/>
        <v>4.1371560000000003E-3</v>
      </c>
      <c r="I247" s="38">
        <f t="shared" si="55"/>
        <v>8.4149753040000004E-4</v>
      </c>
      <c r="J247" s="38">
        <f t="shared" si="56"/>
        <v>1.7116059768336001E-4</v>
      </c>
      <c r="K247" s="38">
        <f t="shared" si="57"/>
        <v>6.7376249944354642E-5</v>
      </c>
      <c r="L247" s="38">
        <f t="shared" si="58"/>
        <v>1.3704329238681734E-5</v>
      </c>
      <c r="M247" s="38">
        <f t="shared" ca="1" si="59"/>
        <v>4.6883683116991228E-4</v>
      </c>
      <c r="N247" s="38">
        <f t="shared" ca="1" si="60"/>
        <v>8.0864202022016159E-7</v>
      </c>
      <c r="O247" s="128">
        <f t="shared" ca="1" si="61"/>
        <v>20697976.31576284</v>
      </c>
      <c r="P247" s="38">
        <f t="shared" ca="1" si="62"/>
        <v>12456072.715581439</v>
      </c>
      <c r="Q247" s="38">
        <f t="shared" ca="1" si="63"/>
        <v>224747.45243702567</v>
      </c>
      <c r="R247" s="12">
        <f t="shared" ca="1" si="64"/>
        <v>2.8436631660943277E-3</v>
      </c>
    </row>
    <row r="248" spans="1:18" x14ac:dyDescent="0.2">
      <c r="A248" s="2">
        <v>2080</v>
      </c>
      <c r="B248" s="2">
        <v>3.5899999929824844E-3</v>
      </c>
      <c r="C248" s="2">
        <v>0.1</v>
      </c>
      <c r="D248" s="127">
        <f t="shared" si="50"/>
        <v>0.20799999999999999</v>
      </c>
      <c r="E248" s="127">
        <f t="shared" si="51"/>
        <v>3.5899999929824844E-3</v>
      </c>
      <c r="F248" s="38">
        <f t="shared" si="52"/>
        <v>2.0799999999999999E-2</v>
      </c>
      <c r="G248" s="38">
        <f t="shared" si="53"/>
        <v>3.5899999929824846E-4</v>
      </c>
      <c r="H248" s="38">
        <f t="shared" si="54"/>
        <v>4.3263999999999993E-3</v>
      </c>
      <c r="I248" s="38">
        <f t="shared" si="55"/>
        <v>8.9989119999999985E-4</v>
      </c>
      <c r="J248" s="38">
        <f t="shared" si="56"/>
        <v>1.8717736959999995E-4</v>
      </c>
      <c r="K248" s="38">
        <f t="shared" si="57"/>
        <v>7.467199985403567E-5</v>
      </c>
      <c r="L248" s="38">
        <f t="shared" si="58"/>
        <v>1.5531775969639419E-5</v>
      </c>
      <c r="M248" s="38">
        <f t="shared" ca="1" si="59"/>
        <v>4.9923594557005401E-4</v>
      </c>
      <c r="N248" s="38">
        <f t="shared" ca="1" si="60"/>
        <v>9.5528223967772698E-7</v>
      </c>
      <c r="O248" s="128">
        <f t="shared" ca="1" si="61"/>
        <v>20418240.649924885</v>
      </c>
      <c r="P248" s="38">
        <f t="shared" ca="1" si="62"/>
        <v>11874221.695092618</v>
      </c>
      <c r="Q248" s="38">
        <f t="shared" ca="1" si="63"/>
        <v>192605.36859915958</v>
      </c>
      <c r="R248" s="12">
        <f t="shared" ca="1" si="64"/>
        <v>3.0907640474124305E-3</v>
      </c>
    </row>
    <row r="249" spans="1:18" x14ac:dyDescent="0.2">
      <c r="A249" s="2">
        <v>2107</v>
      </c>
      <c r="B249" s="2">
        <v>-6.4862500003073364E-3</v>
      </c>
      <c r="C249" s="2">
        <v>0.1</v>
      </c>
      <c r="D249" s="127">
        <f t="shared" si="50"/>
        <v>0.2107</v>
      </c>
      <c r="E249" s="127">
        <f t="shared" si="51"/>
        <v>-6.4862500003073364E-3</v>
      </c>
      <c r="F249" s="38">
        <f t="shared" si="52"/>
        <v>2.1070000000000002E-2</v>
      </c>
      <c r="G249" s="38">
        <f t="shared" si="53"/>
        <v>-6.4862500003073367E-4</v>
      </c>
      <c r="H249" s="38">
        <f t="shared" si="54"/>
        <v>4.4394490000000007E-3</v>
      </c>
      <c r="I249" s="38">
        <f t="shared" si="55"/>
        <v>9.3539190430000016E-4</v>
      </c>
      <c r="J249" s="38">
        <f t="shared" si="56"/>
        <v>1.9708707423601003E-4</v>
      </c>
      <c r="K249" s="38">
        <f t="shared" si="57"/>
        <v>-1.3666528750647558E-4</v>
      </c>
      <c r="L249" s="38">
        <f t="shared" si="58"/>
        <v>-2.8795376077614405E-5</v>
      </c>
      <c r="M249" s="38">
        <f t="shared" ca="1" si="59"/>
        <v>5.1703352777544636E-4</v>
      </c>
      <c r="N249" s="38">
        <f t="shared" ca="1" si="60"/>
        <v>4.9045980174715639E-6</v>
      </c>
      <c r="O249" s="128">
        <f t="shared" ca="1" si="61"/>
        <v>20255331.111533463</v>
      </c>
      <c r="P249" s="38">
        <f t="shared" ca="1" si="62"/>
        <v>11540474.385568488</v>
      </c>
      <c r="Q249" s="38">
        <f t="shared" ca="1" si="63"/>
        <v>174974.00875997907</v>
      </c>
      <c r="R249" s="12">
        <f t="shared" ca="1" si="64"/>
        <v>-7.0032835280827831E-3</v>
      </c>
    </row>
    <row r="250" spans="1:18" x14ac:dyDescent="0.2">
      <c r="A250" s="2">
        <v>2115</v>
      </c>
      <c r="B250" s="2">
        <v>2.0837499978370033E-3</v>
      </c>
      <c r="C250" s="2">
        <v>0.1</v>
      </c>
      <c r="D250" s="127">
        <f t="shared" si="50"/>
        <v>0.21149999999999999</v>
      </c>
      <c r="E250" s="127">
        <f t="shared" si="51"/>
        <v>2.0837499978370033E-3</v>
      </c>
      <c r="F250" s="38">
        <f t="shared" si="52"/>
        <v>2.1150000000000002E-2</v>
      </c>
      <c r="G250" s="38">
        <f t="shared" si="53"/>
        <v>2.0837499978370035E-4</v>
      </c>
      <c r="H250" s="38">
        <f t="shared" si="54"/>
        <v>4.4732249999999999E-3</v>
      </c>
      <c r="I250" s="38">
        <f t="shared" si="55"/>
        <v>9.4608708749999995E-4</v>
      </c>
      <c r="J250" s="38">
        <f t="shared" si="56"/>
        <v>2.0009741900624999E-4</v>
      </c>
      <c r="K250" s="38">
        <f t="shared" si="57"/>
        <v>4.4071312454252621E-5</v>
      </c>
      <c r="L250" s="38">
        <f t="shared" si="58"/>
        <v>9.3210825840744287E-6</v>
      </c>
      <c r="M250" s="38">
        <f t="shared" ca="1" si="59"/>
        <v>5.2230043932228901E-4</v>
      </c>
      <c r="N250" s="38">
        <f t="shared" ca="1" si="60"/>
        <v>2.4381247237857966E-7</v>
      </c>
      <c r="O250" s="128">
        <f t="shared" ca="1" si="61"/>
        <v>20207243.221654017</v>
      </c>
      <c r="P250" s="38">
        <f t="shared" ca="1" si="62"/>
        <v>11442682.743174519</v>
      </c>
      <c r="Q250" s="38">
        <f t="shared" ca="1" si="63"/>
        <v>169923.61601335715</v>
      </c>
      <c r="R250" s="12">
        <f t="shared" ca="1" si="64"/>
        <v>1.5614495585147144E-3</v>
      </c>
    </row>
    <row r="251" spans="1:18" x14ac:dyDescent="0.2">
      <c r="A251" s="2">
        <v>2124</v>
      </c>
      <c r="B251" s="2">
        <v>-1.2749999950756319E-3</v>
      </c>
      <c r="C251" s="2">
        <v>0.1</v>
      </c>
      <c r="D251" s="127">
        <f t="shared" si="50"/>
        <v>0.21240000000000001</v>
      </c>
      <c r="E251" s="127">
        <f t="shared" si="51"/>
        <v>-1.2749999950756319E-3</v>
      </c>
      <c r="F251" s="38">
        <f t="shared" si="52"/>
        <v>2.1240000000000002E-2</v>
      </c>
      <c r="G251" s="38">
        <f t="shared" si="53"/>
        <v>-1.2749999950756319E-4</v>
      </c>
      <c r="H251" s="38">
        <f t="shared" si="54"/>
        <v>4.5113760000000001E-3</v>
      </c>
      <c r="I251" s="38">
        <f t="shared" si="55"/>
        <v>9.5821626240000007E-4</v>
      </c>
      <c r="J251" s="38">
        <f t="shared" si="56"/>
        <v>2.0352513413376001E-4</v>
      </c>
      <c r="K251" s="38">
        <f t="shared" si="57"/>
        <v>-2.7080999895406421E-5</v>
      </c>
      <c r="L251" s="38">
        <f t="shared" si="58"/>
        <v>-5.752004377784324E-6</v>
      </c>
      <c r="M251" s="38">
        <f t="shared" ca="1" si="59"/>
        <v>5.282221924554246E-4</v>
      </c>
      <c r="N251" s="38">
        <f t="shared" ca="1" si="60"/>
        <v>3.2516102576042885E-7</v>
      </c>
      <c r="O251" s="128">
        <f t="shared" ca="1" si="61"/>
        <v>20153243.377348684</v>
      </c>
      <c r="P251" s="38">
        <f t="shared" ca="1" si="62"/>
        <v>11333263.932746286</v>
      </c>
      <c r="Q251" s="38">
        <f t="shared" ca="1" si="63"/>
        <v>164336.34922921378</v>
      </c>
      <c r="R251" s="12">
        <f t="shared" ca="1" si="64"/>
        <v>-1.8032221875310564E-3</v>
      </c>
    </row>
    <row r="252" spans="1:18" x14ac:dyDescent="0.2">
      <c r="A252" s="2">
        <v>2142</v>
      </c>
      <c r="B252" s="2">
        <v>-5.9925000023213215E-3</v>
      </c>
      <c r="C252" s="2">
        <v>0.1</v>
      </c>
      <c r="D252" s="127">
        <f t="shared" si="50"/>
        <v>0.2142</v>
      </c>
      <c r="E252" s="127">
        <f t="shared" si="51"/>
        <v>-5.9925000023213215E-3</v>
      </c>
      <c r="F252" s="38">
        <f t="shared" si="52"/>
        <v>2.1420000000000002E-2</v>
      </c>
      <c r="G252" s="38">
        <f t="shared" si="53"/>
        <v>-5.992500002321322E-4</v>
      </c>
      <c r="H252" s="38">
        <f t="shared" si="54"/>
        <v>4.5881640000000005E-3</v>
      </c>
      <c r="I252" s="38">
        <f t="shared" si="55"/>
        <v>9.8278472880000017E-4</v>
      </c>
      <c r="J252" s="38">
        <f t="shared" si="56"/>
        <v>2.1051248890896005E-4</v>
      </c>
      <c r="K252" s="38">
        <f t="shared" si="57"/>
        <v>-1.2835935004972272E-4</v>
      </c>
      <c r="L252" s="38">
        <f t="shared" si="58"/>
        <v>-2.7494572780650609E-5</v>
      </c>
      <c r="M252" s="38">
        <f t="shared" ca="1" si="59"/>
        <v>5.4005451005808484E-4</v>
      </c>
      <c r="N252" s="38">
        <f t="shared" ca="1" si="60"/>
        <v>4.2674268457208554E-6</v>
      </c>
      <c r="O252" s="128">
        <f t="shared" ca="1" si="61"/>
        <v>20045557.752397355</v>
      </c>
      <c r="P252" s="38">
        <f t="shared" ca="1" si="62"/>
        <v>11116316.076312438</v>
      </c>
      <c r="Q252" s="38">
        <f t="shared" ca="1" si="63"/>
        <v>153460.50034781586</v>
      </c>
      <c r="R252" s="12">
        <f t="shared" ca="1" si="64"/>
        <v>-6.5325545123794066E-3</v>
      </c>
    </row>
    <row r="253" spans="1:18" x14ac:dyDescent="0.2">
      <c r="A253" s="2">
        <v>2143</v>
      </c>
      <c r="B253" s="2">
        <v>-9.2125000082887709E-4</v>
      </c>
      <c r="C253" s="2">
        <v>0.1</v>
      </c>
      <c r="D253" s="127">
        <f t="shared" si="50"/>
        <v>0.21429999999999999</v>
      </c>
      <c r="E253" s="127">
        <f t="shared" si="51"/>
        <v>-9.2125000082887709E-4</v>
      </c>
      <c r="F253" s="38">
        <f t="shared" si="52"/>
        <v>2.1430000000000001E-2</v>
      </c>
      <c r="G253" s="38">
        <f t="shared" si="53"/>
        <v>-9.212500008288772E-5</v>
      </c>
      <c r="H253" s="38">
        <f t="shared" si="54"/>
        <v>4.5924490000000002E-3</v>
      </c>
      <c r="I253" s="38">
        <f t="shared" si="55"/>
        <v>9.8416182070000004E-4</v>
      </c>
      <c r="J253" s="38">
        <f t="shared" si="56"/>
        <v>2.1090587817600999E-4</v>
      </c>
      <c r="K253" s="38">
        <f t="shared" si="57"/>
        <v>-1.9742387517762838E-5</v>
      </c>
      <c r="L253" s="38">
        <f t="shared" si="58"/>
        <v>-4.2307936450565758E-6</v>
      </c>
      <c r="M253" s="38">
        <f t="shared" ca="1" si="59"/>
        <v>5.4071142361912039E-4</v>
      </c>
      <c r="N253" s="38">
        <f t="shared" ca="1" si="60"/>
        <v>2.1373312065740179E-7</v>
      </c>
      <c r="O253" s="128">
        <f t="shared" ca="1" si="61"/>
        <v>20039587.480009206</v>
      </c>
      <c r="P253" s="38">
        <f t="shared" ca="1" si="62"/>
        <v>11104337.112552928</v>
      </c>
      <c r="Q253" s="38">
        <f t="shared" ca="1" si="63"/>
        <v>152867.92432839781</v>
      </c>
      <c r="R253" s="12">
        <f t="shared" ca="1" si="64"/>
        <v>-1.4619614244479975E-3</v>
      </c>
    </row>
    <row r="254" spans="1:18" x14ac:dyDescent="0.2">
      <c r="A254" s="2">
        <v>2167</v>
      </c>
      <c r="B254" s="2">
        <v>-3.0112500026007183E-3</v>
      </c>
      <c r="C254" s="2">
        <v>1</v>
      </c>
      <c r="D254" s="127">
        <f t="shared" si="50"/>
        <v>0.2167</v>
      </c>
      <c r="E254" s="127">
        <f t="shared" si="51"/>
        <v>-3.0112500026007183E-3</v>
      </c>
      <c r="F254" s="38">
        <f t="shared" si="52"/>
        <v>0.2167</v>
      </c>
      <c r="G254" s="38">
        <f t="shared" si="53"/>
        <v>-3.0112500026007183E-3</v>
      </c>
      <c r="H254" s="38">
        <f t="shared" si="54"/>
        <v>4.6958890000000003E-2</v>
      </c>
      <c r="I254" s="38">
        <f t="shared" si="55"/>
        <v>1.0175991463E-2</v>
      </c>
      <c r="J254" s="38">
        <f t="shared" si="56"/>
        <v>2.2051373500320999E-3</v>
      </c>
      <c r="K254" s="38">
        <f t="shared" si="57"/>
        <v>-6.5253787556357565E-4</v>
      </c>
      <c r="L254" s="38">
        <f t="shared" si="58"/>
        <v>-1.4140495763462685E-4</v>
      </c>
      <c r="M254" s="38">
        <f t="shared" ca="1" si="59"/>
        <v>5.5646353591901998E-4</v>
      </c>
      <c r="N254" s="38">
        <f t="shared" ca="1" si="60"/>
        <v>1.2728579892937033E-5</v>
      </c>
      <c r="O254" s="128">
        <f t="shared" ca="1" si="61"/>
        <v>1989668740.4880793</v>
      </c>
      <c r="P254" s="38">
        <f t="shared" ca="1" si="62"/>
        <v>1081916024.3601563</v>
      </c>
      <c r="Q254" s="38">
        <f t="shared" ca="1" si="63"/>
        <v>13901171.332455063</v>
      </c>
      <c r="R254" s="12">
        <f t="shared" ca="1" si="64"/>
        <v>-3.5677135385197385E-3</v>
      </c>
    </row>
    <row r="255" spans="1:18" x14ac:dyDescent="0.2">
      <c r="A255" s="2">
        <v>2194</v>
      </c>
      <c r="B255" s="2">
        <v>-4.2874999999185093E-3</v>
      </c>
      <c r="C255" s="2">
        <v>0.1</v>
      </c>
      <c r="D255" s="127">
        <f t="shared" si="50"/>
        <v>0.21940000000000001</v>
      </c>
      <c r="E255" s="127">
        <f t="shared" si="51"/>
        <v>-4.2874999999185093E-3</v>
      </c>
      <c r="F255" s="38">
        <f t="shared" si="52"/>
        <v>2.1940000000000001E-2</v>
      </c>
      <c r="G255" s="38">
        <f t="shared" si="53"/>
        <v>-4.2874999999185096E-4</v>
      </c>
      <c r="H255" s="38">
        <f t="shared" si="54"/>
        <v>4.8136360000000005E-3</v>
      </c>
      <c r="I255" s="38">
        <f t="shared" si="55"/>
        <v>1.0561117384000002E-3</v>
      </c>
      <c r="J255" s="38">
        <f t="shared" si="56"/>
        <v>2.3171091540496005E-4</v>
      </c>
      <c r="K255" s="38">
        <f t="shared" si="57"/>
        <v>-9.4067749998212101E-5</v>
      </c>
      <c r="L255" s="38">
        <f t="shared" si="58"/>
        <v>-2.0638464349607737E-5</v>
      </c>
      <c r="M255" s="38">
        <f t="shared" ca="1" si="59"/>
        <v>5.741529610428438E-4</v>
      </c>
      <c r="N255" s="38">
        <f t="shared" ca="1" si="60"/>
        <v>2.3635669512824294E-6</v>
      </c>
      <c r="O255" s="128">
        <f t="shared" ca="1" si="61"/>
        <v>19736809.618428931</v>
      </c>
      <c r="P255" s="38">
        <f t="shared" ca="1" si="62"/>
        <v>10503631.891084054</v>
      </c>
      <c r="Q255" s="38">
        <f t="shared" ca="1" si="63"/>
        <v>124257.30792015427</v>
      </c>
      <c r="R255" s="12">
        <f t="shared" ca="1" si="64"/>
        <v>-4.8616529609613532E-3</v>
      </c>
    </row>
    <row r="256" spans="1:18" x14ac:dyDescent="0.2">
      <c r="A256" s="2">
        <v>2194</v>
      </c>
      <c r="B256" s="2">
        <v>7.1249999746214598E-4</v>
      </c>
      <c r="C256" s="2">
        <v>0.1</v>
      </c>
      <c r="D256" s="127">
        <f t="shared" si="50"/>
        <v>0.21940000000000001</v>
      </c>
      <c r="E256" s="127">
        <f t="shared" si="51"/>
        <v>7.1249999746214598E-4</v>
      </c>
      <c r="F256" s="38">
        <f t="shared" si="52"/>
        <v>2.1940000000000001E-2</v>
      </c>
      <c r="G256" s="38">
        <f t="shared" si="53"/>
        <v>7.1249999746214601E-5</v>
      </c>
      <c r="H256" s="38">
        <f t="shared" si="54"/>
        <v>4.8136360000000005E-3</v>
      </c>
      <c r="I256" s="38">
        <f t="shared" si="55"/>
        <v>1.0561117384000002E-3</v>
      </c>
      <c r="J256" s="38">
        <f t="shared" si="56"/>
        <v>2.3171091540496005E-4</v>
      </c>
      <c r="K256" s="38">
        <f t="shared" si="57"/>
        <v>1.5632249944319486E-5</v>
      </c>
      <c r="L256" s="38">
        <f t="shared" si="58"/>
        <v>3.4297156377836955E-6</v>
      </c>
      <c r="M256" s="38">
        <f t="shared" ca="1" si="59"/>
        <v>5.741529610428438E-4</v>
      </c>
      <c r="N256" s="38">
        <f t="shared" ca="1" si="60"/>
        <v>1.9139902486003728E-9</v>
      </c>
      <c r="O256" s="128">
        <f t="shared" ca="1" si="61"/>
        <v>19736809.618428931</v>
      </c>
      <c r="P256" s="38">
        <f t="shared" ca="1" si="62"/>
        <v>10503631.891084054</v>
      </c>
      <c r="Q256" s="38">
        <f t="shared" ca="1" si="63"/>
        <v>124257.30792015427</v>
      </c>
      <c r="R256" s="12">
        <f t="shared" ca="1" si="64"/>
        <v>1.3834703641930218E-4</v>
      </c>
    </row>
    <row r="257" spans="1:18" x14ac:dyDescent="0.2">
      <c r="A257" s="2">
        <v>2213</v>
      </c>
      <c r="B257" s="2">
        <v>-8.9337500030524097E-3</v>
      </c>
      <c r="C257" s="2">
        <v>0.1</v>
      </c>
      <c r="D257" s="127">
        <f t="shared" si="50"/>
        <v>0.2213</v>
      </c>
      <c r="E257" s="127">
        <f t="shared" si="51"/>
        <v>-8.9337500030524097E-3</v>
      </c>
      <c r="F257" s="38">
        <f t="shared" si="52"/>
        <v>2.213E-2</v>
      </c>
      <c r="G257" s="38">
        <f t="shared" si="53"/>
        <v>-8.9337500030524104E-4</v>
      </c>
      <c r="H257" s="38">
        <f t="shared" si="54"/>
        <v>4.8973690000000004E-3</v>
      </c>
      <c r="I257" s="38">
        <f t="shared" si="55"/>
        <v>1.0837877597000001E-3</v>
      </c>
      <c r="J257" s="38">
        <f t="shared" si="56"/>
        <v>2.3984223122161001E-4</v>
      </c>
      <c r="K257" s="38">
        <f t="shared" si="57"/>
        <v>-1.9770388756754984E-4</v>
      </c>
      <c r="L257" s="38">
        <f t="shared" si="58"/>
        <v>-4.3751870318698777E-5</v>
      </c>
      <c r="M257" s="38">
        <f t="shared" ca="1" si="59"/>
        <v>5.865809538419224E-4</v>
      </c>
      <c r="N257" s="38">
        <f t="shared" ca="1" si="60"/>
        <v>9.063670152880054E-6</v>
      </c>
      <c r="O257" s="128">
        <f t="shared" ca="1" si="61"/>
        <v>19624862.800914999</v>
      </c>
      <c r="P257" s="38">
        <f t="shared" ca="1" si="62"/>
        <v>10284933.487605544</v>
      </c>
      <c r="Q257" s="38">
        <f t="shared" ca="1" si="63"/>
        <v>114399.34604498872</v>
      </c>
      <c r="R257" s="12">
        <f t="shared" ca="1" si="64"/>
        <v>-9.5203309568943316E-3</v>
      </c>
    </row>
    <row r="258" spans="1:18" x14ac:dyDescent="0.2">
      <c r="A258" s="2">
        <v>2223</v>
      </c>
      <c r="B258" s="2">
        <v>-8.2212499983143061E-3</v>
      </c>
      <c r="C258" s="2">
        <v>0.1</v>
      </c>
      <c r="D258" s="127">
        <f t="shared" si="50"/>
        <v>0.2223</v>
      </c>
      <c r="E258" s="127">
        <f t="shared" si="51"/>
        <v>-8.2212499983143061E-3</v>
      </c>
      <c r="F258" s="38">
        <f t="shared" si="52"/>
        <v>2.223E-2</v>
      </c>
      <c r="G258" s="38">
        <f t="shared" si="53"/>
        <v>-8.2212499983143068E-4</v>
      </c>
      <c r="H258" s="38">
        <f t="shared" si="54"/>
        <v>4.9417289999999997E-3</v>
      </c>
      <c r="I258" s="38">
        <f t="shared" si="55"/>
        <v>1.0985463567E-3</v>
      </c>
      <c r="J258" s="38">
        <f t="shared" si="56"/>
        <v>2.4420685509441001E-4</v>
      </c>
      <c r="K258" s="38">
        <f t="shared" si="57"/>
        <v>-1.8275838746252703E-4</v>
      </c>
      <c r="L258" s="38">
        <f t="shared" si="58"/>
        <v>-4.0627189532919757E-5</v>
      </c>
      <c r="M258" s="38">
        <f t="shared" ca="1" si="59"/>
        <v>5.9311532632048286E-4</v>
      </c>
      <c r="N258" s="38">
        <f t="shared" ca="1" si="60"/>
        <v>7.7693036076124154E-6</v>
      </c>
      <c r="O258" s="128">
        <f t="shared" ca="1" si="61"/>
        <v>19566128.677831355</v>
      </c>
      <c r="P258" s="38">
        <f t="shared" ca="1" si="62"/>
        <v>10170931.726502031</v>
      </c>
      <c r="Q258" s="38">
        <f t="shared" ca="1" si="63"/>
        <v>109383.88197065088</v>
      </c>
      <c r="R258" s="12">
        <f t="shared" ca="1" si="64"/>
        <v>-8.8143653246347889E-3</v>
      </c>
    </row>
    <row r="259" spans="1:18" x14ac:dyDescent="0.2">
      <c r="A259" s="2">
        <v>2250</v>
      </c>
      <c r="B259" s="2">
        <v>-1.2297500004933681E-2</v>
      </c>
      <c r="C259" s="2">
        <v>0.1</v>
      </c>
      <c r="D259" s="127">
        <f t="shared" si="50"/>
        <v>0.22500000000000001</v>
      </c>
      <c r="E259" s="127">
        <f t="shared" si="51"/>
        <v>-1.2297500004933681E-2</v>
      </c>
      <c r="F259" s="38">
        <f t="shared" si="52"/>
        <v>2.2500000000000003E-2</v>
      </c>
      <c r="G259" s="38">
        <f t="shared" si="53"/>
        <v>-1.2297500004933683E-3</v>
      </c>
      <c r="H259" s="38">
        <f t="shared" si="54"/>
        <v>5.062500000000001E-3</v>
      </c>
      <c r="I259" s="38">
        <f t="shared" si="55"/>
        <v>1.1390625000000003E-3</v>
      </c>
      <c r="J259" s="38">
        <f t="shared" si="56"/>
        <v>2.5628906250000006E-4</v>
      </c>
      <c r="K259" s="38">
        <f t="shared" si="57"/>
        <v>-2.7669375011100787E-4</v>
      </c>
      <c r="L259" s="38">
        <f t="shared" si="58"/>
        <v>-6.2256093774976779E-5</v>
      </c>
      <c r="M259" s="38">
        <f t="shared" ca="1" si="59"/>
        <v>6.1073513309295262E-4</v>
      </c>
      <c r="N259" s="38">
        <f t="shared" ca="1" si="60"/>
        <v>1.6662253437858547E-5</v>
      </c>
      <c r="O259" s="128">
        <f t="shared" ca="1" si="61"/>
        <v>19408183.05581956</v>
      </c>
      <c r="P259" s="38">
        <f t="shared" ca="1" si="62"/>
        <v>9866906.2090534326</v>
      </c>
      <c r="Q259" s="38">
        <f t="shared" ca="1" si="63"/>
        <v>96433.795144747884</v>
      </c>
      <c r="R259" s="12">
        <f t="shared" ca="1" si="64"/>
        <v>-1.2908235138026634E-2</v>
      </c>
    </row>
    <row r="260" spans="1:18" x14ac:dyDescent="0.2">
      <c r="A260" s="2">
        <v>2275</v>
      </c>
      <c r="B260" s="2">
        <v>-2.5162500023725443E-3</v>
      </c>
      <c r="C260" s="2">
        <v>0.1</v>
      </c>
      <c r="D260" s="127">
        <f t="shared" si="50"/>
        <v>0.22750000000000001</v>
      </c>
      <c r="E260" s="127">
        <f t="shared" si="51"/>
        <v>-2.5162500023725443E-3</v>
      </c>
      <c r="F260" s="38">
        <f t="shared" si="52"/>
        <v>2.2750000000000003E-2</v>
      </c>
      <c r="G260" s="38">
        <f t="shared" si="53"/>
        <v>-2.5162500023725445E-4</v>
      </c>
      <c r="H260" s="38">
        <f t="shared" si="54"/>
        <v>5.1756250000000005E-3</v>
      </c>
      <c r="I260" s="38">
        <f t="shared" si="55"/>
        <v>1.1774546875000002E-3</v>
      </c>
      <c r="J260" s="38">
        <f t="shared" si="56"/>
        <v>2.6787094140625007E-4</v>
      </c>
      <c r="K260" s="38">
        <f t="shared" si="57"/>
        <v>-5.7244687553975386E-5</v>
      </c>
      <c r="L260" s="38">
        <f t="shared" si="58"/>
        <v>-1.3023166418529401E-5</v>
      </c>
      <c r="M260" s="38">
        <f t="shared" ca="1" si="59"/>
        <v>6.2701984046932644E-4</v>
      </c>
      <c r="N260" s="38">
        <f t="shared" ca="1" si="60"/>
        <v>9.8801453049191596E-7</v>
      </c>
      <c r="O260" s="128">
        <f t="shared" ca="1" si="61"/>
        <v>19262763.013320178</v>
      </c>
      <c r="P260" s="38">
        <f t="shared" ca="1" si="62"/>
        <v>9590291.3651037663</v>
      </c>
      <c r="Q260" s="38">
        <f t="shared" ca="1" si="63"/>
        <v>85207.059195632784</v>
      </c>
      <c r="R260" s="12">
        <f t="shared" ca="1" si="64"/>
        <v>-3.1432698428418707E-3</v>
      </c>
    </row>
    <row r="261" spans="1:18" x14ac:dyDescent="0.2">
      <c r="A261" s="2">
        <v>2275</v>
      </c>
      <c r="B261" s="2">
        <v>6.4837499958230183E-3</v>
      </c>
      <c r="C261" s="2">
        <v>0.1</v>
      </c>
      <c r="D261" s="127">
        <f t="shared" si="50"/>
        <v>0.22750000000000001</v>
      </c>
      <c r="E261" s="127">
        <f t="shared" si="51"/>
        <v>6.4837499958230183E-3</v>
      </c>
      <c r="F261" s="38">
        <f t="shared" si="52"/>
        <v>2.2750000000000003E-2</v>
      </c>
      <c r="G261" s="38">
        <f t="shared" si="53"/>
        <v>6.4837499958230187E-4</v>
      </c>
      <c r="H261" s="38">
        <f t="shared" si="54"/>
        <v>5.1756250000000005E-3</v>
      </c>
      <c r="I261" s="38">
        <f t="shared" si="55"/>
        <v>1.1774546875000002E-3</v>
      </c>
      <c r="J261" s="38">
        <f t="shared" si="56"/>
        <v>2.6787094140625007E-4</v>
      </c>
      <c r="K261" s="38">
        <f t="shared" si="57"/>
        <v>1.4750531240497367E-4</v>
      </c>
      <c r="L261" s="38">
        <f t="shared" si="58"/>
        <v>3.3557458572131511E-5</v>
      </c>
      <c r="M261" s="38">
        <f t="shared" ca="1" si="59"/>
        <v>6.2701984046932644E-4</v>
      </c>
      <c r="N261" s="38">
        <f t="shared" ca="1" si="60"/>
        <v>3.4301288112629279E-6</v>
      </c>
      <c r="O261" s="128">
        <f t="shared" ca="1" si="61"/>
        <v>19262763.013320178</v>
      </c>
      <c r="P261" s="38">
        <f t="shared" ca="1" si="62"/>
        <v>9590291.3651037663</v>
      </c>
      <c r="Q261" s="38">
        <f t="shared" ca="1" si="63"/>
        <v>85207.059195632784</v>
      </c>
      <c r="R261" s="12">
        <f t="shared" ca="1" si="64"/>
        <v>5.8567301553536918E-3</v>
      </c>
    </row>
    <row r="262" spans="1:18" x14ac:dyDescent="0.2">
      <c r="A262" s="2">
        <v>2283</v>
      </c>
      <c r="B262" s="2">
        <v>1.0537499911151826E-3</v>
      </c>
      <c r="C262" s="2">
        <v>0.1</v>
      </c>
      <c r="D262" s="127">
        <f t="shared" si="50"/>
        <v>0.2283</v>
      </c>
      <c r="E262" s="127">
        <f t="shared" si="51"/>
        <v>1.0537499911151826E-3</v>
      </c>
      <c r="F262" s="38">
        <f t="shared" si="52"/>
        <v>2.2830000000000003E-2</v>
      </c>
      <c r="G262" s="38">
        <f t="shared" si="53"/>
        <v>1.0537499911151827E-4</v>
      </c>
      <c r="H262" s="38">
        <f t="shared" si="54"/>
        <v>5.2120890000000005E-3</v>
      </c>
      <c r="I262" s="38">
        <f t="shared" si="55"/>
        <v>1.1899199187000002E-3</v>
      </c>
      <c r="J262" s="38">
        <f t="shared" si="56"/>
        <v>2.7165871743921007E-4</v>
      </c>
      <c r="K262" s="38">
        <f t="shared" si="57"/>
        <v>2.4057112297159622E-5</v>
      </c>
      <c r="L262" s="38">
        <f t="shared" si="58"/>
        <v>5.4922387374415421E-6</v>
      </c>
      <c r="M262" s="38">
        <f t="shared" ca="1" si="59"/>
        <v>6.322248690371874E-4</v>
      </c>
      <c r="N262" s="38">
        <f t="shared" ca="1" si="60"/>
        <v>1.7768342854286882E-8</v>
      </c>
      <c r="O262" s="128">
        <f t="shared" ca="1" si="61"/>
        <v>19216395.852995902</v>
      </c>
      <c r="P262" s="38">
        <f t="shared" ca="1" si="62"/>
        <v>9502762.2890084442</v>
      </c>
      <c r="Q262" s="38">
        <f t="shared" ca="1" si="63"/>
        <v>81768.524543878128</v>
      </c>
      <c r="R262" s="12">
        <f t="shared" ca="1" si="64"/>
        <v>4.2152512207799524E-4</v>
      </c>
    </row>
    <row r="263" spans="1:18" x14ac:dyDescent="0.2">
      <c r="A263" s="2">
        <v>2293</v>
      </c>
      <c r="B263" s="2">
        <v>-2.3375000455416739E-4</v>
      </c>
      <c r="C263" s="2">
        <v>0.1</v>
      </c>
      <c r="D263" s="127">
        <f t="shared" si="50"/>
        <v>0.2293</v>
      </c>
      <c r="E263" s="127">
        <f t="shared" si="51"/>
        <v>-2.3375000455416739E-4</v>
      </c>
      <c r="F263" s="38">
        <f t="shared" si="52"/>
        <v>2.2930000000000002E-2</v>
      </c>
      <c r="G263" s="38">
        <f t="shared" si="53"/>
        <v>-2.337500045541674E-5</v>
      </c>
      <c r="H263" s="38">
        <f t="shared" si="54"/>
        <v>5.2578490000000011E-3</v>
      </c>
      <c r="I263" s="38">
        <f t="shared" si="55"/>
        <v>1.2056247757000003E-3</v>
      </c>
      <c r="J263" s="38">
        <f t="shared" si="56"/>
        <v>2.7644976106801005E-4</v>
      </c>
      <c r="K263" s="38">
        <f t="shared" si="57"/>
        <v>-5.3598876044270584E-6</v>
      </c>
      <c r="L263" s="38">
        <f t="shared" si="58"/>
        <v>-1.2290222276951244E-6</v>
      </c>
      <c r="M263" s="38">
        <f t="shared" ca="1" si="59"/>
        <v>6.387270107975283E-4</v>
      </c>
      <c r="N263" s="38">
        <f t="shared" ca="1" si="60"/>
        <v>7.6121614231700305E-8</v>
      </c>
      <c r="O263" s="128">
        <f t="shared" ca="1" si="61"/>
        <v>19158550.710147914</v>
      </c>
      <c r="P263" s="38">
        <f t="shared" ca="1" si="62"/>
        <v>9394021.7116839774</v>
      </c>
      <c r="Q263" s="38">
        <f t="shared" ca="1" si="63"/>
        <v>77574.811151791</v>
      </c>
      <c r="R263" s="12">
        <f t="shared" ca="1" si="64"/>
        <v>-8.7247701535169569E-4</v>
      </c>
    </row>
    <row r="264" spans="1:18" x14ac:dyDescent="0.2">
      <c r="A264" s="2">
        <v>2302</v>
      </c>
      <c r="B264" s="2">
        <v>-1.5925000043353066E-3</v>
      </c>
      <c r="C264" s="2">
        <v>0.1</v>
      </c>
      <c r="D264" s="127">
        <f t="shared" si="50"/>
        <v>0.23019999999999999</v>
      </c>
      <c r="E264" s="127">
        <f t="shared" si="51"/>
        <v>-1.5925000043353066E-3</v>
      </c>
      <c r="F264" s="38">
        <f t="shared" si="52"/>
        <v>2.3019999999999999E-2</v>
      </c>
      <c r="G264" s="38">
        <f t="shared" si="53"/>
        <v>-1.5925000043353067E-4</v>
      </c>
      <c r="H264" s="38">
        <f t="shared" si="54"/>
        <v>5.2992039999999992E-3</v>
      </c>
      <c r="I264" s="38">
        <f t="shared" si="55"/>
        <v>1.2198767607999998E-3</v>
      </c>
      <c r="J264" s="38">
        <f t="shared" si="56"/>
        <v>2.8081563033615991E-4</v>
      </c>
      <c r="K264" s="38">
        <f t="shared" si="57"/>
        <v>-3.6659350099798757E-5</v>
      </c>
      <c r="L264" s="38">
        <f t="shared" si="58"/>
        <v>-8.4389823929736742E-6</v>
      </c>
      <c r="M264" s="38">
        <f t="shared" ca="1" si="59"/>
        <v>6.4457500162982376E-4</v>
      </c>
      <c r="N264" s="38">
        <f t="shared" ca="1" si="60"/>
        <v>5.0045045823138873E-7</v>
      </c>
      <c r="O264" s="128">
        <f t="shared" ca="1" si="61"/>
        <v>19106598.062422171</v>
      </c>
      <c r="P264" s="38">
        <f t="shared" ca="1" si="62"/>
        <v>9296790.8451994564</v>
      </c>
      <c r="Q264" s="38">
        <f t="shared" ca="1" si="63"/>
        <v>73899.368215543116</v>
      </c>
      <c r="R264" s="12">
        <f t="shared" ca="1" si="64"/>
        <v>-2.2370750059651301E-3</v>
      </c>
    </row>
    <row r="265" spans="1:18" x14ac:dyDescent="0.2">
      <c r="A265" s="2">
        <v>2304</v>
      </c>
      <c r="B265" s="2">
        <v>2.5499999974272214E-3</v>
      </c>
      <c r="C265" s="2">
        <v>0.1</v>
      </c>
      <c r="D265" s="127">
        <f t="shared" si="50"/>
        <v>0.23039999999999999</v>
      </c>
      <c r="E265" s="127">
        <f t="shared" si="51"/>
        <v>2.5499999974272214E-3</v>
      </c>
      <c r="F265" s="38">
        <f t="shared" si="52"/>
        <v>2.3040000000000001E-2</v>
      </c>
      <c r="G265" s="38">
        <f t="shared" si="53"/>
        <v>2.5499999974272215E-4</v>
      </c>
      <c r="H265" s="38">
        <f t="shared" si="54"/>
        <v>5.3084159999999998E-3</v>
      </c>
      <c r="I265" s="38">
        <f t="shared" si="55"/>
        <v>1.2230590464E-3</v>
      </c>
      <c r="J265" s="38">
        <f t="shared" si="56"/>
        <v>2.8179280429055999E-4</v>
      </c>
      <c r="K265" s="38">
        <f t="shared" si="57"/>
        <v>5.875199994072318E-5</v>
      </c>
      <c r="L265" s="38">
        <f t="shared" si="58"/>
        <v>1.353646078634262E-5</v>
      </c>
      <c r="M265" s="38">
        <f t="shared" ca="1" si="59"/>
        <v>6.4587404866539686E-4</v>
      </c>
      <c r="N265" s="38">
        <f t="shared" ca="1" si="60"/>
        <v>3.6256956287481187E-7</v>
      </c>
      <c r="O265" s="128">
        <f t="shared" ca="1" si="61"/>
        <v>19095066.908229358</v>
      </c>
      <c r="P265" s="38">
        <f t="shared" ca="1" si="62"/>
        <v>9275265.6083052531</v>
      </c>
      <c r="Q265" s="38">
        <f t="shared" ca="1" si="63"/>
        <v>73095.293685512093</v>
      </c>
      <c r="R265" s="12">
        <f t="shared" ca="1" si="64"/>
        <v>1.9041259487618245E-3</v>
      </c>
    </row>
    <row r="266" spans="1:18" x14ac:dyDescent="0.2">
      <c r="A266" s="2">
        <v>2310</v>
      </c>
      <c r="B266" s="2">
        <v>-2.25000039790757E-5</v>
      </c>
      <c r="C266" s="2">
        <v>0.1</v>
      </c>
      <c r="D266" s="127">
        <f t="shared" si="50"/>
        <v>0.23100000000000001</v>
      </c>
      <c r="E266" s="127">
        <f t="shared" si="51"/>
        <v>-2.25000039790757E-5</v>
      </c>
      <c r="F266" s="38">
        <f t="shared" si="52"/>
        <v>2.3100000000000002E-2</v>
      </c>
      <c r="G266" s="38">
        <f t="shared" si="53"/>
        <v>-2.2500003979075701E-6</v>
      </c>
      <c r="H266" s="38">
        <f t="shared" si="54"/>
        <v>5.3361000000000007E-3</v>
      </c>
      <c r="I266" s="38">
        <f t="shared" si="55"/>
        <v>1.2326391000000003E-3</v>
      </c>
      <c r="J266" s="38">
        <f t="shared" si="56"/>
        <v>2.8473963210000005E-4</v>
      </c>
      <c r="K266" s="38">
        <f t="shared" si="57"/>
        <v>-5.1975009191664867E-7</v>
      </c>
      <c r="L266" s="38">
        <f t="shared" si="58"/>
        <v>-1.2006227123274584E-7</v>
      </c>
      <c r="M266" s="38">
        <f t="shared" ca="1" si="59"/>
        <v>6.4977008471892007E-4</v>
      </c>
      <c r="N266" s="38">
        <f t="shared" ca="1" si="60"/>
        <v>4.519470721580111E-8</v>
      </c>
      <c r="O266" s="128">
        <f t="shared" ca="1" si="61"/>
        <v>19060503.702235363</v>
      </c>
      <c r="P266" s="38">
        <f t="shared" ca="1" si="62"/>
        <v>9210867.7045282014</v>
      </c>
      <c r="Q266" s="38">
        <f t="shared" ca="1" si="63"/>
        <v>70710.699848381744</v>
      </c>
      <c r="R266" s="12">
        <f t="shared" ca="1" si="64"/>
        <v>-6.7227008869799577E-4</v>
      </c>
    </row>
    <row r="267" spans="1:18" x14ac:dyDescent="0.2">
      <c r="A267" s="2">
        <v>2318</v>
      </c>
      <c r="B267" s="2">
        <v>-1.4525000005960464E-3</v>
      </c>
      <c r="C267" s="2">
        <v>0.1</v>
      </c>
      <c r="D267" s="127">
        <f t="shared" si="50"/>
        <v>0.23180000000000001</v>
      </c>
      <c r="E267" s="127">
        <f t="shared" si="51"/>
        <v>-1.4525000005960464E-3</v>
      </c>
      <c r="F267" s="38">
        <f t="shared" si="52"/>
        <v>2.3180000000000003E-2</v>
      </c>
      <c r="G267" s="38">
        <f t="shared" si="53"/>
        <v>-1.4525000005960464E-4</v>
      </c>
      <c r="H267" s="38">
        <f t="shared" si="54"/>
        <v>5.3731240000000008E-3</v>
      </c>
      <c r="I267" s="38">
        <f t="shared" si="55"/>
        <v>1.2454901432000002E-3</v>
      </c>
      <c r="J267" s="38">
        <f t="shared" si="56"/>
        <v>2.8870461519376006E-4</v>
      </c>
      <c r="K267" s="38">
        <f t="shared" si="57"/>
        <v>-3.3668950013816356E-5</v>
      </c>
      <c r="L267" s="38">
        <f t="shared" si="58"/>
        <v>-7.8044626132026317E-6</v>
      </c>
      <c r="M267" s="38">
        <f t="shared" ca="1" si="59"/>
        <v>6.5496222099949326E-4</v>
      </c>
      <c r="N267" s="38">
        <f t="shared" ca="1" si="60"/>
        <v>4.4413970154524075E-7</v>
      </c>
      <c r="O267" s="128">
        <f t="shared" ca="1" si="61"/>
        <v>19014489.973427836</v>
      </c>
      <c r="P267" s="38">
        <f t="shared" ca="1" si="62"/>
        <v>9125418.1051474661</v>
      </c>
      <c r="Q267" s="38">
        <f t="shared" ca="1" si="63"/>
        <v>67595.581893804789</v>
      </c>
      <c r="R267" s="12">
        <f t="shared" ca="1" si="64"/>
        <v>-2.1074622215955397E-3</v>
      </c>
    </row>
    <row r="268" spans="1:18" x14ac:dyDescent="0.2">
      <c r="A268" s="2">
        <v>2318</v>
      </c>
      <c r="B268" s="2">
        <v>1.5475000036531128E-3</v>
      </c>
      <c r="C268" s="2">
        <v>0.1</v>
      </c>
      <c r="D268" s="127">
        <f t="shared" si="50"/>
        <v>0.23180000000000001</v>
      </c>
      <c r="E268" s="127">
        <f t="shared" si="51"/>
        <v>1.5475000036531128E-3</v>
      </c>
      <c r="F268" s="38">
        <f t="shared" si="52"/>
        <v>2.3180000000000003E-2</v>
      </c>
      <c r="G268" s="38">
        <f t="shared" si="53"/>
        <v>1.5475000036531129E-4</v>
      </c>
      <c r="H268" s="38">
        <f t="shared" si="54"/>
        <v>5.3731240000000008E-3</v>
      </c>
      <c r="I268" s="38">
        <f t="shared" si="55"/>
        <v>1.2454901432000002E-3</v>
      </c>
      <c r="J268" s="38">
        <f t="shared" si="56"/>
        <v>2.8870461519376006E-4</v>
      </c>
      <c r="K268" s="38">
        <f t="shared" si="57"/>
        <v>3.5871050084679157E-5</v>
      </c>
      <c r="L268" s="38">
        <f t="shared" si="58"/>
        <v>8.3149094096286284E-6</v>
      </c>
      <c r="M268" s="38">
        <f t="shared" ca="1" si="59"/>
        <v>6.5496222099949326E-4</v>
      </c>
      <c r="N268" s="38">
        <f t="shared" ca="1" si="60"/>
        <v>7.9662369346423986E-8</v>
      </c>
      <c r="O268" s="128">
        <f t="shared" ca="1" si="61"/>
        <v>19014489.973427836</v>
      </c>
      <c r="P268" s="38">
        <f t="shared" ca="1" si="62"/>
        <v>9125418.1051474661</v>
      </c>
      <c r="Q268" s="38">
        <f t="shared" ca="1" si="63"/>
        <v>67595.581893804789</v>
      </c>
      <c r="R268" s="12">
        <f t="shared" ca="1" si="64"/>
        <v>8.9253778265361954E-4</v>
      </c>
    </row>
    <row r="269" spans="1:18" x14ac:dyDescent="0.2">
      <c r="A269" s="2">
        <v>2323</v>
      </c>
      <c r="B269" s="2">
        <v>-6.9625000469386578E-4</v>
      </c>
      <c r="C269" s="2">
        <v>1</v>
      </c>
      <c r="D269" s="127">
        <f t="shared" si="50"/>
        <v>0.23230000000000001</v>
      </c>
      <c r="E269" s="127">
        <f t="shared" si="51"/>
        <v>-6.9625000469386578E-4</v>
      </c>
      <c r="F269" s="38">
        <f t="shared" si="52"/>
        <v>0.23230000000000001</v>
      </c>
      <c r="G269" s="38">
        <f t="shared" si="53"/>
        <v>-6.9625000469386578E-4</v>
      </c>
      <c r="H269" s="38">
        <f t="shared" si="54"/>
        <v>5.3963290000000004E-2</v>
      </c>
      <c r="I269" s="38">
        <f t="shared" si="55"/>
        <v>1.2535672267000001E-2</v>
      </c>
      <c r="J269" s="38">
        <f t="shared" si="56"/>
        <v>2.9120366676241003E-3</v>
      </c>
      <c r="K269" s="38">
        <f t="shared" si="57"/>
        <v>-1.6173887609038503E-4</v>
      </c>
      <c r="L269" s="38">
        <f t="shared" si="58"/>
        <v>-3.7571940915796445E-5</v>
      </c>
      <c r="M269" s="38">
        <f t="shared" ca="1" si="59"/>
        <v>6.5820580974864859E-4</v>
      </c>
      <c r="N269" s="38">
        <f t="shared" ca="1" si="60"/>
        <v>1.8345505532771349E-6</v>
      </c>
      <c r="O269" s="128">
        <f t="shared" ca="1" si="61"/>
        <v>1898577229.8304636</v>
      </c>
      <c r="P269" s="38">
        <f t="shared" ca="1" si="62"/>
        <v>907225211.09656429</v>
      </c>
      <c r="Q269" s="38">
        <f t="shared" ca="1" si="63"/>
        <v>6568588.4844847443</v>
      </c>
      <c r="R269" s="12">
        <f t="shared" ca="1" si="64"/>
        <v>-1.3544558144425144E-3</v>
      </c>
    </row>
    <row r="270" spans="1:18" x14ac:dyDescent="0.2">
      <c r="A270" s="2">
        <v>2364</v>
      </c>
      <c r="B270" s="2">
        <v>-2.17500000144355E-3</v>
      </c>
      <c r="C270" s="2">
        <v>0.1</v>
      </c>
      <c r="D270" s="127">
        <f t="shared" si="50"/>
        <v>0.2364</v>
      </c>
      <c r="E270" s="127">
        <f t="shared" si="51"/>
        <v>-2.17500000144355E-3</v>
      </c>
      <c r="F270" s="38">
        <f t="shared" si="52"/>
        <v>2.3640000000000001E-2</v>
      </c>
      <c r="G270" s="38">
        <f t="shared" si="53"/>
        <v>-2.1750000014435502E-4</v>
      </c>
      <c r="H270" s="38">
        <f t="shared" si="54"/>
        <v>5.5884960000000001E-3</v>
      </c>
      <c r="I270" s="38">
        <f t="shared" si="55"/>
        <v>1.3211204544000001E-3</v>
      </c>
      <c r="J270" s="38">
        <f t="shared" si="56"/>
        <v>3.1231287542016E-4</v>
      </c>
      <c r="K270" s="38">
        <f t="shared" si="57"/>
        <v>-5.1417000034125527E-5</v>
      </c>
      <c r="L270" s="38">
        <f t="shared" si="58"/>
        <v>-1.2154978808067275E-5</v>
      </c>
      <c r="M270" s="38">
        <f t="shared" ca="1" si="59"/>
        <v>6.8475981810989109E-4</v>
      </c>
      <c r="N270" s="38">
        <f t="shared" ca="1" si="60"/>
        <v>8.1782262255323293E-7</v>
      </c>
      <c r="O270" s="128">
        <f t="shared" ca="1" si="61"/>
        <v>18751471.248424299</v>
      </c>
      <c r="P270" s="38">
        <f t="shared" ca="1" si="62"/>
        <v>8643220.191517882</v>
      </c>
      <c r="Q270" s="38">
        <f t="shared" ca="1" si="63"/>
        <v>51099.93274893026</v>
      </c>
      <c r="R270" s="12">
        <f t="shared" ca="1" si="64"/>
        <v>-2.8597598195534411E-3</v>
      </c>
    </row>
    <row r="271" spans="1:18" x14ac:dyDescent="0.2">
      <c r="A271" s="2">
        <v>2525</v>
      </c>
      <c r="B271" s="2">
        <v>3.2962499972200021E-3</v>
      </c>
      <c r="C271" s="2">
        <v>0.1</v>
      </c>
      <c r="D271" s="127">
        <f t="shared" si="50"/>
        <v>0.2525</v>
      </c>
      <c r="E271" s="127">
        <f t="shared" si="51"/>
        <v>3.2962499972200021E-3</v>
      </c>
      <c r="F271" s="38">
        <f t="shared" si="52"/>
        <v>2.5250000000000002E-2</v>
      </c>
      <c r="G271" s="38">
        <f t="shared" si="53"/>
        <v>3.2962499972200021E-4</v>
      </c>
      <c r="H271" s="38">
        <f t="shared" si="54"/>
        <v>6.3756250000000002E-3</v>
      </c>
      <c r="I271" s="38">
        <f t="shared" si="55"/>
        <v>1.6098453125E-3</v>
      </c>
      <c r="J271" s="38">
        <f t="shared" si="56"/>
        <v>4.0648594140624999E-4</v>
      </c>
      <c r="K271" s="38">
        <f t="shared" si="57"/>
        <v>8.3230312429805051E-5</v>
      </c>
      <c r="L271" s="38">
        <f t="shared" si="58"/>
        <v>2.1015653888525775E-5</v>
      </c>
      <c r="M271" s="38">
        <f t="shared" ca="1" si="59"/>
        <v>7.8828415574906554E-4</v>
      </c>
      <c r="N271" s="38">
        <f t="shared" ca="1" si="60"/>
        <v>6.2898926619850223E-7</v>
      </c>
      <c r="O271" s="128">
        <f t="shared" ca="1" si="61"/>
        <v>17851628.313772786</v>
      </c>
      <c r="P271" s="38">
        <f t="shared" ca="1" si="62"/>
        <v>7075697.3464515265</v>
      </c>
      <c r="Q271" s="38">
        <f t="shared" ca="1" si="63"/>
        <v>11856.164307668138</v>
      </c>
      <c r="R271" s="12">
        <f t="shared" ca="1" si="64"/>
        <v>2.5079658414709364E-3</v>
      </c>
    </row>
    <row r="272" spans="1:18" x14ac:dyDescent="0.2">
      <c r="A272" s="2">
        <v>2581</v>
      </c>
      <c r="B272" s="2">
        <v>-2.7137500001117587E-3</v>
      </c>
      <c r="C272" s="2">
        <v>0.1</v>
      </c>
      <c r="D272" s="127">
        <f t="shared" si="50"/>
        <v>0.2581</v>
      </c>
      <c r="E272" s="127">
        <f t="shared" si="51"/>
        <v>-2.7137500001117587E-3</v>
      </c>
      <c r="F272" s="38">
        <f t="shared" si="52"/>
        <v>2.581E-2</v>
      </c>
      <c r="G272" s="38">
        <f t="shared" si="53"/>
        <v>-2.7137500001117587E-4</v>
      </c>
      <c r="H272" s="38">
        <f t="shared" si="54"/>
        <v>6.6615609999999999E-3</v>
      </c>
      <c r="I272" s="38">
        <f t="shared" si="55"/>
        <v>1.7193488940999999E-3</v>
      </c>
      <c r="J272" s="38">
        <f t="shared" si="56"/>
        <v>4.4376394956720998E-4</v>
      </c>
      <c r="K272" s="38">
        <f t="shared" si="57"/>
        <v>-7.0041887502884486E-5</v>
      </c>
      <c r="L272" s="38">
        <f t="shared" si="58"/>
        <v>-1.8077811164494484E-5</v>
      </c>
      <c r="M272" s="38">
        <f t="shared" ca="1" si="59"/>
        <v>8.240128583807191E-4</v>
      </c>
      <c r="N272" s="38">
        <f t="shared" ca="1" si="60"/>
        <v>1.2515766042928869E-6</v>
      </c>
      <c r="O272" s="128">
        <f t="shared" ca="1" si="61"/>
        <v>17546102.17099959</v>
      </c>
      <c r="P272" s="38">
        <f t="shared" ca="1" si="62"/>
        <v>6573217.2153825983</v>
      </c>
      <c r="Q272" s="38">
        <f t="shared" ca="1" si="63"/>
        <v>4722.7524594523347</v>
      </c>
      <c r="R272" s="12">
        <f t="shared" ca="1" si="64"/>
        <v>-3.5377628584924779E-3</v>
      </c>
    </row>
    <row r="273" spans="1:18" x14ac:dyDescent="0.2">
      <c r="A273" s="2">
        <v>2617</v>
      </c>
      <c r="B273" s="2">
        <v>3.8512499959324487E-3</v>
      </c>
      <c r="C273" s="2">
        <v>0.1</v>
      </c>
      <c r="D273" s="127">
        <f t="shared" si="50"/>
        <v>0.26169999999999999</v>
      </c>
      <c r="E273" s="127">
        <f t="shared" si="51"/>
        <v>3.8512499959324487E-3</v>
      </c>
      <c r="F273" s="38">
        <f t="shared" si="52"/>
        <v>2.6169999999999999E-2</v>
      </c>
      <c r="G273" s="38">
        <f t="shared" si="53"/>
        <v>3.8512499959324491E-4</v>
      </c>
      <c r="H273" s="38">
        <f t="shared" si="54"/>
        <v>6.848688999999999E-3</v>
      </c>
      <c r="I273" s="38">
        <f t="shared" si="55"/>
        <v>1.7923019112999997E-3</v>
      </c>
      <c r="J273" s="38">
        <f t="shared" si="56"/>
        <v>4.690454101872099E-4</v>
      </c>
      <c r="K273" s="38">
        <f t="shared" si="57"/>
        <v>1.0078721239355219E-4</v>
      </c>
      <c r="L273" s="38">
        <f t="shared" si="58"/>
        <v>2.6376013483392608E-5</v>
      </c>
      <c r="M273" s="38">
        <f t="shared" ca="1" si="59"/>
        <v>8.4690506140196534E-4</v>
      </c>
      <c r="N273" s="38">
        <f t="shared" ca="1" si="60"/>
        <v>9.0260884856389753E-7</v>
      </c>
      <c r="O273" s="128">
        <f t="shared" ca="1" si="61"/>
        <v>17351702.097591244</v>
      </c>
      <c r="P273" s="38">
        <f t="shared" ca="1" si="62"/>
        <v>6261565.5914868116</v>
      </c>
      <c r="Q273" s="38">
        <f t="shared" ca="1" si="63"/>
        <v>1854.4687264149218</v>
      </c>
      <c r="R273" s="12">
        <f t="shared" ca="1" si="64"/>
        <v>3.0043449345304833E-3</v>
      </c>
    </row>
    <row r="274" spans="1:18" x14ac:dyDescent="0.2">
      <c r="A274" s="2">
        <v>2622</v>
      </c>
      <c r="B274" s="2">
        <v>-5.7925000000977889E-3</v>
      </c>
      <c r="C274" s="2">
        <v>0.1</v>
      </c>
      <c r="D274" s="127">
        <f t="shared" si="50"/>
        <v>0.26219999999999999</v>
      </c>
      <c r="E274" s="127">
        <f t="shared" si="51"/>
        <v>-5.7925000000977889E-3</v>
      </c>
      <c r="F274" s="38">
        <f t="shared" si="52"/>
        <v>2.622E-2</v>
      </c>
      <c r="G274" s="38">
        <f t="shared" si="53"/>
        <v>-5.7925000000977887E-4</v>
      </c>
      <c r="H274" s="38">
        <f t="shared" si="54"/>
        <v>6.8748839999999995E-3</v>
      </c>
      <c r="I274" s="38">
        <f t="shared" si="55"/>
        <v>1.8025945847999997E-3</v>
      </c>
      <c r="J274" s="38">
        <f t="shared" si="56"/>
        <v>4.7264030013455992E-4</v>
      </c>
      <c r="K274" s="38">
        <f t="shared" si="57"/>
        <v>-1.5187935000256401E-4</v>
      </c>
      <c r="L274" s="38">
        <f t="shared" si="58"/>
        <v>-3.9822765570672285E-5</v>
      </c>
      <c r="M274" s="38">
        <f t="shared" ca="1" si="59"/>
        <v>8.5007981454578044E-4</v>
      </c>
      <c r="N274" s="38">
        <f t="shared" ca="1" si="60"/>
        <v>4.4123866593910204E-6</v>
      </c>
      <c r="O274" s="128">
        <f t="shared" ca="1" si="61"/>
        <v>17324825.897878468</v>
      </c>
      <c r="P274" s="38">
        <f t="shared" ca="1" si="62"/>
        <v>6218977.9161365414</v>
      </c>
      <c r="Q274" s="38">
        <f t="shared" ca="1" si="63"/>
        <v>1561.0228360903104</v>
      </c>
      <c r="R274" s="12">
        <f t="shared" ca="1" si="64"/>
        <v>-6.6425798146435696E-3</v>
      </c>
    </row>
    <row r="275" spans="1:18" x14ac:dyDescent="0.2">
      <c r="A275" s="2">
        <v>2630</v>
      </c>
      <c r="B275" s="2">
        <v>-1.8222500002593733E-2</v>
      </c>
      <c r="C275" s="2">
        <v>0.1</v>
      </c>
      <c r="D275" s="127">
        <f t="shared" si="50"/>
        <v>0.26300000000000001</v>
      </c>
      <c r="E275" s="127">
        <f t="shared" si="51"/>
        <v>-1.8222500002593733E-2</v>
      </c>
      <c r="F275" s="38">
        <f t="shared" si="52"/>
        <v>2.6300000000000004E-2</v>
      </c>
      <c r="G275" s="38">
        <f t="shared" si="53"/>
        <v>-1.8222500002593733E-3</v>
      </c>
      <c r="H275" s="38">
        <f t="shared" si="54"/>
        <v>6.916900000000001E-3</v>
      </c>
      <c r="I275" s="38">
        <f t="shared" si="55"/>
        <v>1.8191447000000004E-3</v>
      </c>
      <c r="J275" s="38">
        <f t="shared" si="56"/>
        <v>4.7843505610000012E-4</v>
      </c>
      <c r="K275" s="38">
        <f t="shared" si="57"/>
        <v>-4.792517500682152E-4</v>
      </c>
      <c r="L275" s="38">
        <f t="shared" si="58"/>
        <v>-1.2604321026794059E-4</v>
      </c>
      <c r="M275" s="38">
        <f t="shared" ca="1" si="59"/>
        <v>8.5515702529395936E-4</v>
      </c>
      <c r="N275" s="38">
        <f t="shared" ca="1" si="60"/>
        <v>3.6395699767371272E-5</v>
      </c>
      <c r="O275" s="128">
        <f t="shared" ca="1" si="61"/>
        <v>17281886.642327979</v>
      </c>
      <c r="P275" s="38">
        <f t="shared" ca="1" si="62"/>
        <v>6151189.6955054011</v>
      </c>
      <c r="Q275" s="38">
        <f t="shared" ca="1" si="63"/>
        <v>1144.3885598962302</v>
      </c>
      <c r="R275" s="12">
        <f t="shared" ca="1" si="64"/>
        <v>-1.9077657027887693E-2</v>
      </c>
    </row>
    <row r="276" spans="1:18" x14ac:dyDescent="0.2">
      <c r="A276" s="2">
        <v>2644</v>
      </c>
      <c r="B276" s="2">
        <v>-2.2250000038184226E-3</v>
      </c>
      <c r="C276" s="2">
        <v>0.1</v>
      </c>
      <c r="D276" s="127">
        <f t="shared" si="50"/>
        <v>0.26440000000000002</v>
      </c>
      <c r="E276" s="127">
        <f t="shared" si="51"/>
        <v>-2.2250000038184226E-3</v>
      </c>
      <c r="F276" s="38">
        <f t="shared" si="52"/>
        <v>2.6440000000000005E-2</v>
      </c>
      <c r="G276" s="38">
        <f t="shared" si="53"/>
        <v>-2.2250000038184228E-4</v>
      </c>
      <c r="H276" s="38">
        <f t="shared" si="54"/>
        <v>6.9907360000000017E-3</v>
      </c>
      <c r="I276" s="38">
        <f t="shared" si="55"/>
        <v>1.8483505984000007E-3</v>
      </c>
      <c r="J276" s="38">
        <f t="shared" si="56"/>
        <v>4.8870389821696017E-4</v>
      </c>
      <c r="K276" s="38">
        <f t="shared" si="57"/>
        <v>-5.8829000100959106E-5</v>
      </c>
      <c r="L276" s="38">
        <f t="shared" si="58"/>
        <v>-1.5554387626693588E-5</v>
      </c>
      <c r="M276" s="38">
        <f t="shared" ca="1" si="59"/>
        <v>8.6403505334526373E-4</v>
      </c>
      <c r="N276" s="38">
        <f t="shared" ca="1" si="60"/>
        <v>9.5421375843862589E-7</v>
      </c>
      <c r="O276" s="128">
        <f t="shared" ca="1" si="61"/>
        <v>17206928.287011631</v>
      </c>
      <c r="P276" s="38">
        <f t="shared" ca="1" si="62"/>
        <v>6033600.2145859711</v>
      </c>
      <c r="Q276" s="38">
        <f t="shared" ca="1" si="63"/>
        <v>571.30896949491148</v>
      </c>
      <c r="R276" s="12">
        <f t="shared" ca="1" si="64"/>
        <v>-3.0890350571636865E-3</v>
      </c>
    </row>
    <row r="277" spans="1:18" x14ac:dyDescent="0.2">
      <c r="A277" s="2">
        <v>2671</v>
      </c>
      <c r="B277" s="2">
        <v>3.698749998875428E-3</v>
      </c>
      <c r="C277" s="2">
        <v>0.1</v>
      </c>
      <c r="D277" s="127">
        <f t="shared" ref="D277:D340" si="65">A277/A$18</f>
        <v>0.2671</v>
      </c>
      <c r="E277" s="127">
        <f t="shared" ref="E277:E340" si="66">B277/B$18</f>
        <v>3.698749998875428E-3</v>
      </c>
      <c r="F277" s="38">
        <f t="shared" ref="F277:F340" si="67">$C277*D277</f>
        <v>2.6710000000000001E-2</v>
      </c>
      <c r="G277" s="38">
        <f t="shared" ref="G277:G340" si="68">$C277*E277</f>
        <v>3.6987499988754284E-4</v>
      </c>
      <c r="H277" s="38">
        <f t="shared" ref="H277:H340" si="69">C277*D277*D277</f>
        <v>7.1342410000000004E-3</v>
      </c>
      <c r="I277" s="38">
        <f t="shared" ref="I277:I340" si="70">C277*D277*D277*D277</f>
        <v>1.9055557711000002E-3</v>
      </c>
      <c r="J277" s="38">
        <f t="shared" ref="J277:J340" si="71">C277*D277*D277*D277*D277</f>
        <v>5.0897394646081003E-4</v>
      </c>
      <c r="K277" s="38">
        <f t="shared" ref="K277:K340" si="72">C277*E277*D277</f>
        <v>9.87936124699627E-5</v>
      </c>
      <c r="L277" s="38">
        <f t="shared" ref="L277:L340" si="73">C277*E277*D277*D277</f>
        <v>2.6387773890727038E-5</v>
      </c>
      <c r="M277" s="38">
        <f t="shared" ref="M277:M340" ca="1" si="74">+E$4+E$5*D277+E$6*D277^2</f>
        <v>8.8113147929773004E-4</v>
      </c>
      <c r="N277" s="38">
        <f t="shared" ref="N277:N340" ca="1" si="75">C277*(M277-E277)^2</f>
        <v>7.9389741218672171E-7</v>
      </c>
      <c r="O277" s="128">
        <f t="shared" ref="O277:O340" ca="1" si="76">(C277*O$1-O$2*F277+O$3*H277)^2</f>
        <v>17063030.328814406</v>
      </c>
      <c r="P277" s="38">
        <f t="shared" ref="P277:P340" ca="1" si="77">(-C277*O$2+O$4*F277-O$5*H277)^2</f>
        <v>5810540.2778967991</v>
      </c>
      <c r="Q277" s="38">
        <f t="shared" ref="Q277:Q340" ca="1" si="78">+(C277*O$3-F277*O$5+H277*O$6)^2</f>
        <v>23.149418815799045</v>
      </c>
      <c r="R277" s="12">
        <f t="shared" ref="R277:R340" ca="1" si="79">+E277-M277</f>
        <v>2.8176185195776977E-3</v>
      </c>
    </row>
    <row r="278" spans="1:18" x14ac:dyDescent="0.2">
      <c r="A278" s="2">
        <v>2687</v>
      </c>
      <c r="B278" s="2">
        <v>-9.1612500036717393E-3</v>
      </c>
      <c r="C278" s="2">
        <v>0.1</v>
      </c>
      <c r="D278" s="127">
        <f t="shared" si="65"/>
        <v>0.26869999999999999</v>
      </c>
      <c r="E278" s="127">
        <f t="shared" si="66"/>
        <v>-9.1612500036717393E-3</v>
      </c>
      <c r="F278" s="38">
        <f t="shared" si="67"/>
        <v>2.6870000000000002E-2</v>
      </c>
      <c r="G278" s="38">
        <f t="shared" si="68"/>
        <v>-9.1612500036717401E-4</v>
      </c>
      <c r="H278" s="38">
        <f t="shared" si="69"/>
        <v>7.2199690000000006E-3</v>
      </c>
      <c r="I278" s="38">
        <f t="shared" si="70"/>
        <v>1.9400056703E-3</v>
      </c>
      <c r="J278" s="38">
        <f t="shared" si="71"/>
        <v>5.2127952360961002E-4</v>
      </c>
      <c r="K278" s="38">
        <f t="shared" si="72"/>
        <v>-2.4616278759865965E-4</v>
      </c>
      <c r="L278" s="38">
        <f t="shared" si="73"/>
        <v>-6.6143941027759846E-5</v>
      </c>
      <c r="M278" s="38">
        <f t="shared" ca="1" si="74"/>
        <v>8.912468555811586E-4</v>
      </c>
      <c r="N278" s="38">
        <f t="shared" ca="1" si="75"/>
        <v>1.0105269310528938E-5</v>
      </c>
      <c r="O278" s="128">
        <f t="shared" ca="1" si="76"/>
        <v>16978169.374415897</v>
      </c>
      <c r="P278" s="38">
        <f t="shared" ca="1" si="77"/>
        <v>5680655.6025699722</v>
      </c>
      <c r="Q278" s="38">
        <f t="shared" ca="1" si="78"/>
        <v>41.837769779474719</v>
      </c>
      <c r="R278" s="12">
        <f t="shared" ca="1" si="79"/>
        <v>-1.0052496859252897E-2</v>
      </c>
    </row>
    <row r="279" spans="1:18" x14ac:dyDescent="0.2">
      <c r="A279" s="2">
        <v>2703</v>
      </c>
      <c r="B279" s="2">
        <v>-1.5212500002235174E-3</v>
      </c>
      <c r="C279" s="2">
        <v>1</v>
      </c>
      <c r="D279" s="127">
        <f t="shared" si="65"/>
        <v>0.27029999999999998</v>
      </c>
      <c r="E279" s="127">
        <f t="shared" si="66"/>
        <v>-1.5212500002235174E-3</v>
      </c>
      <c r="F279" s="38">
        <f t="shared" si="67"/>
        <v>0.27029999999999998</v>
      </c>
      <c r="G279" s="38">
        <f t="shared" si="68"/>
        <v>-1.5212500002235174E-3</v>
      </c>
      <c r="H279" s="38">
        <f t="shared" si="69"/>
        <v>7.3062089999999996E-2</v>
      </c>
      <c r="I279" s="38">
        <f t="shared" si="70"/>
        <v>1.9748682926999998E-2</v>
      </c>
      <c r="J279" s="38">
        <f t="shared" si="71"/>
        <v>5.3380689951680995E-3</v>
      </c>
      <c r="K279" s="38">
        <f t="shared" si="72"/>
        <v>-4.1119387506041672E-4</v>
      </c>
      <c r="L279" s="38">
        <f t="shared" si="73"/>
        <v>-1.1114570442883064E-4</v>
      </c>
      <c r="M279" s="38">
        <f t="shared" ca="1" si="74"/>
        <v>9.0135044463049538E-4</v>
      </c>
      <c r="N279" s="38">
        <f t="shared" ca="1" si="75"/>
        <v>5.8689929154068594E-6</v>
      </c>
      <c r="O279" s="128">
        <f t="shared" ca="1" si="76"/>
        <v>1689361408.8871839</v>
      </c>
      <c r="P279" s="38">
        <f t="shared" ca="1" si="77"/>
        <v>555247192.74811721</v>
      </c>
      <c r="Q279" s="38">
        <f t="shared" ca="1" si="78"/>
        <v>31410.299337499237</v>
      </c>
      <c r="R279" s="12">
        <f t="shared" ca="1" si="79"/>
        <v>-2.4226004448540126E-3</v>
      </c>
    </row>
    <row r="280" spans="1:18" x14ac:dyDescent="0.2">
      <c r="A280" s="2">
        <v>2738</v>
      </c>
      <c r="B280" s="2">
        <v>3.4724999932223E-3</v>
      </c>
      <c r="C280" s="2">
        <v>0.1</v>
      </c>
      <c r="D280" s="127">
        <f t="shared" si="65"/>
        <v>0.27379999999999999</v>
      </c>
      <c r="E280" s="127">
        <f t="shared" si="66"/>
        <v>3.4724999932223E-3</v>
      </c>
      <c r="F280" s="38">
        <f t="shared" si="67"/>
        <v>2.7380000000000002E-2</v>
      </c>
      <c r="G280" s="38">
        <f t="shared" si="68"/>
        <v>3.4724999932223E-4</v>
      </c>
      <c r="H280" s="38">
        <f t="shared" si="69"/>
        <v>7.4966440000000002E-3</v>
      </c>
      <c r="I280" s="38">
        <f t="shared" si="70"/>
        <v>2.0525811272E-3</v>
      </c>
      <c r="J280" s="38">
        <f t="shared" si="71"/>
        <v>5.6199671262735995E-4</v>
      </c>
      <c r="K280" s="38">
        <f t="shared" si="72"/>
        <v>9.5077049814426575E-5</v>
      </c>
      <c r="L280" s="38">
        <f t="shared" si="73"/>
        <v>2.6032096239189995E-5</v>
      </c>
      <c r="M280" s="38">
        <f t="shared" ca="1" si="74"/>
        <v>9.2341095151018981E-4</v>
      </c>
      <c r="N280" s="38">
        <f t="shared" ca="1" si="75"/>
        <v>6.4978549425767654E-7</v>
      </c>
      <c r="O280" s="128">
        <f t="shared" ca="1" si="76"/>
        <v>16709711.630417833</v>
      </c>
      <c r="P280" s="38">
        <f t="shared" ca="1" si="77"/>
        <v>5277961.3856278928</v>
      </c>
      <c r="Q280" s="38">
        <f t="shared" ca="1" si="78"/>
        <v>1785.5720523408684</v>
      </c>
      <c r="R280" s="12">
        <f t="shared" ca="1" si="79"/>
        <v>2.5490890417121104E-3</v>
      </c>
    </row>
    <row r="281" spans="1:18" x14ac:dyDescent="0.2">
      <c r="A281" s="2">
        <v>2752</v>
      </c>
      <c r="B281" s="2">
        <v>-1.5300000013667159E-3</v>
      </c>
      <c r="C281" s="2">
        <v>0.1</v>
      </c>
      <c r="D281" s="127">
        <f t="shared" si="65"/>
        <v>0.2752</v>
      </c>
      <c r="E281" s="127">
        <f t="shared" si="66"/>
        <v>-1.5300000013667159E-3</v>
      </c>
      <c r="F281" s="38">
        <f t="shared" si="67"/>
        <v>2.7520000000000003E-2</v>
      </c>
      <c r="G281" s="38">
        <f t="shared" si="68"/>
        <v>-1.530000001366716E-4</v>
      </c>
      <c r="H281" s="38">
        <f t="shared" si="69"/>
        <v>7.5735040000000009E-3</v>
      </c>
      <c r="I281" s="38">
        <f t="shared" si="70"/>
        <v>2.0842283008000004E-3</v>
      </c>
      <c r="J281" s="38">
        <f t="shared" si="71"/>
        <v>5.7357962838016014E-4</v>
      </c>
      <c r="K281" s="38">
        <f t="shared" si="72"/>
        <v>-4.2105600037612023E-5</v>
      </c>
      <c r="L281" s="38">
        <f t="shared" si="73"/>
        <v>-1.1587461130350829E-5</v>
      </c>
      <c r="M281" s="38">
        <f t="shared" ca="1" si="74"/>
        <v>9.3221936121014022E-4</v>
      </c>
      <c r="N281" s="38">
        <f t="shared" ca="1" si="75"/>
        <v>6.0625241894483794E-7</v>
      </c>
      <c r="O281" s="128">
        <f t="shared" ca="1" si="76"/>
        <v>16636557.59784238</v>
      </c>
      <c r="P281" s="38">
        <f t="shared" ca="1" si="77"/>
        <v>5170406.7498472286</v>
      </c>
      <c r="Q281" s="38">
        <f t="shared" ca="1" si="78"/>
        <v>2707.7406902496468</v>
      </c>
      <c r="R281" s="12">
        <f t="shared" ca="1" si="79"/>
        <v>-2.462219362576856E-3</v>
      </c>
    </row>
    <row r="282" spans="1:18" x14ac:dyDescent="0.2">
      <c r="A282" s="2">
        <v>2760</v>
      </c>
      <c r="B282" s="2">
        <v>2.039999992121011E-3</v>
      </c>
      <c r="C282" s="2">
        <v>0.1</v>
      </c>
      <c r="D282" s="127">
        <f t="shared" si="65"/>
        <v>0.27600000000000002</v>
      </c>
      <c r="E282" s="127">
        <f t="shared" si="66"/>
        <v>2.039999992121011E-3</v>
      </c>
      <c r="F282" s="38">
        <f t="shared" si="67"/>
        <v>2.7600000000000003E-2</v>
      </c>
      <c r="G282" s="38">
        <f t="shared" si="68"/>
        <v>2.0399999921210112E-4</v>
      </c>
      <c r="H282" s="38">
        <f t="shared" si="69"/>
        <v>7.6176000000000013E-3</v>
      </c>
      <c r="I282" s="38">
        <f t="shared" si="70"/>
        <v>2.1024576000000005E-3</v>
      </c>
      <c r="J282" s="38">
        <f t="shared" si="71"/>
        <v>5.8027829760000013E-4</v>
      </c>
      <c r="K282" s="38">
        <f t="shared" si="72"/>
        <v>5.6303999782539912E-5</v>
      </c>
      <c r="L282" s="38">
        <f t="shared" si="73"/>
        <v>1.5539903939981018E-5</v>
      </c>
      <c r="M282" s="38">
        <f t="shared" ca="1" si="74"/>
        <v>9.372486863198214E-4</v>
      </c>
      <c r="N282" s="38">
        <f t="shared" ca="1" si="75"/>
        <v>1.2160604424462289E-7</v>
      </c>
      <c r="O282" s="128">
        <f t="shared" ca="1" si="76"/>
        <v>16594859.413498325</v>
      </c>
      <c r="P282" s="38">
        <f t="shared" ca="1" si="77"/>
        <v>5109520.8530920753</v>
      </c>
      <c r="Q282" s="38">
        <f t="shared" ca="1" si="78"/>
        <v>3319.5965434590998</v>
      </c>
      <c r="R282" s="12">
        <f t="shared" ca="1" si="79"/>
        <v>1.1027513058011896E-3</v>
      </c>
    </row>
    <row r="283" spans="1:18" x14ac:dyDescent="0.2">
      <c r="A283" s="2">
        <v>2770</v>
      </c>
      <c r="B283" s="2">
        <v>-1.2475000039557926E-3</v>
      </c>
      <c r="C283" s="2">
        <v>0.1</v>
      </c>
      <c r="D283" s="127">
        <f t="shared" si="65"/>
        <v>0.27700000000000002</v>
      </c>
      <c r="E283" s="127">
        <f t="shared" si="66"/>
        <v>-1.2475000039557926E-3</v>
      </c>
      <c r="F283" s="38">
        <f t="shared" si="67"/>
        <v>2.7700000000000002E-2</v>
      </c>
      <c r="G283" s="38">
        <f t="shared" si="68"/>
        <v>-1.2475000039557926E-4</v>
      </c>
      <c r="H283" s="38">
        <f t="shared" si="69"/>
        <v>7.6729000000000016E-3</v>
      </c>
      <c r="I283" s="38">
        <f t="shared" si="70"/>
        <v>2.1253933000000007E-3</v>
      </c>
      <c r="J283" s="38">
        <f t="shared" si="71"/>
        <v>5.8873394410000025E-4</v>
      </c>
      <c r="K283" s="38">
        <f t="shared" si="72"/>
        <v>-3.4555750109575457E-5</v>
      </c>
      <c r="L283" s="38">
        <f t="shared" si="73"/>
        <v>-9.5719427803524017E-6</v>
      </c>
      <c r="M283" s="38">
        <f t="shared" ca="1" si="74"/>
        <v>9.4353119875743711E-4</v>
      </c>
      <c r="N283" s="38">
        <f t="shared" ca="1" si="75"/>
        <v>4.8006177312629833E-7</v>
      </c>
      <c r="O283" s="128">
        <f t="shared" ca="1" si="76"/>
        <v>16542843.004698806</v>
      </c>
      <c r="P283" s="38">
        <f t="shared" ca="1" si="77"/>
        <v>5033998.5539730936</v>
      </c>
      <c r="Q283" s="38">
        <f t="shared" ca="1" si="78"/>
        <v>4170.8581397512171</v>
      </c>
      <c r="R283" s="12">
        <f t="shared" ca="1" si="79"/>
        <v>-2.1910312027132299E-3</v>
      </c>
    </row>
    <row r="284" spans="1:18" x14ac:dyDescent="0.2">
      <c r="A284" s="2">
        <v>2779</v>
      </c>
      <c r="B284" s="2">
        <v>3.393749997485429E-3</v>
      </c>
      <c r="C284" s="2">
        <v>0.1</v>
      </c>
      <c r="D284" s="127">
        <f t="shared" si="65"/>
        <v>0.27789999999999998</v>
      </c>
      <c r="E284" s="127">
        <f t="shared" si="66"/>
        <v>3.393749997485429E-3</v>
      </c>
      <c r="F284" s="38">
        <f t="shared" si="67"/>
        <v>2.7789999999999999E-2</v>
      </c>
      <c r="G284" s="38">
        <f t="shared" si="68"/>
        <v>3.3937499974854294E-4</v>
      </c>
      <c r="H284" s="38">
        <f t="shared" si="69"/>
        <v>7.7228409999999994E-3</v>
      </c>
      <c r="I284" s="38">
        <f t="shared" si="70"/>
        <v>2.1461775138999998E-3</v>
      </c>
      <c r="J284" s="38">
        <f t="shared" si="71"/>
        <v>5.9642273111280993E-4</v>
      </c>
      <c r="K284" s="38">
        <f t="shared" si="72"/>
        <v>9.4312312430120079E-5</v>
      </c>
      <c r="L284" s="38">
        <f t="shared" si="73"/>
        <v>2.6209391624330369E-5</v>
      </c>
      <c r="M284" s="38">
        <f t="shared" ca="1" si="74"/>
        <v>9.4918152319928002E-4</v>
      </c>
      <c r="N284" s="38">
        <f t="shared" ca="1" si="75"/>
        <v>5.97591502547371E-7</v>
      </c>
      <c r="O284" s="128">
        <f t="shared" ca="1" si="76"/>
        <v>16496129.110391535</v>
      </c>
      <c r="P284" s="38">
        <f t="shared" ca="1" si="77"/>
        <v>4966582.8087543435</v>
      </c>
      <c r="Q284" s="38">
        <f t="shared" ca="1" si="78"/>
        <v>5018.8009719138436</v>
      </c>
      <c r="R284" s="12">
        <f t="shared" ca="1" si="79"/>
        <v>2.4445684742861488E-3</v>
      </c>
    </row>
    <row r="285" spans="1:18" x14ac:dyDescent="0.2">
      <c r="A285" s="2">
        <v>2787</v>
      </c>
      <c r="B285" s="2">
        <v>-6.0362500007613562E-3</v>
      </c>
      <c r="C285" s="2">
        <v>0.1</v>
      </c>
      <c r="D285" s="127">
        <f t="shared" si="65"/>
        <v>0.2787</v>
      </c>
      <c r="E285" s="127">
        <f t="shared" si="66"/>
        <v>-6.0362500007613562E-3</v>
      </c>
      <c r="F285" s="38">
        <f t="shared" si="67"/>
        <v>2.7870000000000002E-2</v>
      </c>
      <c r="G285" s="38">
        <f t="shared" si="68"/>
        <v>-6.0362500007613571E-4</v>
      </c>
      <c r="H285" s="38">
        <f t="shared" si="69"/>
        <v>7.7673690000000005E-3</v>
      </c>
      <c r="I285" s="38">
        <f t="shared" si="70"/>
        <v>2.1647657403E-3</v>
      </c>
      <c r="J285" s="38">
        <f t="shared" si="71"/>
        <v>6.0332021182161002E-4</v>
      </c>
      <c r="K285" s="38">
        <f t="shared" si="72"/>
        <v>-1.6823028752121903E-4</v>
      </c>
      <c r="L285" s="38">
        <f t="shared" si="73"/>
        <v>-4.6885781132163742E-5</v>
      </c>
      <c r="M285" s="38">
        <f t="shared" ca="1" si="74"/>
        <v>9.5420090283019623E-4</v>
      </c>
      <c r="N285" s="38">
        <f t="shared" ca="1" si="75"/>
        <v>4.8866403835523963E-6</v>
      </c>
      <c r="O285" s="128">
        <f t="shared" ca="1" si="76"/>
        <v>16454685.770883715</v>
      </c>
      <c r="P285" s="38">
        <f t="shared" ca="1" si="77"/>
        <v>4907097.3805466779</v>
      </c>
      <c r="Q285" s="38">
        <f t="shared" ca="1" si="78"/>
        <v>5837.3430533152195</v>
      </c>
      <c r="R285" s="12">
        <f t="shared" ca="1" si="79"/>
        <v>-6.9904509035915528E-3</v>
      </c>
    </row>
    <row r="286" spans="1:18" x14ac:dyDescent="0.2">
      <c r="A286" s="2">
        <v>2798</v>
      </c>
      <c r="B286" s="2">
        <v>-8.2525000034365803E-3</v>
      </c>
      <c r="C286" s="2">
        <v>0.1</v>
      </c>
      <c r="D286" s="127">
        <f t="shared" si="65"/>
        <v>0.27979999999999999</v>
      </c>
      <c r="E286" s="127">
        <f t="shared" si="66"/>
        <v>-8.2525000034365803E-3</v>
      </c>
      <c r="F286" s="38">
        <f t="shared" si="67"/>
        <v>2.7980000000000001E-2</v>
      </c>
      <c r="G286" s="38">
        <f t="shared" si="68"/>
        <v>-8.2525000034365807E-4</v>
      </c>
      <c r="H286" s="38">
        <f t="shared" si="69"/>
        <v>7.828804E-3</v>
      </c>
      <c r="I286" s="38">
        <f t="shared" si="70"/>
        <v>2.1904993591999999E-3</v>
      </c>
      <c r="J286" s="38">
        <f t="shared" si="71"/>
        <v>6.1290172070415999E-4</v>
      </c>
      <c r="K286" s="38">
        <f t="shared" si="72"/>
        <v>-2.3090495009615551E-4</v>
      </c>
      <c r="L286" s="38">
        <f t="shared" si="73"/>
        <v>-6.4607205036904311E-5</v>
      </c>
      <c r="M286" s="38">
        <f t="shared" ca="1" si="74"/>
        <v>9.6109773823691469E-4</v>
      </c>
      <c r="N286" s="38">
        <f t="shared" ca="1" si="75"/>
        <v>8.4890383345370942E-6</v>
      </c>
      <c r="O286" s="128">
        <f t="shared" ca="1" si="76"/>
        <v>16397824.140859015</v>
      </c>
      <c r="P286" s="38">
        <f t="shared" ca="1" si="77"/>
        <v>4825978.7094360907</v>
      </c>
      <c r="Q286" s="38">
        <f t="shared" ca="1" si="78"/>
        <v>7062.0491791544046</v>
      </c>
      <c r="R286" s="12">
        <f t="shared" ca="1" si="79"/>
        <v>-9.2135977416734956E-3</v>
      </c>
    </row>
    <row r="287" spans="1:18" x14ac:dyDescent="0.2">
      <c r="A287" s="2">
        <v>2822</v>
      </c>
      <c r="B287" s="2">
        <v>-4.5425000062095933E-3</v>
      </c>
      <c r="C287" s="2">
        <v>0.1</v>
      </c>
      <c r="D287" s="127">
        <f t="shared" si="65"/>
        <v>0.28220000000000001</v>
      </c>
      <c r="E287" s="127">
        <f t="shared" si="66"/>
        <v>-4.5425000062095933E-3</v>
      </c>
      <c r="F287" s="38">
        <f t="shared" si="67"/>
        <v>2.8220000000000002E-2</v>
      </c>
      <c r="G287" s="38">
        <f t="shared" si="68"/>
        <v>-4.5425000062095935E-4</v>
      </c>
      <c r="H287" s="38">
        <f t="shared" si="69"/>
        <v>7.9636840000000004E-3</v>
      </c>
      <c r="I287" s="38">
        <f t="shared" si="70"/>
        <v>2.2473516248000002E-3</v>
      </c>
      <c r="J287" s="38">
        <f t="shared" si="71"/>
        <v>6.3420262851856006E-4</v>
      </c>
      <c r="K287" s="38">
        <f t="shared" si="72"/>
        <v>-1.2818935017523472E-4</v>
      </c>
      <c r="L287" s="38">
        <f t="shared" si="73"/>
        <v>-3.6175034619451239E-5</v>
      </c>
      <c r="M287" s="38">
        <f t="shared" ca="1" si="74"/>
        <v>9.7612604069336839E-4</v>
      </c>
      <c r="N287" s="38">
        <f t="shared" ca="1" si="75"/>
        <v>3.0455233445555815E-6</v>
      </c>
      <c r="O287" s="128">
        <f t="shared" ca="1" si="76"/>
        <v>16274255.573235685</v>
      </c>
      <c r="P287" s="38">
        <f t="shared" ca="1" si="77"/>
        <v>4651688.9363566851</v>
      </c>
      <c r="Q287" s="38">
        <f t="shared" ca="1" si="78"/>
        <v>10130.444572765426</v>
      </c>
      <c r="R287" s="12">
        <f t="shared" ca="1" si="79"/>
        <v>-5.518626046902962E-3</v>
      </c>
    </row>
    <row r="288" spans="1:18" x14ac:dyDescent="0.2">
      <c r="A288" s="2">
        <v>2829</v>
      </c>
      <c r="B288" s="2">
        <v>4.9562499989406206E-3</v>
      </c>
      <c r="C288" s="2">
        <v>0.1</v>
      </c>
      <c r="D288" s="127">
        <f t="shared" si="65"/>
        <v>0.28289999999999998</v>
      </c>
      <c r="E288" s="127">
        <f t="shared" si="66"/>
        <v>4.9562499989406206E-3</v>
      </c>
      <c r="F288" s="38">
        <f t="shared" si="67"/>
        <v>2.8289999999999999E-2</v>
      </c>
      <c r="G288" s="38">
        <f t="shared" si="68"/>
        <v>4.9562499989406204E-4</v>
      </c>
      <c r="H288" s="38">
        <f t="shared" si="69"/>
        <v>8.0032409999999995E-3</v>
      </c>
      <c r="I288" s="38">
        <f t="shared" si="70"/>
        <v>2.2641168788999997E-3</v>
      </c>
      <c r="J288" s="38">
        <f t="shared" si="71"/>
        <v>6.4051866504080993E-4</v>
      </c>
      <c r="K288" s="38">
        <f t="shared" si="72"/>
        <v>1.4021231247003015E-4</v>
      </c>
      <c r="L288" s="38">
        <f t="shared" si="73"/>
        <v>3.9666063197771529E-5</v>
      </c>
      <c r="M288" s="38">
        <f t="shared" ca="1" si="74"/>
        <v>9.8050429981517669E-4</v>
      </c>
      <c r="N288" s="38">
        <f t="shared" ca="1" si="75"/>
        <v>1.5806553864114468E-6</v>
      </c>
      <c r="O288" s="128">
        <f t="shared" ca="1" si="76"/>
        <v>16238341.883773725</v>
      </c>
      <c r="P288" s="38">
        <f t="shared" ca="1" si="77"/>
        <v>4601548.059172703</v>
      </c>
      <c r="Q288" s="38">
        <f t="shared" ca="1" si="78"/>
        <v>11127.160417725932</v>
      </c>
      <c r="R288" s="12">
        <f t="shared" ca="1" si="79"/>
        <v>3.9757456991254443E-3</v>
      </c>
    </row>
    <row r="289" spans="1:18" x14ac:dyDescent="0.2">
      <c r="A289" s="2">
        <v>2841</v>
      </c>
      <c r="B289" s="2">
        <v>8.1124999996973202E-4</v>
      </c>
      <c r="C289" s="2">
        <v>0.1</v>
      </c>
      <c r="D289" s="127">
        <f t="shared" si="65"/>
        <v>0.28410000000000002</v>
      </c>
      <c r="E289" s="127">
        <f t="shared" si="66"/>
        <v>8.1124999996973202E-4</v>
      </c>
      <c r="F289" s="38">
        <f t="shared" si="67"/>
        <v>2.8410000000000005E-2</v>
      </c>
      <c r="G289" s="38">
        <f t="shared" si="68"/>
        <v>8.1124999996973212E-5</v>
      </c>
      <c r="H289" s="38">
        <f t="shared" si="69"/>
        <v>8.0712810000000013E-3</v>
      </c>
      <c r="I289" s="38">
        <f t="shared" si="70"/>
        <v>2.2930509321000005E-3</v>
      </c>
      <c r="J289" s="38">
        <f t="shared" si="71"/>
        <v>6.5145576980961016E-4</v>
      </c>
      <c r="K289" s="38">
        <f t="shared" si="72"/>
        <v>2.3047612499140092E-5</v>
      </c>
      <c r="L289" s="38">
        <f t="shared" si="73"/>
        <v>6.5478267110057008E-6</v>
      </c>
      <c r="M289" s="38">
        <f t="shared" ca="1" si="74"/>
        <v>9.8800463787845254E-4</v>
      </c>
      <c r="N289" s="38">
        <f t="shared" ca="1" si="75"/>
        <v>3.1242202022242902E-9</v>
      </c>
      <c r="O289" s="128">
        <f t="shared" ca="1" si="76"/>
        <v>16176908.867728874</v>
      </c>
      <c r="P289" s="38">
        <f t="shared" ca="1" si="77"/>
        <v>4516317.9190976806</v>
      </c>
      <c r="Q289" s="38">
        <f t="shared" ca="1" si="78"/>
        <v>12942.08419232555</v>
      </c>
      <c r="R289" s="12">
        <f t="shared" ca="1" si="79"/>
        <v>-1.7675463790872053E-4</v>
      </c>
    </row>
    <row r="290" spans="1:18" x14ac:dyDescent="0.2">
      <c r="A290" s="2">
        <v>2860</v>
      </c>
      <c r="B290" s="2">
        <v>7.1649999954388477E-3</v>
      </c>
      <c r="C290" s="2">
        <v>0.1</v>
      </c>
      <c r="D290" s="127">
        <f t="shared" si="65"/>
        <v>0.28599999999999998</v>
      </c>
      <c r="E290" s="127">
        <f t="shared" si="66"/>
        <v>7.1649999954388477E-3</v>
      </c>
      <c r="F290" s="38">
        <f t="shared" si="67"/>
        <v>2.86E-2</v>
      </c>
      <c r="G290" s="38">
        <f t="shared" si="68"/>
        <v>7.1649999954388483E-4</v>
      </c>
      <c r="H290" s="38">
        <f t="shared" si="69"/>
        <v>8.1795999999999987E-3</v>
      </c>
      <c r="I290" s="38">
        <f t="shared" si="70"/>
        <v>2.3393655999999993E-3</v>
      </c>
      <c r="J290" s="38">
        <f t="shared" si="71"/>
        <v>6.6905856159999973E-4</v>
      </c>
      <c r="K290" s="38">
        <f t="shared" si="72"/>
        <v>2.0491899986955104E-4</v>
      </c>
      <c r="L290" s="38">
        <f t="shared" si="73"/>
        <v>5.8606833962691589E-5</v>
      </c>
      <c r="M290" s="38">
        <f t="shared" ca="1" si="74"/>
        <v>9.9986661322171155E-4</v>
      </c>
      <c r="N290" s="38">
        <f t="shared" ca="1" si="75"/>
        <v>3.8008869620528111E-6</v>
      </c>
      <c r="O290" s="128">
        <f t="shared" ca="1" si="76"/>
        <v>16079983.670250461</v>
      </c>
      <c r="P290" s="38">
        <f t="shared" ca="1" si="77"/>
        <v>4383237.6085098982</v>
      </c>
      <c r="Q290" s="38">
        <f t="shared" ca="1" si="78"/>
        <v>16088.740700170534</v>
      </c>
      <c r="R290" s="12">
        <f t="shared" ca="1" si="79"/>
        <v>6.1651333822171361E-3</v>
      </c>
    </row>
    <row r="291" spans="1:18" x14ac:dyDescent="0.2">
      <c r="A291" s="2">
        <v>2873</v>
      </c>
      <c r="B291" s="2">
        <v>4.0912499971454963E-3</v>
      </c>
      <c r="C291" s="2">
        <v>0.1</v>
      </c>
      <c r="D291" s="127">
        <f t="shared" si="65"/>
        <v>0.2873</v>
      </c>
      <c r="E291" s="127">
        <f t="shared" si="66"/>
        <v>4.0912499971454963E-3</v>
      </c>
      <c r="F291" s="38">
        <f t="shared" si="67"/>
        <v>2.8730000000000002E-2</v>
      </c>
      <c r="G291" s="38">
        <f t="shared" si="68"/>
        <v>4.0912499971454966E-4</v>
      </c>
      <c r="H291" s="38">
        <f t="shared" si="69"/>
        <v>8.2541290000000007E-3</v>
      </c>
      <c r="I291" s="38">
        <f t="shared" si="70"/>
        <v>2.3714112617000001E-3</v>
      </c>
      <c r="J291" s="38">
        <f t="shared" si="71"/>
        <v>6.8130645548640999E-4</v>
      </c>
      <c r="K291" s="38">
        <f t="shared" si="72"/>
        <v>1.1754161241799012E-4</v>
      </c>
      <c r="L291" s="38">
        <f t="shared" si="73"/>
        <v>3.3769705247688558E-5</v>
      </c>
      <c r="M291" s="38">
        <f t="shared" ca="1" si="74"/>
        <v>1.0079731244867682E-3</v>
      </c>
      <c r="N291" s="38">
        <f t="shared" ca="1" si="75"/>
        <v>9.5065962734721875E-7</v>
      </c>
      <c r="O291" s="128">
        <f t="shared" ca="1" si="76"/>
        <v>16013908.69050174</v>
      </c>
      <c r="P291" s="38">
        <f t="shared" ca="1" si="77"/>
        <v>4293495.7121679345</v>
      </c>
      <c r="Q291" s="38">
        <f t="shared" ca="1" si="78"/>
        <v>18433.32702304433</v>
      </c>
      <c r="R291" s="12">
        <f t="shared" ca="1" si="79"/>
        <v>3.0832768726587281E-3</v>
      </c>
    </row>
    <row r="292" spans="1:18" x14ac:dyDescent="0.2">
      <c r="A292" s="2">
        <v>2884</v>
      </c>
      <c r="B292" s="2">
        <v>-7.1250000037252903E-3</v>
      </c>
      <c r="C292" s="2">
        <v>0.1</v>
      </c>
      <c r="D292" s="127">
        <f t="shared" si="65"/>
        <v>0.28839999999999999</v>
      </c>
      <c r="E292" s="127">
        <f t="shared" si="66"/>
        <v>-7.1250000037252903E-3</v>
      </c>
      <c r="F292" s="38">
        <f t="shared" si="67"/>
        <v>2.8840000000000001E-2</v>
      </c>
      <c r="G292" s="38">
        <f t="shared" si="68"/>
        <v>-7.1250000037252907E-4</v>
      </c>
      <c r="H292" s="38">
        <f t="shared" si="69"/>
        <v>8.3174560000000008E-3</v>
      </c>
      <c r="I292" s="38">
        <f t="shared" si="70"/>
        <v>2.3987543104000003E-3</v>
      </c>
      <c r="J292" s="38">
        <f t="shared" si="71"/>
        <v>6.9180074311936011E-4</v>
      </c>
      <c r="K292" s="38">
        <f t="shared" si="72"/>
        <v>-2.0548500010743738E-4</v>
      </c>
      <c r="L292" s="38">
        <f t="shared" si="73"/>
        <v>-5.9261874030984938E-5</v>
      </c>
      <c r="M292" s="38">
        <f t="shared" ca="1" si="74"/>
        <v>1.0148264023800071E-3</v>
      </c>
      <c r="N292" s="38">
        <f t="shared" ca="1" si="75"/>
        <v>6.625677392152909E-6</v>
      </c>
      <c r="O292" s="128">
        <f t="shared" ca="1" si="76"/>
        <v>15958152.512432197</v>
      </c>
      <c r="P292" s="38">
        <f t="shared" ca="1" si="77"/>
        <v>4218389.9130736757</v>
      </c>
      <c r="Q292" s="38">
        <f t="shared" ca="1" si="78"/>
        <v>20538.049700683594</v>
      </c>
      <c r="R292" s="12">
        <f t="shared" ca="1" si="79"/>
        <v>-8.139826406105298E-3</v>
      </c>
    </row>
    <row r="293" spans="1:18" x14ac:dyDescent="0.2">
      <c r="A293" s="2">
        <v>2903</v>
      </c>
      <c r="B293" s="2">
        <v>-1.2712499956251122E-3</v>
      </c>
      <c r="C293" s="2">
        <v>1</v>
      </c>
      <c r="D293" s="127">
        <f t="shared" si="65"/>
        <v>0.2903</v>
      </c>
      <c r="E293" s="127">
        <f t="shared" si="66"/>
        <v>-1.2712499956251122E-3</v>
      </c>
      <c r="F293" s="38">
        <f t="shared" si="67"/>
        <v>0.2903</v>
      </c>
      <c r="G293" s="38">
        <f t="shared" si="68"/>
        <v>-1.2712499956251122E-3</v>
      </c>
      <c r="H293" s="38">
        <f t="shared" si="69"/>
        <v>8.4274089999999996E-2</v>
      </c>
      <c r="I293" s="38">
        <f t="shared" si="70"/>
        <v>2.4464768326999998E-2</v>
      </c>
      <c r="J293" s="38">
        <f t="shared" si="71"/>
        <v>7.1021222453280996E-3</v>
      </c>
      <c r="K293" s="38">
        <f t="shared" si="72"/>
        <v>-3.690438737299701E-4</v>
      </c>
      <c r="L293" s="38">
        <f t="shared" si="73"/>
        <v>-1.0713343654381032E-4</v>
      </c>
      <c r="M293" s="38">
        <f t="shared" ca="1" si="74"/>
        <v>1.0266507598707159E-3</v>
      </c>
      <c r="N293" s="38">
        <f t="shared" ca="1" si="75"/>
        <v>5.2803478821082973E-6</v>
      </c>
      <c r="O293" s="128">
        <f t="shared" ca="1" si="76"/>
        <v>1586217694.0011387</v>
      </c>
      <c r="P293" s="38">
        <f t="shared" ca="1" si="77"/>
        <v>409044518.03608972</v>
      </c>
      <c r="Q293" s="38">
        <f t="shared" ca="1" si="78"/>
        <v>2443275.7174677448</v>
      </c>
      <c r="R293" s="12">
        <f t="shared" ca="1" si="79"/>
        <v>-2.2979007554958281E-3</v>
      </c>
    </row>
    <row r="294" spans="1:18" x14ac:dyDescent="0.2">
      <c r="A294" s="2">
        <v>2930</v>
      </c>
      <c r="B294" s="2">
        <v>-4.8475000075995922E-3</v>
      </c>
      <c r="C294" s="2">
        <v>0.1</v>
      </c>
      <c r="D294" s="127">
        <f t="shared" si="65"/>
        <v>0.29299999999999998</v>
      </c>
      <c r="E294" s="127">
        <f t="shared" si="66"/>
        <v>-4.8475000075995922E-3</v>
      </c>
      <c r="F294" s="38">
        <f t="shared" si="67"/>
        <v>2.93E-2</v>
      </c>
      <c r="G294" s="38">
        <f t="shared" si="68"/>
        <v>-4.8475000075995925E-4</v>
      </c>
      <c r="H294" s="38">
        <f t="shared" si="69"/>
        <v>8.5848999999999995E-3</v>
      </c>
      <c r="I294" s="38">
        <f t="shared" si="70"/>
        <v>2.5153756999999996E-3</v>
      </c>
      <c r="J294" s="38">
        <f t="shared" si="71"/>
        <v>7.3700508009999987E-4</v>
      </c>
      <c r="K294" s="38">
        <f t="shared" si="72"/>
        <v>-1.4203175022266804E-4</v>
      </c>
      <c r="L294" s="38">
        <f t="shared" si="73"/>
        <v>-4.1615302815241734E-5</v>
      </c>
      <c r="M294" s="38">
        <f t="shared" ca="1" si="74"/>
        <v>1.0434252009481684E-3</v>
      </c>
      <c r="N294" s="38">
        <f t="shared" ca="1" si="75"/>
        <v>3.4702999812703478E-6</v>
      </c>
      <c r="O294" s="128">
        <f t="shared" ca="1" si="76"/>
        <v>15726508.854274586</v>
      </c>
      <c r="P294" s="38">
        <f t="shared" ca="1" si="77"/>
        <v>3912492.496245123</v>
      </c>
      <c r="Q294" s="38">
        <f t="shared" ca="1" si="78"/>
        <v>30527.593023071262</v>
      </c>
      <c r="R294" s="12">
        <f t="shared" ca="1" si="79"/>
        <v>-5.8909252085477606E-3</v>
      </c>
    </row>
    <row r="295" spans="1:18" x14ac:dyDescent="0.2">
      <c r="A295" s="2">
        <v>3155</v>
      </c>
      <c r="B295" s="2">
        <v>3.1837499918765388E-3</v>
      </c>
      <c r="C295" s="2">
        <v>0.1</v>
      </c>
      <c r="D295" s="127">
        <f t="shared" si="65"/>
        <v>0.3155</v>
      </c>
      <c r="E295" s="127">
        <f t="shared" si="66"/>
        <v>3.1837499918765388E-3</v>
      </c>
      <c r="F295" s="38">
        <f t="shared" si="67"/>
        <v>3.1550000000000002E-2</v>
      </c>
      <c r="G295" s="38">
        <f t="shared" si="68"/>
        <v>3.1837499918765391E-4</v>
      </c>
      <c r="H295" s="38">
        <f t="shared" si="69"/>
        <v>9.954025E-3</v>
      </c>
      <c r="I295" s="38">
        <f t="shared" si="70"/>
        <v>3.1404948874999999E-3</v>
      </c>
      <c r="J295" s="38">
        <f t="shared" si="71"/>
        <v>9.9082613700624987E-4</v>
      </c>
      <c r="K295" s="38">
        <f t="shared" si="72"/>
        <v>1.0044731224370481E-4</v>
      </c>
      <c r="L295" s="38">
        <f t="shared" si="73"/>
        <v>3.1691127012888866E-5</v>
      </c>
      <c r="M295" s="38">
        <f t="shared" ca="1" si="74"/>
        <v>1.1819068658390467E-3</v>
      </c>
      <c r="N295" s="38">
        <f t="shared" ca="1" si="75"/>
        <v>4.0073759012635595E-7</v>
      </c>
      <c r="O295" s="128">
        <f t="shared" ca="1" si="76"/>
        <v>14628298.467625724</v>
      </c>
      <c r="P295" s="38">
        <f t="shared" ca="1" si="77"/>
        <v>2601074.4384700162</v>
      </c>
      <c r="Q295" s="38">
        <f t="shared" ca="1" si="78"/>
        <v>105884.62562894347</v>
      </c>
      <c r="R295" s="12">
        <f t="shared" ca="1" si="79"/>
        <v>2.0018431260374922E-3</v>
      </c>
    </row>
    <row r="296" spans="1:18" x14ac:dyDescent="0.2">
      <c r="A296" s="2">
        <v>3166</v>
      </c>
      <c r="B296" s="2">
        <v>6.9674999976996332E-3</v>
      </c>
      <c r="C296" s="2">
        <v>0.1</v>
      </c>
      <c r="D296" s="127">
        <f t="shared" si="65"/>
        <v>0.31659999999999999</v>
      </c>
      <c r="E296" s="127">
        <f t="shared" si="66"/>
        <v>6.9674999976996332E-3</v>
      </c>
      <c r="F296" s="38">
        <f t="shared" si="67"/>
        <v>3.1660000000000001E-2</v>
      </c>
      <c r="G296" s="38">
        <f t="shared" si="68"/>
        <v>6.9674999976996341E-4</v>
      </c>
      <c r="H296" s="38">
        <f t="shared" si="69"/>
        <v>1.0023555999999999E-2</v>
      </c>
      <c r="I296" s="38">
        <f t="shared" si="70"/>
        <v>3.1734578295999996E-3</v>
      </c>
      <c r="J296" s="38">
        <f t="shared" si="71"/>
        <v>1.0047167488513599E-3</v>
      </c>
      <c r="K296" s="38">
        <f t="shared" si="72"/>
        <v>2.2059104992717041E-4</v>
      </c>
      <c r="L296" s="38">
        <f t="shared" si="73"/>
        <v>6.9839126406942144E-5</v>
      </c>
      <c r="M296" s="38">
        <f t="shared" ca="1" si="74"/>
        <v>1.1886173156066895E-3</v>
      </c>
      <c r="N296" s="38">
        <f t="shared" ca="1" si="75"/>
        <v>3.3395485053393735E-6</v>
      </c>
      <c r="O296" s="128">
        <f t="shared" ca="1" si="76"/>
        <v>14576070.504404398</v>
      </c>
      <c r="P296" s="38">
        <f t="shared" ca="1" si="77"/>
        <v>2544599.7121934127</v>
      </c>
      <c r="Q296" s="38">
        <f t="shared" ca="1" si="78"/>
        <v>110649.10873015379</v>
      </c>
      <c r="R296" s="12">
        <f t="shared" ca="1" si="79"/>
        <v>5.7788826820929437E-3</v>
      </c>
    </row>
    <row r="297" spans="1:18" x14ac:dyDescent="0.2">
      <c r="A297" s="2">
        <v>3212</v>
      </c>
      <c r="B297" s="2">
        <v>2.4500000290572643E-4</v>
      </c>
      <c r="C297" s="2">
        <v>0.1</v>
      </c>
      <c r="D297" s="127">
        <f t="shared" si="65"/>
        <v>0.32119999999999999</v>
      </c>
      <c r="E297" s="127">
        <f t="shared" si="66"/>
        <v>2.4500000290572643E-4</v>
      </c>
      <c r="F297" s="38">
        <f t="shared" si="67"/>
        <v>3.2120000000000003E-2</v>
      </c>
      <c r="G297" s="38">
        <f t="shared" si="68"/>
        <v>2.4500000290572646E-5</v>
      </c>
      <c r="H297" s="38">
        <f t="shared" si="69"/>
        <v>1.0316944E-2</v>
      </c>
      <c r="I297" s="38">
        <f t="shared" si="70"/>
        <v>3.3138024127999997E-3</v>
      </c>
      <c r="J297" s="38">
        <f t="shared" si="71"/>
        <v>1.0643933349913598E-3</v>
      </c>
      <c r="K297" s="38">
        <f t="shared" si="72"/>
        <v>7.8694000933319342E-6</v>
      </c>
      <c r="L297" s="38">
        <f t="shared" si="73"/>
        <v>2.527651309978217E-6</v>
      </c>
      <c r="M297" s="38">
        <f t="shared" ca="1" si="74"/>
        <v>1.2166188329223581E-3</v>
      </c>
      <c r="N297" s="38">
        <f t="shared" ca="1" si="75"/>
        <v>9.4404315084288812E-8</v>
      </c>
      <c r="O297" s="128">
        <f t="shared" ca="1" si="76"/>
        <v>14359119.015291536</v>
      </c>
      <c r="P297" s="38">
        <f t="shared" ca="1" si="77"/>
        <v>2315918.5836433824</v>
      </c>
      <c r="Q297" s="38">
        <f t="shared" ca="1" si="78"/>
        <v>131616.9225563028</v>
      </c>
      <c r="R297" s="12">
        <f t="shared" ca="1" si="79"/>
        <v>-9.7161883001663165E-4</v>
      </c>
    </row>
    <row r="298" spans="1:18" x14ac:dyDescent="0.2">
      <c r="A298" s="2">
        <v>3218</v>
      </c>
      <c r="B298" s="2">
        <v>2.6724999988800846E-3</v>
      </c>
      <c r="C298" s="2">
        <v>0.1</v>
      </c>
      <c r="D298" s="127">
        <f t="shared" si="65"/>
        <v>0.32179999999999997</v>
      </c>
      <c r="E298" s="127">
        <f t="shared" si="66"/>
        <v>2.6724999988800846E-3</v>
      </c>
      <c r="F298" s="38">
        <f t="shared" si="67"/>
        <v>3.218E-2</v>
      </c>
      <c r="G298" s="38">
        <f t="shared" si="68"/>
        <v>2.6724999988800849E-4</v>
      </c>
      <c r="H298" s="38">
        <f t="shared" si="69"/>
        <v>1.0355524E-2</v>
      </c>
      <c r="I298" s="38">
        <f t="shared" si="70"/>
        <v>3.3324076231999998E-3</v>
      </c>
      <c r="J298" s="38">
        <f t="shared" si="71"/>
        <v>1.0723687731457598E-3</v>
      </c>
      <c r="K298" s="38">
        <f t="shared" si="72"/>
        <v>8.6001049963961129E-5</v>
      </c>
      <c r="L298" s="38">
        <f t="shared" si="73"/>
        <v>2.767513787840269E-5</v>
      </c>
      <c r="M298" s="38">
        <f t="shared" ca="1" si="74"/>
        <v>1.2202640219003665E-3</v>
      </c>
      <c r="N298" s="38">
        <f t="shared" ca="1" si="75"/>
        <v>2.1089893328342364E-7</v>
      </c>
      <c r="O298" s="128">
        <f t="shared" ca="1" si="76"/>
        <v>14330993.746384166</v>
      </c>
      <c r="P298" s="38">
        <f t="shared" ca="1" si="77"/>
        <v>2286975.330031212</v>
      </c>
      <c r="Q298" s="38">
        <f t="shared" ca="1" si="78"/>
        <v>134474.78619328726</v>
      </c>
      <c r="R298" s="12">
        <f t="shared" ca="1" si="79"/>
        <v>1.4522359769797181E-3</v>
      </c>
    </row>
    <row r="299" spans="1:18" x14ac:dyDescent="0.2">
      <c r="A299" s="2">
        <v>3220</v>
      </c>
      <c r="B299" s="2">
        <v>3.8149999963934533E-3</v>
      </c>
      <c r="C299" s="2">
        <v>0.1</v>
      </c>
      <c r="D299" s="127">
        <f t="shared" si="65"/>
        <v>0.32200000000000001</v>
      </c>
      <c r="E299" s="127">
        <f t="shared" si="66"/>
        <v>3.8149999963934533E-3</v>
      </c>
      <c r="F299" s="38">
        <f t="shared" si="67"/>
        <v>3.2199999999999999E-2</v>
      </c>
      <c r="G299" s="38">
        <f t="shared" si="68"/>
        <v>3.8149999963934535E-4</v>
      </c>
      <c r="H299" s="38">
        <f t="shared" si="69"/>
        <v>1.03684E-2</v>
      </c>
      <c r="I299" s="38">
        <f t="shared" si="70"/>
        <v>3.3386247999999999E-3</v>
      </c>
      <c r="J299" s="38">
        <f t="shared" si="71"/>
        <v>1.0750371856E-3</v>
      </c>
      <c r="K299" s="38">
        <f t="shared" si="72"/>
        <v>1.2284299988386921E-4</v>
      </c>
      <c r="L299" s="38">
        <f t="shared" si="73"/>
        <v>3.9555445962605884E-5</v>
      </c>
      <c r="M299" s="38">
        <f t="shared" ca="1" si="74"/>
        <v>1.221478716541971E-3</v>
      </c>
      <c r="N299" s="38">
        <f t="shared" ca="1" si="75"/>
        <v>6.726352629042471E-7</v>
      </c>
      <c r="O299" s="128">
        <f t="shared" ca="1" si="76"/>
        <v>14321627.491863493</v>
      </c>
      <c r="P299" s="38">
        <f t="shared" ca="1" si="77"/>
        <v>2277372.6835656259</v>
      </c>
      <c r="Q299" s="38">
        <f t="shared" ca="1" si="78"/>
        <v>135433.65671285853</v>
      </c>
      <c r="R299" s="12">
        <f t="shared" ca="1" si="79"/>
        <v>2.5935212798514824E-3</v>
      </c>
    </row>
    <row r="300" spans="1:18" x14ac:dyDescent="0.2">
      <c r="A300" s="2">
        <v>3231</v>
      </c>
      <c r="B300" s="2">
        <v>-4.0124999941326678E-4</v>
      </c>
      <c r="C300" s="2">
        <v>0.1</v>
      </c>
      <c r="D300" s="127">
        <f t="shared" si="65"/>
        <v>0.3231</v>
      </c>
      <c r="E300" s="127">
        <f t="shared" si="66"/>
        <v>-4.0124999941326678E-4</v>
      </c>
      <c r="F300" s="38">
        <f t="shared" si="67"/>
        <v>3.2309999999999998E-2</v>
      </c>
      <c r="G300" s="38">
        <f t="shared" si="68"/>
        <v>-4.0124999941326678E-5</v>
      </c>
      <c r="H300" s="38">
        <f t="shared" si="69"/>
        <v>1.0439360999999999E-2</v>
      </c>
      <c r="I300" s="38">
        <f t="shared" si="70"/>
        <v>3.3729575390999997E-3</v>
      </c>
      <c r="J300" s="38">
        <f t="shared" si="71"/>
        <v>1.08980258088321E-3</v>
      </c>
      <c r="K300" s="38">
        <f t="shared" si="72"/>
        <v>-1.296438748104265E-5</v>
      </c>
      <c r="L300" s="38">
        <f t="shared" si="73"/>
        <v>-4.18879359512488E-6</v>
      </c>
      <c r="M300" s="38">
        <f t="shared" ca="1" si="74"/>
        <v>1.228156244933146E-3</v>
      </c>
      <c r="N300" s="38">
        <f t="shared" ca="1" si="75"/>
        <v>2.6549647091150819E-7</v>
      </c>
      <c r="O300" s="128">
        <f t="shared" ca="1" si="76"/>
        <v>14270191.980672266</v>
      </c>
      <c r="P300" s="38">
        <f t="shared" ca="1" si="77"/>
        <v>2224960.4183341912</v>
      </c>
      <c r="Q300" s="38">
        <f t="shared" ca="1" si="78"/>
        <v>140763.12563116499</v>
      </c>
      <c r="R300" s="12">
        <f t="shared" ca="1" si="79"/>
        <v>-1.6294062443464128E-3</v>
      </c>
    </row>
    <row r="301" spans="1:18" x14ac:dyDescent="0.2">
      <c r="A301" s="2">
        <v>3242</v>
      </c>
      <c r="B301" s="2">
        <v>-4.6175000024959445E-3</v>
      </c>
      <c r="C301" s="2">
        <v>0.1</v>
      </c>
      <c r="D301" s="127">
        <f t="shared" si="65"/>
        <v>0.32419999999999999</v>
      </c>
      <c r="E301" s="127">
        <f t="shared" si="66"/>
        <v>-4.6175000024959445E-3</v>
      </c>
      <c r="F301" s="38">
        <f t="shared" si="67"/>
        <v>3.2419999999999997E-2</v>
      </c>
      <c r="G301" s="38">
        <f t="shared" si="68"/>
        <v>-4.6175000024959448E-4</v>
      </c>
      <c r="H301" s="38">
        <f t="shared" si="69"/>
        <v>1.0510563999999998E-2</v>
      </c>
      <c r="I301" s="38">
        <f t="shared" si="70"/>
        <v>3.4075248487999994E-3</v>
      </c>
      <c r="J301" s="38">
        <f t="shared" si="71"/>
        <v>1.1047195559809597E-3</v>
      </c>
      <c r="K301" s="38">
        <f t="shared" si="72"/>
        <v>-1.4969935008091854E-4</v>
      </c>
      <c r="L301" s="38">
        <f t="shared" si="73"/>
        <v>-4.8532529296233791E-5</v>
      </c>
      <c r="M301" s="38">
        <f t="shared" ca="1" si="74"/>
        <v>1.234828202014458E-3</v>
      </c>
      <c r="N301" s="38">
        <f t="shared" ca="1" si="75"/>
        <v>3.4249745413307949E-6</v>
      </c>
      <c r="O301" s="128">
        <f t="shared" ca="1" si="76"/>
        <v>14218889.812790455</v>
      </c>
      <c r="P301" s="38">
        <f t="shared" ca="1" si="77"/>
        <v>2173227.172501591</v>
      </c>
      <c r="Q301" s="38">
        <f t="shared" ca="1" si="78"/>
        <v>146186.45650879253</v>
      </c>
      <c r="R301" s="12">
        <f t="shared" ca="1" si="79"/>
        <v>-5.8523282045104021E-3</v>
      </c>
    </row>
    <row r="302" spans="1:18" x14ac:dyDescent="0.2">
      <c r="A302" s="2">
        <v>3242</v>
      </c>
      <c r="B302" s="2">
        <v>1.3824999987264164E-3</v>
      </c>
      <c r="C302" s="2">
        <v>0.1</v>
      </c>
      <c r="D302" s="127">
        <f t="shared" si="65"/>
        <v>0.32419999999999999</v>
      </c>
      <c r="E302" s="127">
        <f t="shared" si="66"/>
        <v>1.3824999987264164E-3</v>
      </c>
      <c r="F302" s="38">
        <f t="shared" si="67"/>
        <v>3.2419999999999997E-2</v>
      </c>
      <c r="G302" s="38">
        <f t="shared" si="68"/>
        <v>1.3824999987264164E-4</v>
      </c>
      <c r="H302" s="38">
        <f t="shared" si="69"/>
        <v>1.0510563999999998E-2</v>
      </c>
      <c r="I302" s="38">
        <f t="shared" si="70"/>
        <v>3.4075248487999994E-3</v>
      </c>
      <c r="J302" s="38">
        <f t="shared" si="71"/>
        <v>1.1047195559809597E-3</v>
      </c>
      <c r="K302" s="38">
        <f t="shared" si="72"/>
        <v>4.4820649958710416E-5</v>
      </c>
      <c r="L302" s="38">
        <f t="shared" si="73"/>
        <v>1.4530854716613916E-5</v>
      </c>
      <c r="M302" s="38">
        <f t="shared" ca="1" si="74"/>
        <v>1.234828202014458E-3</v>
      </c>
      <c r="N302" s="38">
        <f t="shared" ca="1" si="75"/>
        <v>2.1806959544137965E-9</v>
      </c>
      <c r="O302" s="128">
        <f t="shared" ca="1" si="76"/>
        <v>14218889.812790455</v>
      </c>
      <c r="P302" s="38">
        <f t="shared" ca="1" si="77"/>
        <v>2173227.172501591</v>
      </c>
      <c r="Q302" s="38">
        <f t="shared" ca="1" si="78"/>
        <v>146186.45650879253</v>
      </c>
      <c r="R302" s="12">
        <f t="shared" ca="1" si="79"/>
        <v>1.4767179671195839E-4</v>
      </c>
    </row>
    <row r="303" spans="1:18" x14ac:dyDescent="0.2">
      <c r="A303" s="2">
        <v>3242</v>
      </c>
      <c r="B303" s="2">
        <v>5.3824999995413236E-3</v>
      </c>
      <c r="C303" s="2">
        <v>0.1</v>
      </c>
      <c r="D303" s="127">
        <f t="shared" si="65"/>
        <v>0.32419999999999999</v>
      </c>
      <c r="E303" s="127">
        <f t="shared" si="66"/>
        <v>5.3824999995413236E-3</v>
      </c>
      <c r="F303" s="38">
        <f t="shared" si="67"/>
        <v>3.2419999999999997E-2</v>
      </c>
      <c r="G303" s="38">
        <f t="shared" si="68"/>
        <v>5.3824999995413238E-4</v>
      </c>
      <c r="H303" s="38">
        <f t="shared" si="69"/>
        <v>1.0510563999999998E-2</v>
      </c>
      <c r="I303" s="38">
        <f t="shared" si="70"/>
        <v>3.4075248487999994E-3</v>
      </c>
      <c r="J303" s="38">
        <f t="shared" si="71"/>
        <v>1.1047195559809597E-3</v>
      </c>
      <c r="K303" s="38">
        <f t="shared" si="72"/>
        <v>1.7450064998512972E-4</v>
      </c>
      <c r="L303" s="38">
        <f t="shared" si="73"/>
        <v>5.6573110725179055E-5</v>
      </c>
      <c r="M303" s="38">
        <f t="shared" ca="1" si="74"/>
        <v>1.234828202014458E-3</v>
      </c>
      <c r="N303" s="38">
        <f t="shared" ca="1" si="75"/>
        <v>1.7203181339999744E-6</v>
      </c>
      <c r="O303" s="128">
        <f t="shared" ca="1" si="76"/>
        <v>14218889.812790455</v>
      </c>
      <c r="P303" s="38">
        <f t="shared" ca="1" si="77"/>
        <v>2173227.172501591</v>
      </c>
      <c r="Q303" s="38">
        <f t="shared" ca="1" si="78"/>
        <v>146186.45650879253</v>
      </c>
      <c r="R303" s="12">
        <f t="shared" ca="1" si="79"/>
        <v>4.1476717975268661E-3</v>
      </c>
    </row>
    <row r="304" spans="1:18" x14ac:dyDescent="0.2">
      <c r="A304" s="2">
        <v>3245</v>
      </c>
      <c r="B304" s="2">
        <v>-4.0374999662162736E-4</v>
      </c>
      <c r="C304" s="2">
        <v>0.1</v>
      </c>
      <c r="D304" s="127">
        <f t="shared" si="65"/>
        <v>0.32450000000000001</v>
      </c>
      <c r="E304" s="127">
        <f t="shared" si="66"/>
        <v>-4.0374999662162736E-4</v>
      </c>
      <c r="F304" s="38">
        <f t="shared" si="67"/>
        <v>3.245E-2</v>
      </c>
      <c r="G304" s="38">
        <f t="shared" si="68"/>
        <v>-4.0374999662162737E-5</v>
      </c>
      <c r="H304" s="38">
        <f t="shared" si="69"/>
        <v>1.0530025E-2</v>
      </c>
      <c r="I304" s="38">
        <f t="shared" si="70"/>
        <v>3.4169931125000003E-3</v>
      </c>
      <c r="J304" s="38">
        <f t="shared" si="71"/>
        <v>1.1088142650062501E-3</v>
      </c>
      <c r="K304" s="38">
        <f t="shared" si="72"/>
        <v>-1.3101687390371808E-5</v>
      </c>
      <c r="L304" s="38">
        <f t="shared" si="73"/>
        <v>-4.2514975581756523E-6</v>
      </c>
      <c r="M304" s="38">
        <f t="shared" ca="1" si="74"/>
        <v>1.2366468597514511E-3</v>
      </c>
      <c r="N304" s="38">
        <f t="shared" ca="1" si="75"/>
        <v>2.6909018463986781E-7</v>
      </c>
      <c r="O304" s="128">
        <f t="shared" ca="1" si="76"/>
        <v>14204921.425666781</v>
      </c>
      <c r="P304" s="38">
        <f t="shared" ca="1" si="77"/>
        <v>2159235.6303335321</v>
      </c>
      <c r="Q304" s="38">
        <f t="shared" ca="1" si="78"/>
        <v>147681.77046349712</v>
      </c>
      <c r="R304" s="12">
        <f t="shared" ca="1" si="79"/>
        <v>-1.6403968563730785E-3</v>
      </c>
    </row>
    <row r="305" spans="1:18" x14ac:dyDescent="0.2">
      <c r="A305" s="2">
        <v>3245</v>
      </c>
      <c r="B305" s="2">
        <v>6.5962500011664815E-3</v>
      </c>
      <c r="C305" s="2">
        <v>0.1</v>
      </c>
      <c r="D305" s="127">
        <f t="shared" si="65"/>
        <v>0.32450000000000001</v>
      </c>
      <c r="E305" s="127">
        <f t="shared" si="66"/>
        <v>6.5962500011664815E-3</v>
      </c>
      <c r="F305" s="38">
        <f t="shared" si="67"/>
        <v>3.245E-2</v>
      </c>
      <c r="G305" s="38">
        <f t="shared" si="68"/>
        <v>6.5962500011664817E-4</v>
      </c>
      <c r="H305" s="38">
        <f t="shared" si="69"/>
        <v>1.0530025E-2</v>
      </c>
      <c r="I305" s="38">
        <f t="shared" si="70"/>
        <v>3.4169931125000003E-3</v>
      </c>
      <c r="J305" s="38">
        <f t="shared" si="71"/>
        <v>1.1088142650062501E-3</v>
      </c>
      <c r="K305" s="38">
        <f t="shared" si="72"/>
        <v>2.1404831253785234E-4</v>
      </c>
      <c r="L305" s="38">
        <f t="shared" si="73"/>
        <v>6.9458677418533091E-5</v>
      </c>
      <c r="M305" s="38">
        <f t="shared" ca="1" si="74"/>
        <v>1.2366468597514511E-3</v>
      </c>
      <c r="N305" s="38">
        <f t="shared" ca="1" si="75"/>
        <v>2.8725345833465862E-6</v>
      </c>
      <c r="O305" s="128">
        <f t="shared" ca="1" si="76"/>
        <v>14204921.425666781</v>
      </c>
      <c r="P305" s="38">
        <f t="shared" ca="1" si="77"/>
        <v>2159235.6303335321</v>
      </c>
      <c r="Q305" s="38">
        <f t="shared" ca="1" si="78"/>
        <v>147681.77046349712</v>
      </c>
      <c r="R305" s="12">
        <f t="shared" ca="1" si="79"/>
        <v>5.35960314141503E-3</v>
      </c>
    </row>
    <row r="306" spans="1:18" x14ac:dyDescent="0.2">
      <c r="A306" s="2">
        <v>3245</v>
      </c>
      <c r="B306" s="2">
        <v>8.5962500015739352E-3</v>
      </c>
      <c r="C306" s="2">
        <v>0.1</v>
      </c>
      <c r="D306" s="127">
        <f t="shared" si="65"/>
        <v>0.32450000000000001</v>
      </c>
      <c r="E306" s="127">
        <f t="shared" si="66"/>
        <v>8.5962500015739352E-3</v>
      </c>
      <c r="F306" s="38">
        <f t="shared" si="67"/>
        <v>3.245E-2</v>
      </c>
      <c r="G306" s="38">
        <f t="shared" si="68"/>
        <v>8.5962500015739356E-4</v>
      </c>
      <c r="H306" s="38">
        <f t="shared" si="69"/>
        <v>1.0530025E-2</v>
      </c>
      <c r="I306" s="38">
        <f t="shared" si="70"/>
        <v>3.4169931125000003E-3</v>
      </c>
      <c r="J306" s="38">
        <f t="shared" si="71"/>
        <v>1.1088142650062501E-3</v>
      </c>
      <c r="K306" s="38">
        <f t="shared" si="72"/>
        <v>2.7894831255107421E-4</v>
      </c>
      <c r="L306" s="38">
        <f t="shared" si="73"/>
        <v>9.0518727422823585E-5</v>
      </c>
      <c r="M306" s="38">
        <f t="shared" ca="1" si="74"/>
        <v>1.2366468597514511E-3</v>
      </c>
      <c r="N306" s="38">
        <f t="shared" ca="1" si="75"/>
        <v>5.416375840512338E-6</v>
      </c>
      <c r="O306" s="128">
        <f t="shared" ca="1" si="76"/>
        <v>14204921.425666781</v>
      </c>
      <c r="P306" s="38">
        <f t="shared" ca="1" si="77"/>
        <v>2159235.6303335321</v>
      </c>
      <c r="Q306" s="38">
        <f t="shared" ca="1" si="78"/>
        <v>147681.77046349712</v>
      </c>
      <c r="R306" s="12">
        <f t="shared" ca="1" si="79"/>
        <v>7.3596031418224836E-3</v>
      </c>
    </row>
    <row r="307" spans="1:18" x14ac:dyDescent="0.2">
      <c r="A307" s="2">
        <v>3245</v>
      </c>
      <c r="B307" s="2">
        <v>8.5962500015739352E-3</v>
      </c>
      <c r="C307" s="2">
        <v>0.1</v>
      </c>
      <c r="D307" s="127">
        <f t="shared" si="65"/>
        <v>0.32450000000000001</v>
      </c>
      <c r="E307" s="127">
        <f t="shared" si="66"/>
        <v>8.5962500015739352E-3</v>
      </c>
      <c r="F307" s="38">
        <f t="shared" si="67"/>
        <v>3.245E-2</v>
      </c>
      <c r="G307" s="38">
        <f t="shared" si="68"/>
        <v>8.5962500015739356E-4</v>
      </c>
      <c r="H307" s="38">
        <f t="shared" si="69"/>
        <v>1.0530025E-2</v>
      </c>
      <c r="I307" s="38">
        <f t="shared" si="70"/>
        <v>3.4169931125000003E-3</v>
      </c>
      <c r="J307" s="38">
        <f t="shared" si="71"/>
        <v>1.1088142650062501E-3</v>
      </c>
      <c r="K307" s="38">
        <f t="shared" si="72"/>
        <v>2.7894831255107421E-4</v>
      </c>
      <c r="L307" s="38">
        <f t="shared" si="73"/>
        <v>9.0518727422823585E-5</v>
      </c>
      <c r="M307" s="38">
        <f t="shared" ca="1" si="74"/>
        <v>1.2366468597514511E-3</v>
      </c>
      <c r="N307" s="38">
        <f t="shared" ca="1" si="75"/>
        <v>5.416375840512338E-6</v>
      </c>
      <c r="O307" s="128">
        <f t="shared" ca="1" si="76"/>
        <v>14204921.425666781</v>
      </c>
      <c r="P307" s="38">
        <f t="shared" ca="1" si="77"/>
        <v>2159235.6303335321</v>
      </c>
      <c r="Q307" s="38">
        <f t="shared" ca="1" si="78"/>
        <v>147681.77046349712</v>
      </c>
      <c r="R307" s="12">
        <f t="shared" ca="1" si="79"/>
        <v>7.3596031418224836E-3</v>
      </c>
    </row>
    <row r="308" spans="1:18" x14ac:dyDescent="0.2">
      <c r="A308" s="2">
        <v>3245</v>
      </c>
      <c r="B308" s="2">
        <v>1.359624999895459E-2</v>
      </c>
      <c r="C308" s="2">
        <v>0.1</v>
      </c>
      <c r="D308" s="127">
        <f t="shared" si="65"/>
        <v>0.32450000000000001</v>
      </c>
      <c r="E308" s="127">
        <f t="shared" si="66"/>
        <v>1.359624999895459E-2</v>
      </c>
      <c r="F308" s="38">
        <f t="shared" si="67"/>
        <v>3.245E-2</v>
      </c>
      <c r="G308" s="38">
        <f t="shared" si="68"/>
        <v>1.3596249998954592E-3</v>
      </c>
      <c r="H308" s="38">
        <f t="shared" si="69"/>
        <v>1.0530025E-2</v>
      </c>
      <c r="I308" s="38">
        <f t="shared" si="70"/>
        <v>3.4169931125000003E-3</v>
      </c>
      <c r="J308" s="38">
        <f t="shared" si="71"/>
        <v>1.1088142650062501E-3</v>
      </c>
      <c r="K308" s="38">
        <f t="shared" si="72"/>
        <v>4.4119831246607652E-4</v>
      </c>
      <c r="L308" s="38">
        <f t="shared" si="73"/>
        <v>1.4316885239524184E-4</v>
      </c>
      <c r="M308" s="38">
        <f t="shared" ca="1" si="74"/>
        <v>1.2366468597514511E-3</v>
      </c>
      <c r="N308" s="38">
        <f t="shared" ca="1" si="75"/>
        <v>1.5275978975860008E-5</v>
      </c>
      <c r="O308" s="128">
        <f t="shared" ca="1" si="76"/>
        <v>14204921.425666781</v>
      </c>
      <c r="P308" s="38">
        <f t="shared" ca="1" si="77"/>
        <v>2159235.6303335321</v>
      </c>
      <c r="Q308" s="38">
        <f t="shared" ca="1" si="78"/>
        <v>147681.77046349712</v>
      </c>
      <c r="R308" s="12">
        <f t="shared" ca="1" si="79"/>
        <v>1.2359603139203139E-2</v>
      </c>
    </row>
    <row r="309" spans="1:18" x14ac:dyDescent="0.2">
      <c r="A309" s="2">
        <v>3245</v>
      </c>
      <c r="B309" s="2">
        <v>1.359624999895459E-2</v>
      </c>
      <c r="C309" s="2">
        <v>0.1</v>
      </c>
      <c r="D309" s="127">
        <f t="shared" si="65"/>
        <v>0.32450000000000001</v>
      </c>
      <c r="E309" s="127">
        <f t="shared" si="66"/>
        <v>1.359624999895459E-2</v>
      </c>
      <c r="F309" s="38">
        <f t="shared" si="67"/>
        <v>3.245E-2</v>
      </c>
      <c r="G309" s="38">
        <f t="shared" si="68"/>
        <v>1.3596249998954592E-3</v>
      </c>
      <c r="H309" s="38">
        <f t="shared" si="69"/>
        <v>1.0530025E-2</v>
      </c>
      <c r="I309" s="38">
        <f t="shared" si="70"/>
        <v>3.4169931125000003E-3</v>
      </c>
      <c r="J309" s="38">
        <f t="shared" si="71"/>
        <v>1.1088142650062501E-3</v>
      </c>
      <c r="K309" s="38">
        <f t="shared" si="72"/>
        <v>4.4119831246607652E-4</v>
      </c>
      <c r="L309" s="38">
        <f t="shared" si="73"/>
        <v>1.4316885239524184E-4</v>
      </c>
      <c r="M309" s="38">
        <f t="shared" ca="1" si="74"/>
        <v>1.2366468597514511E-3</v>
      </c>
      <c r="N309" s="38">
        <f t="shared" ca="1" si="75"/>
        <v>1.5275978975860008E-5</v>
      </c>
      <c r="O309" s="128">
        <f t="shared" ca="1" si="76"/>
        <v>14204921.425666781</v>
      </c>
      <c r="P309" s="38">
        <f t="shared" ca="1" si="77"/>
        <v>2159235.6303335321</v>
      </c>
      <c r="Q309" s="38">
        <f t="shared" ca="1" si="78"/>
        <v>147681.77046349712</v>
      </c>
      <c r="R309" s="12">
        <f t="shared" ca="1" si="79"/>
        <v>1.2359603139203139E-2</v>
      </c>
    </row>
    <row r="310" spans="1:18" x14ac:dyDescent="0.2">
      <c r="A310" s="2">
        <v>3245</v>
      </c>
      <c r="B310" s="2">
        <v>1.5596249999362044E-2</v>
      </c>
      <c r="C310" s="2">
        <v>0.1</v>
      </c>
      <c r="D310" s="127">
        <f t="shared" si="65"/>
        <v>0.32450000000000001</v>
      </c>
      <c r="E310" s="127">
        <f t="shared" si="66"/>
        <v>1.5596249999362044E-2</v>
      </c>
      <c r="F310" s="38">
        <f t="shared" si="67"/>
        <v>3.245E-2</v>
      </c>
      <c r="G310" s="38">
        <f t="shared" si="68"/>
        <v>1.5596249999362045E-3</v>
      </c>
      <c r="H310" s="38">
        <f t="shared" si="69"/>
        <v>1.0530025E-2</v>
      </c>
      <c r="I310" s="38">
        <f t="shared" si="70"/>
        <v>3.4169931125000003E-3</v>
      </c>
      <c r="J310" s="38">
        <f t="shared" si="71"/>
        <v>1.1088142650062501E-3</v>
      </c>
      <c r="K310" s="38">
        <f t="shared" si="72"/>
        <v>5.0609831247929837E-4</v>
      </c>
      <c r="L310" s="38">
        <f t="shared" si="73"/>
        <v>1.6422890239953234E-4</v>
      </c>
      <c r="M310" s="38">
        <f t="shared" ca="1" si="74"/>
        <v>1.2366468597514511E-3</v>
      </c>
      <c r="N310" s="38">
        <f t="shared" ca="1" si="75"/>
        <v>2.061982023271144E-5</v>
      </c>
      <c r="O310" s="128">
        <f t="shared" ca="1" si="76"/>
        <v>14204921.425666781</v>
      </c>
      <c r="P310" s="38">
        <f t="shared" ca="1" si="77"/>
        <v>2159235.6303335321</v>
      </c>
      <c r="Q310" s="38">
        <f t="shared" ca="1" si="78"/>
        <v>147681.77046349712</v>
      </c>
      <c r="R310" s="12">
        <f t="shared" ca="1" si="79"/>
        <v>1.4359603139610592E-2</v>
      </c>
    </row>
    <row r="311" spans="1:18" x14ac:dyDescent="0.2">
      <c r="A311" s="2">
        <v>3245</v>
      </c>
      <c r="B311" s="2">
        <v>1.659625000320375E-2</v>
      </c>
      <c r="C311" s="2">
        <v>0.1</v>
      </c>
      <c r="D311" s="127">
        <f t="shared" si="65"/>
        <v>0.32450000000000001</v>
      </c>
      <c r="E311" s="127">
        <f t="shared" si="66"/>
        <v>1.659625000320375E-2</v>
      </c>
      <c r="F311" s="38">
        <f t="shared" si="67"/>
        <v>3.245E-2</v>
      </c>
      <c r="G311" s="38">
        <f t="shared" si="68"/>
        <v>1.6596250003203751E-3</v>
      </c>
      <c r="H311" s="38">
        <f t="shared" si="69"/>
        <v>1.0530025E-2</v>
      </c>
      <c r="I311" s="38">
        <f t="shared" si="70"/>
        <v>3.4169931125000003E-3</v>
      </c>
      <c r="J311" s="38">
        <f t="shared" si="71"/>
        <v>1.1088142650062501E-3</v>
      </c>
      <c r="K311" s="38">
        <f t="shared" si="72"/>
        <v>5.3854831260396173E-4</v>
      </c>
      <c r="L311" s="38">
        <f t="shared" si="73"/>
        <v>1.7475892743998558E-4</v>
      </c>
      <c r="M311" s="38">
        <f t="shared" ca="1" si="74"/>
        <v>1.2366468597514511E-3</v>
      </c>
      <c r="N311" s="38">
        <f t="shared" ca="1" si="75"/>
        <v>2.3591740872434973E-5</v>
      </c>
      <c r="O311" s="128">
        <f t="shared" ca="1" si="76"/>
        <v>14204921.425666781</v>
      </c>
      <c r="P311" s="38">
        <f t="shared" ca="1" si="77"/>
        <v>2159235.6303335321</v>
      </c>
      <c r="Q311" s="38">
        <f t="shared" ca="1" si="78"/>
        <v>147681.77046349712</v>
      </c>
      <c r="R311" s="12">
        <f t="shared" ca="1" si="79"/>
        <v>1.5359603143452298E-2</v>
      </c>
    </row>
    <row r="312" spans="1:18" x14ac:dyDescent="0.2">
      <c r="A312" s="2">
        <v>3253</v>
      </c>
      <c r="B312" s="2">
        <v>-8.3375000394880772E-4</v>
      </c>
      <c r="C312" s="2">
        <v>0.1</v>
      </c>
      <c r="D312" s="127">
        <f t="shared" si="65"/>
        <v>0.32529999999999998</v>
      </c>
      <c r="E312" s="127">
        <f t="shared" si="66"/>
        <v>-8.3375000394880772E-4</v>
      </c>
      <c r="F312" s="38">
        <f t="shared" si="67"/>
        <v>3.2529999999999996E-2</v>
      </c>
      <c r="G312" s="38">
        <f t="shared" si="68"/>
        <v>-8.3375000394880777E-5</v>
      </c>
      <c r="H312" s="38">
        <f t="shared" si="69"/>
        <v>1.0582008999999998E-2</v>
      </c>
      <c r="I312" s="38">
        <f t="shared" si="70"/>
        <v>3.4423275276999989E-3</v>
      </c>
      <c r="J312" s="38">
        <f t="shared" si="71"/>
        <v>1.1197891447608096E-3</v>
      </c>
      <c r="K312" s="38">
        <f t="shared" si="72"/>
        <v>-2.7121887628454716E-5</v>
      </c>
      <c r="L312" s="38">
        <f t="shared" si="73"/>
        <v>-8.822750045536318E-6</v>
      </c>
      <c r="M312" s="38">
        <f t="shared" ca="1" si="74"/>
        <v>1.2414945877859062E-3</v>
      </c>
      <c r="N312" s="38">
        <f t="shared" ca="1" si="75"/>
        <v>4.3066401155241785E-7</v>
      </c>
      <c r="O312" s="128">
        <f t="shared" ca="1" si="76"/>
        <v>14167720.767535802</v>
      </c>
      <c r="P312" s="38">
        <f t="shared" ca="1" si="77"/>
        <v>2122170.5016938462</v>
      </c>
      <c r="Q312" s="38">
        <f t="shared" ca="1" si="78"/>
        <v>151703.14465364462</v>
      </c>
      <c r="R312" s="12">
        <f t="shared" ca="1" si="79"/>
        <v>-2.0752445917347137E-3</v>
      </c>
    </row>
    <row r="313" spans="1:18" x14ac:dyDescent="0.2">
      <c r="A313" s="2">
        <v>3253</v>
      </c>
      <c r="B313" s="2">
        <v>1.662499998928979E-4</v>
      </c>
      <c r="C313" s="2">
        <v>0.1</v>
      </c>
      <c r="D313" s="127">
        <f t="shared" si="65"/>
        <v>0.32529999999999998</v>
      </c>
      <c r="E313" s="127">
        <f t="shared" si="66"/>
        <v>1.662499998928979E-4</v>
      </c>
      <c r="F313" s="38">
        <f t="shared" si="67"/>
        <v>3.2529999999999996E-2</v>
      </c>
      <c r="G313" s="38">
        <f t="shared" si="68"/>
        <v>1.6624999989289791E-5</v>
      </c>
      <c r="H313" s="38">
        <f t="shared" si="69"/>
        <v>1.0582008999999998E-2</v>
      </c>
      <c r="I313" s="38">
        <f t="shared" si="70"/>
        <v>3.4423275276999989E-3</v>
      </c>
      <c r="J313" s="38">
        <f t="shared" si="71"/>
        <v>1.1197891447608096E-3</v>
      </c>
      <c r="K313" s="38">
        <f t="shared" si="72"/>
        <v>5.4081124965159688E-6</v>
      </c>
      <c r="L313" s="38">
        <f t="shared" si="73"/>
        <v>1.7592589951166445E-6</v>
      </c>
      <c r="M313" s="38">
        <f t="shared" ca="1" si="74"/>
        <v>1.2414945877859062E-3</v>
      </c>
      <c r="N313" s="38">
        <f t="shared" ca="1" si="75"/>
        <v>1.1561509237932053E-7</v>
      </c>
      <c r="O313" s="128">
        <f t="shared" ca="1" si="76"/>
        <v>14167720.767535802</v>
      </c>
      <c r="P313" s="38">
        <f t="shared" ca="1" si="77"/>
        <v>2122170.5016938462</v>
      </c>
      <c r="Q313" s="38">
        <f t="shared" ca="1" si="78"/>
        <v>151703.14465364462</v>
      </c>
      <c r="R313" s="12">
        <f t="shared" ca="1" si="79"/>
        <v>-1.0752445878930083E-3</v>
      </c>
    </row>
    <row r="314" spans="1:18" x14ac:dyDescent="0.2">
      <c r="A314" s="2">
        <v>3253</v>
      </c>
      <c r="B314" s="2">
        <v>1.1662499964586459E-3</v>
      </c>
      <c r="C314" s="2">
        <v>0.1</v>
      </c>
      <c r="D314" s="127">
        <f t="shared" si="65"/>
        <v>0.32529999999999998</v>
      </c>
      <c r="E314" s="127">
        <f t="shared" si="66"/>
        <v>1.1662499964586459E-3</v>
      </c>
      <c r="F314" s="38">
        <f t="shared" si="67"/>
        <v>3.2529999999999996E-2</v>
      </c>
      <c r="G314" s="38">
        <f t="shared" si="68"/>
        <v>1.1662499964586459E-4</v>
      </c>
      <c r="H314" s="38">
        <f t="shared" si="69"/>
        <v>1.0582008999999998E-2</v>
      </c>
      <c r="I314" s="38">
        <f t="shared" si="70"/>
        <v>3.4423275276999989E-3</v>
      </c>
      <c r="J314" s="38">
        <f t="shared" si="71"/>
        <v>1.1197891447608096E-3</v>
      </c>
      <c r="K314" s="38">
        <f t="shared" si="72"/>
        <v>3.7938112384799751E-5</v>
      </c>
      <c r="L314" s="38">
        <f t="shared" si="73"/>
        <v>1.2341267958775358E-5</v>
      </c>
      <c r="M314" s="38">
        <f t="shared" ca="1" si="74"/>
        <v>1.2414945877859062E-3</v>
      </c>
      <c r="N314" s="38">
        <f t="shared" ca="1" si="75"/>
        <v>5.6617485240064163E-10</v>
      </c>
      <c r="O314" s="128">
        <f t="shared" ca="1" si="76"/>
        <v>14167720.767535802</v>
      </c>
      <c r="P314" s="38">
        <f t="shared" ca="1" si="77"/>
        <v>2122170.5016938462</v>
      </c>
      <c r="Q314" s="38">
        <f t="shared" ca="1" si="78"/>
        <v>151703.14465364462</v>
      </c>
      <c r="R314" s="12">
        <f t="shared" ca="1" si="79"/>
        <v>-7.5244591327260297E-5</v>
      </c>
    </row>
    <row r="315" spans="1:18" x14ac:dyDescent="0.2">
      <c r="A315" s="2">
        <v>3253</v>
      </c>
      <c r="B315" s="2">
        <v>3.1662499968660995E-3</v>
      </c>
      <c r="C315" s="2">
        <v>0.1</v>
      </c>
      <c r="D315" s="127">
        <f t="shared" si="65"/>
        <v>0.32529999999999998</v>
      </c>
      <c r="E315" s="127">
        <f t="shared" si="66"/>
        <v>3.1662499968660995E-3</v>
      </c>
      <c r="F315" s="38">
        <f t="shared" si="67"/>
        <v>3.2529999999999996E-2</v>
      </c>
      <c r="G315" s="38">
        <f t="shared" si="68"/>
        <v>3.1662499968660996E-4</v>
      </c>
      <c r="H315" s="38">
        <f t="shared" si="69"/>
        <v>1.0582008999999998E-2</v>
      </c>
      <c r="I315" s="38">
        <f t="shared" si="70"/>
        <v>3.4423275276999989E-3</v>
      </c>
      <c r="J315" s="38">
        <f t="shared" si="71"/>
        <v>1.1197891447608096E-3</v>
      </c>
      <c r="K315" s="38">
        <f t="shared" si="72"/>
        <v>1.0299811239805422E-4</v>
      </c>
      <c r="L315" s="38">
        <f t="shared" si="73"/>
        <v>3.3505285963087037E-5</v>
      </c>
      <c r="M315" s="38">
        <f t="shared" ca="1" si="74"/>
        <v>1.2414945877859062E-3</v>
      </c>
      <c r="N315" s="38">
        <f t="shared" ca="1" si="75"/>
        <v>3.7046833847834625E-7</v>
      </c>
      <c r="O315" s="128">
        <f t="shared" ca="1" si="76"/>
        <v>14167720.767535802</v>
      </c>
      <c r="P315" s="38">
        <f t="shared" ca="1" si="77"/>
        <v>2122170.5016938462</v>
      </c>
      <c r="Q315" s="38">
        <f t="shared" ca="1" si="78"/>
        <v>151703.14465364462</v>
      </c>
      <c r="R315" s="12">
        <f t="shared" ca="1" si="79"/>
        <v>1.9247554090801933E-3</v>
      </c>
    </row>
    <row r="316" spans="1:18" x14ac:dyDescent="0.2">
      <c r="A316" s="2">
        <v>3253</v>
      </c>
      <c r="B316" s="2">
        <v>5.1662499972735532E-3</v>
      </c>
      <c r="C316" s="2">
        <v>0.1</v>
      </c>
      <c r="D316" s="127">
        <f t="shared" si="65"/>
        <v>0.32529999999999998</v>
      </c>
      <c r="E316" s="127">
        <f t="shared" si="66"/>
        <v>5.1662499972735532E-3</v>
      </c>
      <c r="F316" s="38">
        <f t="shared" si="67"/>
        <v>3.2529999999999996E-2</v>
      </c>
      <c r="G316" s="38">
        <f t="shared" si="68"/>
        <v>5.1662499972735529E-4</v>
      </c>
      <c r="H316" s="38">
        <f t="shared" si="69"/>
        <v>1.0582008999999998E-2</v>
      </c>
      <c r="I316" s="38">
        <f t="shared" si="70"/>
        <v>3.4423275276999989E-3</v>
      </c>
      <c r="J316" s="38">
        <f t="shared" si="71"/>
        <v>1.1197891447608096E-3</v>
      </c>
      <c r="K316" s="38">
        <f t="shared" si="72"/>
        <v>1.6805811241130868E-4</v>
      </c>
      <c r="L316" s="38">
        <f t="shared" si="73"/>
        <v>5.4669303967398711E-5</v>
      </c>
      <c r="M316" s="38">
        <f t="shared" ca="1" si="74"/>
        <v>1.2414945877859062E-3</v>
      </c>
      <c r="N316" s="38">
        <f t="shared" ca="1" si="75"/>
        <v>1.5403705024302549E-6</v>
      </c>
      <c r="O316" s="128">
        <f t="shared" ca="1" si="76"/>
        <v>14167720.767535802</v>
      </c>
      <c r="P316" s="38">
        <f t="shared" ca="1" si="77"/>
        <v>2122170.5016938462</v>
      </c>
      <c r="Q316" s="38">
        <f t="shared" ca="1" si="78"/>
        <v>151703.14465364462</v>
      </c>
      <c r="R316" s="12">
        <f t="shared" ca="1" si="79"/>
        <v>3.9247554094876472E-3</v>
      </c>
    </row>
    <row r="317" spans="1:18" x14ac:dyDescent="0.2">
      <c r="A317" s="2">
        <v>3253</v>
      </c>
      <c r="B317" s="2">
        <v>9.1662499980884604E-3</v>
      </c>
      <c r="C317" s="2">
        <v>0.1</v>
      </c>
      <c r="D317" s="127">
        <f t="shared" si="65"/>
        <v>0.32529999999999998</v>
      </c>
      <c r="E317" s="127">
        <f t="shared" si="66"/>
        <v>9.1662499980884604E-3</v>
      </c>
      <c r="F317" s="38">
        <f t="shared" si="67"/>
        <v>3.2529999999999996E-2</v>
      </c>
      <c r="G317" s="38">
        <f t="shared" si="68"/>
        <v>9.1662499980884606E-4</v>
      </c>
      <c r="H317" s="38">
        <f t="shared" si="69"/>
        <v>1.0582008999999998E-2</v>
      </c>
      <c r="I317" s="38">
        <f t="shared" si="70"/>
        <v>3.4423275276999989E-3</v>
      </c>
      <c r="J317" s="38">
        <f t="shared" si="71"/>
        <v>1.1197891447608096E-3</v>
      </c>
      <c r="K317" s="38">
        <f t="shared" si="72"/>
        <v>2.9817811243781759E-4</v>
      </c>
      <c r="L317" s="38">
        <f t="shared" si="73"/>
        <v>9.6997339976022059E-5</v>
      </c>
      <c r="M317" s="38">
        <f t="shared" ca="1" si="74"/>
        <v>1.2414945877859062E-3</v>
      </c>
      <c r="N317" s="38">
        <f t="shared" ca="1" si="75"/>
        <v>6.2801748313119617E-6</v>
      </c>
      <c r="O317" s="128">
        <f t="shared" ca="1" si="76"/>
        <v>14167720.767535802</v>
      </c>
      <c r="P317" s="38">
        <f t="shared" ca="1" si="77"/>
        <v>2122170.5016938462</v>
      </c>
      <c r="Q317" s="38">
        <f t="shared" ca="1" si="78"/>
        <v>151703.14465364462</v>
      </c>
      <c r="R317" s="12">
        <f t="shared" ca="1" si="79"/>
        <v>7.9247554103025544E-3</v>
      </c>
    </row>
    <row r="318" spans="1:18" x14ac:dyDescent="0.2">
      <c r="A318" s="2">
        <v>3272</v>
      </c>
      <c r="B318" s="2">
        <v>-4.8000000242609531E-4</v>
      </c>
      <c r="C318" s="2">
        <v>0.1</v>
      </c>
      <c r="D318" s="127">
        <f t="shared" si="65"/>
        <v>0.32719999999999999</v>
      </c>
      <c r="E318" s="127">
        <f t="shared" si="66"/>
        <v>-4.8000000242609531E-4</v>
      </c>
      <c r="F318" s="38">
        <f t="shared" si="67"/>
        <v>3.2719999999999999E-2</v>
      </c>
      <c r="G318" s="38">
        <f t="shared" si="68"/>
        <v>-4.8000000242609536E-5</v>
      </c>
      <c r="H318" s="38">
        <f t="shared" si="69"/>
        <v>1.0705984E-2</v>
      </c>
      <c r="I318" s="38">
        <f t="shared" si="70"/>
        <v>3.5029979647999998E-3</v>
      </c>
      <c r="J318" s="38">
        <f t="shared" si="71"/>
        <v>1.1461809340825599E-3</v>
      </c>
      <c r="K318" s="38">
        <f t="shared" si="72"/>
        <v>-1.5705600079381838E-5</v>
      </c>
      <c r="L318" s="38">
        <f t="shared" si="73"/>
        <v>-5.1388723459737372E-6</v>
      </c>
      <c r="M318" s="38">
        <f t="shared" ca="1" si="74"/>
        <v>1.2529961316117041E-3</v>
      </c>
      <c r="N318" s="38">
        <f t="shared" ca="1" si="75"/>
        <v>3.0032756005899588E-7</v>
      </c>
      <c r="O318" s="128">
        <f t="shared" ca="1" si="76"/>
        <v>14079650.779291783</v>
      </c>
      <c r="P318" s="38">
        <f t="shared" ca="1" si="77"/>
        <v>2035568.1506382641</v>
      </c>
      <c r="Q318" s="38">
        <f t="shared" ca="1" si="78"/>
        <v>161450.38666316817</v>
      </c>
      <c r="R318" s="12">
        <f t="shared" ca="1" si="79"/>
        <v>-1.7329961340377994E-3</v>
      </c>
    </row>
    <row r="319" spans="1:18" x14ac:dyDescent="0.2">
      <c r="A319" s="2">
        <v>3288</v>
      </c>
      <c r="B319" s="2">
        <v>6.5999999787891284E-4</v>
      </c>
      <c r="C319" s="2">
        <v>0.1</v>
      </c>
      <c r="D319" s="127">
        <f t="shared" si="65"/>
        <v>0.32879999999999998</v>
      </c>
      <c r="E319" s="127">
        <f t="shared" si="66"/>
        <v>6.5999999787891284E-4</v>
      </c>
      <c r="F319" s="38">
        <f t="shared" si="67"/>
        <v>3.288E-2</v>
      </c>
      <c r="G319" s="38">
        <f t="shared" si="68"/>
        <v>6.5999999787891286E-5</v>
      </c>
      <c r="H319" s="38">
        <f t="shared" si="69"/>
        <v>1.0810943999999999E-2</v>
      </c>
      <c r="I319" s="38">
        <f t="shared" si="70"/>
        <v>3.5546383871999996E-3</v>
      </c>
      <c r="J319" s="38">
        <f t="shared" si="71"/>
        <v>1.1687651017113598E-3</v>
      </c>
      <c r="K319" s="38">
        <f t="shared" si="72"/>
        <v>2.1700799930258655E-5</v>
      </c>
      <c r="L319" s="38">
        <f t="shared" si="73"/>
        <v>7.1352230170690457E-6</v>
      </c>
      <c r="M319" s="38">
        <f t="shared" ca="1" si="74"/>
        <v>1.2626687499145616E-3</v>
      </c>
      <c r="N319" s="38">
        <f t="shared" ca="1" si="75"/>
        <v>3.6320962468020636E-8</v>
      </c>
      <c r="O319" s="128">
        <f t="shared" ca="1" si="76"/>
        <v>14005793.286715863</v>
      </c>
      <c r="P319" s="38">
        <f t="shared" ca="1" si="77"/>
        <v>1964190.6081087457</v>
      </c>
      <c r="Q319" s="38">
        <f t="shared" ca="1" si="78"/>
        <v>169871.55427593656</v>
      </c>
      <c r="R319" s="12">
        <f t="shared" ca="1" si="79"/>
        <v>-6.0266875203564881E-4</v>
      </c>
    </row>
    <row r="320" spans="1:18" x14ac:dyDescent="0.2">
      <c r="A320" s="2">
        <v>3299</v>
      </c>
      <c r="B320" s="2">
        <v>-5.5625000095460564E-4</v>
      </c>
      <c r="C320" s="2">
        <v>0.1</v>
      </c>
      <c r="D320" s="127">
        <f t="shared" si="65"/>
        <v>0.32990000000000003</v>
      </c>
      <c r="E320" s="127">
        <f t="shared" si="66"/>
        <v>-5.5625000095460564E-4</v>
      </c>
      <c r="F320" s="38">
        <f t="shared" si="67"/>
        <v>3.2990000000000005E-2</v>
      </c>
      <c r="G320" s="38">
        <f t="shared" si="68"/>
        <v>-5.5625000095460569E-5</v>
      </c>
      <c r="H320" s="38">
        <f t="shared" si="69"/>
        <v>1.0883401000000003E-2</v>
      </c>
      <c r="I320" s="38">
        <f t="shared" si="70"/>
        <v>3.590433989900001E-3</v>
      </c>
      <c r="J320" s="38">
        <f t="shared" si="71"/>
        <v>1.1844841732680104E-3</v>
      </c>
      <c r="K320" s="38">
        <f t="shared" si="72"/>
        <v>-1.8350687531492444E-5</v>
      </c>
      <c r="L320" s="38">
        <f t="shared" si="73"/>
        <v>-6.053891816639358E-6</v>
      </c>
      <c r="M320" s="38">
        <f t="shared" ca="1" si="74"/>
        <v>1.2693118374811259E-3</v>
      </c>
      <c r="N320" s="38">
        <f t="shared" ca="1" si="75"/>
        <v>3.3326760259528481E-7</v>
      </c>
      <c r="O320" s="128">
        <f t="shared" ca="1" si="76"/>
        <v>13955178.548978666</v>
      </c>
      <c r="P320" s="38">
        <f t="shared" ca="1" si="77"/>
        <v>1915936.8400273372</v>
      </c>
      <c r="Q320" s="38">
        <f t="shared" ca="1" si="78"/>
        <v>175773.19583716654</v>
      </c>
      <c r="R320" s="12">
        <f t="shared" ca="1" si="79"/>
        <v>-1.8255618384357315E-3</v>
      </c>
    </row>
    <row r="321" spans="1:18" x14ac:dyDescent="0.2">
      <c r="A321" s="2">
        <v>3315</v>
      </c>
      <c r="B321" s="2">
        <v>1.2583750001795124E-2</v>
      </c>
      <c r="C321" s="2">
        <v>0.1</v>
      </c>
      <c r="D321" s="127">
        <f t="shared" si="65"/>
        <v>0.33150000000000002</v>
      </c>
      <c r="E321" s="127">
        <f t="shared" si="66"/>
        <v>1.2583750001795124E-2</v>
      </c>
      <c r="F321" s="38">
        <f t="shared" si="67"/>
        <v>3.3150000000000006E-2</v>
      </c>
      <c r="G321" s="38">
        <f t="shared" si="68"/>
        <v>1.2583750001795126E-3</v>
      </c>
      <c r="H321" s="38">
        <f t="shared" si="69"/>
        <v>1.0989225000000002E-2</v>
      </c>
      <c r="I321" s="38">
        <f t="shared" si="70"/>
        <v>3.6429280875000009E-3</v>
      </c>
      <c r="J321" s="38">
        <f t="shared" si="71"/>
        <v>1.2076306610062503E-3</v>
      </c>
      <c r="K321" s="38">
        <f t="shared" si="72"/>
        <v>4.1715131255950843E-4</v>
      </c>
      <c r="L321" s="38">
        <f t="shared" si="73"/>
        <v>1.3828566011347704E-4</v>
      </c>
      <c r="M321" s="38">
        <f t="shared" ca="1" si="74"/>
        <v>1.2789645648264535E-3</v>
      </c>
      <c r="N321" s="38">
        <f t="shared" ca="1" si="75"/>
        <v>1.2779817377589894E-5</v>
      </c>
      <c r="O321" s="128">
        <f t="shared" ca="1" si="76"/>
        <v>13881792.656932786</v>
      </c>
      <c r="P321" s="38">
        <f t="shared" ca="1" si="77"/>
        <v>1846934.138164554</v>
      </c>
      <c r="Q321" s="38">
        <f t="shared" ca="1" si="78"/>
        <v>184519.27607266171</v>
      </c>
      <c r="R321" s="12">
        <f t="shared" ca="1" si="79"/>
        <v>1.1304785436968671E-2</v>
      </c>
    </row>
    <row r="322" spans="1:18" x14ac:dyDescent="0.2">
      <c r="A322" s="2">
        <v>3336</v>
      </c>
      <c r="B322" s="2">
        <v>3.0799999949522316E-3</v>
      </c>
      <c r="C322" s="2">
        <v>0.1</v>
      </c>
      <c r="D322" s="127">
        <f t="shared" si="65"/>
        <v>0.33360000000000001</v>
      </c>
      <c r="E322" s="127">
        <f t="shared" si="66"/>
        <v>3.0799999949522316E-3</v>
      </c>
      <c r="F322" s="38">
        <f t="shared" si="67"/>
        <v>3.3360000000000001E-2</v>
      </c>
      <c r="G322" s="38">
        <f t="shared" si="68"/>
        <v>3.0799999949522318E-4</v>
      </c>
      <c r="H322" s="38">
        <f t="shared" si="69"/>
        <v>1.1128896000000001E-2</v>
      </c>
      <c r="I322" s="38">
        <f t="shared" si="70"/>
        <v>3.7125997056000003E-3</v>
      </c>
      <c r="J322" s="38">
        <f t="shared" si="71"/>
        <v>1.2385232617881602E-3</v>
      </c>
      <c r="K322" s="38">
        <f t="shared" si="72"/>
        <v>1.0274879983160645E-4</v>
      </c>
      <c r="L322" s="38">
        <f t="shared" si="73"/>
        <v>3.427699962382391E-5</v>
      </c>
      <c r="M322" s="38">
        <f t="shared" ca="1" si="74"/>
        <v>1.2916158814185843E-3</v>
      </c>
      <c r="N322" s="38">
        <f t="shared" ca="1" si="75"/>
        <v>3.1983177375395297E-7</v>
      </c>
      <c r="O322" s="128">
        <f t="shared" ca="1" si="76"/>
        <v>13785896.301692029</v>
      </c>
      <c r="P322" s="38">
        <f t="shared" ca="1" si="77"/>
        <v>1758487.4073804279</v>
      </c>
      <c r="Q322" s="38">
        <f t="shared" ca="1" si="78"/>
        <v>196287.32401805575</v>
      </c>
      <c r="R322" s="12">
        <f t="shared" ca="1" si="79"/>
        <v>1.7883841135336474E-3</v>
      </c>
    </row>
    <row r="323" spans="1:18" x14ac:dyDescent="0.2">
      <c r="A323" s="2">
        <v>3344</v>
      </c>
      <c r="B323" s="2">
        <v>8.6500000033993274E-3</v>
      </c>
      <c r="C323" s="2">
        <v>0.1</v>
      </c>
      <c r="D323" s="127">
        <f t="shared" si="65"/>
        <v>0.33439999999999998</v>
      </c>
      <c r="E323" s="127">
        <f t="shared" si="66"/>
        <v>8.6500000033993274E-3</v>
      </c>
      <c r="F323" s="38">
        <f t="shared" si="67"/>
        <v>3.3439999999999998E-2</v>
      </c>
      <c r="G323" s="38">
        <f t="shared" si="68"/>
        <v>8.6500000033993283E-4</v>
      </c>
      <c r="H323" s="38">
        <f t="shared" si="69"/>
        <v>1.1182335999999998E-2</v>
      </c>
      <c r="I323" s="38">
        <f t="shared" si="70"/>
        <v>3.7393731583999991E-3</v>
      </c>
      <c r="J323" s="38">
        <f t="shared" si="71"/>
        <v>1.2504463841689596E-3</v>
      </c>
      <c r="K323" s="38">
        <f t="shared" si="72"/>
        <v>2.892560001136735E-4</v>
      </c>
      <c r="L323" s="38">
        <f t="shared" si="73"/>
        <v>9.6727206438012407E-5</v>
      </c>
      <c r="M323" s="38">
        <f t="shared" ca="1" si="74"/>
        <v>1.2964300895060908E-3</v>
      </c>
      <c r="N323" s="38">
        <f t="shared" ca="1" si="75"/>
        <v>5.4074990478515781E-6</v>
      </c>
      <c r="O323" s="128">
        <f t="shared" ca="1" si="76"/>
        <v>13749490.260265728</v>
      </c>
      <c r="P323" s="38">
        <f t="shared" ca="1" si="77"/>
        <v>1725423.0473460485</v>
      </c>
      <c r="Q323" s="38">
        <f t="shared" ca="1" si="78"/>
        <v>200855.97509932626</v>
      </c>
      <c r="R323" s="12">
        <f t="shared" ca="1" si="79"/>
        <v>7.3535699138932362E-3</v>
      </c>
    </row>
    <row r="324" spans="1:18" x14ac:dyDescent="0.2">
      <c r="A324" s="2">
        <v>3353</v>
      </c>
      <c r="B324" s="2">
        <v>-5.7087500026682392E-3</v>
      </c>
      <c r="C324" s="2">
        <v>0.1</v>
      </c>
      <c r="D324" s="127">
        <f t="shared" si="65"/>
        <v>0.33529999999999999</v>
      </c>
      <c r="E324" s="127">
        <f t="shared" si="66"/>
        <v>-5.7087500026682392E-3</v>
      </c>
      <c r="F324" s="38">
        <f t="shared" si="67"/>
        <v>3.3529999999999997E-2</v>
      </c>
      <c r="G324" s="38">
        <f t="shared" si="68"/>
        <v>-5.7087500026682398E-4</v>
      </c>
      <c r="H324" s="38">
        <f t="shared" si="69"/>
        <v>1.1242608999999999E-2</v>
      </c>
      <c r="I324" s="38">
        <f t="shared" si="70"/>
        <v>3.7696467976999996E-3</v>
      </c>
      <c r="J324" s="38">
        <f t="shared" si="71"/>
        <v>1.2639625712688098E-3</v>
      </c>
      <c r="K324" s="38">
        <f t="shared" si="72"/>
        <v>-1.9141438758946608E-4</v>
      </c>
      <c r="L324" s="38">
        <f t="shared" si="73"/>
        <v>-6.4181244158747976E-5</v>
      </c>
      <c r="M324" s="38">
        <f t="shared" ca="1" si="74"/>
        <v>1.3018425512474733E-3</v>
      </c>
      <c r="N324" s="38">
        <f t="shared" ca="1" si="75"/>
        <v>4.9148407957018437E-6</v>
      </c>
      <c r="O324" s="128">
        <f t="shared" ca="1" si="76"/>
        <v>13708616.33530752</v>
      </c>
      <c r="P324" s="38">
        <f t="shared" ca="1" si="77"/>
        <v>1688639.1163878739</v>
      </c>
      <c r="Q324" s="38">
        <f t="shared" ca="1" si="78"/>
        <v>206051.78760895535</v>
      </c>
      <c r="R324" s="12">
        <f t="shared" ca="1" si="79"/>
        <v>-7.0105925539157123E-3</v>
      </c>
    </row>
    <row r="325" spans="1:18" x14ac:dyDescent="0.2">
      <c r="A325" s="2">
        <v>3353</v>
      </c>
      <c r="B325" s="2">
        <v>6.2912499997764826E-3</v>
      </c>
      <c r="C325" s="2">
        <v>0.1</v>
      </c>
      <c r="D325" s="127">
        <f t="shared" si="65"/>
        <v>0.33529999999999999</v>
      </c>
      <c r="E325" s="127">
        <f t="shared" si="66"/>
        <v>6.2912499997764826E-3</v>
      </c>
      <c r="F325" s="38">
        <f t="shared" si="67"/>
        <v>3.3529999999999997E-2</v>
      </c>
      <c r="G325" s="38">
        <f t="shared" si="68"/>
        <v>6.2912499997764832E-4</v>
      </c>
      <c r="H325" s="38">
        <f t="shared" si="69"/>
        <v>1.1242608999999999E-2</v>
      </c>
      <c r="I325" s="38">
        <f t="shared" si="70"/>
        <v>3.7696467976999996E-3</v>
      </c>
      <c r="J325" s="38">
        <f t="shared" si="71"/>
        <v>1.2639625712688098E-3</v>
      </c>
      <c r="K325" s="38">
        <f t="shared" si="72"/>
        <v>2.1094561249250548E-4</v>
      </c>
      <c r="L325" s="38">
        <f t="shared" si="73"/>
        <v>7.073006386873709E-5</v>
      </c>
      <c r="M325" s="38">
        <f t="shared" ca="1" si="74"/>
        <v>1.3018425512474733E-3</v>
      </c>
      <c r="N325" s="38">
        <f t="shared" ca="1" si="75"/>
        <v>2.4894186687436761E-6</v>
      </c>
      <c r="O325" s="128">
        <f t="shared" ca="1" si="76"/>
        <v>13708616.33530752</v>
      </c>
      <c r="P325" s="38">
        <f t="shared" ca="1" si="77"/>
        <v>1688639.1163878739</v>
      </c>
      <c r="Q325" s="38">
        <f t="shared" ca="1" si="78"/>
        <v>206051.78760895535</v>
      </c>
      <c r="R325" s="12">
        <f t="shared" ca="1" si="79"/>
        <v>4.9894074485290095E-3</v>
      </c>
    </row>
    <row r="326" spans="1:18" x14ac:dyDescent="0.2">
      <c r="A326" s="2">
        <v>3361</v>
      </c>
      <c r="B326" s="2">
        <v>-3.1387500057462603E-3</v>
      </c>
      <c r="C326" s="2">
        <v>0.1</v>
      </c>
      <c r="D326" s="127">
        <f t="shared" si="65"/>
        <v>0.33610000000000001</v>
      </c>
      <c r="E326" s="127">
        <f t="shared" si="66"/>
        <v>-3.1387500057462603E-3</v>
      </c>
      <c r="F326" s="38">
        <f t="shared" si="67"/>
        <v>3.3610000000000001E-2</v>
      </c>
      <c r="G326" s="38">
        <f t="shared" si="68"/>
        <v>-3.1387500057462604E-4</v>
      </c>
      <c r="H326" s="38">
        <f t="shared" si="69"/>
        <v>1.1296321000000002E-2</v>
      </c>
      <c r="I326" s="38">
        <f t="shared" si="70"/>
        <v>3.7966934881000008E-3</v>
      </c>
      <c r="J326" s="38">
        <f t="shared" si="71"/>
        <v>1.2760686813504103E-3</v>
      </c>
      <c r="K326" s="38">
        <f t="shared" si="72"/>
        <v>-1.0549338769313182E-4</v>
      </c>
      <c r="L326" s="38">
        <f t="shared" si="73"/>
        <v>-3.5456327603661606E-5</v>
      </c>
      <c r="M326" s="38">
        <f t="shared" ca="1" si="74"/>
        <v>1.3066504973668692E-3</v>
      </c>
      <c r="N326" s="38">
        <f t="shared" ca="1" si="75"/>
        <v>1.9761585633078465E-6</v>
      </c>
      <c r="O326" s="128">
        <f t="shared" ca="1" si="76"/>
        <v>13672357.528059907</v>
      </c>
      <c r="P326" s="38">
        <f t="shared" ca="1" si="77"/>
        <v>1656308.7948929423</v>
      </c>
      <c r="Q326" s="38">
        <f t="shared" ca="1" si="78"/>
        <v>210719.92526502762</v>
      </c>
      <c r="R326" s="12">
        <f t="shared" ca="1" si="79"/>
        <v>-4.4454005031131297E-3</v>
      </c>
    </row>
    <row r="327" spans="1:18" x14ac:dyDescent="0.2">
      <c r="A327" s="2">
        <v>3361</v>
      </c>
      <c r="B327" s="2">
        <v>4.8612499958835542E-3</v>
      </c>
      <c r="C327" s="2">
        <v>0.1</v>
      </c>
      <c r="D327" s="127">
        <f t="shared" si="65"/>
        <v>0.33610000000000001</v>
      </c>
      <c r="E327" s="127">
        <f t="shared" si="66"/>
        <v>4.8612499958835542E-3</v>
      </c>
      <c r="F327" s="38">
        <f t="shared" si="67"/>
        <v>3.3610000000000001E-2</v>
      </c>
      <c r="G327" s="38">
        <f t="shared" si="68"/>
        <v>4.8612499958835544E-4</v>
      </c>
      <c r="H327" s="38">
        <f t="shared" si="69"/>
        <v>1.1296321000000002E-2</v>
      </c>
      <c r="I327" s="38">
        <f t="shared" si="70"/>
        <v>3.7966934881000008E-3</v>
      </c>
      <c r="J327" s="38">
        <f t="shared" si="71"/>
        <v>1.2760686813504103E-3</v>
      </c>
      <c r="K327" s="38">
        <f t="shared" si="72"/>
        <v>1.6338661236164626E-4</v>
      </c>
      <c r="L327" s="38">
        <f t="shared" si="73"/>
        <v>5.491424041474931E-5</v>
      </c>
      <c r="M327" s="38">
        <f t="shared" ca="1" si="74"/>
        <v>1.3066504973668692E-3</v>
      </c>
      <c r="N327" s="38">
        <f t="shared" ca="1" si="75"/>
        <v>1.2635177594855068E-6</v>
      </c>
      <c r="O327" s="128">
        <f t="shared" ca="1" si="76"/>
        <v>13672357.528059907</v>
      </c>
      <c r="P327" s="38">
        <f t="shared" ca="1" si="77"/>
        <v>1656308.7948929423</v>
      </c>
      <c r="Q327" s="38">
        <f t="shared" ca="1" si="78"/>
        <v>210719.92526502762</v>
      </c>
      <c r="R327" s="12">
        <f t="shared" ca="1" si="79"/>
        <v>3.5545994985166848E-3</v>
      </c>
    </row>
    <row r="328" spans="1:18" x14ac:dyDescent="0.2">
      <c r="A328" s="2">
        <v>3407</v>
      </c>
      <c r="B328" s="2">
        <v>-8.6125000234460458E-4</v>
      </c>
      <c r="C328" s="2">
        <v>0.1</v>
      </c>
      <c r="D328" s="127">
        <f t="shared" si="65"/>
        <v>0.3407</v>
      </c>
      <c r="E328" s="127">
        <f t="shared" si="66"/>
        <v>-8.6125000234460458E-4</v>
      </c>
      <c r="F328" s="38">
        <f t="shared" si="67"/>
        <v>3.4070000000000003E-2</v>
      </c>
      <c r="G328" s="38">
        <f t="shared" si="68"/>
        <v>-8.6125000234460461E-5</v>
      </c>
      <c r="H328" s="38">
        <f t="shared" si="69"/>
        <v>1.1607649000000001E-2</v>
      </c>
      <c r="I328" s="38">
        <f t="shared" si="70"/>
        <v>3.9547260143000008E-3</v>
      </c>
      <c r="J328" s="38">
        <f t="shared" si="71"/>
        <v>1.3473751530720102E-3</v>
      </c>
      <c r="K328" s="38">
        <f t="shared" si="72"/>
        <v>-2.9342787579880681E-5</v>
      </c>
      <c r="L328" s="38">
        <f t="shared" si="73"/>
        <v>-9.9970877284653488E-6</v>
      </c>
      <c r="M328" s="38">
        <f t="shared" ca="1" si="74"/>
        <v>1.3342390010504955E-3</v>
      </c>
      <c r="N328" s="38">
        <f t="shared" ca="1" si="75"/>
        <v>4.8201719640288107E-7</v>
      </c>
      <c r="O328" s="128">
        <f t="shared" ca="1" si="76"/>
        <v>13465208.84597517</v>
      </c>
      <c r="P328" s="38">
        <f t="shared" ca="1" si="77"/>
        <v>1477056.4280771061</v>
      </c>
      <c r="Q328" s="38">
        <f t="shared" ca="1" si="78"/>
        <v>238458.63542320137</v>
      </c>
      <c r="R328" s="12">
        <f t="shared" ca="1" si="79"/>
        <v>-2.1954890033951003E-3</v>
      </c>
    </row>
    <row r="329" spans="1:18" x14ac:dyDescent="0.2">
      <c r="A329" s="2">
        <v>3496</v>
      </c>
      <c r="B329" s="2">
        <v>-2.5200000018230639E-3</v>
      </c>
      <c r="C329" s="2">
        <v>1</v>
      </c>
      <c r="D329" s="127">
        <f t="shared" si="65"/>
        <v>0.34960000000000002</v>
      </c>
      <c r="E329" s="127">
        <f t="shared" si="66"/>
        <v>-2.5200000018230639E-3</v>
      </c>
      <c r="F329" s="38">
        <f t="shared" si="67"/>
        <v>0.34960000000000002</v>
      </c>
      <c r="G329" s="38">
        <f t="shared" si="68"/>
        <v>-2.5200000018230639E-3</v>
      </c>
      <c r="H329" s="38">
        <f t="shared" si="69"/>
        <v>0.12222016000000002</v>
      </c>
      <c r="I329" s="38">
        <f t="shared" si="70"/>
        <v>4.2728167936000011E-2</v>
      </c>
      <c r="J329" s="38">
        <f t="shared" si="71"/>
        <v>1.4937767510425606E-2</v>
      </c>
      <c r="K329" s="38">
        <f t="shared" si="72"/>
        <v>-8.8099200063734319E-4</v>
      </c>
      <c r="L329" s="38">
        <f t="shared" si="73"/>
        <v>-3.0799480342281522E-4</v>
      </c>
      <c r="M329" s="38">
        <f t="shared" ca="1" si="74"/>
        <v>1.3873401495493631E-3</v>
      </c>
      <c r="N329" s="38">
        <f t="shared" ca="1" si="75"/>
        <v>1.5267307058527101E-5</v>
      </c>
      <c r="O329" s="128">
        <f t="shared" ca="1" si="76"/>
        <v>1307085318.4185655</v>
      </c>
      <c r="P329" s="38">
        <f t="shared" ca="1" si="77"/>
        <v>116187807.23874861</v>
      </c>
      <c r="Q329" s="38">
        <f t="shared" ca="1" si="78"/>
        <v>29635950.155831229</v>
      </c>
      <c r="R329" s="12">
        <f t="shared" ca="1" si="79"/>
        <v>-3.9073401513724272E-3</v>
      </c>
    </row>
    <row r="330" spans="1:18" x14ac:dyDescent="0.2">
      <c r="A330" s="2">
        <v>3514</v>
      </c>
      <c r="B330" s="2">
        <v>-2.3749999672872946E-4</v>
      </c>
      <c r="C330" s="2">
        <v>0.1</v>
      </c>
      <c r="D330" s="127">
        <f t="shared" si="65"/>
        <v>0.35139999999999999</v>
      </c>
      <c r="E330" s="127">
        <f t="shared" si="66"/>
        <v>-2.3749999672872946E-4</v>
      </c>
      <c r="F330" s="38">
        <f t="shared" si="67"/>
        <v>3.5139999999999998E-2</v>
      </c>
      <c r="G330" s="38">
        <f t="shared" si="68"/>
        <v>-2.3749999672872946E-5</v>
      </c>
      <c r="H330" s="38">
        <f t="shared" si="69"/>
        <v>1.2348195999999999E-2</v>
      </c>
      <c r="I330" s="38">
        <f t="shared" si="70"/>
        <v>4.3391560743999994E-3</v>
      </c>
      <c r="J330" s="38">
        <f t="shared" si="71"/>
        <v>1.5247794445441597E-3</v>
      </c>
      <c r="K330" s="38">
        <f t="shared" si="72"/>
        <v>-8.3457498850475533E-6</v>
      </c>
      <c r="L330" s="38">
        <f t="shared" si="73"/>
        <v>-2.9326965096057101E-6</v>
      </c>
      <c r="M330" s="38">
        <f t="shared" ca="1" si="74"/>
        <v>1.3980353674132354E-3</v>
      </c>
      <c r="N330" s="38">
        <f t="shared" ca="1" si="75"/>
        <v>2.6749759273589898E-7</v>
      </c>
      <c r="O330" s="128">
        <f t="shared" ca="1" si="76"/>
        <v>12992118.887017142</v>
      </c>
      <c r="P330" s="38">
        <f t="shared" ca="1" si="77"/>
        <v>1103117.4630910009</v>
      </c>
      <c r="Q330" s="38">
        <f t="shared" ca="1" si="78"/>
        <v>308730.21110155142</v>
      </c>
      <c r="R330" s="12">
        <f t="shared" ca="1" si="79"/>
        <v>-1.6355353641419649E-3</v>
      </c>
    </row>
    <row r="331" spans="1:18" x14ac:dyDescent="0.2">
      <c r="A331" s="2">
        <v>3748</v>
      </c>
      <c r="B331" s="2">
        <v>8.435000003373716E-3</v>
      </c>
      <c r="C331" s="2">
        <v>0.1</v>
      </c>
      <c r="D331" s="127">
        <f t="shared" si="65"/>
        <v>0.37480000000000002</v>
      </c>
      <c r="E331" s="127">
        <f t="shared" si="66"/>
        <v>8.435000003373716E-3</v>
      </c>
      <c r="F331" s="38">
        <f t="shared" si="67"/>
        <v>3.7480000000000006E-2</v>
      </c>
      <c r="G331" s="38">
        <f t="shared" si="68"/>
        <v>8.4350000033737169E-4</v>
      </c>
      <c r="H331" s="38">
        <f t="shared" si="69"/>
        <v>1.4047504000000004E-2</v>
      </c>
      <c r="I331" s="38">
        <f t="shared" si="70"/>
        <v>5.2650044992000019E-3</v>
      </c>
      <c r="J331" s="38">
        <f t="shared" si="71"/>
        <v>1.9733236863001607E-3</v>
      </c>
      <c r="K331" s="38">
        <f t="shared" si="72"/>
        <v>3.1614380012644694E-4</v>
      </c>
      <c r="L331" s="38">
        <f t="shared" si="73"/>
        <v>1.1849069628739231E-4</v>
      </c>
      <c r="M331" s="38">
        <f t="shared" ca="1" si="74"/>
        <v>1.5357156417921739E-3</v>
      </c>
      <c r="N331" s="38">
        <f t="shared" ca="1" si="75"/>
        <v>4.7600124701963624E-6</v>
      </c>
      <c r="O331" s="128">
        <f t="shared" ca="1" si="76"/>
        <v>11999351.479021469</v>
      </c>
      <c r="P331" s="38">
        <f t="shared" ca="1" si="77"/>
        <v>485876.78367534187</v>
      </c>
      <c r="Q331" s="38">
        <f t="shared" ca="1" si="78"/>
        <v>488556.46310679609</v>
      </c>
      <c r="R331" s="12">
        <f t="shared" ca="1" si="79"/>
        <v>6.8992843615815419E-3</v>
      </c>
    </row>
    <row r="332" spans="1:18" x14ac:dyDescent="0.2">
      <c r="A332" s="2">
        <v>3748</v>
      </c>
      <c r="B332" s="2">
        <v>8.435000003373716E-3</v>
      </c>
      <c r="C332" s="2">
        <v>0.1</v>
      </c>
      <c r="D332" s="127">
        <f t="shared" si="65"/>
        <v>0.37480000000000002</v>
      </c>
      <c r="E332" s="127">
        <f t="shared" si="66"/>
        <v>8.435000003373716E-3</v>
      </c>
      <c r="F332" s="38">
        <f t="shared" si="67"/>
        <v>3.7480000000000006E-2</v>
      </c>
      <c r="G332" s="38">
        <f t="shared" si="68"/>
        <v>8.4350000033737169E-4</v>
      </c>
      <c r="H332" s="38">
        <f t="shared" si="69"/>
        <v>1.4047504000000004E-2</v>
      </c>
      <c r="I332" s="38">
        <f t="shared" si="70"/>
        <v>5.2650044992000019E-3</v>
      </c>
      <c r="J332" s="38">
        <f t="shared" si="71"/>
        <v>1.9733236863001607E-3</v>
      </c>
      <c r="K332" s="38">
        <f t="shared" si="72"/>
        <v>3.1614380012644694E-4</v>
      </c>
      <c r="L332" s="38">
        <f t="shared" si="73"/>
        <v>1.1849069628739231E-4</v>
      </c>
      <c r="M332" s="38">
        <f t="shared" ca="1" si="74"/>
        <v>1.5357156417921739E-3</v>
      </c>
      <c r="N332" s="38">
        <f t="shared" ca="1" si="75"/>
        <v>4.7600124701963624E-6</v>
      </c>
      <c r="O332" s="128">
        <f t="shared" ca="1" si="76"/>
        <v>11999351.479021469</v>
      </c>
      <c r="P332" s="38">
        <f t="shared" ca="1" si="77"/>
        <v>485876.78367534187</v>
      </c>
      <c r="Q332" s="38">
        <f t="shared" ca="1" si="78"/>
        <v>488556.46310679609</v>
      </c>
      <c r="R332" s="12">
        <f t="shared" ca="1" si="79"/>
        <v>6.8992843615815419E-3</v>
      </c>
    </row>
    <row r="333" spans="1:18" x14ac:dyDescent="0.2">
      <c r="A333" s="2">
        <v>3798.5</v>
      </c>
      <c r="B333" s="2">
        <v>-1.9668750028358772E-3</v>
      </c>
      <c r="C333" s="2">
        <v>1</v>
      </c>
      <c r="D333" s="127">
        <f t="shared" si="65"/>
        <v>0.37985000000000002</v>
      </c>
      <c r="E333" s="127">
        <f t="shared" si="66"/>
        <v>-1.9668750028358772E-3</v>
      </c>
      <c r="F333" s="38">
        <f t="shared" si="67"/>
        <v>0.37985000000000002</v>
      </c>
      <c r="G333" s="38">
        <f t="shared" si="68"/>
        <v>-1.9668750028358772E-3</v>
      </c>
      <c r="H333" s="38">
        <f t="shared" si="69"/>
        <v>0.14428602250000003</v>
      </c>
      <c r="I333" s="38">
        <f t="shared" si="70"/>
        <v>5.4807045646625016E-2</v>
      </c>
      <c r="J333" s="38">
        <f t="shared" si="71"/>
        <v>2.0818456288870513E-2</v>
      </c>
      <c r="K333" s="38">
        <f t="shared" si="72"/>
        <v>-7.47117469827208E-4</v>
      </c>
      <c r="L333" s="38">
        <f t="shared" si="73"/>
        <v>-2.8379257091386495E-4</v>
      </c>
      <c r="M333" s="38">
        <f t="shared" ca="1" si="74"/>
        <v>1.5650979304691799E-3</v>
      </c>
      <c r="N333" s="38">
        <f t="shared" ca="1" si="75"/>
        <v>1.2474832801599528E-5</v>
      </c>
      <c r="O333" s="128">
        <f t="shared" ca="1" si="76"/>
        <v>1179248280.7328238</v>
      </c>
      <c r="P333" s="38">
        <f t="shared" ca="1" si="77"/>
        <v>38713363.756221823</v>
      </c>
      <c r="Q333" s="38">
        <f t="shared" ca="1" si="78"/>
        <v>53173792.266026057</v>
      </c>
      <c r="R333" s="12">
        <f t="shared" ca="1" si="79"/>
        <v>-3.5319729333050569E-3</v>
      </c>
    </row>
    <row r="334" spans="1:18" x14ac:dyDescent="0.2">
      <c r="A334" s="2">
        <v>3798.5</v>
      </c>
      <c r="B334" s="2">
        <v>-1.8668749980861321E-3</v>
      </c>
      <c r="C334" s="2">
        <v>1</v>
      </c>
      <c r="D334" s="127">
        <f t="shared" si="65"/>
        <v>0.37985000000000002</v>
      </c>
      <c r="E334" s="127">
        <f t="shared" si="66"/>
        <v>-1.8668749980861321E-3</v>
      </c>
      <c r="F334" s="38">
        <f t="shared" si="67"/>
        <v>0.37985000000000002</v>
      </c>
      <c r="G334" s="38">
        <f t="shared" si="68"/>
        <v>-1.8668749980861321E-3</v>
      </c>
      <c r="H334" s="38">
        <f t="shared" si="69"/>
        <v>0.14428602250000003</v>
      </c>
      <c r="I334" s="38">
        <f t="shared" si="70"/>
        <v>5.4807045646625016E-2</v>
      </c>
      <c r="J334" s="38">
        <f t="shared" si="71"/>
        <v>2.0818456288870513E-2</v>
      </c>
      <c r="K334" s="38">
        <f t="shared" si="72"/>
        <v>-7.0913246802301727E-4</v>
      </c>
      <c r="L334" s="38">
        <f t="shared" si="73"/>
        <v>-2.6936396797854313E-4</v>
      </c>
      <c r="M334" s="38">
        <f t="shared" ca="1" si="74"/>
        <v>1.5650979304691799E-3</v>
      </c>
      <c r="N334" s="38">
        <f t="shared" ca="1" si="75"/>
        <v>1.1778438182336523E-5</v>
      </c>
      <c r="O334" s="128">
        <f t="shared" ca="1" si="76"/>
        <v>1179248280.7328238</v>
      </c>
      <c r="P334" s="38">
        <f t="shared" ca="1" si="77"/>
        <v>38713363.756221823</v>
      </c>
      <c r="Q334" s="38">
        <f t="shared" ca="1" si="78"/>
        <v>53173792.266026057</v>
      </c>
      <c r="R334" s="12">
        <f t="shared" ca="1" si="79"/>
        <v>-3.4319729285553118E-3</v>
      </c>
    </row>
    <row r="335" spans="1:18" x14ac:dyDescent="0.2">
      <c r="A335" s="2">
        <v>3808</v>
      </c>
      <c r="B335" s="2">
        <v>6.7100000014761463E-3</v>
      </c>
      <c r="C335" s="2">
        <v>0.1</v>
      </c>
      <c r="D335" s="127">
        <f t="shared" si="65"/>
        <v>0.38080000000000003</v>
      </c>
      <c r="E335" s="127">
        <f t="shared" si="66"/>
        <v>6.7100000014761463E-3</v>
      </c>
      <c r="F335" s="38">
        <f t="shared" si="67"/>
        <v>3.8080000000000003E-2</v>
      </c>
      <c r="G335" s="38">
        <f t="shared" si="68"/>
        <v>6.7100000014761471E-4</v>
      </c>
      <c r="H335" s="38">
        <f t="shared" si="69"/>
        <v>1.4500864000000002E-2</v>
      </c>
      <c r="I335" s="38">
        <f t="shared" si="70"/>
        <v>5.5219290112000011E-3</v>
      </c>
      <c r="J335" s="38">
        <f t="shared" si="71"/>
        <v>2.1027505674649605E-3</v>
      </c>
      <c r="K335" s="38">
        <f t="shared" si="72"/>
        <v>2.5551680005621172E-4</v>
      </c>
      <c r="L335" s="38">
        <f t="shared" si="73"/>
        <v>9.730079746140543E-5</v>
      </c>
      <c r="M335" s="38">
        <f t="shared" ca="1" si="74"/>
        <v>1.5706121691987447E-3</v>
      </c>
      <c r="N335" s="38">
        <f t="shared" ca="1" si="75"/>
        <v>2.6413307290561015E-6</v>
      </c>
      <c r="O335" s="128">
        <f t="shared" ca="1" si="76"/>
        <v>11753855.335536718</v>
      </c>
      <c r="P335" s="38">
        <f t="shared" ca="1" si="77"/>
        <v>369877.24232381623</v>
      </c>
      <c r="Q335" s="38">
        <f t="shared" ca="1" si="78"/>
        <v>540024.82101979339</v>
      </c>
      <c r="R335" s="12">
        <f t="shared" ca="1" si="79"/>
        <v>5.139387832277402E-3</v>
      </c>
    </row>
    <row r="336" spans="1:18" x14ac:dyDescent="0.2">
      <c r="A336" s="12">
        <v>3808</v>
      </c>
      <c r="B336" s="12">
        <v>1.1000000085914508E-4</v>
      </c>
      <c r="C336" s="2">
        <v>1</v>
      </c>
      <c r="D336" s="127">
        <f t="shared" si="65"/>
        <v>0.38080000000000003</v>
      </c>
      <c r="E336" s="127">
        <f t="shared" si="66"/>
        <v>1.1000000085914508E-4</v>
      </c>
      <c r="F336" s="38">
        <f t="shared" si="67"/>
        <v>0.38080000000000003</v>
      </c>
      <c r="G336" s="38">
        <f t="shared" si="68"/>
        <v>1.1000000085914508E-4</v>
      </c>
      <c r="H336" s="38">
        <f t="shared" si="69"/>
        <v>0.14500864000000002</v>
      </c>
      <c r="I336" s="38">
        <f t="shared" si="70"/>
        <v>5.5219290112000011E-2</v>
      </c>
      <c r="J336" s="38">
        <f t="shared" si="71"/>
        <v>2.1027505674649605E-2</v>
      </c>
      <c r="K336" s="38">
        <f t="shared" si="72"/>
        <v>4.1888000327162447E-5</v>
      </c>
      <c r="L336" s="38">
        <f t="shared" si="73"/>
        <v>1.5950950524583462E-5</v>
      </c>
      <c r="M336" s="38">
        <f t="shared" ca="1" si="74"/>
        <v>1.5706121691987447E-3</v>
      </c>
      <c r="N336" s="38">
        <f t="shared" ca="1" si="75"/>
        <v>2.1333879063017069E-6</v>
      </c>
      <c r="O336" s="128">
        <f t="shared" ca="1" si="76"/>
        <v>1175385533.5536718</v>
      </c>
      <c r="P336" s="38">
        <f t="shared" ca="1" si="77"/>
        <v>36987724.232381545</v>
      </c>
      <c r="Q336" s="38">
        <f t="shared" ca="1" si="78"/>
        <v>54002482.101979345</v>
      </c>
      <c r="R336" s="12">
        <f t="shared" ca="1" si="79"/>
        <v>-1.4606121683395997E-3</v>
      </c>
    </row>
    <row r="337" spans="1:18" x14ac:dyDescent="0.2">
      <c r="A337" s="12">
        <v>3808</v>
      </c>
      <c r="B337" s="12">
        <v>3.1000000308267772E-4</v>
      </c>
      <c r="C337" s="2">
        <v>1</v>
      </c>
      <c r="D337" s="127">
        <f t="shared" si="65"/>
        <v>0.38080000000000003</v>
      </c>
      <c r="E337" s="127">
        <f t="shared" si="66"/>
        <v>3.1000000308267772E-4</v>
      </c>
      <c r="F337" s="38">
        <f t="shared" si="67"/>
        <v>0.38080000000000003</v>
      </c>
      <c r="G337" s="38">
        <f t="shared" si="68"/>
        <v>3.1000000308267772E-4</v>
      </c>
      <c r="H337" s="38">
        <f t="shared" si="69"/>
        <v>0.14500864000000002</v>
      </c>
      <c r="I337" s="38">
        <f t="shared" si="70"/>
        <v>5.5219290112000011E-2</v>
      </c>
      <c r="J337" s="38">
        <f t="shared" si="71"/>
        <v>2.1027505674649605E-2</v>
      </c>
      <c r="K337" s="38">
        <f t="shared" si="72"/>
        <v>1.1804800117388368E-4</v>
      </c>
      <c r="L337" s="38">
        <f t="shared" si="73"/>
        <v>4.4952678847014909E-5</v>
      </c>
      <c r="M337" s="38">
        <f t="shared" ca="1" si="74"/>
        <v>1.5706121691987447E-3</v>
      </c>
      <c r="N337" s="38">
        <f t="shared" ca="1" si="75"/>
        <v>1.5891430333598426E-6</v>
      </c>
      <c r="O337" s="128">
        <f t="shared" ca="1" si="76"/>
        <v>1175385533.5536718</v>
      </c>
      <c r="P337" s="38">
        <f t="shared" ca="1" si="77"/>
        <v>36987724.232381545</v>
      </c>
      <c r="Q337" s="38">
        <f t="shared" ca="1" si="78"/>
        <v>54002482.101979345</v>
      </c>
      <c r="R337" s="12">
        <f t="shared" ca="1" si="79"/>
        <v>-1.260612166116067E-3</v>
      </c>
    </row>
    <row r="338" spans="1:18" x14ac:dyDescent="0.2">
      <c r="A338" s="12">
        <v>3827</v>
      </c>
      <c r="B338" s="12">
        <v>-1.3936249997641426E-2</v>
      </c>
      <c r="C338" s="2">
        <v>0.1</v>
      </c>
      <c r="D338" s="127">
        <f t="shared" si="65"/>
        <v>0.38269999999999998</v>
      </c>
      <c r="E338" s="127">
        <f t="shared" si="66"/>
        <v>-1.3936249997641426E-2</v>
      </c>
      <c r="F338" s="38">
        <f t="shared" si="67"/>
        <v>3.8269999999999998E-2</v>
      </c>
      <c r="G338" s="38">
        <f t="shared" si="68"/>
        <v>-1.3936249997641426E-3</v>
      </c>
      <c r="H338" s="38">
        <f t="shared" si="69"/>
        <v>1.4645928999999999E-2</v>
      </c>
      <c r="I338" s="38">
        <f t="shared" si="70"/>
        <v>5.6049970282999991E-3</v>
      </c>
      <c r="J338" s="38">
        <f t="shared" si="71"/>
        <v>2.1450323627304094E-3</v>
      </c>
      <c r="K338" s="38">
        <f t="shared" si="72"/>
        <v>-5.3334028740973738E-4</v>
      </c>
      <c r="L338" s="38">
        <f t="shared" si="73"/>
        <v>-2.0410932799170647E-4</v>
      </c>
      <c r="M338" s="38">
        <f t="shared" ca="1" si="74"/>
        <v>1.5816281802765056E-3</v>
      </c>
      <c r="N338" s="38">
        <f t="shared" ca="1" si="75"/>
        <v>2.4080454314470155E-5</v>
      </c>
      <c r="O338" s="128">
        <f t="shared" ca="1" si="76"/>
        <v>11676873.253746901</v>
      </c>
      <c r="P338" s="38">
        <f t="shared" ca="1" si="77"/>
        <v>336605.34452797082</v>
      </c>
      <c r="Q338" s="38">
        <f t="shared" ca="1" si="78"/>
        <v>556751.61049573228</v>
      </c>
      <c r="R338" s="12">
        <f t="shared" ca="1" si="79"/>
        <v>-1.5517878177917931E-2</v>
      </c>
    </row>
    <row r="339" spans="1:18" x14ac:dyDescent="0.2">
      <c r="A339" s="12">
        <v>3845</v>
      </c>
      <c r="B339" s="12">
        <v>-2.6537500016274862E-3</v>
      </c>
      <c r="C339" s="2">
        <v>0.1</v>
      </c>
      <c r="D339" s="127">
        <f t="shared" si="65"/>
        <v>0.38450000000000001</v>
      </c>
      <c r="E339" s="127">
        <f t="shared" si="66"/>
        <v>-2.6537500016274862E-3</v>
      </c>
      <c r="F339" s="38">
        <f t="shared" si="67"/>
        <v>3.8450000000000005E-2</v>
      </c>
      <c r="G339" s="38">
        <f t="shared" si="68"/>
        <v>-2.6537500016274865E-4</v>
      </c>
      <c r="H339" s="38">
        <f t="shared" si="69"/>
        <v>1.4784025000000003E-2</v>
      </c>
      <c r="I339" s="38">
        <f t="shared" si="70"/>
        <v>5.6844576125000008E-3</v>
      </c>
      <c r="J339" s="38">
        <f t="shared" si="71"/>
        <v>2.1856739520062503E-3</v>
      </c>
      <c r="K339" s="38">
        <f t="shared" si="72"/>
        <v>-1.0203668756257686E-4</v>
      </c>
      <c r="L339" s="38">
        <f t="shared" si="73"/>
        <v>-3.9233106367810802E-5</v>
      </c>
      <c r="M339" s="38">
        <f t="shared" ca="1" si="74"/>
        <v>1.5920490686844465E-3</v>
      </c>
      <c r="N339" s="38">
        <f t="shared" ca="1" si="75"/>
        <v>1.8026809745461676E-6</v>
      </c>
      <c r="O339" s="128">
        <f t="shared" ca="1" si="76"/>
        <v>11604277.638139563</v>
      </c>
      <c r="P339" s="38">
        <f t="shared" ca="1" si="77"/>
        <v>306601.987880386</v>
      </c>
      <c r="Q339" s="38">
        <f t="shared" ca="1" si="78"/>
        <v>572784.42412456882</v>
      </c>
      <c r="R339" s="12">
        <f t="shared" ca="1" si="79"/>
        <v>-4.2457990703119331E-3</v>
      </c>
    </row>
    <row r="340" spans="1:18" x14ac:dyDescent="0.2">
      <c r="A340" s="12">
        <v>3846</v>
      </c>
      <c r="B340" s="12">
        <v>-6.5825000056065619E-3</v>
      </c>
      <c r="C340" s="2">
        <v>0.1</v>
      </c>
      <c r="D340" s="127">
        <f t="shared" si="65"/>
        <v>0.3846</v>
      </c>
      <c r="E340" s="127">
        <f t="shared" si="66"/>
        <v>-6.5825000056065619E-3</v>
      </c>
      <c r="F340" s="38">
        <f t="shared" si="67"/>
        <v>3.8460000000000001E-2</v>
      </c>
      <c r="G340" s="38">
        <f t="shared" si="68"/>
        <v>-6.5825000056065621E-4</v>
      </c>
      <c r="H340" s="38">
        <f t="shared" si="69"/>
        <v>1.4791716E-2</v>
      </c>
      <c r="I340" s="38">
        <f t="shared" si="70"/>
        <v>5.6888939735999997E-3</v>
      </c>
      <c r="J340" s="38">
        <f t="shared" si="71"/>
        <v>2.1879486222465597E-3</v>
      </c>
      <c r="K340" s="38">
        <f t="shared" si="72"/>
        <v>-2.5316295021562838E-4</v>
      </c>
      <c r="L340" s="38">
        <f t="shared" si="73"/>
        <v>-9.7366470652930667E-5</v>
      </c>
      <c r="M340" s="38">
        <f t="shared" ca="1" si="74"/>
        <v>1.5926275695124421E-3</v>
      </c>
      <c r="N340" s="38">
        <f t="shared" ca="1" si="75"/>
        <v>6.683271086947112E-6</v>
      </c>
      <c r="O340" s="128">
        <f t="shared" ca="1" si="76"/>
        <v>11600254.080005657</v>
      </c>
      <c r="P340" s="38">
        <f t="shared" ca="1" si="77"/>
        <v>304978.21861206944</v>
      </c>
      <c r="Q340" s="38">
        <f t="shared" ca="1" si="78"/>
        <v>573680.41160469269</v>
      </c>
      <c r="R340" s="12">
        <f t="shared" ca="1" si="79"/>
        <v>-8.1751275751190036E-3</v>
      </c>
    </row>
    <row r="341" spans="1:18" x14ac:dyDescent="0.2">
      <c r="A341" s="12">
        <v>3848</v>
      </c>
      <c r="B341" s="12">
        <v>4.559999993944075E-3</v>
      </c>
      <c r="C341" s="2">
        <v>0.1</v>
      </c>
      <c r="D341" s="127">
        <f t="shared" ref="D341:D404" si="80">A341/A$18</f>
        <v>0.38479999999999998</v>
      </c>
      <c r="E341" s="127">
        <f t="shared" ref="E341:E404" si="81">B341/B$18</f>
        <v>4.559999993944075E-3</v>
      </c>
      <c r="F341" s="38">
        <f t="shared" ref="F341:F404" si="82">$C341*D341</f>
        <v>3.848E-2</v>
      </c>
      <c r="G341" s="38">
        <f t="shared" ref="G341:G404" si="83">$C341*E341</f>
        <v>4.5599999939440752E-4</v>
      </c>
      <c r="H341" s="38">
        <f t="shared" ref="H341:H404" si="84">C341*D341*D341</f>
        <v>1.4807104E-2</v>
      </c>
      <c r="I341" s="38">
        <f t="shared" ref="I341:I404" si="85">C341*D341*D341*D341</f>
        <v>5.6977736191999992E-3</v>
      </c>
      <c r="J341" s="38">
        <f t="shared" ref="J341:J404" si="86">C341*D341*D341*D341*D341</f>
        <v>2.1925032886681594E-3</v>
      </c>
      <c r="K341" s="38">
        <f t="shared" ref="K341:K404" si="87">C341*E341*D341</f>
        <v>1.7546879976696801E-4</v>
      </c>
      <c r="L341" s="38">
        <f t="shared" ref="L341:L404" si="88">C341*E341*D341*D341</f>
        <v>6.7520394150329282E-5</v>
      </c>
      <c r="M341" s="38">
        <f t="shared" ref="M341:M404" ca="1" si="89">+E$4+E$5*D341+E$6*D341^2</f>
        <v>1.5937844330367833E-3</v>
      </c>
      <c r="N341" s="38">
        <f t="shared" ref="N341:N404" ca="1" si="90">C341*(M341-E341)^2</f>
        <v>8.7984347537685584E-7</v>
      </c>
      <c r="O341" s="128">
        <f t="shared" ref="O341:O404" ca="1" si="91">(C341*O$1-O$2*F341+O$3*H341)^2</f>
        <v>11592209.970394403</v>
      </c>
      <c r="P341" s="38">
        <f t="shared" ref="P341:P404" ca="1" si="92">(-C341*O$2+O$4*F341-O$5*H341)^2</f>
        <v>301744.24978458037</v>
      </c>
      <c r="Q341" s="38">
        <f t="shared" ref="Q341:Q404" ca="1" si="93">+(C341*O$3-F341*O$5+H341*O$6)^2</f>
        <v>575474.04530353448</v>
      </c>
      <c r="R341" s="12">
        <f t="shared" ref="R341:R404" ca="1" si="94">+E341-M341</f>
        <v>2.9662155609072914E-3</v>
      </c>
    </row>
    <row r="342" spans="1:18" x14ac:dyDescent="0.2">
      <c r="A342" s="12">
        <v>3873</v>
      </c>
      <c r="B342" s="12">
        <v>3.3412499979021959E-3</v>
      </c>
      <c r="C342" s="2">
        <v>0.1</v>
      </c>
      <c r="D342" s="127">
        <f t="shared" si="80"/>
        <v>0.38729999999999998</v>
      </c>
      <c r="E342" s="127">
        <f t="shared" si="81"/>
        <v>3.3412499979021959E-3</v>
      </c>
      <c r="F342" s="38">
        <f t="shared" si="82"/>
        <v>3.8730000000000001E-2</v>
      </c>
      <c r="G342" s="38">
        <f t="shared" si="83"/>
        <v>3.3412499979021962E-4</v>
      </c>
      <c r="H342" s="38">
        <f t="shared" si="84"/>
        <v>1.5000128999999999E-2</v>
      </c>
      <c r="I342" s="38">
        <f t="shared" si="85"/>
        <v>5.8095499616999989E-3</v>
      </c>
      <c r="J342" s="38">
        <f t="shared" si="86"/>
        <v>2.2500387001664094E-3</v>
      </c>
      <c r="K342" s="38">
        <f t="shared" si="87"/>
        <v>1.2940661241875206E-4</v>
      </c>
      <c r="L342" s="38">
        <f t="shared" si="88"/>
        <v>5.0119180989782669E-5</v>
      </c>
      <c r="M342" s="38">
        <f t="shared" ca="1" si="89"/>
        <v>1.6082296872804817E-3</v>
      </c>
      <c r="N342" s="38">
        <f t="shared" ca="1" si="90"/>
        <v>3.0033593970273828E-7</v>
      </c>
      <c r="O342" s="128">
        <f t="shared" ca="1" si="91"/>
        <v>11491996.350148076</v>
      </c>
      <c r="P342" s="38">
        <f t="shared" ca="1" si="92"/>
        <v>262840.88087883859</v>
      </c>
      <c r="Q342" s="38">
        <f t="shared" ca="1" si="93"/>
        <v>598079.99006538815</v>
      </c>
      <c r="R342" s="12">
        <f t="shared" ca="1" si="94"/>
        <v>1.7330203106217142E-3</v>
      </c>
    </row>
    <row r="343" spans="1:18" x14ac:dyDescent="0.2">
      <c r="A343" s="12">
        <v>3881</v>
      </c>
      <c r="B343" s="12">
        <v>-3.0887500033713877E-3</v>
      </c>
      <c r="C343" s="2">
        <v>0.1</v>
      </c>
      <c r="D343" s="127">
        <f t="shared" si="80"/>
        <v>0.3881</v>
      </c>
      <c r="E343" s="127">
        <f t="shared" si="81"/>
        <v>-3.0887500033713877E-3</v>
      </c>
      <c r="F343" s="38">
        <f t="shared" si="82"/>
        <v>3.8810000000000004E-2</v>
      </c>
      <c r="G343" s="38">
        <f t="shared" si="83"/>
        <v>-3.088750003371388E-4</v>
      </c>
      <c r="H343" s="38">
        <f t="shared" si="84"/>
        <v>1.5062161000000001E-2</v>
      </c>
      <c r="I343" s="38">
        <f t="shared" si="85"/>
        <v>5.8456246841000004E-3</v>
      </c>
      <c r="J343" s="38">
        <f t="shared" si="86"/>
        <v>2.2686869398992103E-3</v>
      </c>
      <c r="K343" s="38">
        <f t="shared" si="87"/>
        <v>-1.1987438763084357E-4</v>
      </c>
      <c r="L343" s="38">
        <f t="shared" si="88"/>
        <v>-4.6523249839530393E-5</v>
      </c>
      <c r="M343" s="38">
        <f t="shared" ca="1" si="89"/>
        <v>1.6128460908458866E-3</v>
      </c>
      <c r="N343" s="38">
        <f t="shared" ca="1" si="90"/>
        <v>2.2105005833159132E-6</v>
      </c>
      <c r="O343" s="128">
        <f t="shared" ca="1" si="91"/>
        <v>11460059.84563192</v>
      </c>
      <c r="P343" s="38">
        <f t="shared" ca="1" si="92"/>
        <v>250984.16438974839</v>
      </c>
      <c r="Q343" s="38">
        <f t="shared" ca="1" si="93"/>
        <v>605385.92325380107</v>
      </c>
      <c r="R343" s="12">
        <f t="shared" ca="1" si="94"/>
        <v>-4.7015960942172743E-3</v>
      </c>
    </row>
    <row r="344" spans="1:18" x14ac:dyDescent="0.2">
      <c r="A344" s="12">
        <v>3881</v>
      </c>
      <c r="B344" s="12">
        <v>4.9112499982584268E-3</v>
      </c>
      <c r="C344" s="2">
        <v>0.1</v>
      </c>
      <c r="D344" s="127">
        <f t="shared" si="80"/>
        <v>0.3881</v>
      </c>
      <c r="E344" s="127">
        <f t="shared" si="81"/>
        <v>4.9112499982584268E-3</v>
      </c>
      <c r="F344" s="38">
        <f t="shared" si="82"/>
        <v>3.8810000000000004E-2</v>
      </c>
      <c r="G344" s="38">
        <f t="shared" si="83"/>
        <v>4.9112499982584268E-4</v>
      </c>
      <c r="H344" s="38">
        <f t="shared" si="84"/>
        <v>1.5062161000000001E-2</v>
      </c>
      <c r="I344" s="38">
        <f t="shared" si="85"/>
        <v>5.8456246841000004E-3</v>
      </c>
      <c r="J344" s="38">
        <f t="shared" si="86"/>
        <v>2.2686869398992103E-3</v>
      </c>
      <c r="K344" s="38">
        <f t="shared" si="87"/>
        <v>1.9060561243240955E-4</v>
      </c>
      <c r="L344" s="38">
        <f t="shared" si="88"/>
        <v>7.3974038185018143E-5</v>
      </c>
      <c r="M344" s="38">
        <f t="shared" ca="1" si="89"/>
        <v>1.6128460908458866E-3</v>
      </c>
      <c r="N344" s="38">
        <f t="shared" ca="1" si="90"/>
        <v>1.0879468336434314E-6</v>
      </c>
      <c r="O344" s="128">
        <f t="shared" ca="1" si="91"/>
        <v>11460059.84563192</v>
      </c>
      <c r="P344" s="38">
        <f t="shared" ca="1" si="92"/>
        <v>250984.16438974839</v>
      </c>
      <c r="Q344" s="38">
        <f t="shared" ca="1" si="93"/>
        <v>605385.92325380107</v>
      </c>
      <c r="R344" s="12">
        <f t="shared" ca="1" si="94"/>
        <v>3.2984039074125402E-3</v>
      </c>
    </row>
    <row r="345" spans="1:18" x14ac:dyDescent="0.2">
      <c r="A345" s="12">
        <v>3882.5</v>
      </c>
      <c r="B345" s="12">
        <v>1.6518124997674022E-2</v>
      </c>
      <c r="C345" s="2">
        <v>0.1</v>
      </c>
      <c r="D345" s="127">
        <f t="shared" si="80"/>
        <v>0.38824999999999998</v>
      </c>
      <c r="E345" s="127">
        <f t="shared" si="81"/>
        <v>1.6518124997674022E-2</v>
      </c>
      <c r="F345" s="38">
        <f t="shared" si="82"/>
        <v>3.8824999999999998E-2</v>
      </c>
      <c r="G345" s="38">
        <f t="shared" si="83"/>
        <v>1.6518124997674023E-3</v>
      </c>
      <c r="H345" s="38">
        <f t="shared" si="84"/>
        <v>1.5073806249999998E-2</v>
      </c>
      <c r="I345" s="38">
        <f t="shared" si="85"/>
        <v>5.8524052765624992E-3</v>
      </c>
      <c r="J345" s="38">
        <f t="shared" si="86"/>
        <v>2.27219634862539E-3</v>
      </c>
      <c r="K345" s="38">
        <f t="shared" si="87"/>
        <v>6.4131620303469394E-4</v>
      </c>
      <c r="L345" s="38">
        <f t="shared" si="88"/>
        <v>2.4899101582821992E-4</v>
      </c>
      <c r="M345" s="38">
        <f t="shared" ca="1" si="89"/>
        <v>1.6137113384517316E-3</v>
      </c>
      <c r="N345" s="38">
        <f t="shared" ca="1" si="90"/>
        <v>2.2214154652521198E-5</v>
      </c>
      <c r="O345" s="128">
        <f t="shared" ca="1" si="91"/>
        <v>11454078.855191156</v>
      </c>
      <c r="P345" s="38">
        <f t="shared" ca="1" si="92"/>
        <v>248792.86525599071</v>
      </c>
      <c r="Q345" s="38">
        <f t="shared" ca="1" si="93"/>
        <v>606759.6456286551</v>
      </c>
      <c r="R345" s="12">
        <f t="shared" ca="1" si="94"/>
        <v>1.490441365922229E-2</v>
      </c>
    </row>
    <row r="346" spans="1:18" x14ac:dyDescent="0.2">
      <c r="A346" s="12">
        <v>3891</v>
      </c>
      <c r="B346" s="12">
        <v>2.6237499987473711E-3</v>
      </c>
      <c r="C346" s="2">
        <v>0.1</v>
      </c>
      <c r="D346" s="127">
        <f t="shared" si="80"/>
        <v>0.3891</v>
      </c>
      <c r="E346" s="127">
        <f t="shared" si="81"/>
        <v>2.6237499987473711E-3</v>
      </c>
      <c r="F346" s="38">
        <f t="shared" si="82"/>
        <v>3.891E-2</v>
      </c>
      <c r="G346" s="38">
        <f t="shared" si="83"/>
        <v>2.623749998747371E-4</v>
      </c>
      <c r="H346" s="38">
        <f t="shared" si="84"/>
        <v>1.5139881000000001E-2</v>
      </c>
      <c r="I346" s="38">
        <f t="shared" si="85"/>
        <v>5.8909276971000008E-3</v>
      </c>
      <c r="J346" s="38">
        <f t="shared" si="86"/>
        <v>2.2921599669416103E-3</v>
      </c>
      <c r="K346" s="38">
        <f t="shared" si="87"/>
        <v>1.0209011245126021E-4</v>
      </c>
      <c r="L346" s="38">
        <f t="shared" si="88"/>
        <v>3.9723262754785349E-5</v>
      </c>
      <c r="M346" s="38">
        <f t="shared" ca="1" si="89"/>
        <v>1.6186124513531571E-3</v>
      </c>
      <c r="N346" s="38">
        <f t="shared" ca="1" si="90"/>
        <v>1.0103014891816559E-7</v>
      </c>
      <c r="O346" s="128">
        <f t="shared" ca="1" si="91"/>
        <v>11420228.911389899</v>
      </c>
      <c r="P346" s="38">
        <f t="shared" ca="1" si="92"/>
        <v>236564.96620353492</v>
      </c>
      <c r="Q346" s="38">
        <f t="shared" ca="1" si="93"/>
        <v>614567.00901488995</v>
      </c>
      <c r="R346" s="12">
        <f t="shared" ca="1" si="94"/>
        <v>1.0051375473942141E-3</v>
      </c>
    </row>
    <row r="347" spans="1:18" x14ac:dyDescent="0.2">
      <c r="A347" s="12">
        <v>3892</v>
      </c>
      <c r="B347" s="12">
        <v>2.6949999955832027E-3</v>
      </c>
      <c r="C347" s="2">
        <v>0.1</v>
      </c>
      <c r="D347" s="127">
        <f t="shared" si="80"/>
        <v>0.38919999999999999</v>
      </c>
      <c r="E347" s="127">
        <f t="shared" si="81"/>
        <v>2.6949999955832027E-3</v>
      </c>
      <c r="F347" s="38">
        <f t="shared" si="82"/>
        <v>3.8920000000000003E-2</v>
      </c>
      <c r="G347" s="38">
        <f t="shared" si="83"/>
        <v>2.6949999955832026E-4</v>
      </c>
      <c r="H347" s="38">
        <f t="shared" si="84"/>
        <v>1.5147664000000002E-2</v>
      </c>
      <c r="I347" s="38">
        <f t="shared" si="85"/>
        <v>5.8954708288000007E-3</v>
      </c>
      <c r="J347" s="38">
        <f t="shared" si="86"/>
        <v>2.2945172465689604E-3</v>
      </c>
      <c r="K347" s="38">
        <f t="shared" si="87"/>
        <v>1.0488939982809825E-4</v>
      </c>
      <c r="L347" s="38">
        <f t="shared" si="88"/>
        <v>4.082295441309584E-5</v>
      </c>
      <c r="M347" s="38">
        <f t="shared" ca="1" si="89"/>
        <v>1.6191888341625261E-3</v>
      </c>
      <c r="N347" s="38">
        <f t="shared" ca="1" si="90"/>
        <v>1.1573696550373051E-7</v>
      </c>
      <c r="O347" s="128">
        <f t="shared" ca="1" si="91"/>
        <v>11416251.293907927</v>
      </c>
      <c r="P347" s="38">
        <f t="shared" ca="1" si="92"/>
        <v>235147.53563355855</v>
      </c>
      <c r="Q347" s="38">
        <f t="shared" ca="1" si="93"/>
        <v>615488.07989274443</v>
      </c>
      <c r="R347" s="12">
        <f t="shared" ca="1" si="94"/>
        <v>1.0758111614206766E-3</v>
      </c>
    </row>
    <row r="348" spans="1:18" x14ac:dyDescent="0.2">
      <c r="A348" s="12">
        <v>3899</v>
      </c>
      <c r="B348" s="12">
        <v>7.1937499960768037E-3</v>
      </c>
      <c r="C348" s="2">
        <v>0.1</v>
      </c>
      <c r="D348" s="127">
        <f t="shared" si="80"/>
        <v>0.38990000000000002</v>
      </c>
      <c r="E348" s="127">
        <f t="shared" si="81"/>
        <v>7.1937499960768037E-3</v>
      </c>
      <c r="F348" s="38">
        <f t="shared" si="82"/>
        <v>3.8990000000000004E-2</v>
      </c>
      <c r="G348" s="38">
        <f t="shared" si="83"/>
        <v>7.1937499960768043E-4</v>
      </c>
      <c r="H348" s="38">
        <f t="shared" si="84"/>
        <v>1.5202201000000002E-2</v>
      </c>
      <c r="I348" s="38">
        <f t="shared" si="85"/>
        <v>5.9273381699000011E-3</v>
      </c>
      <c r="J348" s="38">
        <f t="shared" si="86"/>
        <v>2.3110691524440108E-3</v>
      </c>
      <c r="K348" s="38">
        <f t="shared" si="87"/>
        <v>2.8048431234703464E-4</v>
      </c>
      <c r="L348" s="38">
        <f t="shared" si="88"/>
        <v>1.0936083338410882E-4</v>
      </c>
      <c r="M348" s="38">
        <f t="shared" ca="1" si="89"/>
        <v>1.6232222245993854E-3</v>
      </c>
      <c r="N348" s="38">
        <f t="shared" ca="1" si="90"/>
        <v>3.1030779652801168E-6</v>
      </c>
      <c r="O348" s="128">
        <f t="shared" ca="1" si="91"/>
        <v>11388435.822522676</v>
      </c>
      <c r="P348" s="38">
        <f t="shared" ca="1" si="92"/>
        <v>225349.9102218133</v>
      </c>
      <c r="Q348" s="38">
        <f t="shared" ca="1" si="93"/>
        <v>621950.59936189197</v>
      </c>
      <c r="R348" s="12">
        <f t="shared" ca="1" si="94"/>
        <v>5.570527771477418E-3</v>
      </c>
    </row>
    <row r="349" spans="1:18" x14ac:dyDescent="0.2">
      <c r="A349" s="12">
        <v>3900</v>
      </c>
      <c r="B349" s="12">
        <v>3.2649999993736856E-3</v>
      </c>
      <c r="C349" s="2">
        <v>0.1</v>
      </c>
      <c r="D349" s="127">
        <f t="shared" si="80"/>
        <v>0.39</v>
      </c>
      <c r="E349" s="127">
        <f t="shared" si="81"/>
        <v>3.2649999993736856E-3</v>
      </c>
      <c r="F349" s="38">
        <f t="shared" si="82"/>
        <v>3.9000000000000007E-2</v>
      </c>
      <c r="G349" s="38">
        <f t="shared" si="83"/>
        <v>3.2649999993736859E-4</v>
      </c>
      <c r="H349" s="38">
        <f t="shared" si="84"/>
        <v>1.5210000000000003E-2</v>
      </c>
      <c r="I349" s="38">
        <f t="shared" si="85"/>
        <v>5.9319000000000012E-3</v>
      </c>
      <c r="J349" s="38">
        <f t="shared" si="86"/>
        <v>2.3134410000000007E-3</v>
      </c>
      <c r="K349" s="38">
        <f t="shared" si="87"/>
        <v>1.2733499997557375E-4</v>
      </c>
      <c r="L349" s="38">
        <f t="shared" si="88"/>
        <v>4.9660649990473766E-5</v>
      </c>
      <c r="M349" s="38">
        <f t="shared" ca="1" si="89"/>
        <v>1.6237982390576891E-3</v>
      </c>
      <c r="N349" s="38">
        <f t="shared" ca="1" si="90"/>
        <v>2.6935432180643256E-7</v>
      </c>
      <c r="O349" s="128">
        <f t="shared" ca="1" si="91"/>
        <v>11384466.16057129</v>
      </c>
      <c r="P349" s="38">
        <f t="shared" ca="1" si="92"/>
        <v>223967.99897543</v>
      </c>
      <c r="Q349" s="38">
        <f t="shared" ca="1" si="93"/>
        <v>622875.95851525443</v>
      </c>
      <c r="R349" s="12">
        <f t="shared" ca="1" si="94"/>
        <v>1.6412017603159965E-3</v>
      </c>
    </row>
    <row r="350" spans="1:18" x14ac:dyDescent="0.2">
      <c r="A350" s="12">
        <v>3910</v>
      </c>
      <c r="B350" s="12">
        <v>3.9774999968358316E-3</v>
      </c>
      <c r="C350" s="2">
        <v>0.1</v>
      </c>
      <c r="D350" s="127">
        <f t="shared" si="80"/>
        <v>0.39100000000000001</v>
      </c>
      <c r="E350" s="127">
        <f t="shared" si="81"/>
        <v>3.9774999968358316E-3</v>
      </c>
      <c r="F350" s="38">
        <f t="shared" si="82"/>
        <v>3.9100000000000003E-2</v>
      </c>
      <c r="G350" s="38">
        <f t="shared" si="83"/>
        <v>3.9774999968358318E-4</v>
      </c>
      <c r="H350" s="38">
        <f t="shared" si="84"/>
        <v>1.5288100000000002E-2</v>
      </c>
      <c r="I350" s="38">
        <f t="shared" si="85"/>
        <v>5.9776471000000013E-3</v>
      </c>
      <c r="J350" s="38">
        <f t="shared" si="86"/>
        <v>2.3372600161000005E-3</v>
      </c>
      <c r="K350" s="38">
        <f t="shared" si="87"/>
        <v>1.5552024987628102E-4</v>
      </c>
      <c r="L350" s="38">
        <f t="shared" si="88"/>
        <v>6.0808417701625883E-5</v>
      </c>
      <c r="M350" s="38">
        <f t="shared" ca="1" si="89"/>
        <v>1.6295558512271578E-3</v>
      </c>
      <c r="N350" s="38">
        <f t="shared" ca="1" si="90"/>
        <v>5.5128417108980454E-7</v>
      </c>
      <c r="O350" s="128">
        <f t="shared" ca="1" si="91"/>
        <v>11344824.170218389</v>
      </c>
      <c r="P350" s="38">
        <f t="shared" ca="1" si="92"/>
        <v>210392.38542535962</v>
      </c>
      <c r="Q350" s="38">
        <f t="shared" ca="1" si="93"/>
        <v>632158.89099700598</v>
      </c>
      <c r="R350" s="12">
        <f t="shared" ca="1" si="94"/>
        <v>2.3479441456086738E-3</v>
      </c>
    </row>
    <row r="351" spans="1:18" x14ac:dyDescent="0.2">
      <c r="A351" s="12">
        <v>3918</v>
      </c>
      <c r="B351" s="12">
        <v>6.5475000010337681E-3</v>
      </c>
      <c r="C351" s="2">
        <v>0.1</v>
      </c>
      <c r="D351" s="127">
        <f t="shared" si="80"/>
        <v>0.39179999999999998</v>
      </c>
      <c r="E351" s="127">
        <f t="shared" si="81"/>
        <v>6.5475000010337681E-3</v>
      </c>
      <c r="F351" s="38">
        <f t="shared" si="82"/>
        <v>3.918E-2</v>
      </c>
      <c r="G351" s="38">
        <f t="shared" si="83"/>
        <v>6.5475000010337689E-4</v>
      </c>
      <c r="H351" s="38">
        <f t="shared" si="84"/>
        <v>1.5350724E-2</v>
      </c>
      <c r="I351" s="38">
        <f t="shared" si="85"/>
        <v>6.0144136631999998E-3</v>
      </c>
      <c r="J351" s="38">
        <f t="shared" si="86"/>
        <v>2.3564472732417597E-3</v>
      </c>
      <c r="K351" s="38">
        <f t="shared" si="87"/>
        <v>2.5653105004050305E-4</v>
      </c>
      <c r="L351" s="38">
        <f t="shared" si="88"/>
        <v>1.0050886540586908E-4</v>
      </c>
      <c r="M351" s="38">
        <f t="shared" ca="1" si="89"/>
        <v>1.6341586258031434E-3</v>
      </c>
      <c r="N351" s="38">
        <f t="shared" ca="1" si="90"/>
        <v>2.4140923469553162E-6</v>
      </c>
      <c r="O351" s="128">
        <f t="shared" ca="1" si="91"/>
        <v>11313182.020536538</v>
      </c>
      <c r="P351" s="38">
        <f t="shared" ca="1" si="92"/>
        <v>199849.88768084481</v>
      </c>
      <c r="Q351" s="38">
        <f t="shared" ca="1" si="93"/>
        <v>639623.49133367965</v>
      </c>
      <c r="R351" s="12">
        <f t="shared" ca="1" si="94"/>
        <v>4.9133413752306242E-3</v>
      </c>
    </row>
    <row r="352" spans="1:18" x14ac:dyDescent="0.2">
      <c r="A352" s="12">
        <v>3924</v>
      </c>
      <c r="B352" s="12">
        <v>-2.5000001187436283E-5</v>
      </c>
      <c r="C352" s="2">
        <v>0.1</v>
      </c>
      <c r="D352" s="127">
        <f t="shared" si="80"/>
        <v>0.39240000000000003</v>
      </c>
      <c r="E352" s="127">
        <f t="shared" si="81"/>
        <v>-2.5000001187436283E-5</v>
      </c>
      <c r="F352" s="38">
        <f t="shared" si="82"/>
        <v>3.9240000000000004E-2</v>
      </c>
      <c r="G352" s="38">
        <f t="shared" si="83"/>
        <v>-2.5000001187436284E-6</v>
      </c>
      <c r="H352" s="38">
        <f t="shared" si="84"/>
        <v>1.5397776000000002E-2</v>
      </c>
      <c r="I352" s="38">
        <f t="shared" si="85"/>
        <v>6.0420873024000015E-3</v>
      </c>
      <c r="J352" s="38">
        <f t="shared" si="86"/>
        <v>2.370915057461761E-3</v>
      </c>
      <c r="K352" s="38">
        <f t="shared" si="87"/>
        <v>-9.8100004659499995E-7</v>
      </c>
      <c r="L352" s="38">
        <f t="shared" si="88"/>
        <v>-3.84944418283878E-7</v>
      </c>
      <c r="M352" s="38">
        <f t="shared" ca="1" si="89"/>
        <v>1.6376087728920405E-3</v>
      </c>
      <c r="N352" s="38">
        <f t="shared" ca="1" si="90"/>
        <v>2.7642679356460612E-7</v>
      </c>
      <c r="O352" s="128">
        <f t="shared" ca="1" si="91"/>
        <v>11289492.030144082</v>
      </c>
      <c r="P352" s="38">
        <f t="shared" ca="1" si="92"/>
        <v>192127.94409514914</v>
      </c>
      <c r="Q352" s="38">
        <f t="shared" ca="1" si="93"/>
        <v>645244.1420779262</v>
      </c>
      <c r="R352" s="12">
        <f t="shared" ca="1" si="94"/>
        <v>-1.6626087740794768E-3</v>
      </c>
    </row>
    <row r="353" spans="1:18" x14ac:dyDescent="0.2">
      <c r="A353" s="12">
        <v>3935</v>
      </c>
      <c r="B353" s="12">
        <v>-1.3241250002465677E-2</v>
      </c>
      <c r="C353" s="2">
        <v>0.1</v>
      </c>
      <c r="D353" s="127">
        <f t="shared" si="80"/>
        <v>0.39350000000000002</v>
      </c>
      <c r="E353" s="127">
        <f t="shared" si="81"/>
        <v>-1.3241250002465677E-2</v>
      </c>
      <c r="F353" s="38">
        <f t="shared" si="82"/>
        <v>3.9350000000000003E-2</v>
      </c>
      <c r="G353" s="38">
        <f t="shared" si="83"/>
        <v>-1.3241250002465677E-3</v>
      </c>
      <c r="H353" s="38">
        <f t="shared" si="84"/>
        <v>1.5484225000000003E-2</v>
      </c>
      <c r="I353" s="38">
        <f t="shared" si="85"/>
        <v>6.093042537500001E-3</v>
      </c>
      <c r="J353" s="38">
        <f t="shared" si="86"/>
        <v>2.3976122385062507E-3</v>
      </c>
      <c r="K353" s="38">
        <f t="shared" si="87"/>
        <v>-5.210431875970244E-4</v>
      </c>
      <c r="L353" s="38">
        <f t="shared" si="88"/>
        <v>-2.0503049431942912E-4</v>
      </c>
      <c r="M353" s="38">
        <f t="shared" ca="1" si="89"/>
        <v>1.643929737451941E-3</v>
      </c>
      <c r="N353" s="38">
        <f t="shared" ca="1" si="90"/>
        <v>2.215685758896539E-5</v>
      </c>
      <c r="O353" s="128">
        <f t="shared" ca="1" si="91"/>
        <v>11246152.916520298</v>
      </c>
      <c r="P353" s="38">
        <f t="shared" ca="1" si="92"/>
        <v>178381.42472898576</v>
      </c>
      <c r="Q353" s="38">
        <f t="shared" ca="1" si="93"/>
        <v>655597.82572391734</v>
      </c>
      <c r="R353" s="12">
        <f t="shared" ca="1" si="94"/>
        <v>-1.4885179739917617E-2</v>
      </c>
    </row>
    <row r="354" spans="1:18" x14ac:dyDescent="0.2">
      <c r="A354" s="12">
        <v>3942</v>
      </c>
      <c r="B354" s="12">
        <v>7.2575000012875535E-3</v>
      </c>
      <c r="C354" s="2">
        <v>0.1</v>
      </c>
      <c r="D354" s="127">
        <f t="shared" si="80"/>
        <v>0.39419999999999999</v>
      </c>
      <c r="E354" s="127">
        <f t="shared" si="81"/>
        <v>7.2575000012875535E-3</v>
      </c>
      <c r="F354" s="38">
        <f t="shared" si="82"/>
        <v>3.9420000000000004E-2</v>
      </c>
      <c r="G354" s="38">
        <f t="shared" si="83"/>
        <v>7.2575000012875535E-4</v>
      </c>
      <c r="H354" s="38">
        <f t="shared" si="84"/>
        <v>1.5539364000000002E-2</v>
      </c>
      <c r="I354" s="38">
        <f t="shared" si="85"/>
        <v>6.1256172888000003E-3</v>
      </c>
      <c r="J354" s="38">
        <f t="shared" si="86"/>
        <v>2.41471833524496E-3</v>
      </c>
      <c r="K354" s="38">
        <f t="shared" si="87"/>
        <v>2.8609065005075538E-4</v>
      </c>
      <c r="L354" s="38">
        <f t="shared" si="88"/>
        <v>1.1277693425000777E-4</v>
      </c>
      <c r="M354" s="38">
        <f t="shared" ca="1" si="89"/>
        <v>1.6479492686799651E-3</v>
      </c>
      <c r="N354" s="38">
        <f t="shared" ca="1" si="90"/>
        <v>3.146705942169834E-6</v>
      </c>
      <c r="O354" s="128">
        <f t="shared" ca="1" si="91"/>
        <v>11218635.751282381</v>
      </c>
      <c r="P354" s="38">
        <f t="shared" ca="1" si="92"/>
        <v>169909.30303615672</v>
      </c>
      <c r="Q354" s="38">
        <f t="shared" ca="1" si="93"/>
        <v>662219.48417504027</v>
      </c>
      <c r="R354" s="12">
        <f t="shared" ca="1" si="94"/>
        <v>5.6095507326075888E-3</v>
      </c>
    </row>
    <row r="355" spans="1:18" x14ac:dyDescent="0.2">
      <c r="A355" s="12">
        <v>3954</v>
      </c>
      <c r="B355" s="12">
        <v>-6.8875000069965608E-3</v>
      </c>
      <c r="C355" s="2">
        <v>0.1</v>
      </c>
      <c r="D355" s="127">
        <f t="shared" si="80"/>
        <v>0.39539999999999997</v>
      </c>
      <c r="E355" s="127">
        <f t="shared" si="81"/>
        <v>-6.8875000069965608E-3</v>
      </c>
      <c r="F355" s="38">
        <f t="shared" si="82"/>
        <v>3.9539999999999999E-2</v>
      </c>
      <c r="G355" s="38">
        <f t="shared" si="83"/>
        <v>-6.8875000069965617E-4</v>
      </c>
      <c r="H355" s="38">
        <f t="shared" si="84"/>
        <v>1.5634116E-2</v>
      </c>
      <c r="I355" s="38">
        <f t="shared" si="85"/>
        <v>6.1817294663999997E-3</v>
      </c>
      <c r="J355" s="38">
        <f t="shared" si="86"/>
        <v>2.4442558310145599E-3</v>
      </c>
      <c r="K355" s="38">
        <f t="shared" si="87"/>
        <v>-2.7233175027664404E-4</v>
      </c>
      <c r="L355" s="38">
        <f t="shared" si="88"/>
        <v>-1.0767997405938504E-4</v>
      </c>
      <c r="M355" s="38">
        <f t="shared" ca="1" si="89"/>
        <v>1.6548346446396101E-3</v>
      </c>
      <c r="N355" s="38">
        <f t="shared" ca="1" si="90"/>
        <v>7.2971481300544065E-6</v>
      </c>
      <c r="O355" s="128">
        <f t="shared" ca="1" si="91"/>
        <v>11171575.968933994</v>
      </c>
      <c r="P355" s="38">
        <f t="shared" ca="1" si="92"/>
        <v>155882.57061658555</v>
      </c>
      <c r="Q355" s="38">
        <f t="shared" ca="1" si="93"/>
        <v>673630.1367168983</v>
      </c>
      <c r="R355" s="12">
        <f t="shared" ca="1" si="94"/>
        <v>-8.5423346516361708E-3</v>
      </c>
    </row>
    <row r="356" spans="1:18" x14ac:dyDescent="0.2">
      <c r="A356" s="12">
        <v>3988</v>
      </c>
      <c r="B356" s="12">
        <v>5.5349999965983443E-3</v>
      </c>
      <c r="C356" s="2">
        <v>0.1</v>
      </c>
      <c r="D356" s="127">
        <f t="shared" si="80"/>
        <v>0.39879999999999999</v>
      </c>
      <c r="E356" s="127">
        <f t="shared" si="81"/>
        <v>5.5349999965983443E-3</v>
      </c>
      <c r="F356" s="38">
        <f t="shared" si="82"/>
        <v>3.9879999999999999E-2</v>
      </c>
      <c r="G356" s="38">
        <f t="shared" si="83"/>
        <v>5.5349999965983445E-4</v>
      </c>
      <c r="H356" s="38">
        <f t="shared" si="84"/>
        <v>1.5904143999999999E-2</v>
      </c>
      <c r="I356" s="38">
        <f t="shared" si="85"/>
        <v>6.3425726271999988E-3</v>
      </c>
      <c r="J356" s="38">
        <f t="shared" si="86"/>
        <v>2.5294179637273596E-3</v>
      </c>
      <c r="K356" s="38">
        <f t="shared" si="87"/>
        <v>2.2073579986434198E-4</v>
      </c>
      <c r="L356" s="38">
        <f t="shared" si="88"/>
        <v>8.802943698589958E-5</v>
      </c>
      <c r="M356" s="38">
        <f t="shared" ca="1" si="89"/>
        <v>1.6743072035419668E-3</v>
      </c>
      <c r="N356" s="38">
        <f t="shared" ca="1" si="90"/>
        <v>1.4904948842357454E-6</v>
      </c>
      <c r="O356" s="128">
        <f t="shared" ca="1" si="91"/>
        <v>11039009.4642462</v>
      </c>
      <c r="P356" s="38">
        <f t="shared" ca="1" si="92"/>
        <v>119525.6008639818</v>
      </c>
      <c r="Q356" s="38">
        <f t="shared" ca="1" si="93"/>
        <v>706361.99399947666</v>
      </c>
      <c r="R356" s="12">
        <f t="shared" ca="1" si="94"/>
        <v>3.8606927930563773E-3</v>
      </c>
    </row>
    <row r="357" spans="1:18" x14ac:dyDescent="0.2">
      <c r="A357" s="12">
        <v>4016</v>
      </c>
      <c r="B357" s="12">
        <v>-4.7000000631669536E-4</v>
      </c>
      <c r="C357" s="2">
        <v>0.1</v>
      </c>
      <c r="D357" s="127">
        <f t="shared" si="80"/>
        <v>0.40160000000000001</v>
      </c>
      <c r="E357" s="127">
        <f t="shared" si="81"/>
        <v>-4.7000000631669536E-4</v>
      </c>
      <c r="F357" s="38">
        <f t="shared" si="82"/>
        <v>4.0160000000000001E-2</v>
      </c>
      <c r="G357" s="38">
        <f t="shared" si="83"/>
        <v>-4.7000000631669539E-5</v>
      </c>
      <c r="H357" s="38">
        <f t="shared" si="84"/>
        <v>1.6128256000000001E-2</v>
      </c>
      <c r="I357" s="38">
        <f t="shared" si="85"/>
        <v>6.4771076096E-3</v>
      </c>
      <c r="J357" s="38">
        <f t="shared" si="86"/>
        <v>2.6012064160153602E-3</v>
      </c>
      <c r="K357" s="38">
        <f t="shared" si="87"/>
        <v>-1.8875200253678489E-5</v>
      </c>
      <c r="L357" s="38">
        <f t="shared" si="88"/>
        <v>-7.5802804218772814E-6</v>
      </c>
      <c r="M357" s="38">
        <f t="shared" ca="1" si="89"/>
        <v>1.6903034624297861E-3</v>
      </c>
      <c r="N357" s="38">
        <f t="shared" ca="1" si="90"/>
        <v>4.6669110770780799E-7</v>
      </c>
      <c r="O357" s="128">
        <f t="shared" ca="1" si="91"/>
        <v>10930687.864064906</v>
      </c>
      <c r="P357" s="38">
        <f t="shared" ca="1" si="92"/>
        <v>93306.531456106837</v>
      </c>
      <c r="Q357" s="38">
        <f t="shared" ca="1" si="93"/>
        <v>733756.26617838442</v>
      </c>
      <c r="R357" s="12">
        <f t="shared" ca="1" si="94"/>
        <v>-2.1603034687464814E-3</v>
      </c>
    </row>
    <row r="358" spans="1:18" x14ac:dyDescent="0.2">
      <c r="A358" s="12">
        <v>4024</v>
      </c>
      <c r="B358" s="12">
        <v>-4.8999999999068677E-3</v>
      </c>
      <c r="C358" s="2">
        <v>0.1</v>
      </c>
      <c r="D358" s="127">
        <f t="shared" si="80"/>
        <v>0.40239999999999998</v>
      </c>
      <c r="E358" s="127">
        <f t="shared" si="81"/>
        <v>-4.8999999999068677E-3</v>
      </c>
      <c r="F358" s="38">
        <f t="shared" si="82"/>
        <v>4.0239999999999998E-2</v>
      </c>
      <c r="G358" s="38">
        <f t="shared" si="83"/>
        <v>-4.899999999906868E-4</v>
      </c>
      <c r="H358" s="38">
        <f t="shared" si="84"/>
        <v>1.6192575999999997E-2</v>
      </c>
      <c r="I358" s="38">
        <f t="shared" si="85"/>
        <v>6.5158925823999986E-3</v>
      </c>
      <c r="J358" s="38">
        <f t="shared" si="86"/>
        <v>2.6219951751577592E-3</v>
      </c>
      <c r="K358" s="38">
        <f t="shared" si="87"/>
        <v>-1.9717599999625234E-4</v>
      </c>
      <c r="L358" s="38">
        <f t="shared" si="88"/>
        <v>-7.9343622398491933E-5</v>
      </c>
      <c r="M358" s="38">
        <f t="shared" ca="1" si="89"/>
        <v>1.694867191792843E-3</v>
      </c>
      <c r="N358" s="38">
        <f t="shared" ca="1" si="90"/>
        <v>4.349227327615723E-6</v>
      </c>
      <c r="O358" s="128">
        <f t="shared" ca="1" si="91"/>
        <v>10899879.458061092</v>
      </c>
      <c r="P358" s="38">
        <f t="shared" ca="1" si="92"/>
        <v>86427.237003374103</v>
      </c>
      <c r="Q358" s="38">
        <f t="shared" ca="1" si="93"/>
        <v>741654.83858511655</v>
      </c>
      <c r="R358" s="12">
        <f t="shared" ca="1" si="94"/>
        <v>-6.5948671916997107E-3</v>
      </c>
    </row>
    <row r="359" spans="1:18" x14ac:dyDescent="0.2">
      <c r="A359" s="12">
        <v>4042</v>
      </c>
      <c r="B359" s="12">
        <v>2.382500002568122E-3</v>
      </c>
      <c r="C359" s="2">
        <v>0.1</v>
      </c>
      <c r="D359" s="127">
        <f t="shared" si="80"/>
        <v>0.4042</v>
      </c>
      <c r="E359" s="127">
        <f t="shared" si="81"/>
        <v>2.382500002568122E-3</v>
      </c>
      <c r="F359" s="38">
        <f t="shared" si="82"/>
        <v>4.0420000000000005E-2</v>
      </c>
      <c r="G359" s="38">
        <f t="shared" si="83"/>
        <v>2.3825000025681222E-4</v>
      </c>
      <c r="H359" s="38">
        <f t="shared" si="84"/>
        <v>1.6337764000000001E-2</v>
      </c>
      <c r="I359" s="38">
        <f t="shared" si="85"/>
        <v>6.6037242088000008E-3</v>
      </c>
      <c r="J359" s="38">
        <f t="shared" si="86"/>
        <v>2.6692253251969604E-3</v>
      </c>
      <c r="K359" s="38">
        <f t="shared" si="87"/>
        <v>9.6300650103803496E-5</v>
      </c>
      <c r="L359" s="38">
        <f t="shared" si="88"/>
        <v>3.8924722771957372E-5</v>
      </c>
      <c r="M359" s="38">
        <f t="shared" ca="1" si="89"/>
        <v>1.7051248085910597E-3</v>
      </c>
      <c r="N359" s="38">
        <f t="shared" ca="1" si="90"/>
        <v>4.5883715341546277E-8</v>
      </c>
      <c r="O359" s="128">
        <f t="shared" ca="1" si="91"/>
        <v>10830788.397432763</v>
      </c>
      <c r="P359" s="38">
        <f t="shared" ca="1" si="92"/>
        <v>71936.110416106851</v>
      </c>
      <c r="Q359" s="38">
        <f t="shared" ca="1" si="93"/>
        <v>759541.62641312717</v>
      </c>
      <c r="R359" s="12">
        <f t="shared" ca="1" si="94"/>
        <v>6.773751939770623E-4</v>
      </c>
    </row>
    <row r="360" spans="1:18" x14ac:dyDescent="0.2">
      <c r="A360" s="12">
        <v>4045</v>
      </c>
      <c r="B360" s="12">
        <v>9.5962499981396832E-3</v>
      </c>
      <c r="C360" s="2">
        <v>0.1</v>
      </c>
      <c r="D360" s="127">
        <f t="shared" si="80"/>
        <v>0.40450000000000003</v>
      </c>
      <c r="E360" s="127">
        <f t="shared" si="81"/>
        <v>9.5962499981396832E-3</v>
      </c>
      <c r="F360" s="38">
        <f t="shared" si="82"/>
        <v>4.0450000000000007E-2</v>
      </c>
      <c r="G360" s="38">
        <f t="shared" si="83"/>
        <v>9.5962499981396834E-4</v>
      </c>
      <c r="H360" s="38">
        <f t="shared" si="84"/>
        <v>1.6362025000000002E-2</v>
      </c>
      <c r="I360" s="38">
        <f t="shared" si="85"/>
        <v>6.6184391125000018E-3</v>
      </c>
      <c r="J360" s="38">
        <f t="shared" si="86"/>
        <v>2.677158621006251E-3</v>
      </c>
      <c r="K360" s="38">
        <f t="shared" si="87"/>
        <v>3.8816831242475023E-4</v>
      </c>
      <c r="L360" s="38">
        <f t="shared" si="88"/>
        <v>1.5701408237581147E-4</v>
      </c>
      <c r="M360" s="38">
        <f t="shared" ca="1" si="89"/>
        <v>1.7068329610084433E-3</v>
      </c>
      <c r="N360" s="38">
        <f t="shared" ca="1" si="90"/>
        <v>6.2242901185776669E-6</v>
      </c>
      <c r="O360" s="128">
        <f t="shared" ca="1" si="91"/>
        <v>10819303.845584122</v>
      </c>
      <c r="P360" s="38">
        <f t="shared" ca="1" si="92"/>
        <v>69653.321446345624</v>
      </c>
      <c r="Q360" s="38">
        <f t="shared" ca="1" si="93"/>
        <v>762538.13671310956</v>
      </c>
      <c r="R360" s="12">
        <f t="shared" ca="1" si="94"/>
        <v>7.8894170371312401E-3</v>
      </c>
    </row>
    <row r="361" spans="1:18" x14ac:dyDescent="0.2">
      <c r="A361" s="12">
        <v>4050</v>
      </c>
      <c r="B361" s="12">
        <v>8.9525000003050081E-3</v>
      </c>
      <c r="C361" s="2">
        <v>0.1</v>
      </c>
      <c r="D361" s="127">
        <f t="shared" si="80"/>
        <v>0.40500000000000003</v>
      </c>
      <c r="E361" s="127">
        <f t="shared" si="81"/>
        <v>8.9525000003050081E-3</v>
      </c>
      <c r="F361" s="38">
        <f t="shared" si="82"/>
        <v>4.0500000000000008E-2</v>
      </c>
      <c r="G361" s="38">
        <f t="shared" si="83"/>
        <v>8.9525000003050088E-4</v>
      </c>
      <c r="H361" s="38">
        <f t="shared" si="84"/>
        <v>1.6402500000000004E-2</v>
      </c>
      <c r="I361" s="38">
        <f t="shared" si="85"/>
        <v>6.6430125000000017E-3</v>
      </c>
      <c r="J361" s="38">
        <f t="shared" si="86"/>
        <v>2.6904200625000011E-3</v>
      </c>
      <c r="K361" s="38">
        <f t="shared" si="87"/>
        <v>3.6257625001235287E-4</v>
      </c>
      <c r="L361" s="38">
        <f t="shared" si="88"/>
        <v>1.4684338125500293E-4</v>
      </c>
      <c r="M361" s="38">
        <f t="shared" ca="1" si="89"/>
        <v>1.7096789608264176E-3</v>
      </c>
      <c r="N361" s="38">
        <f t="shared" ca="1" si="90"/>
        <v>5.2458456609913731E-6</v>
      </c>
      <c r="O361" s="128">
        <f t="shared" ca="1" si="91"/>
        <v>10800182.343164869</v>
      </c>
      <c r="P361" s="38">
        <f t="shared" ca="1" si="92"/>
        <v>65932.448707943506</v>
      </c>
      <c r="Q361" s="38">
        <f t="shared" ca="1" si="93"/>
        <v>767542.02714420739</v>
      </c>
      <c r="R361" s="12">
        <f t="shared" ca="1" si="94"/>
        <v>7.2428210394785905E-3</v>
      </c>
    </row>
    <row r="362" spans="1:18" x14ac:dyDescent="0.2">
      <c r="A362" s="12">
        <v>4097</v>
      </c>
      <c r="B362" s="12">
        <v>3.3012499989126809E-3</v>
      </c>
      <c r="C362" s="2">
        <v>0.1</v>
      </c>
      <c r="D362" s="127">
        <f t="shared" si="80"/>
        <v>0.40970000000000001</v>
      </c>
      <c r="E362" s="127">
        <f t="shared" si="81"/>
        <v>3.3012499989126809E-3</v>
      </c>
      <c r="F362" s="38">
        <f t="shared" si="82"/>
        <v>4.0970000000000006E-2</v>
      </c>
      <c r="G362" s="38">
        <f t="shared" si="83"/>
        <v>3.3012499989126809E-4</v>
      </c>
      <c r="H362" s="38">
        <f t="shared" si="84"/>
        <v>1.6785409000000005E-2</v>
      </c>
      <c r="I362" s="38">
        <f t="shared" si="85"/>
        <v>6.8769820673000017E-3</v>
      </c>
      <c r="J362" s="38">
        <f t="shared" si="86"/>
        <v>2.817499552972811E-3</v>
      </c>
      <c r="K362" s="38">
        <f t="shared" si="87"/>
        <v>1.3525221245545255E-4</v>
      </c>
      <c r="L362" s="38">
        <f t="shared" si="88"/>
        <v>5.5412831442998913E-5</v>
      </c>
      <c r="M362" s="38">
        <f t="shared" ca="1" si="89"/>
        <v>1.7363750934901465E-3</v>
      </c>
      <c r="N362" s="38">
        <f t="shared" ca="1" si="90"/>
        <v>2.4488334696211859E-7</v>
      </c>
      <c r="O362" s="128">
        <f t="shared" ca="1" si="91"/>
        <v>10621623.125700958</v>
      </c>
      <c r="P362" s="38">
        <f t="shared" ca="1" si="92"/>
        <v>36037.903822100532</v>
      </c>
      <c r="Q362" s="38">
        <f t="shared" ca="1" si="93"/>
        <v>815164.2171563002</v>
      </c>
      <c r="R362" s="12">
        <f t="shared" ca="1" si="94"/>
        <v>1.5648749054225344E-3</v>
      </c>
    </row>
    <row r="363" spans="1:18" x14ac:dyDescent="0.2">
      <c r="A363" s="12">
        <v>4113</v>
      </c>
      <c r="B363" s="12">
        <v>4.4124999840278178E-4</v>
      </c>
      <c r="C363" s="2">
        <v>0.1</v>
      </c>
      <c r="D363" s="127">
        <f t="shared" si="80"/>
        <v>0.4113</v>
      </c>
      <c r="E363" s="127">
        <f t="shared" si="81"/>
        <v>4.4124999840278178E-4</v>
      </c>
      <c r="F363" s="38">
        <f t="shared" si="82"/>
        <v>4.113E-2</v>
      </c>
      <c r="G363" s="38">
        <f t="shared" si="83"/>
        <v>4.4124999840278184E-5</v>
      </c>
      <c r="H363" s="38">
        <f t="shared" si="84"/>
        <v>1.6916769000000002E-2</v>
      </c>
      <c r="I363" s="38">
        <f t="shared" si="85"/>
        <v>6.9578670897000004E-3</v>
      </c>
      <c r="J363" s="38">
        <f t="shared" si="86"/>
        <v>2.8617707339936103E-3</v>
      </c>
      <c r="K363" s="38">
        <f t="shared" si="87"/>
        <v>1.8148612434306417E-5</v>
      </c>
      <c r="L363" s="38">
        <f t="shared" si="88"/>
        <v>7.4645242942302292E-6</v>
      </c>
      <c r="M363" s="38">
        <f t="shared" ca="1" si="89"/>
        <v>1.745439932535149E-3</v>
      </c>
      <c r="N363" s="38">
        <f t="shared" ca="1" si="90"/>
        <v>1.7009113842921884E-7</v>
      </c>
      <c r="O363" s="128">
        <f t="shared" ca="1" si="91"/>
        <v>10561323.105961228</v>
      </c>
      <c r="P363" s="38">
        <f t="shared" ca="1" si="92"/>
        <v>27938.07428186668</v>
      </c>
      <c r="Q363" s="38">
        <f t="shared" ca="1" si="93"/>
        <v>831613.76973571803</v>
      </c>
      <c r="R363" s="12">
        <f t="shared" ca="1" si="94"/>
        <v>-1.3041899341323672E-3</v>
      </c>
    </row>
    <row r="364" spans="1:18" x14ac:dyDescent="0.2">
      <c r="A364" s="12">
        <v>4131</v>
      </c>
      <c r="B364" s="12">
        <v>3.7237500000628643E-3</v>
      </c>
      <c r="C364" s="2">
        <v>0.1</v>
      </c>
      <c r="D364" s="127">
        <f t="shared" si="80"/>
        <v>0.41310000000000002</v>
      </c>
      <c r="E364" s="127">
        <f t="shared" si="81"/>
        <v>3.7237500000628643E-3</v>
      </c>
      <c r="F364" s="38">
        <f t="shared" si="82"/>
        <v>4.1310000000000006E-2</v>
      </c>
      <c r="G364" s="38">
        <f t="shared" si="83"/>
        <v>3.7237500000628646E-4</v>
      </c>
      <c r="H364" s="38">
        <f t="shared" si="84"/>
        <v>1.7065161000000002E-2</v>
      </c>
      <c r="I364" s="38">
        <f t="shared" si="85"/>
        <v>7.0496180091000017E-3</v>
      </c>
      <c r="J364" s="38">
        <f t="shared" si="86"/>
        <v>2.9121971995592108E-3</v>
      </c>
      <c r="K364" s="38">
        <f t="shared" si="87"/>
        <v>1.5382811250259695E-4</v>
      </c>
      <c r="L364" s="38">
        <f t="shared" si="88"/>
        <v>6.35463932748228E-5</v>
      </c>
      <c r="M364" s="38">
        <f t="shared" ca="1" si="89"/>
        <v>1.7556237870325264E-3</v>
      </c>
      <c r="N364" s="38">
        <f t="shared" ca="1" si="90"/>
        <v>3.8735207904171389E-7</v>
      </c>
      <c r="O364" s="128">
        <f t="shared" ca="1" si="91"/>
        <v>10493779.429526955</v>
      </c>
      <c r="P364" s="38">
        <f t="shared" ca="1" si="92"/>
        <v>20073.241650968703</v>
      </c>
      <c r="Q364" s="38">
        <f t="shared" ca="1" si="93"/>
        <v>850261.13021547243</v>
      </c>
      <c r="R364" s="12">
        <f t="shared" ca="1" si="94"/>
        <v>1.9681262130303379E-3</v>
      </c>
    </row>
    <row r="365" spans="1:18" x14ac:dyDescent="0.2">
      <c r="A365" s="12">
        <v>4336</v>
      </c>
      <c r="B365" s="12">
        <v>7.3299999930895865E-3</v>
      </c>
      <c r="C365" s="2">
        <v>0.1</v>
      </c>
      <c r="D365" s="127">
        <f t="shared" si="80"/>
        <v>0.43359999999999999</v>
      </c>
      <c r="E365" s="127">
        <f t="shared" si="81"/>
        <v>7.3299999930895865E-3</v>
      </c>
      <c r="F365" s="38">
        <f t="shared" si="82"/>
        <v>4.3360000000000003E-2</v>
      </c>
      <c r="G365" s="38">
        <f t="shared" si="83"/>
        <v>7.3299999930895874E-4</v>
      </c>
      <c r="H365" s="38">
        <f t="shared" si="84"/>
        <v>1.8800896000000001E-2</v>
      </c>
      <c r="I365" s="38">
        <f t="shared" si="85"/>
        <v>8.1520685055999995E-3</v>
      </c>
      <c r="J365" s="38">
        <f t="shared" si="86"/>
        <v>3.5347369040281598E-3</v>
      </c>
      <c r="K365" s="38">
        <f t="shared" si="87"/>
        <v>3.178287997003645E-4</v>
      </c>
      <c r="L365" s="38">
        <f t="shared" si="88"/>
        <v>1.3781056755007804E-4</v>
      </c>
      <c r="M365" s="38">
        <f t="shared" ca="1" si="89"/>
        <v>1.8705541263041906E-3</v>
      </c>
      <c r="N365" s="38">
        <f t="shared" ca="1" si="90"/>
        <v>2.980554917236014E-6</v>
      </c>
      <c r="O365" s="128">
        <f t="shared" ca="1" si="91"/>
        <v>9746200.0739777982</v>
      </c>
      <c r="P365" s="38">
        <f t="shared" ca="1" si="92"/>
        <v>20720.582973354678</v>
      </c>
      <c r="Q365" s="38">
        <f t="shared" ca="1" si="93"/>
        <v>1072617.6788155655</v>
      </c>
      <c r="R365" s="12">
        <f t="shared" ca="1" si="94"/>
        <v>5.4594458667853955E-3</v>
      </c>
    </row>
    <row r="366" spans="1:18" x14ac:dyDescent="0.2">
      <c r="A366" s="12">
        <v>4350</v>
      </c>
      <c r="B366" s="12">
        <v>1.6327500001352746E-2</v>
      </c>
      <c r="C366" s="2">
        <v>0.1</v>
      </c>
      <c r="D366" s="127">
        <f t="shared" si="80"/>
        <v>0.435</v>
      </c>
      <c r="E366" s="127">
        <f t="shared" si="81"/>
        <v>1.6327500001352746E-2</v>
      </c>
      <c r="F366" s="38">
        <f t="shared" si="82"/>
        <v>4.3500000000000004E-2</v>
      </c>
      <c r="G366" s="38">
        <f t="shared" si="83"/>
        <v>1.6327500001352747E-3</v>
      </c>
      <c r="H366" s="38">
        <f t="shared" si="84"/>
        <v>1.8922500000000002E-2</v>
      </c>
      <c r="I366" s="38">
        <f t="shared" si="85"/>
        <v>8.2312875000000001E-3</v>
      </c>
      <c r="J366" s="38">
        <f t="shared" si="86"/>
        <v>3.5806100625000001E-3</v>
      </c>
      <c r="K366" s="38">
        <f t="shared" si="87"/>
        <v>7.102462500588445E-4</v>
      </c>
      <c r="L366" s="38">
        <f t="shared" si="88"/>
        <v>3.0895711877559738E-4</v>
      </c>
      <c r="M366" s="38">
        <f t="shared" ca="1" si="89"/>
        <v>1.8783324422498421E-3</v>
      </c>
      <c r="N366" s="38">
        <f t="shared" ca="1" si="90"/>
        <v>2.0877844315103177E-5</v>
      </c>
      <c r="O366" s="128">
        <f t="shared" ca="1" si="91"/>
        <v>9696580.469718568</v>
      </c>
      <c r="P366" s="38">
        <f t="shared" ca="1" si="92"/>
        <v>26620.127869670239</v>
      </c>
      <c r="Q366" s="38">
        <f t="shared" ca="1" si="93"/>
        <v>1088433.4988525112</v>
      </c>
      <c r="R366" s="12">
        <f t="shared" ca="1" si="94"/>
        <v>1.4449167559102903E-2</v>
      </c>
    </row>
    <row r="367" spans="1:18" x14ac:dyDescent="0.2">
      <c r="A367" s="12">
        <v>4369</v>
      </c>
      <c r="B367" s="12">
        <v>1.2681249994784594E-2</v>
      </c>
      <c r="C367" s="2">
        <v>0.1</v>
      </c>
      <c r="D367" s="127">
        <f t="shared" si="80"/>
        <v>0.43690000000000001</v>
      </c>
      <c r="E367" s="127">
        <f t="shared" si="81"/>
        <v>1.2681249994784594E-2</v>
      </c>
      <c r="F367" s="38">
        <f t="shared" si="82"/>
        <v>4.3690000000000007E-2</v>
      </c>
      <c r="G367" s="38">
        <f t="shared" si="83"/>
        <v>1.2681249994784594E-3</v>
      </c>
      <c r="H367" s="38">
        <f t="shared" si="84"/>
        <v>1.9088161000000003E-2</v>
      </c>
      <c r="I367" s="38">
        <f t="shared" si="85"/>
        <v>8.3396175409000007E-3</v>
      </c>
      <c r="J367" s="38">
        <f t="shared" si="86"/>
        <v>3.6435789036192105E-3</v>
      </c>
      <c r="K367" s="38">
        <f t="shared" si="87"/>
        <v>5.5404381227213892E-4</v>
      </c>
      <c r="L367" s="38">
        <f t="shared" si="88"/>
        <v>2.4206174158169751E-4</v>
      </c>
      <c r="M367" s="38">
        <f t="shared" ca="1" si="89"/>
        <v>1.8888742934187099E-3</v>
      </c>
      <c r="N367" s="38">
        <f t="shared" ca="1" si="90"/>
        <v>1.1647537327943276E-5</v>
      </c>
      <c r="O367" s="128">
        <f t="shared" ca="1" si="91"/>
        <v>9629529.1471855789</v>
      </c>
      <c r="P367" s="38">
        <f t="shared" ca="1" si="92"/>
        <v>35784.292964140281</v>
      </c>
      <c r="Q367" s="38">
        <f t="shared" ca="1" si="93"/>
        <v>1110018.8235927545</v>
      </c>
      <c r="R367" s="12">
        <f t="shared" ca="1" si="94"/>
        <v>1.0792375701365884E-2</v>
      </c>
    </row>
    <row r="368" spans="1:18" x14ac:dyDescent="0.2">
      <c r="A368" s="12">
        <v>4377</v>
      </c>
      <c r="B368" s="12">
        <v>1.0251250001601875E-2</v>
      </c>
      <c r="C368" s="2">
        <v>0.1</v>
      </c>
      <c r="D368" s="127">
        <f t="shared" si="80"/>
        <v>0.43769999999999998</v>
      </c>
      <c r="E368" s="127">
        <f t="shared" si="81"/>
        <v>1.0251250001601875E-2</v>
      </c>
      <c r="F368" s="38">
        <f t="shared" si="82"/>
        <v>4.3770000000000003E-2</v>
      </c>
      <c r="G368" s="38">
        <f t="shared" si="83"/>
        <v>1.0251250001601876E-3</v>
      </c>
      <c r="H368" s="38">
        <f t="shared" si="84"/>
        <v>1.9158128999999999E-2</v>
      </c>
      <c r="I368" s="38">
        <f t="shared" si="85"/>
        <v>8.3855130632999996E-3</v>
      </c>
      <c r="J368" s="38">
        <f t="shared" si="86"/>
        <v>3.6703390678064097E-3</v>
      </c>
      <c r="K368" s="38">
        <f t="shared" si="87"/>
        <v>4.4869721257011409E-4</v>
      </c>
      <c r="L368" s="38">
        <f t="shared" si="88"/>
        <v>1.9639476994193892E-4</v>
      </c>
      <c r="M368" s="38">
        <f t="shared" ca="1" si="89"/>
        <v>1.8933079948556929E-3</v>
      </c>
      <c r="N368" s="38">
        <f t="shared" ca="1" si="90"/>
        <v>6.9855194588132392E-6</v>
      </c>
      <c r="O368" s="128">
        <f t="shared" ca="1" si="91"/>
        <v>9601396.5423403792</v>
      </c>
      <c r="P368" s="38">
        <f t="shared" ca="1" si="92"/>
        <v>40039.352335850541</v>
      </c>
      <c r="Q368" s="38">
        <f t="shared" ca="1" si="93"/>
        <v>1119148.598714378</v>
      </c>
      <c r="R368" s="12">
        <f t="shared" ca="1" si="94"/>
        <v>8.3579420067461819E-3</v>
      </c>
    </row>
    <row r="369" spans="1:18" x14ac:dyDescent="0.2">
      <c r="A369" s="12">
        <v>4382</v>
      </c>
      <c r="B369" s="12">
        <v>-3.9250000554602593E-4</v>
      </c>
      <c r="C369" s="2">
        <v>0.1</v>
      </c>
      <c r="D369" s="127">
        <f t="shared" si="80"/>
        <v>0.43819999999999998</v>
      </c>
      <c r="E369" s="127">
        <f t="shared" si="81"/>
        <v>-3.9250000554602593E-4</v>
      </c>
      <c r="F369" s="38">
        <f t="shared" si="82"/>
        <v>4.3819999999999998E-2</v>
      </c>
      <c r="G369" s="38">
        <f t="shared" si="83"/>
        <v>-3.9250000554602593E-5</v>
      </c>
      <c r="H369" s="38">
        <f t="shared" si="84"/>
        <v>1.9201923999999999E-2</v>
      </c>
      <c r="I369" s="38">
        <f t="shared" si="85"/>
        <v>8.4142830967999984E-3</v>
      </c>
      <c r="J369" s="38">
        <f t="shared" si="86"/>
        <v>3.6871388530177593E-3</v>
      </c>
      <c r="K369" s="38">
        <f t="shared" si="87"/>
        <v>-1.7199350243026854E-5</v>
      </c>
      <c r="L369" s="38">
        <f t="shared" si="88"/>
        <v>-7.5367552764943669E-6</v>
      </c>
      <c r="M369" s="38">
        <f t="shared" ca="1" si="89"/>
        <v>1.8960775618276037E-3</v>
      </c>
      <c r="N369" s="38">
        <f t="shared" ca="1" si="90"/>
        <v>5.237587281885801E-7</v>
      </c>
      <c r="O369" s="128">
        <f t="shared" ca="1" si="91"/>
        <v>9583843.5629939269</v>
      </c>
      <c r="P369" s="38">
        <f t="shared" ca="1" si="92"/>
        <v>42817.521752438421</v>
      </c>
      <c r="Q369" s="38">
        <f t="shared" ca="1" si="93"/>
        <v>1124867.0023001565</v>
      </c>
      <c r="R369" s="12">
        <f t="shared" ca="1" si="94"/>
        <v>-2.2885775673736298E-3</v>
      </c>
    </row>
    <row r="370" spans="1:18" x14ac:dyDescent="0.2">
      <c r="A370" s="12">
        <v>4393</v>
      </c>
      <c r="B370" s="12">
        <v>8.3912499976577237E-3</v>
      </c>
      <c r="C370" s="2">
        <v>0.1</v>
      </c>
      <c r="D370" s="127">
        <f t="shared" si="80"/>
        <v>0.43930000000000002</v>
      </c>
      <c r="E370" s="127">
        <f t="shared" si="81"/>
        <v>8.3912499976577237E-3</v>
      </c>
      <c r="F370" s="38">
        <f t="shared" si="82"/>
        <v>4.3930000000000004E-2</v>
      </c>
      <c r="G370" s="38">
        <f t="shared" si="83"/>
        <v>8.3912499976577246E-4</v>
      </c>
      <c r="H370" s="38">
        <f t="shared" si="84"/>
        <v>1.9298449000000002E-2</v>
      </c>
      <c r="I370" s="38">
        <f t="shared" si="85"/>
        <v>8.477808645700002E-3</v>
      </c>
      <c r="J370" s="38">
        <f t="shared" si="86"/>
        <v>3.7243013380560109E-3</v>
      </c>
      <c r="K370" s="38">
        <f t="shared" si="87"/>
        <v>3.6862761239710385E-4</v>
      </c>
      <c r="L370" s="38">
        <f t="shared" si="88"/>
        <v>1.6193811012604772E-4</v>
      </c>
      <c r="M370" s="38">
        <f t="shared" ca="1" si="89"/>
        <v>1.9021665573040901E-3</v>
      </c>
      <c r="N370" s="38">
        <f t="shared" ca="1" si="90"/>
        <v>4.2108203895871748E-6</v>
      </c>
      <c r="O370" s="128">
        <f t="shared" ca="1" si="91"/>
        <v>9545307.8578018434</v>
      </c>
      <c r="P370" s="38">
        <f t="shared" ca="1" si="92"/>
        <v>49249.939827144743</v>
      </c>
      <c r="Q370" s="38">
        <f t="shared" ca="1" si="93"/>
        <v>1137480.5575295817</v>
      </c>
      <c r="R370" s="12">
        <f t="shared" ca="1" si="94"/>
        <v>6.4890834403536334E-3</v>
      </c>
    </row>
    <row r="371" spans="1:18" x14ac:dyDescent="0.2">
      <c r="A371" s="12">
        <v>4395</v>
      </c>
      <c r="B371" s="12">
        <v>2.5337500046589412E-3</v>
      </c>
      <c r="C371" s="2">
        <v>0.1</v>
      </c>
      <c r="D371" s="127">
        <f t="shared" si="80"/>
        <v>0.4395</v>
      </c>
      <c r="E371" s="127">
        <f t="shared" si="81"/>
        <v>2.5337500046589412E-3</v>
      </c>
      <c r="F371" s="38">
        <f t="shared" si="82"/>
        <v>4.3950000000000003E-2</v>
      </c>
      <c r="G371" s="38">
        <f t="shared" si="83"/>
        <v>2.5337500046589411E-4</v>
      </c>
      <c r="H371" s="38">
        <f t="shared" si="84"/>
        <v>1.9316025000000001E-2</v>
      </c>
      <c r="I371" s="38">
        <f t="shared" si="85"/>
        <v>8.4893929875000003E-3</v>
      </c>
      <c r="J371" s="38">
        <f t="shared" si="86"/>
        <v>3.7310882180062502E-3</v>
      </c>
      <c r="K371" s="38">
        <f t="shared" si="87"/>
        <v>1.1135831270476046E-4</v>
      </c>
      <c r="L371" s="38">
        <f t="shared" si="88"/>
        <v>4.8941978433742221E-5</v>
      </c>
      <c r="M371" s="38">
        <f t="shared" ca="1" si="89"/>
        <v>1.9032730488202424E-3</v>
      </c>
      <c r="N371" s="38">
        <f t="shared" ca="1" si="90"/>
        <v>3.9750119184363262E-8</v>
      </c>
      <c r="O371" s="128">
        <f t="shared" ca="1" si="91"/>
        <v>9538313.2977499459</v>
      </c>
      <c r="P371" s="38">
        <f t="shared" ca="1" si="92"/>
        <v>50466.685714686049</v>
      </c>
      <c r="Q371" s="38">
        <f t="shared" ca="1" si="93"/>
        <v>1139778.7916550147</v>
      </c>
      <c r="R371" s="12">
        <f t="shared" ca="1" si="94"/>
        <v>6.3047695583869881E-4</v>
      </c>
    </row>
    <row r="372" spans="1:18" x14ac:dyDescent="0.2">
      <c r="A372" s="12">
        <v>4409</v>
      </c>
      <c r="B372" s="12">
        <v>4.531249993306119E-3</v>
      </c>
      <c r="C372" s="2">
        <v>0.1</v>
      </c>
      <c r="D372" s="127">
        <f t="shared" si="80"/>
        <v>0.44090000000000001</v>
      </c>
      <c r="E372" s="127">
        <f t="shared" si="81"/>
        <v>4.531249993306119E-3</v>
      </c>
      <c r="F372" s="38">
        <f t="shared" si="82"/>
        <v>4.4090000000000004E-2</v>
      </c>
      <c r="G372" s="38">
        <f t="shared" si="83"/>
        <v>4.5312499933061192E-4</v>
      </c>
      <c r="H372" s="38">
        <f t="shared" si="84"/>
        <v>1.9439281000000003E-2</v>
      </c>
      <c r="I372" s="38">
        <f t="shared" si="85"/>
        <v>8.5707789929000012E-3</v>
      </c>
      <c r="J372" s="38">
        <f t="shared" si="86"/>
        <v>3.7788564579696107E-3</v>
      </c>
      <c r="K372" s="38">
        <f t="shared" si="87"/>
        <v>1.997828122048668E-4</v>
      </c>
      <c r="L372" s="38">
        <f t="shared" si="88"/>
        <v>8.8084241901125777E-5</v>
      </c>
      <c r="M372" s="38">
        <f t="shared" ca="1" si="89"/>
        <v>1.9110133325183948E-3</v>
      </c>
      <c r="N372" s="38">
        <f t="shared" ca="1" si="90"/>
        <v>6.8656401585360035E-7</v>
      </c>
      <c r="O372" s="128">
        <f t="shared" ca="1" si="91"/>
        <v>9489454.021327382</v>
      </c>
      <c r="P372" s="38">
        <f t="shared" ca="1" si="92"/>
        <v>59389.09494689446</v>
      </c>
      <c r="Q372" s="38">
        <f t="shared" ca="1" si="93"/>
        <v>1155907.9889881273</v>
      </c>
      <c r="R372" s="12">
        <f t="shared" ca="1" si="94"/>
        <v>2.6202366607877242E-3</v>
      </c>
    </row>
    <row r="373" spans="1:18" x14ac:dyDescent="0.2">
      <c r="A373" s="12">
        <v>4428</v>
      </c>
      <c r="B373" s="12">
        <v>1.2885000003734604E-2</v>
      </c>
      <c r="C373" s="2">
        <v>0.1</v>
      </c>
      <c r="D373" s="127">
        <f t="shared" si="80"/>
        <v>0.44280000000000003</v>
      </c>
      <c r="E373" s="127">
        <f t="shared" si="81"/>
        <v>1.2885000003734604E-2</v>
      </c>
      <c r="F373" s="38">
        <f t="shared" si="82"/>
        <v>4.4280000000000007E-2</v>
      </c>
      <c r="G373" s="38">
        <f t="shared" si="83"/>
        <v>1.2885000003734605E-3</v>
      </c>
      <c r="H373" s="38">
        <f t="shared" si="84"/>
        <v>1.9607184000000003E-2</v>
      </c>
      <c r="I373" s="38">
        <f t="shared" si="85"/>
        <v>8.6820610752000021E-3</v>
      </c>
      <c r="J373" s="38">
        <f t="shared" si="86"/>
        <v>3.8444166440985612E-3</v>
      </c>
      <c r="K373" s="38">
        <f t="shared" si="87"/>
        <v>5.7054780016536834E-4</v>
      </c>
      <c r="L373" s="38">
        <f t="shared" si="88"/>
        <v>2.526385659132251E-4</v>
      </c>
      <c r="M373" s="38">
        <f t="shared" ca="1" si="89"/>
        <v>1.921503568494228E-3</v>
      </c>
      <c r="N373" s="38">
        <f t="shared" ca="1" si="90"/>
        <v>1.2019825408552842E-5</v>
      </c>
      <c r="O373" s="128">
        <f t="shared" ca="1" si="91"/>
        <v>9423431.7596411072</v>
      </c>
      <c r="P373" s="38">
        <f t="shared" ca="1" si="92"/>
        <v>72626.483007054499</v>
      </c>
      <c r="Q373" s="38">
        <f t="shared" ca="1" si="93"/>
        <v>1177912.7956802796</v>
      </c>
      <c r="R373" s="12">
        <f t="shared" ca="1" si="94"/>
        <v>1.0963496435240375E-2</v>
      </c>
    </row>
    <row r="374" spans="1:18" x14ac:dyDescent="0.2">
      <c r="A374" s="12">
        <v>4428</v>
      </c>
      <c r="B374" s="12">
        <v>1.3885000000300352E-2</v>
      </c>
      <c r="C374" s="2">
        <v>0.1</v>
      </c>
      <c r="D374" s="127">
        <f t="shared" si="80"/>
        <v>0.44280000000000003</v>
      </c>
      <c r="E374" s="127">
        <f t="shared" si="81"/>
        <v>1.3885000000300352E-2</v>
      </c>
      <c r="F374" s="38">
        <f t="shared" si="82"/>
        <v>4.4280000000000007E-2</v>
      </c>
      <c r="G374" s="38">
        <f t="shared" si="83"/>
        <v>1.3885000000300352E-3</v>
      </c>
      <c r="H374" s="38">
        <f t="shared" si="84"/>
        <v>1.9607184000000003E-2</v>
      </c>
      <c r="I374" s="38">
        <f t="shared" si="85"/>
        <v>8.6820610752000021E-3</v>
      </c>
      <c r="J374" s="38">
        <f t="shared" si="86"/>
        <v>3.8444166440985612E-3</v>
      </c>
      <c r="K374" s="38">
        <f t="shared" si="87"/>
        <v>6.1482780001329961E-4</v>
      </c>
      <c r="L374" s="38">
        <f t="shared" si="88"/>
        <v>2.7224574984588911E-4</v>
      </c>
      <c r="M374" s="38">
        <f t="shared" ca="1" si="89"/>
        <v>1.921503568494228E-3</v>
      </c>
      <c r="N374" s="38">
        <f t="shared" ca="1" si="90"/>
        <v>1.4312524687383784E-5</v>
      </c>
      <c r="O374" s="128">
        <f t="shared" ca="1" si="91"/>
        <v>9423431.7596411072</v>
      </c>
      <c r="P374" s="38">
        <f t="shared" ca="1" si="92"/>
        <v>72626.483007054499</v>
      </c>
      <c r="Q374" s="38">
        <f t="shared" ca="1" si="93"/>
        <v>1177912.7956802796</v>
      </c>
      <c r="R374" s="12">
        <f t="shared" ca="1" si="94"/>
        <v>1.1963496431806123E-2</v>
      </c>
    </row>
    <row r="375" spans="1:18" x14ac:dyDescent="0.2">
      <c r="A375" s="12">
        <v>4436</v>
      </c>
      <c r="B375" s="12">
        <v>-3.5449999995762482E-3</v>
      </c>
      <c r="C375" s="2">
        <v>0.1</v>
      </c>
      <c r="D375" s="127">
        <f t="shared" si="80"/>
        <v>0.44359999999999999</v>
      </c>
      <c r="E375" s="127">
        <f t="shared" si="81"/>
        <v>-3.5449999995762482E-3</v>
      </c>
      <c r="F375" s="38">
        <f t="shared" si="82"/>
        <v>4.4360000000000004E-2</v>
      </c>
      <c r="G375" s="38">
        <f t="shared" si="83"/>
        <v>-3.5449999995762482E-4</v>
      </c>
      <c r="H375" s="38">
        <f t="shared" si="84"/>
        <v>1.9678096000000003E-2</v>
      </c>
      <c r="I375" s="38">
        <f t="shared" si="85"/>
        <v>8.7292033856000012E-3</v>
      </c>
      <c r="J375" s="38">
        <f t="shared" si="86"/>
        <v>3.8722746218521607E-3</v>
      </c>
      <c r="K375" s="38">
        <f t="shared" si="87"/>
        <v>-1.5725619998120237E-4</v>
      </c>
      <c r="L375" s="38">
        <f t="shared" si="88"/>
        <v>-6.9758850311661379E-5</v>
      </c>
      <c r="M375" s="38">
        <f t="shared" ca="1" si="89"/>
        <v>1.9259155372183543E-3</v>
      </c>
      <c r="N375" s="38">
        <f t="shared" ca="1" si="90"/>
        <v>2.9930916810740573E-6</v>
      </c>
      <c r="O375" s="128">
        <f t="shared" ca="1" si="91"/>
        <v>9395731.4756688587</v>
      </c>
      <c r="P375" s="38">
        <f t="shared" ca="1" si="92"/>
        <v>78586.531439712999</v>
      </c>
      <c r="Q375" s="38">
        <f t="shared" ca="1" si="93"/>
        <v>1187217.196176446</v>
      </c>
      <c r="R375" s="12">
        <f t="shared" ca="1" si="94"/>
        <v>-5.4709155367946025E-3</v>
      </c>
    </row>
    <row r="376" spans="1:18" x14ac:dyDescent="0.2">
      <c r="A376" s="12">
        <v>4439</v>
      </c>
      <c r="B376" s="12">
        <v>2.6687499994295649E-3</v>
      </c>
      <c r="C376" s="2">
        <v>0.1</v>
      </c>
      <c r="D376" s="127">
        <f t="shared" si="80"/>
        <v>0.44390000000000002</v>
      </c>
      <c r="E376" s="127">
        <f t="shared" si="81"/>
        <v>2.6687499994295649E-3</v>
      </c>
      <c r="F376" s="38">
        <f t="shared" si="82"/>
        <v>4.4390000000000006E-2</v>
      </c>
      <c r="G376" s="38">
        <f t="shared" si="83"/>
        <v>2.6687499994295651E-4</v>
      </c>
      <c r="H376" s="38">
        <f t="shared" si="84"/>
        <v>1.9704721000000005E-2</v>
      </c>
      <c r="I376" s="38">
        <f t="shared" si="85"/>
        <v>8.7469256519000019E-3</v>
      </c>
      <c r="J376" s="38">
        <f t="shared" si="86"/>
        <v>3.882760296878411E-3</v>
      </c>
      <c r="K376" s="38">
        <f t="shared" si="87"/>
        <v>1.1846581247467839E-4</v>
      </c>
      <c r="L376" s="38">
        <f t="shared" si="88"/>
        <v>5.2586974157509739E-5</v>
      </c>
      <c r="M376" s="38">
        <f t="shared" ca="1" si="89"/>
        <v>1.9275692657658291E-3</v>
      </c>
      <c r="N376" s="38">
        <f t="shared" ca="1" si="90"/>
        <v>5.4934887995431368E-8</v>
      </c>
      <c r="O376" s="128">
        <f t="shared" ca="1" si="91"/>
        <v>9385358.9024257958</v>
      </c>
      <c r="P376" s="38">
        <f t="shared" ca="1" si="92"/>
        <v>80880.325596618321</v>
      </c>
      <c r="Q376" s="38">
        <f t="shared" ca="1" si="93"/>
        <v>1190712.2866697134</v>
      </c>
      <c r="R376" s="12">
        <f t="shared" ca="1" si="94"/>
        <v>7.411807336637358E-4</v>
      </c>
    </row>
    <row r="377" spans="1:18" x14ac:dyDescent="0.2">
      <c r="A377" s="12">
        <v>4452</v>
      </c>
      <c r="B377" s="12">
        <v>6.5949999989243224E-3</v>
      </c>
      <c r="C377" s="2">
        <v>0.1</v>
      </c>
      <c r="D377" s="127">
        <f t="shared" si="80"/>
        <v>0.44519999999999998</v>
      </c>
      <c r="E377" s="127">
        <f t="shared" si="81"/>
        <v>6.5949999989243224E-3</v>
      </c>
      <c r="F377" s="38">
        <f t="shared" si="82"/>
        <v>4.4520000000000004E-2</v>
      </c>
      <c r="G377" s="38">
        <f t="shared" si="83"/>
        <v>6.5949999989243233E-4</v>
      </c>
      <c r="H377" s="38">
        <f t="shared" si="84"/>
        <v>1.9820304E-2</v>
      </c>
      <c r="I377" s="38">
        <f t="shared" si="85"/>
        <v>8.8239993408000001E-3</v>
      </c>
      <c r="J377" s="38">
        <f t="shared" si="86"/>
        <v>3.92844450652416E-3</v>
      </c>
      <c r="K377" s="38">
        <f t="shared" si="87"/>
        <v>2.9360939995211089E-4</v>
      </c>
      <c r="L377" s="38">
        <f t="shared" si="88"/>
        <v>1.3071490485867977E-4</v>
      </c>
      <c r="M377" s="38">
        <f t="shared" ca="1" si="89"/>
        <v>1.9347306342410375E-3</v>
      </c>
      <c r="N377" s="38">
        <f t="shared" ca="1" si="90"/>
        <v>2.1718110551405555E-6</v>
      </c>
      <c r="O377" s="128">
        <f t="shared" ca="1" si="91"/>
        <v>9340505.7141056228</v>
      </c>
      <c r="P377" s="38">
        <f t="shared" ca="1" si="92"/>
        <v>91189.262793237329</v>
      </c>
      <c r="Q377" s="38">
        <f t="shared" ca="1" si="93"/>
        <v>1205894.8618501695</v>
      </c>
      <c r="R377" s="12">
        <f t="shared" ca="1" si="94"/>
        <v>4.6602693646832852E-3</v>
      </c>
    </row>
    <row r="378" spans="1:18" x14ac:dyDescent="0.2">
      <c r="A378" s="12">
        <v>4455</v>
      </c>
      <c r="B378" s="12">
        <v>-1.3191250007366762E-2</v>
      </c>
      <c r="C378" s="2">
        <v>0.1</v>
      </c>
      <c r="D378" s="127">
        <f t="shared" si="80"/>
        <v>0.44550000000000001</v>
      </c>
      <c r="E378" s="127">
        <f t="shared" si="81"/>
        <v>-1.3191250007366762E-2</v>
      </c>
      <c r="F378" s="38">
        <f t="shared" si="82"/>
        <v>4.4550000000000006E-2</v>
      </c>
      <c r="G378" s="38">
        <f t="shared" si="83"/>
        <v>-1.3191250007366763E-3</v>
      </c>
      <c r="H378" s="38">
        <f t="shared" si="84"/>
        <v>1.9847025000000004E-2</v>
      </c>
      <c r="I378" s="38">
        <f t="shared" si="85"/>
        <v>8.8418496375000013E-3</v>
      </c>
      <c r="J378" s="38">
        <f t="shared" si="86"/>
        <v>3.9390440135062509E-3</v>
      </c>
      <c r="K378" s="38">
        <f t="shared" si="87"/>
        <v>-5.876701878281893E-4</v>
      </c>
      <c r="L378" s="38">
        <f t="shared" si="88"/>
        <v>-2.6180706867745833E-4</v>
      </c>
      <c r="M378" s="38">
        <f t="shared" ca="1" si="89"/>
        <v>1.9363821526821201E-3</v>
      </c>
      <c r="N378" s="38">
        <f t="shared" ca="1" si="90"/>
        <v>2.2884525476974521E-5</v>
      </c>
      <c r="O378" s="128">
        <f t="shared" ca="1" si="91"/>
        <v>9330176.7928199861</v>
      </c>
      <c r="P378" s="38">
        <f t="shared" ca="1" si="92"/>
        <v>93653.201583207818</v>
      </c>
      <c r="Q378" s="38">
        <f t="shared" ca="1" si="93"/>
        <v>1209407.0665081027</v>
      </c>
      <c r="R378" s="12">
        <f t="shared" ca="1" si="94"/>
        <v>-1.5127632160048882E-2</v>
      </c>
    </row>
    <row r="379" spans="1:18" x14ac:dyDescent="0.2">
      <c r="A379" s="12">
        <v>4455</v>
      </c>
      <c r="B379" s="12">
        <v>-4.1912500018952414E-3</v>
      </c>
      <c r="C379" s="2">
        <v>0.1</v>
      </c>
      <c r="D379" s="127">
        <f t="shared" si="80"/>
        <v>0.44550000000000001</v>
      </c>
      <c r="E379" s="127">
        <f t="shared" si="81"/>
        <v>-4.1912500018952414E-3</v>
      </c>
      <c r="F379" s="38">
        <f t="shared" si="82"/>
        <v>4.4550000000000006E-2</v>
      </c>
      <c r="G379" s="38">
        <f t="shared" si="83"/>
        <v>-4.1912500018952419E-4</v>
      </c>
      <c r="H379" s="38">
        <f t="shared" si="84"/>
        <v>1.9847025000000004E-2</v>
      </c>
      <c r="I379" s="38">
        <f t="shared" si="85"/>
        <v>8.8418496375000013E-3</v>
      </c>
      <c r="J379" s="38">
        <f t="shared" si="86"/>
        <v>3.9390440135062509E-3</v>
      </c>
      <c r="K379" s="38">
        <f t="shared" si="87"/>
        <v>-1.8672018758443304E-4</v>
      </c>
      <c r="L379" s="38">
        <f t="shared" si="88"/>
        <v>-8.3183843568864928E-5</v>
      </c>
      <c r="M379" s="38">
        <f t="shared" ca="1" si="89"/>
        <v>1.9363821526821201E-3</v>
      </c>
      <c r="N379" s="38">
        <f t="shared" ca="1" si="90"/>
        <v>3.7547875821810398E-6</v>
      </c>
      <c r="O379" s="128">
        <f t="shared" ca="1" si="91"/>
        <v>9330176.7928199861</v>
      </c>
      <c r="P379" s="38">
        <f t="shared" ca="1" si="92"/>
        <v>93653.201583207818</v>
      </c>
      <c r="Q379" s="38">
        <f t="shared" ca="1" si="93"/>
        <v>1209407.0665081027</v>
      </c>
      <c r="R379" s="12">
        <f t="shared" ca="1" si="94"/>
        <v>-6.1276321545773614E-3</v>
      </c>
    </row>
    <row r="380" spans="1:18" x14ac:dyDescent="0.2">
      <c r="A380" s="12">
        <v>4460</v>
      </c>
      <c r="B380" s="12">
        <v>1.2165000000095461E-2</v>
      </c>
      <c r="C380" s="2">
        <v>0.1</v>
      </c>
      <c r="D380" s="127">
        <f t="shared" si="80"/>
        <v>0.44600000000000001</v>
      </c>
      <c r="E380" s="127">
        <f t="shared" si="81"/>
        <v>1.2165000000095461E-2</v>
      </c>
      <c r="F380" s="38">
        <f t="shared" si="82"/>
        <v>4.4600000000000001E-2</v>
      </c>
      <c r="G380" s="38">
        <f t="shared" si="83"/>
        <v>1.2165000000095461E-3</v>
      </c>
      <c r="H380" s="38">
        <f t="shared" si="84"/>
        <v>1.9891600000000002E-2</v>
      </c>
      <c r="I380" s="38">
        <f t="shared" si="85"/>
        <v>8.8716536000000012E-3</v>
      </c>
      <c r="J380" s="38">
        <f t="shared" si="86"/>
        <v>3.9567575056000002E-3</v>
      </c>
      <c r="K380" s="38">
        <f t="shared" si="87"/>
        <v>5.4255900000425752E-4</v>
      </c>
      <c r="L380" s="38">
        <f t="shared" si="88"/>
        <v>2.4198131400189886E-4</v>
      </c>
      <c r="M380" s="38">
        <f t="shared" ca="1" si="89"/>
        <v>1.9391337625395951E-3</v>
      </c>
      <c r="N380" s="38">
        <f t="shared" ca="1" si="90"/>
        <v>1.0456834030838495E-5</v>
      </c>
      <c r="O380" s="128">
        <f t="shared" ca="1" si="91"/>
        <v>9312980.0815736484</v>
      </c>
      <c r="P380" s="38">
        <f t="shared" ca="1" si="92"/>
        <v>97830.341551292295</v>
      </c>
      <c r="Q380" s="38">
        <f t="shared" ca="1" si="93"/>
        <v>1215267.8086938923</v>
      </c>
      <c r="R380" s="12">
        <f t="shared" ca="1" si="94"/>
        <v>1.0225866237555866E-2</v>
      </c>
    </row>
    <row r="381" spans="1:18" x14ac:dyDescent="0.2">
      <c r="A381" s="12">
        <v>4460</v>
      </c>
      <c r="B381" s="12">
        <v>1.5164999997068662E-2</v>
      </c>
      <c r="C381" s="2">
        <v>0.1</v>
      </c>
      <c r="D381" s="127">
        <f t="shared" si="80"/>
        <v>0.44600000000000001</v>
      </c>
      <c r="E381" s="127">
        <f t="shared" si="81"/>
        <v>1.5164999997068662E-2</v>
      </c>
      <c r="F381" s="38">
        <f t="shared" si="82"/>
        <v>4.4600000000000001E-2</v>
      </c>
      <c r="G381" s="38">
        <f t="shared" si="83"/>
        <v>1.5164999997068663E-3</v>
      </c>
      <c r="H381" s="38">
        <f t="shared" si="84"/>
        <v>1.9891600000000002E-2</v>
      </c>
      <c r="I381" s="38">
        <f t="shared" si="85"/>
        <v>8.8716536000000012E-3</v>
      </c>
      <c r="J381" s="38">
        <f t="shared" si="86"/>
        <v>3.9567575056000002E-3</v>
      </c>
      <c r="K381" s="38">
        <f t="shared" si="87"/>
        <v>6.7635899986926231E-4</v>
      </c>
      <c r="L381" s="38">
        <f t="shared" si="88"/>
        <v>3.0165611394169102E-4</v>
      </c>
      <c r="M381" s="38">
        <f t="shared" ca="1" si="89"/>
        <v>1.9391337625395951E-3</v>
      </c>
      <c r="N381" s="38">
        <f t="shared" ca="1" si="90"/>
        <v>1.7492353765365609E-5</v>
      </c>
      <c r="O381" s="128">
        <f t="shared" ca="1" si="91"/>
        <v>9312980.0815736484</v>
      </c>
      <c r="P381" s="38">
        <f t="shared" ca="1" si="92"/>
        <v>97830.341551292295</v>
      </c>
      <c r="Q381" s="38">
        <f t="shared" ca="1" si="93"/>
        <v>1215267.8086938923</v>
      </c>
      <c r="R381" s="12">
        <f t="shared" ca="1" si="94"/>
        <v>1.3225866234529067E-2</v>
      </c>
    </row>
    <row r="382" spans="1:18" x14ac:dyDescent="0.2">
      <c r="A382" s="12">
        <v>4466</v>
      </c>
      <c r="B382" s="12">
        <v>-1.5407500002766028E-2</v>
      </c>
      <c r="C382" s="2">
        <v>0.1</v>
      </c>
      <c r="D382" s="127">
        <f t="shared" si="80"/>
        <v>0.4466</v>
      </c>
      <c r="E382" s="127">
        <f t="shared" si="81"/>
        <v>-1.5407500002766028E-2</v>
      </c>
      <c r="F382" s="38">
        <f t="shared" si="82"/>
        <v>4.4660000000000005E-2</v>
      </c>
      <c r="G382" s="38">
        <f t="shared" si="83"/>
        <v>-1.540750000276603E-3</v>
      </c>
      <c r="H382" s="38">
        <f t="shared" si="84"/>
        <v>1.9945156000000002E-2</v>
      </c>
      <c r="I382" s="38">
        <f t="shared" si="85"/>
        <v>8.9075066696000012E-3</v>
      </c>
      <c r="J382" s="38">
        <f t="shared" si="86"/>
        <v>3.9780924786433601E-3</v>
      </c>
      <c r="K382" s="38">
        <f t="shared" si="87"/>
        <v>-6.880989501235309E-4</v>
      </c>
      <c r="L382" s="38">
        <f t="shared" si="88"/>
        <v>-3.0730499112516891E-4</v>
      </c>
      <c r="M382" s="38">
        <f t="shared" ca="1" si="89"/>
        <v>1.9424341749204196E-3</v>
      </c>
      <c r="N382" s="38">
        <f t="shared" ca="1" si="90"/>
        <v>3.0102021597005228E-5</v>
      </c>
      <c r="O382" s="128">
        <f t="shared" ca="1" si="91"/>
        <v>9292373.9647817519</v>
      </c>
      <c r="P382" s="38">
        <f t="shared" ca="1" si="92"/>
        <v>102959.11802743711</v>
      </c>
      <c r="Q382" s="38">
        <f t="shared" ca="1" si="93"/>
        <v>1222312.3133637954</v>
      </c>
      <c r="R382" s="12">
        <f t="shared" ca="1" si="94"/>
        <v>-1.7349934177686446E-2</v>
      </c>
    </row>
    <row r="383" spans="1:18" x14ac:dyDescent="0.2">
      <c r="A383" s="12">
        <v>4466</v>
      </c>
      <c r="B383" s="12">
        <v>1.0592499995254911E-2</v>
      </c>
      <c r="C383" s="2">
        <v>0.1</v>
      </c>
      <c r="D383" s="127">
        <f t="shared" si="80"/>
        <v>0.4466</v>
      </c>
      <c r="E383" s="127">
        <f t="shared" si="81"/>
        <v>1.0592499995254911E-2</v>
      </c>
      <c r="F383" s="38">
        <f t="shared" si="82"/>
        <v>4.4660000000000005E-2</v>
      </c>
      <c r="G383" s="38">
        <f t="shared" si="83"/>
        <v>1.0592499995254912E-3</v>
      </c>
      <c r="H383" s="38">
        <f t="shared" si="84"/>
        <v>1.9945156000000002E-2</v>
      </c>
      <c r="I383" s="38">
        <f t="shared" si="85"/>
        <v>8.9075066696000012E-3</v>
      </c>
      <c r="J383" s="38">
        <f t="shared" si="86"/>
        <v>3.9780924786433601E-3</v>
      </c>
      <c r="K383" s="38">
        <f t="shared" si="87"/>
        <v>4.7306104978808434E-4</v>
      </c>
      <c r="L383" s="38">
        <f t="shared" si="88"/>
        <v>2.1126906483535848E-4</v>
      </c>
      <c r="M383" s="38">
        <f t="shared" ca="1" si="89"/>
        <v>1.9424341749204196E-3</v>
      </c>
      <c r="N383" s="38">
        <f t="shared" ca="1" si="90"/>
        <v>7.4823638696119024E-6</v>
      </c>
      <c r="O383" s="128">
        <f t="shared" ca="1" si="91"/>
        <v>9292373.9647817519</v>
      </c>
      <c r="P383" s="38">
        <f t="shared" ca="1" si="92"/>
        <v>102959.11802743711</v>
      </c>
      <c r="Q383" s="38">
        <f t="shared" ca="1" si="93"/>
        <v>1222312.3133637954</v>
      </c>
      <c r="R383" s="12">
        <f t="shared" ca="1" si="94"/>
        <v>8.6500658203344915E-3</v>
      </c>
    </row>
    <row r="384" spans="1:18" x14ac:dyDescent="0.2">
      <c r="A384" s="12">
        <v>4487</v>
      </c>
      <c r="B384" s="12">
        <v>-2.9112499978509732E-3</v>
      </c>
      <c r="C384" s="2">
        <v>0.1</v>
      </c>
      <c r="D384" s="127">
        <f t="shared" si="80"/>
        <v>0.44869999999999999</v>
      </c>
      <c r="E384" s="127">
        <f t="shared" si="81"/>
        <v>-2.9112499978509732E-3</v>
      </c>
      <c r="F384" s="38">
        <f t="shared" si="82"/>
        <v>4.487E-2</v>
      </c>
      <c r="G384" s="38">
        <f t="shared" si="83"/>
        <v>-2.9112499978509735E-4</v>
      </c>
      <c r="H384" s="38">
        <f t="shared" si="84"/>
        <v>2.0133168999999999E-2</v>
      </c>
      <c r="I384" s="38">
        <f t="shared" si="85"/>
        <v>9.0337529302999993E-3</v>
      </c>
      <c r="J384" s="38">
        <f t="shared" si="86"/>
        <v>4.0534449398256095E-3</v>
      </c>
      <c r="K384" s="38">
        <f t="shared" si="87"/>
        <v>-1.3062778740357317E-4</v>
      </c>
      <c r="L384" s="38">
        <f t="shared" si="88"/>
        <v>-5.8612688207983278E-5</v>
      </c>
      <c r="M384" s="38">
        <f t="shared" ca="1" si="89"/>
        <v>1.9539725648124286E-3</v>
      </c>
      <c r="N384" s="38">
        <f t="shared" ca="1" si="90"/>
        <v>2.3670390584249039E-6</v>
      </c>
      <c r="O384" s="128">
        <f t="shared" ca="1" si="91"/>
        <v>9220509.2827848233</v>
      </c>
      <c r="P384" s="38">
        <f t="shared" ca="1" si="92"/>
        <v>121903.4507317268</v>
      </c>
      <c r="Q384" s="38">
        <f t="shared" ca="1" si="93"/>
        <v>1247066.9187850759</v>
      </c>
      <c r="R384" s="12">
        <f t="shared" ca="1" si="94"/>
        <v>-4.8652225626634018E-3</v>
      </c>
    </row>
    <row r="385" spans="1:18" x14ac:dyDescent="0.2">
      <c r="A385" s="12">
        <v>4493</v>
      </c>
      <c r="B385" s="12">
        <v>3.5162499989382923E-3</v>
      </c>
      <c r="C385" s="2">
        <v>0.1</v>
      </c>
      <c r="D385" s="127">
        <f t="shared" si="80"/>
        <v>0.44929999999999998</v>
      </c>
      <c r="E385" s="127">
        <f t="shared" si="81"/>
        <v>3.5162499989382923E-3</v>
      </c>
      <c r="F385" s="38">
        <f t="shared" si="82"/>
        <v>4.4929999999999998E-2</v>
      </c>
      <c r="G385" s="38">
        <f t="shared" si="83"/>
        <v>3.5162499989382923E-4</v>
      </c>
      <c r="H385" s="38">
        <f t="shared" si="84"/>
        <v>2.0187048999999999E-2</v>
      </c>
      <c r="I385" s="38">
        <f t="shared" si="85"/>
        <v>9.0700411156999991E-3</v>
      </c>
      <c r="J385" s="38">
        <f t="shared" si="86"/>
        <v>4.0751694732840092E-3</v>
      </c>
      <c r="K385" s="38">
        <f t="shared" si="87"/>
        <v>1.5798511245229747E-4</v>
      </c>
      <c r="L385" s="38">
        <f t="shared" si="88"/>
        <v>7.0982711024817249E-5</v>
      </c>
      <c r="M385" s="38">
        <f t="shared" ca="1" si="89"/>
        <v>1.9572655180841794E-3</v>
      </c>
      <c r="N385" s="38">
        <f t="shared" ca="1" si="90"/>
        <v>2.430432611543968E-7</v>
      </c>
      <c r="O385" s="128">
        <f t="shared" ca="1" si="91"/>
        <v>9200049.7325377651</v>
      </c>
      <c r="P385" s="38">
        <f t="shared" ca="1" si="92"/>
        <v>127598.61789309874</v>
      </c>
      <c r="Q385" s="38">
        <f t="shared" ca="1" si="93"/>
        <v>1254167.627577757</v>
      </c>
      <c r="R385" s="12">
        <f t="shared" ca="1" si="94"/>
        <v>1.5589844808541128E-3</v>
      </c>
    </row>
    <row r="386" spans="1:18" x14ac:dyDescent="0.2">
      <c r="A386" s="12">
        <v>4501</v>
      </c>
      <c r="B386" s="12">
        <v>-3.9137499989010394E-3</v>
      </c>
      <c r="C386" s="2">
        <v>0.1</v>
      </c>
      <c r="D386" s="127">
        <f t="shared" si="80"/>
        <v>0.4501</v>
      </c>
      <c r="E386" s="127">
        <f t="shared" si="81"/>
        <v>-3.9137499989010394E-3</v>
      </c>
      <c r="F386" s="38">
        <f t="shared" si="82"/>
        <v>4.5010000000000001E-2</v>
      </c>
      <c r="G386" s="38">
        <f t="shared" si="83"/>
        <v>-3.9137499989010398E-4</v>
      </c>
      <c r="H386" s="38">
        <f t="shared" si="84"/>
        <v>2.0259001000000002E-2</v>
      </c>
      <c r="I386" s="38">
        <f t="shared" si="85"/>
        <v>9.1185763501000008E-3</v>
      </c>
      <c r="J386" s="38">
        <f t="shared" si="86"/>
        <v>4.1042712151800106E-3</v>
      </c>
      <c r="K386" s="38">
        <f t="shared" si="87"/>
        <v>-1.761578874505358E-4</v>
      </c>
      <c r="L386" s="38">
        <f t="shared" si="88"/>
        <v>-7.9288665141486164E-5</v>
      </c>
      <c r="M386" s="38">
        <f t="shared" ca="1" si="89"/>
        <v>1.9616535439890568E-3</v>
      </c>
      <c r="N386" s="38">
        <f t="shared" ca="1" si="90"/>
        <v>3.4520366791805496E-6</v>
      </c>
      <c r="O386" s="128">
        <f t="shared" ca="1" si="91"/>
        <v>9172820.8521832414</v>
      </c>
      <c r="P386" s="38">
        <f t="shared" ca="1" si="92"/>
        <v>135386.46597079624</v>
      </c>
      <c r="Q386" s="38">
        <f t="shared" ca="1" si="93"/>
        <v>1263654.3711808324</v>
      </c>
      <c r="R386" s="12">
        <f t="shared" ca="1" si="94"/>
        <v>-5.8754035428900961E-3</v>
      </c>
    </row>
    <row r="387" spans="1:18" x14ac:dyDescent="0.2">
      <c r="A387" s="12">
        <v>4511</v>
      </c>
      <c r="B387" s="12">
        <v>3.7987499963492155E-3</v>
      </c>
      <c r="C387" s="2">
        <v>0.1</v>
      </c>
      <c r="D387" s="127">
        <f t="shared" si="80"/>
        <v>0.4511</v>
      </c>
      <c r="E387" s="127">
        <f t="shared" si="81"/>
        <v>3.7987499963492155E-3</v>
      </c>
      <c r="F387" s="38">
        <f t="shared" si="82"/>
        <v>4.5110000000000004E-2</v>
      </c>
      <c r="G387" s="38">
        <f t="shared" si="83"/>
        <v>3.7987499963492159E-4</v>
      </c>
      <c r="H387" s="38">
        <f t="shared" si="84"/>
        <v>2.0349121000000001E-2</v>
      </c>
      <c r="I387" s="38">
        <f t="shared" si="85"/>
        <v>9.1794884831000005E-3</v>
      </c>
      <c r="J387" s="38">
        <f t="shared" si="86"/>
        <v>4.1408672547264104E-3</v>
      </c>
      <c r="K387" s="38">
        <f t="shared" si="87"/>
        <v>1.7136161233531313E-4</v>
      </c>
      <c r="L387" s="38">
        <f t="shared" si="88"/>
        <v>7.7301223324459752E-5</v>
      </c>
      <c r="M387" s="38">
        <f t="shared" ca="1" si="89"/>
        <v>1.967134432420668E-3</v>
      </c>
      <c r="N387" s="38">
        <f t="shared" ca="1" si="90"/>
        <v>3.3548155740252914E-7</v>
      </c>
      <c r="O387" s="128">
        <f t="shared" ca="1" si="91"/>
        <v>9138865.8360806145</v>
      </c>
      <c r="P387" s="38">
        <f t="shared" ca="1" si="92"/>
        <v>145432.41161139702</v>
      </c>
      <c r="Q387" s="38">
        <f t="shared" ca="1" si="93"/>
        <v>1275543.3267191695</v>
      </c>
      <c r="R387" s="12">
        <f t="shared" ca="1" si="94"/>
        <v>1.8316155639285475E-3</v>
      </c>
    </row>
    <row r="388" spans="1:18" x14ac:dyDescent="0.2">
      <c r="A388" s="12">
        <v>4547</v>
      </c>
      <c r="B388" s="12">
        <v>2.363749998039566E-3</v>
      </c>
      <c r="C388" s="2">
        <v>0.1</v>
      </c>
      <c r="D388" s="127">
        <f t="shared" si="80"/>
        <v>0.45469999999999999</v>
      </c>
      <c r="E388" s="127">
        <f t="shared" si="81"/>
        <v>2.363749998039566E-3</v>
      </c>
      <c r="F388" s="38">
        <f t="shared" si="82"/>
        <v>4.5470000000000003E-2</v>
      </c>
      <c r="G388" s="38">
        <f t="shared" si="83"/>
        <v>2.3637499980395661E-4</v>
      </c>
      <c r="H388" s="38">
        <f t="shared" si="84"/>
        <v>2.0675209E-2</v>
      </c>
      <c r="I388" s="38">
        <f t="shared" si="85"/>
        <v>9.4010175323000003E-3</v>
      </c>
      <c r="J388" s="38">
        <f t="shared" si="86"/>
        <v>4.2746426719368104E-3</v>
      </c>
      <c r="K388" s="38">
        <f t="shared" si="87"/>
        <v>1.0747971241085907E-4</v>
      </c>
      <c r="L388" s="38">
        <f t="shared" si="88"/>
        <v>4.8871025233217615E-5</v>
      </c>
      <c r="M388" s="38">
        <f t="shared" ca="1" si="89"/>
        <v>1.9868275064392031E-3</v>
      </c>
      <c r="N388" s="38">
        <f t="shared" ca="1" si="90"/>
        <v>1.4207056467422561E-8</v>
      </c>
      <c r="O388" s="128">
        <f t="shared" ca="1" si="91"/>
        <v>9017371.5112687256</v>
      </c>
      <c r="P388" s="38">
        <f t="shared" ca="1" si="92"/>
        <v>184437.14471622987</v>
      </c>
      <c r="Q388" s="38">
        <f t="shared" ca="1" si="93"/>
        <v>1318619.8311015931</v>
      </c>
      <c r="R388" s="12">
        <f t="shared" ca="1" si="94"/>
        <v>3.7692249160036287E-4</v>
      </c>
    </row>
    <row r="389" spans="1:18" x14ac:dyDescent="0.2">
      <c r="A389" s="12">
        <v>4563</v>
      </c>
      <c r="B389" s="12">
        <v>-1.6496250005729962E-2</v>
      </c>
      <c r="C389" s="2">
        <v>0.1</v>
      </c>
      <c r="D389" s="127">
        <f t="shared" si="80"/>
        <v>0.45629999999999998</v>
      </c>
      <c r="E389" s="127">
        <f t="shared" si="81"/>
        <v>-1.6496250005729962E-2</v>
      </c>
      <c r="F389" s="38">
        <f t="shared" si="82"/>
        <v>4.5630000000000004E-2</v>
      </c>
      <c r="G389" s="38">
        <f t="shared" si="83"/>
        <v>-1.6496250005729963E-3</v>
      </c>
      <c r="H389" s="38">
        <f t="shared" si="84"/>
        <v>2.0820969000000002E-2</v>
      </c>
      <c r="I389" s="38">
        <f t="shared" si="85"/>
        <v>9.5006081547E-3</v>
      </c>
      <c r="J389" s="38">
        <f t="shared" si="86"/>
        <v>4.3351275009896094E-3</v>
      </c>
      <c r="K389" s="38">
        <f t="shared" si="87"/>
        <v>-7.5272388776145816E-4</v>
      </c>
      <c r="L389" s="38">
        <f t="shared" si="88"/>
        <v>-3.4346790998555335E-4</v>
      </c>
      <c r="M389" s="38">
        <f t="shared" ca="1" si="89"/>
        <v>1.9955608295253754E-3</v>
      </c>
      <c r="N389" s="38">
        <f t="shared" ca="1" si="90"/>
        <v>3.4194706796686674E-5</v>
      </c>
      <c r="O389" s="128">
        <f t="shared" ca="1" si="91"/>
        <v>8963746.4046769142</v>
      </c>
      <c r="P389" s="38">
        <f t="shared" ca="1" si="92"/>
        <v>203185.8022922274</v>
      </c>
      <c r="Q389" s="38">
        <f t="shared" ca="1" si="93"/>
        <v>1337901.1130805661</v>
      </c>
      <c r="R389" s="12">
        <f t="shared" ca="1" si="94"/>
        <v>-1.8491810835255338E-2</v>
      </c>
    </row>
    <row r="390" spans="1:18" x14ac:dyDescent="0.2">
      <c r="A390" s="12">
        <v>4581</v>
      </c>
      <c r="B390" s="12">
        <v>3.7862499957554974E-3</v>
      </c>
      <c r="C390" s="2">
        <v>0.1</v>
      </c>
      <c r="D390" s="127">
        <f t="shared" si="80"/>
        <v>0.45810000000000001</v>
      </c>
      <c r="E390" s="127">
        <f t="shared" si="81"/>
        <v>3.7862499957554974E-3</v>
      </c>
      <c r="F390" s="38">
        <f t="shared" si="82"/>
        <v>4.5810000000000003E-2</v>
      </c>
      <c r="G390" s="38">
        <f t="shared" si="83"/>
        <v>3.7862499957554976E-4</v>
      </c>
      <c r="H390" s="38">
        <f t="shared" si="84"/>
        <v>2.0985561000000003E-2</v>
      </c>
      <c r="I390" s="38">
        <f t="shared" si="85"/>
        <v>9.613485494100002E-3</v>
      </c>
      <c r="J390" s="38">
        <f t="shared" si="86"/>
        <v>4.4039377048472111E-3</v>
      </c>
      <c r="K390" s="38">
        <f t="shared" si="87"/>
        <v>1.7344811230555934E-4</v>
      </c>
      <c r="L390" s="38">
        <f t="shared" si="88"/>
        <v>7.9456580247176729E-5</v>
      </c>
      <c r="M390" s="38">
        <f t="shared" ca="1" si="89"/>
        <v>2.0053717285690689E-3</v>
      </c>
      <c r="N390" s="38">
        <f t="shared" ca="1" si="90"/>
        <v>3.1715274025369361E-7</v>
      </c>
      <c r="O390" s="128">
        <f t="shared" ca="1" si="91"/>
        <v>8903690.9961269051</v>
      </c>
      <c r="P390" s="38">
        <f t="shared" ca="1" si="92"/>
        <v>225306.55926469044</v>
      </c>
      <c r="Q390" s="38">
        <f t="shared" ca="1" si="93"/>
        <v>1359690.541407133</v>
      </c>
      <c r="R390" s="12">
        <f t="shared" ca="1" si="94"/>
        <v>1.7808782671864284E-3</v>
      </c>
    </row>
    <row r="391" spans="1:18" x14ac:dyDescent="0.2">
      <c r="A391" s="12">
        <v>4614</v>
      </c>
      <c r="B391" s="12">
        <v>-3.8625000015599653E-3</v>
      </c>
      <c r="C391" s="2">
        <v>0.1</v>
      </c>
      <c r="D391" s="127">
        <f t="shared" si="80"/>
        <v>0.46139999999999998</v>
      </c>
      <c r="E391" s="127">
        <f t="shared" si="81"/>
        <v>-3.8625000015599653E-3</v>
      </c>
      <c r="F391" s="38">
        <f t="shared" si="82"/>
        <v>4.614E-2</v>
      </c>
      <c r="G391" s="38">
        <f t="shared" si="83"/>
        <v>-3.8625000015599656E-4</v>
      </c>
      <c r="H391" s="38">
        <f t="shared" si="84"/>
        <v>2.1288995999999998E-2</v>
      </c>
      <c r="I391" s="38">
        <f t="shared" si="85"/>
        <v>9.822742754399998E-3</v>
      </c>
      <c r="J391" s="38">
        <f t="shared" si="86"/>
        <v>4.5322135068801587E-3</v>
      </c>
      <c r="K391" s="38">
        <f t="shared" si="87"/>
        <v>-1.7821575007197679E-4</v>
      </c>
      <c r="L391" s="38">
        <f t="shared" si="88"/>
        <v>-8.2228747083210087E-5</v>
      </c>
      <c r="M391" s="38">
        <f t="shared" ca="1" si="89"/>
        <v>2.0233196308881516E-3</v>
      </c>
      <c r="N391" s="38">
        <f t="shared" ca="1" si="90"/>
        <v>3.4642872745711689E-6</v>
      </c>
      <c r="O391" s="128">
        <f t="shared" ca="1" si="91"/>
        <v>8794336.8999847956</v>
      </c>
      <c r="P391" s="38">
        <f t="shared" ca="1" si="92"/>
        <v>268660.81704020739</v>
      </c>
      <c r="Q391" s="38">
        <f t="shared" ca="1" si="93"/>
        <v>1399901.586663025</v>
      </c>
      <c r="R391" s="12">
        <f t="shared" ca="1" si="94"/>
        <v>-5.8858196324481169E-3</v>
      </c>
    </row>
    <row r="392" spans="1:18" x14ac:dyDescent="0.2">
      <c r="A392" s="12">
        <v>4617</v>
      </c>
      <c r="B392" s="12">
        <v>2.3512499974458478E-3</v>
      </c>
      <c r="C392" s="2">
        <v>0.1</v>
      </c>
      <c r="D392" s="127">
        <f t="shared" si="80"/>
        <v>0.4617</v>
      </c>
      <c r="E392" s="127">
        <f t="shared" si="81"/>
        <v>2.3512499974458478E-3</v>
      </c>
      <c r="F392" s="38">
        <f t="shared" si="82"/>
        <v>4.6170000000000003E-2</v>
      </c>
      <c r="G392" s="38">
        <f t="shared" si="83"/>
        <v>2.351249997445848E-4</v>
      </c>
      <c r="H392" s="38">
        <f t="shared" si="84"/>
        <v>2.1316689E-2</v>
      </c>
      <c r="I392" s="38">
        <f t="shared" si="85"/>
        <v>9.8419153112999994E-3</v>
      </c>
      <c r="J392" s="38">
        <f t="shared" si="86"/>
        <v>4.5440122992272099E-3</v>
      </c>
      <c r="K392" s="38">
        <f t="shared" si="87"/>
        <v>1.085572123820748E-4</v>
      </c>
      <c r="L392" s="38">
        <f t="shared" si="88"/>
        <v>5.0120864956803936E-5</v>
      </c>
      <c r="M392" s="38">
        <f t="shared" ca="1" si="89"/>
        <v>2.0249487720020135E-3</v>
      </c>
      <c r="N392" s="38">
        <f t="shared" ca="1" si="90"/>
        <v>1.0647248972614802E-8</v>
      </c>
      <c r="O392" s="128">
        <f t="shared" ca="1" si="91"/>
        <v>8784443.4402202405</v>
      </c>
      <c r="P392" s="38">
        <f t="shared" ca="1" si="92"/>
        <v>272780.2724498575</v>
      </c>
      <c r="Q392" s="38">
        <f t="shared" ca="1" si="93"/>
        <v>1403573.7680724305</v>
      </c>
      <c r="R392" s="12">
        <f t="shared" ca="1" si="94"/>
        <v>3.2630122544383437E-4</v>
      </c>
    </row>
    <row r="393" spans="1:18" x14ac:dyDescent="0.2">
      <c r="A393" s="12">
        <v>4644</v>
      </c>
      <c r="B393" s="12">
        <v>-2.7249999984633178E-3</v>
      </c>
      <c r="C393" s="2">
        <v>0.1</v>
      </c>
      <c r="D393" s="127">
        <f t="shared" si="80"/>
        <v>0.46439999999999998</v>
      </c>
      <c r="E393" s="127">
        <f t="shared" si="81"/>
        <v>-2.7249999984633178E-3</v>
      </c>
      <c r="F393" s="38">
        <f t="shared" si="82"/>
        <v>4.6440000000000002E-2</v>
      </c>
      <c r="G393" s="38">
        <f t="shared" si="83"/>
        <v>-2.7249999984633181E-4</v>
      </c>
      <c r="H393" s="38">
        <f t="shared" si="84"/>
        <v>2.1566736E-2</v>
      </c>
      <c r="I393" s="38">
        <f t="shared" si="85"/>
        <v>1.00155921984E-2</v>
      </c>
      <c r="J393" s="38">
        <f t="shared" si="86"/>
        <v>4.6512410169369601E-3</v>
      </c>
      <c r="K393" s="38">
        <f t="shared" si="87"/>
        <v>-1.2654899992863648E-4</v>
      </c>
      <c r="L393" s="38">
        <f t="shared" si="88"/>
        <v>-5.8769355566858779E-5</v>
      </c>
      <c r="M393" s="38">
        <f t="shared" ca="1" si="89"/>
        <v>2.0395923942540858E-3</v>
      </c>
      <c r="N393" s="38">
        <f t="shared" ca="1" si="90"/>
        <v>2.2701340668740556E-6</v>
      </c>
      <c r="O393" s="128">
        <f t="shared" ca="1" si="91"/>
        <v>8695759.6955761854</v>
      </c>
      <c r="P393" s="38">
        <f t="shared" ca="1" si="92"/>
        <v>311178.56507186271</v>
      </c>
      <c r="Q393" s="38">
        <f t="shared" ca="1" si="93"/>
        <v>1436745.5773819007</v>
      </c>
      <c r="R393" s="12">
        <f t="shared" ca="1" si="94"/>
        <v>-4.7645923927174035E-3</v>
      </c>
    </row>
    <row r="394" spans="1:18" x14ac:dyDescent="0.2">
      <c r="A394" s="12">
        <v>4687</v>
      </c>
      <c r="B394" s="12">
        <v>-1.4661250002973247E-2</v>
      </c>
      <c r="C394" s="2">
        <v>0.1</v>
      </c>
      <c r="D394" s="127">
        <f t="shared" si="80"/>
        <v>0.46870000000000001</v>
      </c>
      <c r="E394" s="127">
        <f t="shared" si="81"/>
        <v>-1.4661250002973247E-2</v>
      </c>
      <c r="F394" s="38">
        <f t="shared" si="82"/>
        <v>4.6870000000000002E-2</v>
      </c>
      <c r="G394" s="38">
        <f t="shared" si="83"/>
        <v>-1.4661250002973249E-3</v>
      </c>
      <c r="H394" s="38">
        <f t="shared" si="84"/>
        <v>2.1967969E-2</v>
      </c>
      <c r="I394" s="38">
        <f t="shared" si="85"/>
        <v>1.0296387070300001E-2</v>
      </c>
      <c r="J394" s="38">
        <f t="shared" si="86"/>
        <v>4.8259166198496104E-3</v>
      </c>
      <c r="K394" s="38">
        <f t="shared" si="87"/>
        <v>-6.8717278763935619E-4</v>
      </c>
      <c r="L394" s="38">
        <f t="shared" si="88"/>
        <v>-3.2207788556656624E-4</v>
      </c>
      <c r="M394" s="38">
        <f t="shared" ca="1" si="89"/>
        <v>2.0628444225372867E-3</v>
      </c>
      <c r="N394" s="38">
        <f t="shared" ca="1" si="90"/>
        <v>2.7969533435339259E-5</v>
      </c>
      <c r="O394" s="128">
        <f t="shared" ca="1" si="91"/>
        <v>8555845.2568491604</v>
      </c>
      <c r="P394" s="38">
        <f t="shared" ca="1" si="92"/>
        <v>377192.69390187756</v>
      </c>
      <c r="Q394" s="38">
        <f t="shared" ca="1" si="93"/>
        <v>1490017.7919546652</v>
      </c>
      <c r="R394" s="12">
        <f t="shared" ca="1" si="94"/>
        <v>-1.6724094425510535E-2</v>
      </c>
    </row>
    <row r="395" spans="1:18" x14ac:dyDescent="0.2">
      <c r="A395" s="12">
        <v>4931</v>
      </c>
      <c r="B395" s="12">
        <v>1.7237499996554106E-3</v>
      </c>
      <c r="C395" s="2">
        <v>0.1</v>
      </c>
      <c r="D395" s="127">
        <f t="shared" si="80"/>
        <v>0.49309999999999998</v>
      </c>
      <c r="E395" s="127">
        <f t="shared" si="81"/>
        <v>1.7237499996554106E-3</v>
      </c>
      <c r="F395" s="38">
        <f t="shared" si="82"/>
        <v>4.931E-2</v>
      </c>
      <c r="G395" s="38">
        <f t="shared" si="83"/>
        <v>1.7237499996554108E-4</v>
      </c>
      <c r="H395" s="38">
        <f t="shared" si="84"/>
        <v>2.4314761000000001E-2</v>
      </c>
      <c r="I395" s="38">
        <f t="shared" si="85"/>
        <v>1.19896086491E-2</v>
      </c>
      <c r="J395" s="38">
        <f t="shared" si="86"/>
        <v>5.9120760248712097E-3</v>
      </c>
      <c r="K395" s="38">
        <f t="shared" si="87"/>
        <v>8.4998112483008302E-5</v>
      </c>
      <c r="L395" s="38">
        <f t="shared" si="88"/>
        <v>4.1912569265371395E-5</v>
      </c>
      <c r="M395" s="38">
        <f t="shared" ca="1" si="89"/>
        <v>2.1931739838980148E-3</v>
      </c>
      <c r="N395" s="38">
        <f t="shared" ca="1" si="90"/>
        <v>2.2035887698220068E-8</v>
      </c>
      <c r="O395" s="128">
        <f t="shared" ca="1" si="91"/>
        <v>7792141.0544260349</v>
      </c>
      <c r="P395" s="38">
        <f t="shared" ca="1" si="92"/>
        <v>859367.78842310223</v>
      </c>
      <c r="Q395" s="38">
        <f t="shared" ca="1" si="93"/>
        <v>1801531.8222854587</v>
      </c>
      <c r="R395" s="12">
        <f t="shared" ca="1" si="94"/>
        <v>-4.6942398424260415E-4</v>
      </c>
    </row>
    <row r="396" spans="1:18" x14ac:dyDescent="0.2">
      <c r="A396" s="12">
        <v>4991</v>
      </c>
      <c r="B396" s="12">
        <v>1.7987499959417619E-3</v>
      </c>
      <c r="C396" s="2">
        <v>0.1</v>
      </c>
      <c r="D396" s="127">
        <f t="shared" si="80"/>
        <v>0.49909999999999999</v>
      </c>
      <c r="E396" s="127">
        <f t="shared" si="81"/>
        <v>1.7987499959417619E-3</v>
      </c>
      <c r="F396" s="38">
        <f t="shared" si="82"/>
        <v>4.9910000000000003E-2</v>
      </c>
      <c r="G396" s="38">
        <f t="shared" si="83"/>
        <v>1.7987499959417621E-4</v>
      </c>
      <c r="H396" s="38">
        <f t="shared" si="84"/>
        <v>2.4910081000000001E-2</v>
      </c>
      <c r="I396" s="38">
        <f t="shared" si="85"/>
        <v>1.2432621427100001E-2</v>
      </c>
      <c r="J396" s="38">
        <f t="shared" si="86"/>
        <v>6.20512135426561E-3</v>
      </c>
      <c r="K396" s="38">
        <f t="shared" si="87"/>
        <v>8.977561229745334E-5</v>
      </c>
      <c r="L396" s="38">
        <f t="shared" si="88"/>
        <v>4.4807008097658963E-5</v>
      </c>
      <c r="M396" s="38">
        <f t="shared" ca="1" si="89"/>
        <v>2.2248023164771189E-3</v>
      </c>
      <c r="N396" s="38">
        <f t="shared" ca="1" si="90"/>
        <v>1.8152057983356264E-8</v>
      </c>
      <c r="O396" s="128">
        <f t="shared" ca="1" si="91"/>
        <v>7612063.6366033358</v>
      </c>
      <c r="P396" s="38">
        <f t="shared" ca="1" si="92"/>
        <v>1004391.8935660076</v>
      </c>
      <c r="Q396" s="38">
        <f t="shared" ca="1" si="93"/>
        <v>1880230.5931981942</v>
      </c>
      <c r="R396" s="12">
        <f t="shared" ca="1" si="94"/>
        <v>-4.2605232053535705E-4</v>
      </c>
    </row>
    <row r="397" spans="1:18" x14ac:dyDescent="0.2">
      <c r="A397" s="12">
        <v>4994</v>
      </c>
      <c r="B397" s="12">
        <v>8.2124999971711077E-3</v>
      </c>
      <c r="C397" s="2">
        <v>0.1</v>
      </c>
      <c r="D397" s="127">
        <f t="shared" si="80"/>
        <v>0.49940000000000001</v>
      </c>
      <c r="E397" s="127">
        <f t="shared" si="81"/>
        <v>8.2124999971711077E-3</v>
      </c>
      <c r="F397" s="38">
        <f t="shared" si="82"/>
        <v>4.9940000000000005E-2</v>
      </c>
      <c r="G397" s="38">
        <f t="shared" si="83"/>
        <v>8.2124999971711077E-4</v>
      </c>
      <c r="H397" s="38">
        <f t="shared" si="84"/>
        <v>2.4940036000000002E-2</v>
      </c>
      <c r="I397" s="38">
        <f t="shared" si="85"/>
        <v>1.2455053978400001E-2</v>
      </c>
      <c r="J397" s="38">
        <f t="shared" si="86"/>
        <v>6.2200539568129602E-3</v>
      </c>
      <c r="K397" s="38">
        <f t="shared" si="87"/>
        <v>4.1013224985872514E-4</v>
      </c>
      <c r="L397" s="38">
        <f t="shared" si="88"/>
        <v>2.0482004557944734E-4</v>
      </c>
      <c r="M397" s="38">
        <f t="shared" ca="1" si="89"/>
        <v>2.2263793819591142E-3</v>
      </c>
      <c r="N397" s="38">
        <f t="shared" ca="1" si="90"/>
        <v>3.583364001986602E-6</v>
      </c>
      <c r="O397" s="128">
        <f t="shared" ca="1" si="91"/>
        <v>7603138.3354104338</v>
      </c>
      <c r="P397" s="38">
        <f t="shared" ca="1" si="92"/>
        <v>1011903.0743973104</v>
      </c>
      <c r="Q397" s="38">
        <f t="shared" ca="1" si="93"/>
        <v>1884184.5036930302</v>
      </c>
      <c r="R397" s="12">
        <f t="shared" ca="1" si="94"/>
        <v>5.9861206152119935E-3</v>
      </c>
    </row>
    <row r="398" spans="1:18" x14ac:dyDescent="0.2">
      <c r="A398" s="12">
        <v>5040</v>
      </c>
      <c r="B398" s="12">
        <v>-9.1000000247731805E-4</v>
      </c>
      <c r="C398" s="2">
        <v>1</v>
      </c>
      <c r="D398" s="127">
        <f t="shared" si="80"/>
        <v>0.504</v>
      </c>
      <c r="E398" s="127">
        <f t="shared" si="81"/>
        <v>-9.1000000247731805E-4</v>
      </c>
      <c r="F398" s="38">
        <f t="shared" si="82"/>
        <v>0.504</v>
      </c>
      <c r="G398" s="38">
        <f t="shared" si="83"/>
        <v>-9.1000000247731805E-4</v>
      </c>
      <c r="H398" s="38">
        <f t="shared" si="84"/>
        <v>0.25401600000000002</v>
      </c>
      <c r="I398" s="38">
        <f t="shared" si="85"/>
        <v>0.12802406400000002</v>
      </c>
      <c r="J398" s="38">
        <f t="shared" si="86"/>
        <v>6.4524128256000013E-2</v>
      </c>
      <c r="K398" s="38">
        <f t="shared" si="87"/>
        <v>-4.5864000124856832E-4</v>
      </c>
      <c r="L398" s="38">
        <f t="shared" si="88"/>
        <v>-2.3115456062927842E-4</v>
      </c>
      <c r="M398" s="38">
        <f t="shared" ca="1" si="89"/>
        <v>2.250509161226712E-3</v>
      </c>
      <c r="N398" s="38">
        <f t="shared" ca="1" si="90"/>
        <v>9.9888181738571471E-6</v>
      </c>
      <c r="O398" s="128">
        <f t="shared" ca="1" si="91"/>
        <v>746721480.5586642</v>
      </c>
      <c r="P398" s="38">
        <f t="shared" ca="1" si="92"/>
        <v>113011580.47689401</v>
      </c>
      <c r="Q398" s="38">
        <f t="shared" ca="1" si="93"/>
        <v>194502592.22927892</v>
      </c>
      <c r="R398" s="12">
        <f t="shared" ca="1" si="94"/>
        <v>-3.1605091637040301E-3</v>
      </c>
    </row>
    <row r="399" spans="1:18" x14ac:dyDescent="0.2">
      <c r="A399" s="12">
        <v>5040</v>
      </c>
      <c r="B399" s="12">
        <v>8.9999994088429958E-5</v>
      </c>
      <c r="C399" s="2">
        <v>1</v>
      </c>
      <c r="D399" s="127">
        <f t="shared" si="80"/>
        <v>0.504</v>
      </c>
      <c r="E399" s="127">
        <f t="shared" si="81"/>
        <v>8.9999994088429958E-5</v>
      </c>
      <c r="F399" s="38">
        <f t="shared" si="82"/>
        <v>0.504</v>
      </c>
      <c r="G399" s="38">
        <f t="shared" si="83"/>
        <v>8.9999994088429958E-5</v>
      </c>
      <c r="H399" s="38">
        <f t="shared" si="84"/>
        <v>0.25401600000000002</v>
      </c>
      <c r="I399" s="38">
        <f t="shared" si="85"/>
        <v>0.12802406400000002</v>
      </c>
      <c r="J399" s="38">
        <f t="shared" si="86"/>
        <v>6.4524128256000013E-2</v>
      </c>
      <c r="K399" s="38">
        <f t="shared" si="87"/>
        <v>4.5359997020568702E-5</v>
      </c>
      <c r="L399" s="38">
        <f t="shared" si="88"/>
        <v>2.2861438498366625E-5</v>
      </c>
      <c r="M399" s="38">
        <f t="shared" ca="1" si="89"/>
        <v>2.250509161226712E-3</v>
      </c>
      <c r="N399" s="38">
        <f t="shared" ca="1" si="90"/>
        <v>4.6677998612885535E-6</v>
      </c>
      <c r="O399" s="128">
        <f t="shared" ca="1" si="91"/>
        <v>746721480.5586642</v>
      </c>
      <c r="P399" s="38">
        <f t="shared" ca="1" si="92"/>
        <v>113011580.47689401</v>
      </c>
      <c r="Q399" s="38">
        <f t="shared" ca="1" si="93"/>
        <v>194502592.22927892</v>
      </c>
      <c r="R399" s="12">
        <f t="shared" ca="1" si="94"/>
        <v>-2.1605091671382821E-3</v>
      </c>
    </row>
    <row r="400" spans="1:18" x14ac:dyDescent="0.2">
      <c r="A400" s="12">
        <v>5093</v>
      </c>
      <c r="B400" s="12">
        <v>2.266249997774139E-3</v>
      </c>
      <c r="C400" s="2">
        <v>0.1</v>
      </c>
      <c r="D400" s="127">
        <f t="shared" si="80"/>
        <v>0.50929999999999997</v>
      </c>
      <c r="E400" s="127">
        <f t="shared" si="81"/>
        <v>2.266249997774139E-3</v>
      </c>
      <c r="F400" s="38">
        <f t="shared" si="82"/>
        <v>5.0930000000000003E-2</v>
      </c>
      <c r="G400" s="38">
        <f t="shared" si="83"/>
        <v>2.2662499977741391E-4</v>
      </c>
      <c r="H400" s="38">
        <f t="shared" si="84"/>
        <v>2.5938649000000001E-2</v>
      </c>
      <c r="I400" s="38">
        <f t="shared" si="85"/>
        <v>1.32105539357E-2</v>
      </c>
      <c r="J400" s="38">
        <f t="shared" si="86"/>
        <v>6.7281351194520096E-3</v>
      </c>
      <c r="K400" s="38">
        <f t="shared" si="87"/>
        <v>1.1542011238663689E-4</v>
      </c>
      <c r="L400" s="38">
        <f t="shared" si="88"/>
        <v>5.8783463238514167E-5</v>
      </c>
      <c r="M400" s="38">
        <f t="shared" ca="1" si="89"/>
        <v>2.2781900672988373E-3</v>
      </c>
      <c r="N400" s="38">
        <f t="shared" ca="1" si="90"/>
        <v>1.4256526025462859E-11</v>
      </c>
      <c r="O400" s="128">
        <f t="shared" ca="1" si="91"/>
        <v>7312761.83557392</v>
      </c>
      <c r="P400" s="38">
        <f t="shared" ca="1" si="92"/>
        <v>1273269.0720137826</v>
      </c>
      <c r="Q400" s="38">
        <f t="shared" ca="1" si="93"/>
        <v>2015601.0463206477</v>
      </c>
      <c r="R400" s="12">
        <f t="shared" ca="1" si="94"/>
        <v>-1.1940069524698279E-5</v>
      </c>
    </row>
    <row r="401" spans="1:18" x14ac:dyDescent="0.2">
      <c r="A401" s="12">
        <v>5118</v>
      </c>
      <c r="B401" s="12">
        <v>1.0047499999927823E-2</v>
      </c>
      <c r="C401" s="2">
        <v>0.1</v>
      </c>
      <c r="D401" s="127">
        <f t="shared" si="80"/>
        <v>0.51180000000000003</v>
      </c>
      <c r="E401" s="127">
        <f t="shared" si="81"/>
        <v>1.0047499999927823E-2</v>
      </c>
      <c r="F401" s="38">
        <f t="shared" si="82"/>
        <v>5.1180000000000003E-2</v>
      </c>
      <c r="G401" s="38">
        <f t="shared" si="83"/>
        <v>1.0047499999927823E-3</v>
      </c>
      <c r="H401" s="38">
        <f t="shared" si="84"/>
        <v>2.6193924000000004E-2</v>
      </c>
      <c r="I401" s="38">
        <f t="shared" si="85"/>
        <v>1.3406050303200003E-2</v>
      </c>
      <c r="J401" s="38">
        <f t="shared" si="86"/>
        <v>6.8612165451777622E-3</v>
      </c>
      <c r="K401" s="38">
        <f t="shared" si="87"/>
        <v>5.1423104999630601E-4</v>
      </c>
      <c r="L401" s="38">
        <f t="shared" si="88"/>
        <v>2.6318345138810946E-4</v>
      </c>
      <c r="M401" s="38">
        <f t="shared" ca="1" si="89"/>
        <v>2.291202205678842E-3</v>
      </c>
      <c r="N401" s="38">
        <f t="shared" ca="1" si="90"/>
        <v>6.0160155473071598E-6</v>
      </c>
      <c r="O401" s="128">
        <f t="shared" ca="1" si="91"/>
        <v>7240701.5901678819</v>
      </c>
      <c r="P401" s="38">
        <f t="shared" ca="1" si="92"/>
        <v>1343320.141351776</v>
      </c>
      <c r="Q401" s="38">
        <f t="shared" ca="1" si="93"/>
        <v>2049056.6926400142</v>
      </c>
      <c r="R401" s="12">
        <f t="shared" ca="1" si="94"/>
        <v>7.7562977942489805E-3</v>
      </c>
    </row>
    <row r="402" spans="1:18" x14ac:dyDescent="0.2">
      <c r="A402" s="12">
        <v>5129</v>
      </c>
      <c r="B402" s="12">
        <v>7.8312499972525984E-3</v>
      </c>
      <c r="C402" s="2">
        <v>0.1</v>
      </c>
      <c r="D402" s="127">
        <f t="shared" si="80"/>
        <v>0.51290000000000002</v>
      </c>
      <c r="E402" s="127">
        <f t="shared" si="81"/>
        <v>7.8312499972525984E-3</v>
      </c>
      <c r="F402" s="38">
        <f t="shared" si="82"/>
        <v>5.1290000000000002E-2</v>
      </c>
      <c r="G402" s="38">
        <f t="shared" si="83"/>
        <v>7.8312499972525988E-4</v>
      </c>
      <c r="H402" s="38">
        <f t="shared" si="84"/>
        <v>2.6306641000000002E-2</v>
      </c>
      <c r="I402" s="38">
        <f t="shared" si="85"/>
        <v>1.3492676168900002E-2</v>
      </c>
      <c r="J402" s="38">
        <f t="shared" si="86"/>
        <v>6.9203936070288113E-3</v>
      </c>
      <c r="K402" s="38">
        <f t="shared" si="87"/>
        <v>4.016648123590858E-4</v>
      </c>
      <c r="L402" s="38">
        <f t="shared" si="88"/>
        <v>2.0601388225897511E-4</v>
      </c>
      <c r="M402" s="38">
        <f t="shared" ca="1" si="89"/>
        <v>2.2969184298771766E-3</v>
      </c>
      <c r="N402" s="38">
        <f t="shared" ca="1" si="90"/>
        <v>3.0628825897648095E-6</v>
      </c>
      <c r="O402" s="128">
        <f t="shared" ca="1" si="91"/>
        <v>7209155.6710531749</v>
      </c>
      <c r="P402" s="38">
        <f t="shared" ca="1" si="92"/>
        <v>1374647.2254708223</v>
      </c>
      <c r="Q402" s="38">
        <f t="shared" ca="1" si="93"/>
        <v>2063809.1751860403</v>
      </c>
      <c r="R402" s="12">
        <f t="shared" ca="1" si="94"/>
        <v>5.5343315673754218E-3</v>
      </c>
    </row>
    <row r="403" spans="1:18" x14ac:dyDescent="0.2">
      <c r="A403" s="12">
        <v>5137</v>
      </c>
      <c r="B403" s="12">
        <v>1.1401249998016283E-2</v>
      </c>
      <c r="C403" s="2">
        <v>0.1</v>
      </c>
      <c r="D403" s="127">
        <f t="shared" si="80"/>
        <v>0.51370000000000005</v>
      </c>
      <c r="E403" s="127">
        <f t="shared" si="81"/>
        <v>1.1401249998016283E-2</v>
      </c>
      <c r="F403" s="38">
        <f t="shared" si="82"/>
        <v>5.1370000000000006E-2</v>
      </c>
      <c r="G403" s="38">
        <f t="shared" si="83"/>
        <v>1.1401249998016284E-3</v>
      </c>
      <c r="H403" s="38">
        <f t="shared" si="84"/>
        <v>2.6388769000000006E-2</v>
      </c>
      <c r="I403" s="38">
        <f t="shared" si="85"/>
        <v>1.3555910635300004E-2</v>
      </c>
      <c r="J403" s="38">
        <f t="shared" si="86"/>
        <v>6.9636712933536125E-3</v>
      </c>
      <c r="K403" s="38">
        <f t="shared" si="87"/>
        <v>5.8568221239809653E-4</v>
      </c>
      <c r="L403" s="38">
        <f t="shared" si="88"/>
        <v>3.0086495250890224E-4</v>
      </c>
      <c r="M403" s="38">
        <f t="shared" ca="1" si="89"/>
        <v>2.3010721845044806E-3</v>
      </c>
      <c r="N403" s="38">
        <f t="shared" ca="1" si="90"/>
        <v>8.2813236237532457E-6</v>
      </c>
      <c r="O403" s="128">
        <f t="shared" ca="1" si="91"/>
        <v>7186274.6649681311</v>
      </c>
      <c r="P403" s="38">
        <f t="shared" ca="1" si="92"/>
        <v>1397622.6715068037</v>
      </c>
      <c r="Q403" s="38">
        <f t="shared" ca="1" si="93"/>
        <v>2074550.2315857788</v>
      </c>
      <c r="R403" s="12">
        <f t="shared" ca="1" si="94"/>
        <v>9.1001778135118023E-3</v>
      </c>
    </row>
    <row r="404" spans="1:18" x14ac:dyDescent="0.2">
      <c r="A404" s="12">
        <v>5164</v>
      </c>
      <c r="B404" s="12">
        <v>-9.6750000011525117E-3</v>
      </c>
      <c r="C404" s="2">
        <v>0.1</v>
      </c>
      <c r="D404" s="127">
        <f t="shared" si="80"/>
        <v>0.51639999999999997</v>
      </c>
      <c r="E404" s="127">
        <f t="shared" si="81"/>
        <v>-9.6750000011525117E-3</v>
      </c>
      <c r="F404" s="38">
        <f t="shared" si="82"/>
        <v>5.1639999999999998E-2</v>
      </c>
      <c r="G404" s="38">
        <f t="shared" si="83"/>
        <v>-9.6750000011525117E-4</v>
      </c>
      <c r="H404" s="38">
        <f t="shared" si="84"/>
        <v>2.6666895999999999E-2</v>
      </c>
      <c r="I404" s="38">
        <f t="shared" si="85"/>
        <v>1.3770785094399999E-2</v>
      </c>
      <c r="J404" s="38">
        <f t="shared" si="86"/>
        <v>7.1112334227481592E-3</v>
      </c>
      <c r="K404" s="38">
        <f t="shared" si="87"/>
        <v>-4.996170000595157E-4</v>
      </c>
      <c r="L404" s="38">
        <f t="shared" si="88"/>
        <v>-2.5800221883073388E-4</v>
      </c>
      <c r="M404" s="38">
        <f t="shared" ca="1" si="89"/>
        <v>2.3150693506368333E-3</v>
      </c>
      <c r="N404" s="38">
        <f t="shared" ca="1" si="90"/>
        <v>1.4376176306071817E-5</v>
      </c>
      <c r="O404" s="128">
        <f t="shared" ca="1" si="91"/>
        <v>7109432.4644648787</v>
      </c>
      <c r="P404" s="38">
        <f t="shared" ca="1" si="92"/>
        <v>1476348.9558204408</v>
      </c>
      <c r="Q404" s="38">
        <f t="shared" ca="1" si="93"/>
        <v>2110873.7983264304</v>
      </c>
      <c r="R404" s="12">
        <f t="shared" ca="1" si="94"/>
        <v>-1.1990069351789345E-2</v>
      </c>
    </row>
    <row r="405" spans="1:18" x14ac:dyDescent="0.2">
      <c r="A405" s="12">
        <v>5164</v>
      </c>
      <c r="B405" s="12">
        <v>-3.6749999999301508E-3</v>
      </c>
      <c r="C405" s="2">
        <v>0.1</v>
      </c>
      <c r="D405" s="127">
        <f t="shared" ref="D405:D468" si="95">A405/A$18</f>
        <v>0.51639999999999997</v>
      </c>
      <c r="E405" s="127">
        <f t="shared" ref="E405:E468" si="96">B405/B$18</f>
        <v>-3.6749999999301508E-3</v>
      </c>
      <c r="F405" s="38">
        <f t="shared" ref="F405:F468" si="97">$C405*D405</f>
        <v>5.1639999999999998E-2</v>
      </c>
      <c r="G405" s="38">
        <f t="shared" ref="G405:G468" si="98">$C405*E405</f>
        <v>-3.6749999999301512E-4</v>
      </c>
      <c r="H405" s="38">
        <f t="shared" ref="H405:H468" si="99">C405*D405*D405</f>
        <v>2.6666895999999999E-2</v>
      </c>
      <c r="I405" s="38">
        <f t="shared" ref="I405:I468" si="100">C405*D405*D405*D405</f>
        <v>1.3770785094399999E-2</v>
      </c>
      <c r="J405" s="38">
        <f t="shared" ref="J405:J468" si="101">C405*D405*D405*D405*D405</f>
        <v>7.1112334227481592E-3</v>
      </c>
      <c r="K405" s="38">
        <f t="shared" ref="K405:K468" si="102">C405*E405*D405</f>
        <v>-1.8977699999639299E-4</v>
      </c>
      <c r="L405" s="38">
        <f t="shared" ref="L405:L468" si="103">C405*E405*D405*D405</f>
        <v>-9.8000842798137334E-5</v>
      </c>
      <c r="M405" s="38">
        <f t="shared" ref="M405:M468" ca="1" si="104">+E$4+E$5*D405+E$6*D405^2</f>
        <v>2.3150693506368333E-3</v>
      </c>
      <c r="N405" s="38">
        <f t="shared" ref="N405:N468" ca="1" si="105">C405*(M405-E405)^2</f>
        <v>3.5880930824601969E-6</v>
      </c>
      <c r="O405" s="128">
        <f t="shared" ref="O405:O468" ca="1" si="106">(C405*O$1-O$2*F405+O$3*H405)^2</f>
        <v>7109432.4644648787</v>
      </c>
      <c r="P405" s="38">
        <f t="shared" ref="P405:P468" ca="1" si="107">(-C405*O$2+O$4*F405-O$5*H405)^2</f>
        <v>1476348.9558204408</v>
      </c>
      <c r="Q405" s="38">
        <f t="shared" ref="Q405:Q468" ca="1" si="108">+(C405*O$3-F405*O$5+H405*O$6)^2</f>
        <v>2110873.7983264304</v>
      </c>
      <c r="R405" s="12">
        <f t="shared" ref="R405:R468" ca="1" si="109">+E405-M405</f>
        <v>-5.9900693505669841E-3</v>
      </c>
    </row>
    <row r="406" spans="1:18" x14ac:dyDescent="0.2">
      <c r="A406" s="12">
        <v>5218</v>
      </c>
      <c r="B406" s="12">
        <v>1.5172500003245659E-2</v>
      </c>
      <c r="C406" s="2">
        <v>0.1</v>
      </c>
      <c r="D406" s="127">
        <f t="shared" si="95"/>
        <v>0.52180000000000004</v>
      </c>
      <c r="E406" s="127">
        <f t="shared" si="96"/>
        <v>1.5172500003245659E-2</v>
      </c>
      <c r="F406" s="38">
        <f t="shared" si="97"/>
        <v>5.2180000000000004E-2</v>
      </c>
      <c r="G406" s="38">
        <f t="shared" si="98"/>
        <v>1.517250000324566E-3</v>
      </c>
      <c r="H406" s="38">
        <f t="shared" si="99"/>
        <v>2.7227524000000003E-2</v>
      </c>
      <c r="I406" s="38">
        <f t="shared" si="100"/>
        <v>1.4207322023200002E-2</v>
      </c>
      <c r="J406" s="38">
        <f t="shared" si="101"/>
        <v>7.4133806317057621E-3</v>
      </c>
      <c r="K406" s="38">
        <f t="shared" si="102"/>
        <v>7.9170105016935859E-4</v>
      </c>
      <c r="L406" s="38">
        <f t="shared" si="103"/>
        <v>4.1310960797837136E-4</v>
      </c>
      <c r="M406" s="38">
        <f t="shared" ca="1" si="104"/>
        <v>2.3429629849290451E-3</v>
      </c>
      <c r="N406" s="38">
        <f t="shared" ca="1" si="105"/>
        <v>1.6459702010435635E-5</v>
      </c>
      <c r="O406" s="128">
        <f t="shared" ca="1" si="106"/>
        <v>6957503.1938870288</v>
      </c>
      <c r="P406" s="38">
        <f t="shared" ca="1" si="107"/>
        <v>1639191.2389199627</v>
      </c>
      <c r="Q406" s="38">
        <f t="shared" ca="1" si="108"/>
        <v>2183838.9752793284</v>
      </c>
      <c r="R406" s="12">
        <f t="shared" ca="1" si="109"/>
        <v>1.2829537018316614E-2</v>
      </c>
    </row>
    <row r="407" spans="1:18" x14ac:dyDescent="0.2">
      <c r="A407" s="12">
        <v>5253</v>
      </c>
      <c r="B407" s="12">
        <v>-1.0333749996789265E-2</v>
      </c>
      <c r="C407" s="2">
        <v>0.1</v>
      </c>
      <c r="D407" s="127">
        <f t="shared" si="95"/>
        <v>0.52529999999999999</v>
      </c>
      <c r="E407" s="127">
        <f t="shared" si="96"/>
        <v>-1.0333749996789265E-2</v>
      </c>
      <c r="F407" s="38">
        <f t="shared" si="97"/>
        <v>5.253E-2</v>
      </c>
      <c r="G407" s="38">
        <f t="shared" si="98"/>
        <v>-1.0333749996789265E-3</v>
      </c>
      <c r="H407" s="38">
        <f t="shared" si="99"/>
        <v>2.7594008999999999E-2</v>
      </c>
      <c r="I407" s="38">
        <f t="shared" si="100"/>
        <v>1.4495132927699999E-2</v>
      </c>
      <c r="J407" s="38">
        <f t="shared" si="101"/>
        <v>7.6142933269208093E-3</v>
      </c>
      <c r="K407" s="38">
        <f t="shared" si="102"/>
        <v>-5.4283188733134015E-4</v>
      </c>
      <c r="L407" s="38">
        <f t="shared" si="103"/>
        <v>-2.8514959041515297E-4</v>
      </c>
      <c r="M407" s="38">
        <f t="shared" ca="1" si="104"/>
        <v>2.3609704789926246E-3</v>
      </c>
      <c r="N407" s="38">
        <f t="shared" ca="1" si="105"/>
        <v>1.6115592795823595E-5</v>
      </c>
      <c r="O407" s="128">
        <f t="shared" ca="1" si="106"/>
        <v>6860271.8860839987</v>
      </c>
      <c r="P407" s="38">
        <f t="shared" ca="1" si="107"/>
        <v>1748491.2568634774</v>
      </c>
      <c r="Q407" s="38">
        <f t="shared" ca="1" si="108"/>
        <v>2231341.548296426</v>
      </c>
      <c r="R407" s="12">
        <f t="shared" ca="1" si="109"/>
        <v>-1.2694720475781889E-2</v>
      </c>
    </row>
    <row r="408" spans="1:18" x14ac:dyDescent="0.2">
      <c r="A408" s="12">
        <v>5486</v>
      </c>
      <c r="B408" s="12">
        <v>7.2674999973969534E-3</v>
      </c>
      <c r="C408" s="2">
        <v>0.1</v>
      </c>
      <c r="D408" s="127">
        <f t="shared" si="95"/>
        <v>0.54859999999999998</v>
      </c>
      <c r="E408" s="127">
        <f t="shared" si="96"/>
        <v>7.2674999973969534E-3</v>
      </c>
      <c r="F408" s="38">
        <f t="shared" si="97"/>
        <v>5.4859999999999999E-2</v>
      </c>
      <c r="G408" s="38">
        <f t="shared" si="98"/>
        <v>7.2674999973969538E-4</v>
      </c>
      <c r="H408" s="38">
        <f t="shared" si="99"/>
        <v>3.0096195999999999E-2</v>
      </c>
      <c r="I408" s="38">
        <f t="shared" si="100"/>
        <v>1.6510773125599999E-2</v>
      </c>
      <c r="J408" s="38">
        <f t="shared" si="101"/>
        <v>9.0578101367041596E-3</v>
      </c>
      <c r="K408" s="38">
        <f t="shared" si="102"/>
        <v>3.9869504985719689E-4</v>
      </c>
      <c r="L408" s="38">
        <f t="shared" si="103"/>
        <v>2.187241043516582E-4</v>
      </c>
      <c r="M408" s="38">
        <f t="shared" ca="1" si="104"/>
        <v>2.4794113573526656E-3</v>
      </c>
      <c r="N408" s="38">
        <f t="shared" ca="1" si="105"/>
        <v>2.2925792824921159E-6</v>
      </c>
      <c r="O408" s="128">
        <f t="shared" ca="1" si="106"/>
        <v>6237400.4885613937</v>
      </c>
      <c r="P408" s="38">
        <f t="shared" ca="1" si="107"/>
        <v>2546749.1569693917</v>
      </c>
      <c r="Q408" s="38">
        <f t="shared" ca="1" si="108"/>
        <v>2550906.0104485187</v>
      </c>
      <c r="R408" s="12">
        <f t="shared" ca="1" si="109"/>
        <v>4.7880886400442878E-3</v>
      </c>
    </row>
    <row r="409" spans="1:18" x14ac:dyDescent="0.2">
      <c r="A409" s="12">
        <v>5595</v>
      </c>
      <c r="B409" s="12">
        <v>3.3750002330634743E-5</v>
      </c>
      <c r="C409" s="2">
        <v>0.1</v>
      </c>
      <c r="D409" s="127">
        <f t="shared" si="95"/>
        <v>0.5595</v>
      </c>
      <c r="E409" s="127">
        <f t="shared" si="96"/>
        <v>3.3750002330634743E-5</v>
      </c>
      <c r="F409" s="38">
        <f t="shared" si="97"/>
        <v>5.595E-2</v>
      </c>
      <c r="G409" s="38">
        <f t="shared" si="98"/>
        <v>3.3750002330634743E-6</v>
      </c>
      <c r="H409" s="38">
        <f t="shared" si="99"/>
        <v>3.1304024999999999E-2</v>
      </c>
      <c r="I409" s="38">
        <f t="shared" si="100"/>
        <v>1.75146019875E-2</v>
      </c>
      <c r="J409" s="38">
        <f t="shared" si="101"/>
        <v>9.7994198120062489E-3</v>
      </c>
      <c r="K409" s="38">
        <f t="shared" si="102"/>
        <v>1.8883126303990138E-6</v>
      </c>
      <c r="L409" s="38">
        <f t="shared" si="103"/>
        <v>1.0565109167082483E-6</v>
      </c>
      <c r="M409" s="38">
        <f t="shared" ca="1" si="104"/>
        <v>2.5339611099689423E-3</v>
      </c>
      <c r="N409" s="38">
        <f t="shared" ca="1" si="105"/>
        <v>6.2510555827579731E-7</v>
      </c>
      <c r="O409" s="128">
        <f t="shared" ca="1" si="106"/>
        <v>5960259.5572998179</v>
      </c>
      <c r="P409" s="38">
        <f t="shared" ca="1" si="107"/>
        <v>2959174.1633060691</v>
      </c>
      <c r="Q409" s="38">
        <f t="shared" ca="1" si="108"/>
        <v>2701788.532747284</v>
      </c>
      <c r="R409" s="12">
        <f t="shared" ca="1" si="109"/>
        <v>-2.5002111076383076E-3</v>
      </c>
    </row>
    <row r="410" spans="1:18" x14ac:dyDescent="0.2">
      <c r="A410" s="12">
        <v>5595</v>
      </c>
      <c r="B410" s="12">
        <v>2.0337500027380884E-3</v>
      </c>
      <c r="C410" s="2">
        <v>0.1</v>
      </c>
      <c r="D410" s="127">
        <f t="shared" si="95"/>
        <v>0.5595</v>
      </c>
      <c r="E410" s="127">
        <f t="shared" si="96"/>
        <v>2.0337500027380884E-3</v>
      </c>
      <c r="F410" s="38">
        <f t="shared" si="97"/>
        <v>5.595E-2</v>
      </c>
      <c r="G410" s="38">
        <f t="shared" si="98"/>
        <v>2.0337500027380886E-4</v>
      </c>
      <c r="H410" s="38">
        <f t="shared" si="99"/>
        <v>3.1304024999999999E-2</v>
      </c>
      <c r="I410" s="38">
        <f t="shared" si="100"/>
        <v>1.75146019875E-2</v>
      </c>
      <c r="J410" s="38">
        <f t="shared" si="101"/>
        <v>9.7994198120062489E-3</v>
      </c>
      <c r="K410" s="38">
        <f t="shared" si="102"/>
        <v>1.1378831265319606E-4</v>
      </c>
      <c r="L410" s="38">
        <f t="shared" si="103"/>
        <v>6.3664560929463189E-5</v>
      </c>
      <c r="M410" s="38">
        <f t="shared" ca="1" si="104"/>
        <v>2.5339611099689423E-3</v>
      </c>
      <c r="N410" s="38">
        <f t="shared" ca="1" si="105"/>
        <v>2.5021115179711688E-8</v>
      </c>
      <c r="O410" s="128">
        <f t="shared" ca="1" si="106"/>
        <v>5960259.5572998179</v>
      </c>
      <c r="P410" s="38">
        <f t="shared" ca="1" si="107"/>
        <v>2959174.1633060691</v>
      </c>
      <c r="Q410" s="38">
        <f t="shared" ca="1" si="108"/>
        <v>2701788.532747284</v>
      </c>
      <c r="R410" s="12">
        <f t="shared" ca="1" si="109"/>
        <v>-5.0021110723085394E-4</v>
      </c>
    </row>
    <row r="411" spans="1:18" x14ac:dyDescent="0.2">
      <c r="A411" s="12">
        <v>5595</v>
      </c>
      <c r="B411" s="12">
        <v>3.0337499993038364E-3</v>
      </c>
      <c r="C411" s="2">
        <v>0.1</v>
      </c>
      <c r="D411" s="127">
        <f t="shared" si="95"/>
        <v>0.5595</v>
      </c>
      <c r="E411" s="127">
        <f t="shared" si="96"/>
        <v>3.0337499993038364E-3</v>
      </c>
      <c r="F411" s="38">
        <f t="shared" si="97"/>
        <v>5.595E-2</v>
      </c>
      <c r="G411" s="38">
        <f t="shared" si="98"/>
        <v>3.0337499993038364E-4</v>
      </c>
      <c r="H411" s="38">
        <f t="shared" si="99"/>
        <v>3.1304024999999999E-2</v>
      </c>
      <c r="I411" s="38">
        <f t="shared" si="100"/>
        <v>1.75146019875E-2</v>
      </c>
      <c r="J411" s="38">
        <f t="shared" si="101"/>
        <v>9.7994198120062489E-3</v>
      </c>
      <c r="K411" s="38">
        <f t="shared" si="102"/>
        <v>1.6973831246104964E-4</v>
      </c>
      <c r="L411" s="38">
        <f t="shared" si="103"/>
        <v>9.4968585821957272E-5</v>
      </c>
      <c r="M411" s="38">
        <f t="shared" ca="1" si="104"/>
        <v>2.5339611099689423E-3</v>
      </c>
      <c r="N411" s="38">
        <f t="shared" ca="1" si="105"/>
        <v>2.49788933902607E-8</v>
      </c>
      <c r="O411" s="128">
        <f t="shared" ca="1" si="106"/>
        <v>5960259.5572998179</v>
      </c>
      <c r="P411" s="38">
        <f t="shared" ca="1" si="107"/>
        <v>2959174.1633060691</v>
      </c>
      <c r="Q411" s="38">
        <f t="shared" ca="1" si="108"/>
        <v>2701788.532747284</v>
      </c>
      <c r="R411" s="12">
        <f t="shared" ca="1" si="109"/>
        <v>4.9978888933489406E-4</v>
      </c>
    </row>
    <row r="412" spans="1:18" x14ac:dyDescent="0.2">
      <c r="A412" s="12">
        <v>5595</v>
      </c>
      <c r="B412" s="12">
        <v>8.0337499966844916E-3</v>
      </c>
      <c r="C412" s="2">
        <v>0.1</v>
      </c>
      <c r="D412" s="127">
        <f t="shared" si="95"/>
        <v>0.5595</v>
      </c>
      <c r="E412" s="127">
        <f t="shared" si="96"/>
        <v>8.0337499966844916E-3</v>
      </c>
      <c r="F412" s="38">
        <f t="shared" si="97"/>
        <v>5.595E-2</v>
      </c>
      <c r="G412" s="38">
        <f t="shared" si="98"/>
        <v>8.0337499966844919E-4</v>
      </c>
      <c r="H412" s="38">
        <f t="shared" si="99"/>
        <v>3.1304024999999999E-2</v>
      </c>
      <c r="I412" s="38">
        <f t="shared" si="100"/>
        <v>1.75146019875E-2</v>
      </c>
      <c r="J412" s="38">
        <f t="shared" si="101"/>
        <v>9.7994198120062489E-3</v>
      </c>
      <c r="K412" s="38">
        <f t="shared" si="102"/>
        <v>4.4948831231449729E-4</v>
      </c>
      <c r="L412" s="38">
        <f t="shared" si="103"/>
        <v>2.5148871073996126E-4</v>
      </c>
      <c r="M412" s="38">
        <f t="shared" ca="1" si="104"/>
        <v>2.5339611099689423E-3</v>
      </c>
      <c r="N412" s="38">
        <f t="shared" ca="1" si="105"/>
        <v>3.0247677798439865E-6</v>
      </c>
      <c r="O412" s="128">
        <f t="shared" ca="1" si="106"/>
        <v>5960259.5572998179</v>
      </c>
      <c r="P412" s="38">
        <f t="shared" ca="1" si="107"/>
        <v>2959174.1633060691</v>
      </c>
      <c r="Q412" s="38">
        <f t="shared" ca="1" si="108"/>
        <v>2701788.532747284</v>
      </c>
      <c r="R412" s="12">
        <f t="shared" ca="1" si="109"/>
        <v>5.4997888867155493E-3</v>
      </c>
    </row>
    <row r="413" spans="1:18" x14ac:dyDescent="0.2">
      <c r="A413" s="12">
        <v>5603</v>
      </c>
      <c r="B413" s="12">
        <v>8.6037500004749745E-3</v>
      </c>
      <c r="C413" s="2">
        <v>0.1</v>
      </c>
      <c r="D413" s="127">
        <f t="shared" si="95"/>
        <v>0.56030000000000002</v>
      </c>
      <c r="E413" s="127">
        <f t="shared" si="96"/>
        <v>8.6037500004749745E-3</v>
      </c>
      <c r="F413" s="38">
        <f t="shared" si="97"/>
        <v>5.6030000000000003E-2</v>
      </c>
      <c r="G413" s="38">
        <f t="shared" si="98"/>
        <v>8.6037500004749752E-4</v>
      </c>
      <c r="H413" s="38">
        <f t="shared" si="99"/>
        <v>3.1393609000000003E-2</v>
      </c>
      <c r="I413" s="38">
        <f t="shared" si="100"/>
        <v>1.7589839122700002E-2</v>
      </c>
      <c r="J413" s="38">
        <f t="shared" si="101"/>
        <v>9.8555868604488124E-3</v>
      </c>
      <c r="K413" s="38">
        <f t="shared" si="102"/>
        <v>4.8206811252661286E-4</v>
      </c>
      <c r="L413" s="38">
        <f t="shared" si="103"/>
        <v>2.7010276344866121E-4</v>
      </c>
      <c r="M413" s="38">
        <f t="shared" ca="1" si="104"/>
        <v>2.5379432129997857E-3</v>
      </c>
      <c r="N413" s="38">
        <f t="shared" ca="1" si="105"/>
        <v>3.6794011982980076E-6</v>
      </c>
      <c r="O413" s="128">
        <f t="shared" ca="1" si="106"/>
        <v>5940269.037793261</v>
      </c>
      <c r="P413" s="38">
        <f t="shared" ca="1" si="107"/>
        <v>2990350.0632788017</v>
      </c>
      <c r="Q413" s="38">
        <f t="shared" ca="1" si="108"/>
        <v>2712883.5369708175</v>
      </c>
      <c r="R413" s="12">
        <f t="shared" ca="1" si="109"/>
        <v>6.0658067874751892E-3</v>
      </c>
    </row>
    <row r="414" spans="1:18" x14ac:dyDescent="0.2">
      <c r="A414" s="12">
        <v>5646</v>
      </c>
      <c r="B414" s="12">
        <v>6.6674999980023131E-3</v>
      </c>
      <c r="C414" s="2">
        <v>0.1</v>
      </c>
      <c r="D414" s="127">
        <f t="shared" si="95"/>
        <v>0.56459999999999999</v>
      </c>
      <c r="E414" s="127">
        <f t="shared" si="96"/>
        <v>6.6674999980023131E-3</v>
      </c>
      <c r="F414" s="38">
        <f t="shared" si="97"/>
        <v>5.6460000000000003E-2</v>
      </c>
      <c r="G414" s="38">
        <f t="shared" si="98"/>
        <v>6.6674999980023133E-4</v>
      </c>
      <c r="H414" s="38">
        <f t="shared" si="99"/>
        <v>3.1877316000000003E-2</v>
      </c>
      <c r="I414" s="38">
        <f t="shared" si="100"/>
        <v>1.7997932613600002E-2</v>
      </c>
      <c r="J414" s="38">
        <f t="shared" si="101"/>
        <v>1.0161632753638562E-2</v>
      </c>
      <c r="K414" s="38">
        <f t="shared" si="102"/>
        <v>3.764470498872106E-4</v>
      </c>
      <c r="L414" s="38">
        <f t="shared" si="103"/>
        <v>2.125420043663191E-4</v>
      </c>
      <c r="M414" s="38">
        <f t="shared" ca="1" si="104"/>
        <v>2.5592965296726703E-3</v>
      </c>
      <c r="N414" s="38">
        <f t="shared" ca="1" si="105"/>
        <v>1.6877335737195707E-6</v>
      </c>
      <c r="O414" s="128">
        <f t="shared" ca="1" si="106"/>
        <v>5833632.2106514312</v>
      </c>
      <c r="P414" s="38">
        <f t="shared" ca="1" si="107"/>
        <v>3159966.9172634035</v>
      </c>
      <c r="Q414" s="38">
        <f t="shared" ca="1" si="108"/>
        <v>2772554.1082629566</v>
      </c>
      <c r="R414" s="12">
        <f t="shared" ca="1" si="109"/>
        <v>4.1082034683296428E-3</v>
      </c>
    </row>
    <row r="415" spans="1:18" x14ac:dyDescent="0.2">
      <c r="A415" s="12">
        <v>5651</v>
      </c>
      <c r="B415" s="12">
        <v>9.0237499971408397E-3</v>
      </c>
      <c r="C415" s="2">
        <v>0.1</v>
      </c>
      <c r="D415" s="127">
        <f t="shared" si="95"/>
        <v>0.56510000000000005</v>
      </c>
      <c r="E415" s="127">
        <f t="shared" si="96"/>
        <v>9.0237499971408397E-3</v>
      </c>
      <c r="F415" s="38">
        <f t="shared" si="97"/>
        <v>5.6510000000000005E-2</v>
      </c>
      <c r="G415" s="38">
        <f t="shared" si="98"/>
        <v>9.0237499971408403E-4</v>
      </c>
      <c r="H415" s="38">
        <f t="shared" si="99"/>
        <v>3.1933801000000005E-2</v>
      </c>
      <c r="I415" s="38">
        <f t="shared" si="100"/>
        <v>1.8045790945100004E-2</v>
      </c>
      <c r="J415" s="38">
        <f t="shared" si="101"/>
        <v>1.0197676463076013E-2</v>
      </c>
      <c r="K415" s="38">
        <f t="shared" si="102"/>
        <v>5.0993211233842897E-4</v>
      </c>
      <c r="L415" s="38">
        <f t="shared" si="103"/>
        <v>2.8816263668244625E-4</v>
      </c>
      <c r="M415" s="38">
        <f t="shared" ca="1" si="104"/>
        <v>2.5617739482058626E-3</v>
      </c>
      <c r="N415" s="38">
        <f t="shared" ca="1" si="105"/>
        <v>4.17571344570093E-6</v>
      </c>
      <c r="O415" s="128">
        <f t="shared" ca="1" si="106"/>
        <v>5821321.1604926912</v>
      </c>
      <c r="P415" s="38">
        <f t="shared" ca="1" si="107"/>
        <v>3179910.8442096636</v>
      </c>
      <c r="Q415" s="38">
        <f t="shared" ca="1" si="108"/>
        <v>2779495.8219346204</v>
      </c>
      <c r="R415" s="12">
        <f t="shared" ca="1" si="109"/>
        <v>6.4619760489349771E-3</v>
      </c>
    </row>
    <row r="416" spans="1:18" x14ac:dyDescent="0.2">
      <c r="A416" s="12">
        <v>5654</v>
      </c>
      <c r="B416" s="12">
        <v>-7.6249999983701855E-4</v>
      </c>
      <c r="C416" s="2">
        <v>0.1</v>
      </c>
      <c r="D416" s="127">
        <f t="shared" si="95"/>
        <v>0.56540000000000001</v>
      </c>
      <c r="E416" s="127">
        <f t="shared" si="96"/>
        <v>-7.6249999983701855E-4</v>
      </c>
      <c r="F416" s="38">
        <f t="shared" si="97"/>
        <v>5.6540000000000007E-2</v>
      </c>
      <c r="G416" s="38">
        <f t="shared" si="98"/>
        <v>-7.6249999983701863E-5</v>
      </c>
      <c r="H416" s="38">
        <f t="shared" si="99"/>
        <v>3.1967716000000007E-2</v>
      </c>
      <c r="I416" s="38">
        <f t="shared" si="100"/>
        <v>1.8074546626400005E-2</v>
      </c>
      <c r="J416" s="38">
        <f t="shared" si="101"/>
        <v>1.0219348662566564E-2</v>
      </c>
      <c r="K416" s="38">
        <f t="shared" si="102"/>
        <v>-4.3111749990785033E-5</v>
      </c>
      <c r="L416" s="38">
        <f t="shared" si="103"/>
        <v>-2.4375383444789859E-5</v>
      </c>
      <c r="M416" s="38">
        <f t="shared" ca="1" si="104"/>
        <v>2.5632598467991798E-3</v>
      </c>
      <c r="N416" s="38">
        <f t="shared" ca="1" si="105"/>
        <v>1.1060678557497631E-6</v>
      </c>
      <c r="O416" s="128">
        <f t="shared" ca="1" si="106"/>
        <v>5813943.3605453186</v>
      </c>
      <c r="P416" s="38">
        <f t="shared" ca="1" si="107"/>
        <v>3191899.0389656164</v>
      </c>
      <c r="Q416" s="38">
        <f t="shared" ca="1" si="108"/>
        <v>2783661.1280196444</v>
      </c>
      <c r="R416" s="12">
        <f t="shared" ca="1" si="109"/>
        <v>-3.3257598466361984E-3</v>
      </c>
    </row>
    <row r="417" spans="1:18" x14ac:dyDescent="0.2">
      <c r="A417" s="12">
        <v>6096</v>
      </c>
      <c r="B417" s="12">
        <v>-4.2699999976321124E-3</v>
      </c>
      <c r="C417" s="2">
        <v>0.1</v>
      </c>
      <c r="D417" s="127">
        <f t="shared" si="95"/>
        <v>0.60960000000000003</v>
      </c>
      <c r="E417" s="127">
        <f t="shared" si="96"/>
        <v>-4.2699999976321124E-3</v>
      </c>
      <c r="F417" s="38">
        <f t="shared" si="97"/>
        <v>6.0960000000000007E-2</v>
      </c>
      <c r="G417" s="38">
        <f t="shared" si="98"/>
        <v>-4.2699999976321125E-4</v>
      </c>
      <c r="H417" s="38">
        <f t="shared" si="99"/>
        <v>3.7161216000000004E-2</v>
      </c>
      <c r="I417" s="38">
        <f t="shared" si="100"/>
        <v>2.2653477273600002E-2</v>
      </c>
      <c r="J417" s="38">
        <f t="shared" si="101"/>
        <v>1.3809559745986561E-2</v>
      </c>
      <c r="K417" s="38">
        <f t="shared" si="102"/>
        <v>-2.6029919985565359E-4</v>
      </c>
      <c r="L417" s="38">
        <f t="shared" si="103"/>
        <v>-1.5867839223200644E-4</v>
      </c>
      <c r="M417" s="38">
        <f t="shared" ca="1" si="104"/>
        <v>2.777654053857481E-3</v>
      </c>
      <c r="N417" s="38">
        <f t="shared" ca="1" si="105"/>
        <v>4.9669427629477686E-6</v>
      </c>
      <c r="O417" s="128">
        <f t="shared" ca="1" si="106"/>
        <v>4797315.4678734373</v>
      </c>
      <c r="P417" s="38">
        <f t="shared" ca="1" si="107"/>
        <v>5118371.9777967529</v>
      </c>
      <c r="Q417" s="38">
        <f t="shared" ca="1" si="108"/>
        <v>3396140.6926747207</v>
      </c>
      <c r="R417" s="12">
        <f t="shared" ca="1" si="109"/>
        <v>-7.0476540514895934E-3</v>
      </c>
    </row>
    <row r="418" spans="1:18" x14ac:dyDescent="0.2">
      <c r="A418" s="12">
        <v>6096</v>
      </c>
      <c r="B418" s="12">
        <v>-3.2700000010663643E-3</v>
      </c>
      <c r="C418" s="2">
        <v>0.1</v>
      </c>
      <c r="D418" s="127">
        <f t="shared" si="95"/>
        <v>0.60960000000000003</v>
      </c>
      <c r="E418" s="127">
        <f t="shared" si="96"/>
        <v>-3.2700000010663643E-3</v>
      </c>
      <c r="F418" s="38">
        <f t="shared" si="97"/>
        <v>6.0960000000000007E-2</v>
      </c>
      <c r="G418" s="38">
        <f t="shared" si="98"/>
        <v>-3.2700000010663647E-4</v>
      </c>
      <c r="H418" s="38">
        <f t="shared" si="99"/>
        <v>3.7161216000000004E-2</v>
      </c>
      <c r="I418" s="38">
        <f t="shared" si="100"/>
        <v>2.2653477273600002E-2</v>
      </c>
      <c r="J418" s="38">
        <f t="shared" si="101"/>
        <v>1.3809559745986561E-2</v>
      </c>
      <c r="K418" s="38">
        <f t="shared" si="102"/>
        <v>-1.9933920006500559E-4</v>
      </c>
      <c r="L418" s="38">
        <f t="shared" si="103"/>
        <v>-1.2151717635962742E-4</v>
      </c>
      <c r="M418" s="38">
        <f t="shared" ca="1" si="104"/>
        <v>2.777654053857481E-3</v>
      </c>
      <c r="N418" s="38">
        <f t="shared" ca="1" si="105"/>
        <v>3.6574119568036827E-6</v>
      </c>
      <c r="O418" s="128">
        <f t="shared" ca="1" si="106"/>
        <v>4797315.4678734373</v>
      </c>
      <c r="P418" s="38">
        <f t="shared" ca="1" si="107"/>
        <v>5118371.9777967529</v>
      </c>
      <c r="Q418" s="38">
        <f t="shared" ca="1" si="108"/>
        <v>3396140.6926747207</v>
      </c>
      <c r="R418" s="12">
        <f t="shared" ca="1" si="109"/>
        <v>-6.0476540549238454E-3</v>
      </c>
    </row>
    <row r="419" spans="1:18" x14ac:dyDescent="0.2">
      <c r="A419" s="12">
        <v>6134</v>
      </c>
      <c r="B419" s="12">
        <v>1.4375000027939677E-3</v>
      </c>
      <c r="C419" s="2">
        <v>0.1</v>
      </c>
      <c r="D419" s="127">
        <f t="shared" si="95"/>
        <v>0.61339999999999995</v>
      </c>
      <c r="E419" s="127">
        <f t="shared" si="96"/>
        <v>1.4375000027939677E-3</v>
      </c>
      <c r="F419" s="38">
        <f t="shared" si="97"/>
        <v>6.1339999999999999E-2</v>
      </c>
      <c r="G419" s="38">
        <f t="shared" si="98"/>
        <v>1.4375000027939678E-4</v>
      </c>
      <c r="H419" s="38">
        <f t="shared" si="99"/>
        <v>3.7625955999999995E-2</v>
      </c>
      <c r="I419" s="38">
        <f t="shared" si="100"/>
        <v>2.3079761410399996E-2</v>
      </c>
      <c r="J419" s="38">
        <f t="shared" si="101"/>
        <v>1.4157125649139356E-2</v>
      </c>
      <c r="K419" s="38">
        <f t="shared" si="102"/>
        <v>8.8176250171381973E-5</v>
      </c>
      <c r="L419" s="38">
        <f t="shared" si="103"/>
        <v>5.40873118551257E-5</v>
      </c>
      <c r="M419" s="38">
        <f t="shared" ca="1" si="104"/>
        <v>2.7956662147927713E-3</v>
      </c>
      <c r="N419" s="38">
        <f t="shared" ca="1" si="105"/>
        <v>1.8446154594151793E-7</v>
      </c>
      <c r="O419" s="128">
        <f t="shared" ca="1" si="106"/>
        <v>4716241.8276329553</v>
      </c>
      <c r="P419" s="38">
        <f t="shared" ca="1" si="107"/>
        <v>5297025.9477473348</v>
      </c>
      <c r="Q419" s="38">
        <f t="shared" ca="1" si="108"/>
        <v>3448348.3344898373</v>
      </c>
      <c r="R419" s="12">
        <f t="shared" ca="1" si="109"/>
        <v>-1.3581662119988036E-3</v>
      </c>
    </row>
    <row r="420" spans="1:18" x14ac:dyDescent="0.2">
      <c r="A420" s="12">
        <v>6161</v>
      </c>
      <c r="B420" s="12">
        <v>-6.3875000341795385E-4</v>
      </c>
      <c r="C420" s="2">
        <v>0.1</v>
      </c>
      <c r="D420" s="127">
        <f t="shared" si="95"/>
        <v>0.61609999999999998</v>
      </c>
      <c r="E420" s="127">
        <f t="shared" si="96"/>
        <v>-6.3875000341795385E-4</v>
      </c>
      <c r="F420" s="38">
        <f t="shared" si="97"/>
        <v>6.1609999999999998E-2</v>
      </c>
      <c r="G420" s="38">
        <f t="shared" si="98"/>
        <v>-6.3875000341795393E-5</v>
      </c>
      <c r="H420" s="38">
        <f t="shared" si="99"/>
        <v>3.7957920999999999E-2</v>
      </c>
      <c r="I420" s="38">
        <f t="shared" si="100"/>
        <v>2.33858751281E-2</v>
      </c>
      <c r="J420" s="38">
        <f t="shared" si="101"/>
        <v>1.4408037666422409E-2</v>
      </c>
      <c r="K420" s="38">
        <f t="shared" si="102"/>
        <v>-3.935338771058014E-5</v>
      </c>
      <c r="L420" s="38">
        <f t="shared" si="103"/>
        <v>-2.4245622168488423E-5</v>
      </c>
      <c r="M420" s="38">
        <f t="shared" ca="1" si="104"/>
        <v>2.8084239256340481E-3</v>
      </c>
      <c r="N420" s="38">
        <f t="shared" ca="1" si="105"/>
        <v>1.1883008097135818E-6</v>
      </c>
      <c r="O420" s="128">
        <f t="shared" ca="1" si="106"/>
        <v>4659226.1581171704</v>
      </c>
      <c r="P420" s="38">
        <f t="shared" ca="1" si="107"/>
        <v>5425037.6033468395</v>
      </c>
      <c r="Q420" s="38">
        <f t="shared" ca="1" si="108"/>
        <v>3485367.0856376207</v>
      </c>
      <c r="R420" s="12">
        <f t="shared" ca="1" si="109"/>
        <v>-3.447173929052002E-3</v>
      </c>
    </row>
    <row r="421" spans="1:18" x14ac:dyDescent="0.2">
      <c r="A421" s="12">
        <v>6169</v>
      </c>
      <c r="B421" s="12">
        <v>-2.0687500000349246E-3</v>
      </c>
      <c r="C421" s="2">
        <v>0.1</v>
      </c>
      <c r="D421" s="127">
        <f t="shared" si="95"/>
        <v>0.6169</v>
      </c>
      <c r="E421" s="127">
        <f t="shared" si="96"/>
        <v>-2.0687500000349246E-3</v>
      </c>
      <c r="F421" s="38">
        <f t="shared" si="97"/>
        <v>6.1690000000000002E-2</v>
      </c>
      <c r="G421" s="38">
        <f t="shared" si="98"/>
        <v>-2.0687500000349246E-4</v>
      </c>
      <c r="H421" s="38">
        <f t="shared" si="99"/>
        <v>3.8056561000000003E-2</v>
      </c>
      <c r="I421" s="38">
        <f t="shared" si="100"/>
        <v>2.3477092480900002E-2</v>
      </c>
      <c r="J421" s="38">
        <f t="shared" si="101"/>
        <v>1.4483018351467212E-2</v>
      </c>
      <c r="K421" s="38">
        <f t="shared" si="102"/>
        <v>-1.276211875021545E-4</v>
      </c>
      <c r="L421" s="38">
        <f t="shared" si="103"/>
        <v>-7.8729510570079106E-5</v>
      </c>
      <c r="M421" s="38">
        <f t="shared" ca="1" si="104"/>
        <v>2.8121975419618936E-3</v>
      </c>
      <c r="N421" s="38">
        <f t="shared" ca="1" si="105"/>
        <v>2.3823648907724781E-6</v>
      </c>
      <c r="O421" s="128">
        <f t="shared" ca="1" si="106"/>
        <v>4642426.1973334989</v>
      </c>
      <c r="P421" s="38">
        <f t="shared" ca="1" si="107"/>
        <v>5463134.1776957409</v>
      </c>
      <c r="Q421" s="38">
        <f t="shared" ca="1" si="108"/>
        <v>3496322.7226616386</v>
      </c>
      <c r="R421" s="12">
        <f t="shared" ca="1" si="109"/>
        <v>-4.8809475419968181E-3</v>
      </c>
    </row>
    <row r="422" spans="1:18" x14ac:dyDescent="0.2">
      <c r="A422" s="12">
        <v>6169</v>
      </c>
      <c r="B422" s="12">
        <v>1.4931249999790452E-2</v>
      </c>
      <c r="C422" s="2">
        <v>0.1</v>
      </c>
      <c r="D422" s="127">
        <f t="shared" si="95"/>
        <v>0.6169</v>
      </c>
      <c r="E422" s="127">
        <f t="shared" si="96"/>
        <v>1.4931249999790452E-2</v>
      </c>
      <c r="F422" s="38">
        <f t="shared" si="97"/>
        <v>6.1690000000000002E-2</v>
      </c>
      <c r="G422" s="38">
        <f t="shared" si="98"/>
        <v>1.4931249999790453E-3</v>
      </c>
      <c r="H422" s="38">
        <f t="shared" si="99"/>
        <v>3.8056561000000003E-2</v>
      </c>
      <c r="I422" s="38">
        <f t="shared" si="100"/>
        <v>2.3477092480900002E-2</v>
      </c>
      <c r="J422" s="38">
        <f t="shared" si="101"/>
        <v>1.4483018351467212E-2</v>
      </c>
      <c r="K422" s="38">
        <f t="shared" si="102"/>
        <v>9.2110881248707308E-4</v>
      </c>
      <c r="L422" s="38">
        <f t="shared" si="103"/>
        <v>5.6823202642327536E-4</v>
      </c>
      <c r="M422" s="38">
        <f t="shared" ca="1" si="104"/>
        <v>2.8121975419618936E-3</v>
      </c>
      <c r="N422" s="38">
        <f t="shared" ca="1" si="105"/>
        <v>1.4687143247560042E-5</v>
      </c>
      <c r="O422" s="128">
        <f t="shared" ca="1" si="106"/>
        <v>4642426.1973334989</v>
      </c>
      <c r="P422" s="38">
        <f t="shared" ca="1" si="107"/>
        <v>5463134.1776957409</v>
      </c>
      <c r="Q422" s="38">
        <f t="shared" ca="1" si="108"/>
        <v>3496322.7226616386</v>
      </c>
      <c r="R422" s="12">
        <f t="shared" ca="1" si="109"/>
        <v>1.2119052457828558E-2</v>
      </c>
    </row>
    <row r="423" spans="1:18" x14ac:dyDescent="0.2">
      <c r="A423" s="12">
        <v>6174</v>
      </c>
      <c r="B423" s="12">
        <v>8.2874999934574589E-3</v>
      </c>
      <c r="C423" s="2">
        <v>0.1</v>
      </c>
      <c r="D423" s="127">
        <f t="shared" si="95"/>
        <v>0.61739999999999995</v>
      </c>
      <c r="E423" s="127">
        <f t="shared" si="96"/>
        <v>8.2874999934574589E-3</v>
      </c>
      <c r="F423" s="38">
        <f t="shared" si="97"/>
        <v>6.1739999999999996E-2</v>
      </c>
      <c r="G423" s="38">
        <f t="shared" si="98"/>
        <v>8.2874999934574596E-4</v>
      </c>
      <c r="H423" s="38">
        <f t="shared" si="99"/>
        <v>3.8118275999999993E-2</v>
      </c>
      <c r="I423" s="38">
        <f t="shared" si="100"/>
        <v>2.3534223602399994E-2</v>
      </c>
      <c r="J423" s="38">
        <f t="shared" si="101"/>
        <v>1.4530029652121756E-2</v>
      </c>
      <c r="K423" s="38">
        <f t="shared" si="102"/>
        <v>5.1167024959606353E-4</v>
      </c>
      <c r="L423" s="38">
        <f t="shared" si="103"/>
        <v>3.159052121006096E-4</v>
      </c>
      <c r="M423" s="38">
        <f t="shared" ca="1" si="104"/>
        <v>2.8145545557405937E-3</v>
      </c>
      <c r="N423" s="38">
        <f t="shared" ca="1" si="105"/>
        <v>2.995313176422585E-6</v>
      </c>
      <c r="O423" s="128">
        <f t="shared" ca="1" si="106"/>
        <v>4631947.8870200384</v>
      </c>
      <c r="P423" s="38">
        <f t="shared" ca="1" si="107"/>
        <v>5486982.8371021524</v>
      </c>
      <c r="Q423" s="38">
        <f t="shared" ca="1" si="108"/>
        <v>3503166.9127182863</v>
      </c>
      <c r="R423" s="12">
        <f t="shared" ca="1" si="109"/>
        <v>5.4729454377168653E-3</v>
      </c>
    </row>
    <row r="424" spans="1:18" x14ac:dyDescent="0.2">
      <c r="A424" s="12">
        <v>6177</v>
      </c>
      <c r="B424" s="12">
        <v>3.5012500011362135E-3</v>
      </c>
      <c r="C424" s="2">
        <v>0.1</v>
      </c>
      <c r="D424" s="127">
        <f t="shared" si="95"/>
        <v>0.61770000000000003</v>
      </c>
      <c r="E424" s="127">
        <f t="shared" si="96"/>
        <v>3.5012500011362135E-3</v>
      </c>
      <c r="F424" s="38">
        <f t="shared" si="97"/>
        <v>6.1770000000000005E-2</v>
      </c>
      <c r="G424" s="38">
        <f t="shared" si="98"/>
        <v>3.5012500011362136E-4</v>
      </c>
      <c r="H424" s="38">
        <f t="shared" si="99"/>
        <v>3.8155329000000002E-2</v>
      </c>
      <c r="I424" s="38">
        <f t="shared" si="100"/>
        <v>2.3568546723300002E-2</v>
      </c>
      <c r="J424" s="38">
        <f t="shared" si="101"/>
        <v>1.4558291310982413E-2</v>
      </c>
      <c r="K424" s="38">
        <f t="shared" si="102"/>
        <v>2.1627221257018391E-4</v>
      </c>
      <c r="L424" s="38">
        <f t="shared" si="103"/>
        <v>1.335913457046026E-4</v>
      </c>
      <c r="M424" s="38">
        <f t="shared" ca="1" si="104"/>
        <v>2.8159682114812161E-3</v>
      </c>
      <c r="N424" s="38">
        <f t="shared" ca="1" si="105"/>
        <v>4.6961113123275619E-8</v>
      </c>
      <c r="O424" s="128">
        <f t="shared" ca="1" si="106"/>
        <v>4625668.8919238355</v>
      </c>
      <c r="P424" s="38">
        <f t="shared" ca="1" si="107"/>
        <v>5501306.0988832638</v>
      </c>
      <c r="Q424" s="38">
        <f t="shared" ca="1" si="108"/>
        <v>3507272.2747371653</v>
      </c>
      <c r="R424" s="12">
        <f t="shared" ca="1" si="109"/>
        <v>6.8528178965499746E-4</v>
      </c>
    </row>
    <row r="425" spans="1:18" x14ac:dyDescent="0.2">
      <c r="A425" s="12">
        <v>6193</v>
      </c>
      <c r="B425" s="12">
        <v>-1.3587499997811392E-3</v>
      </c>
      <c r="C425" s="2">
        <v>0.1</v>
      </c>
      <c r="D425" s="127">
        <f t="shared" si="95"/>
        <v>0.61929999999999996</v>
      </c>
      <c r="E425" s="127">
        <f t="shared" si="96"/>
        <v>-1.3587499997811392E-3</v>
      </c>
      <c r="F425" s="38">
        <f t="shared" si="97"/>
        <v>6.1929999999999999E-2</v>
      </c>
      <c r="G425" s="38">
        <f t="shared" si="98"/>
        <v>-1.3587499997811392E-4</v>
      </c>
      <c r="H425" s="38">
        <f t="shared" si="99"/>
        <v>3.8353248999999999E-2</v>
      </c>
      <c r="I425" s="38">
        <f t="shared" si="100"/>
        <v>2.3752167105699998E-2</v>
      </c>
      <c r="J425" s="38">
        <f t="shared" si="101"/>
        <v>1.4709717088560009E-2</v>
      </c>
      <c r="K425" s="38">
        <f t="shared" si="102"/>
        <v>-8.4147387486445944E-5</v>
      </c>
      <c r="L425" s="38">
        <f t="shared" si="103"/>
        <v>-5.2112477070355969E-5</v>
      </c>
      <c r="M425" s="38">
        <f t="shared" ca="1" si="104"/>
        <v>2.823500710094292E-3</v>
      </c>
      <c r="N425" s="38">
        <f t="shared" ca="1" si="105"/>
        <v>1.7491221000253549E-6</v>
      </c>
      <c r="O425" s="128">
        <f t="shared" ca="1" si="106"/>
        <v>4592281.9798922967</v>
      </c>
      <c r="P425" s="38">
        <f t="shared" ca="1" si="107"/>
        <v>5577873.5659308797</v>
      </c>
      <c r="Q425" s="38">
        <f t="shared" ca="1" si="108"/>
        <v>3529152.6879250584</v>
      </c>
      <c r="R425" s="12">
        <f t="shared" ca="1" si="109"/>
        <v>-4.1822507098754312E-3</v>
      </c>
    </row>
    <row r="426" spans="1:18" x14ac:dyDescent="0.2">
      <c r="A426" s="12">
        <v>6196</v>
      </c>
      <c r="B426" s="12">
        <v>5.854999995790422E-3</v>
      </c>
      <c r="C426" s="2">
        <v>0.1</v>
      </c>
      <c r="D426" s="127">
        <f t="shared" si="95"/>
        <v>0.61960000000000004</v>
      </c>
      <c r="E426" s="127">
        <f t="shared" si="96"/>
        <v>5.854999995790422E-3</v>
      </c>
      <c r="F426" s="38">
        <f t="shared" si="97"/>
        <v>6.1960000000000008E-2</v>
      </c>
      <c r="G426" s="38">
        <f t="shared" si="98"/>
        <v>5.8549999957904222E-4</v>
      </c>
      <c r="H426" s="38">
        <f t="shared" si="99"/>
        <v>3.8390416000000011E-2</v>
      </c>
      <c r="I426" s="38">
        <f t="shared" si="100"/>
        <v>2.3786701753600009E-2</v>
      </c>
      <c r="J426" s="38">
        <f t="shared" si="101"/>
        <v>1.4738240406530566E-2</v>
      </c>
      <c r="K426" s="38">
        <f t="shared" si="102"/>
        <v>3.6277579973917459E-4</v>
      </c>
      <c r="L426" s="38">
        <f t="shared" si="103"/>
        <v>2.2477588551839258E-4</v>
      </c>
      <c r="M426" s="38">
        <f t="shared" ca="1" si="104"/>
        <v>2.8249117413335729E-3</v>
      </c>
      <c r="N426" s="38">
        <f t="shared" ca="1" si="105"/>
        <v>9.181434829797355E-7</v>
      </c>
      <c r="O426" s="128">
        <f t="shared" ca="1" si="106"/>
        <v>4586040.8557200842</v>
      </c>
      <c r="P426" s="38">
        <f t="shared" ca="1" si="107"/>
        <v>5592262.8582211481</v>
      </c>
      <c r="Q426" s="38">
        <f t="shared" ca="1" si="108"/>
        <v>3533252.4364637309</v>
      </c>
      <c r="R426" s="12">
        <f t="shared" ca="1" si="109"/>
        <v>3.030088254456849E-3</v>
      </c>
    </row>
    <row r="427" spans="1:18" x14ac:dyDescent="0.2">
      <c r="A427" s="12">
        <v>6196</v>
      </c>
      <c r="B427" s="12">
        <v>1.1854999997012783E-2</v>
      </c>
      <c r="C427" s="2">
        <v>0.1</v>
      </c>
      <c r="D427" s="127">
        <f t="shared" si="95"/>
        <v>0.61960000000000004</v>
      </c>
      <c r="E427" s="127">
        <f t="shared" si="96"/>
        <v>1.1854999997012783E-2</v>
      </c>
      <c r="F427" s="38">
        <f t="shared" si="97"/>
        <v>6.1960000000000008E-2</v>
      </c>
      <c r="G427" s="38">
        <f t="shared" si="98"/>
        <v>1.1854999997012784E-3</v>
      </c>
      <c r="H427" s="38">
        <f t="shared" si="99"/>
        <v>3.8390416000000011E-2</v>
      </c>
      <c r="I427" s="38">
        <f t="shared" si="100"/>
        <v>2.3786701753600009E-2</v>
      </c>
      <c r="J427" s="38">
        <f t="shared" si="101"/>
        <v>1.4738240406530566E-2</v>
      </c>
      <c r="K427" s="38">
        <f t="shared" si="102"/>
        <v>7.3453579981491214E-4</v>
      </c>
      <c r="L427" s="38">
        <f t="shared" si="103"/>
        <v>4.5511838156531961E-4</v>
      </c>
      <c r="M427" s="38">
        <f t="shared" ca="1" si="104"/>
        <v>2.8249117413335729E-3</v>
      </c>
      <c r="N427" s="38">
        <f t="shared" ca="1" si="105"/>
        <v>8.1542493905355582E-6</v>
      </c>
      <c r="O427" s="128">
        <f t="shared" ca="1" si="106"/>
        <v>4586040.8557200842</v>
      </c>
      <c r="P427" s="38">
        <f t="shared" ca="1" si="107"/>
        <v>5592262.8582211481</v>
      </c>
      <c r="Q427" s="38">
        <f t="shared" ca="1" si="108"/>
        <v>3533252.4364637309</v>
      </c>
      <c r="R427" s="12">
        <f t="shared" ca="1" si="109"/>
        <v>9.0300882556792091E-3</v>
      </c>
    </row>
    <row r="428" spans="1:18" x14ac:dyDescent="0.2">
      <c r="A428" s="12">
        <v>6198</v>
      </c>
      <c r="B428" s="12">
        <v>2.9974999924888834E-3</v>
      </c>
      <c r="C428" s="2">
        <v>0.1</v>
      </c>
      <c r="D428" s="127">
        <f t="shared" si="95"/>
        <v>0.61980000000000002</v>
      </c>
      <c r="E428" s="127">
        <f t="shared" si="96"/>
        <v>2.9974999924888834E-3</v>
      </c>
      <c r="F428" s="38">
        <f t="shared" si="97"/>
        <v>6.1980000000000007E-2</v>
      </c>
      <c r="G428" s="38">
        <f t="shared" si="98"/>
        <v>2.9974999924888837E-4</v>
      </c>
      <c r="H428" s="38">
        <f t="shared" si="99"/>
        <v>3.8415204000000008E-2</v>
      </c>
      <c r="I428" s="38">
        <f t="shared" si="100"/>
        <v>2.3809743439200007E-2</v>
      </c>
      <c r="J428" s="38">
        <f t="shared" si="101"/>
        <v>1.4757278983616165E-2</v>
      </c>
      <c r="K428" s="38">
        <f t="shared" si="102"/>
        <v>1.85785049534461E-4</v>
      </c>
      <c r="L428" s="38">
        <f t="shared" si="103"/>
        <v>1.1514957370145893E-4</v>
      </c>
      <c r="M428" s="38">
        <f t="shared" ca="1" si="104"/>
        <v>2.8258521986070121E-3</v>
      </c>
      <c r="N428" s="38">
        <f t="shared" ca="1" si="105"/>
        <v>2.9462965144513372E-9</v>
      </c>
      <c r="O428" s="128">
        <f t="shared" ca="1" si="106"/>
        <v>4581883.4213299081</v>
      </c>
      <c r="P428" s="38">
        <f t="shared" ca="1" si="107"/>
        <v>5601861.4491515104</v>
      </c>
      <c r="Q428" s="38">
        <f t="shared" ca="1" si="108"/>
        <v>3535985.0984304547</v>
      </c>
      <c r="R428" s="12">
        <f t="shared" ca="1" si="109"/>
        <v>1.716477938818713E-4</v>
      </c>
    </row>
    <row r="429" spans="1:18" x14ac:dyDescent="0.2">
      <c r="A429" s="12">
        <v>6204</v>
      </c>
      <c r="B429" s="12">
        <v>3.4250000026077032E-3</v>
      </c>
      <c r="C429" s="2">
        <v>0.1</v>
      </c>
      <c r="D429" s="127">
        <f t="shared" si="95"/>
        <v>0.62039999999999995</v>
      </c>
      <c r="E429" s="127">
        <f t="shared" si="96"/>
        <v>3.4250000026077032E-3</v>
      </c>
      <c r="F429" s="38">
        <f t="shared" si="97"/>
        <v>6.2039999999999998E-2</v>
      </c>
      <c r="G429" s="38">
        <f t="shared" si="98"/>
        <v>3.4250000026077033E-4</v>
      </c>
      <c r="H429" s="38">
        <f t="shared" si="99"/>
        <v>3.8489615999999997E-2</v>
      </c>
      <c r="I429" s="38">
        <f t="shared" si="100"/>
        <v>2.3878957766399995E-2</v>
      </c>
      <c r="J429" s="38">
        <f t="shared" si="101"/>
        <v>1.4814505398274556E-2</v>
      </c>
      <c r="K429" s="38">
        <f t="shared" si="102"/>
        <v>2.1248700016178188E-4</v>
      </c>
      <c r="L429" s="38">
        <f t="shared" si="103"/>
        <v>1.3182693490036948E-4</v>
      </c>
      <c r="M429" s="38">
        <f t="shared" ca="1" si="104"/>
        <v>2.8286724653741311E-3</v>
      </c>
      <c r="N429" s="38">
        <f t="shared" ca="1" si="105"/>
        <v>3.5560653166305729E-8</v>
      </c>
      <c r="O429" s="128">
        <f t="shared" ca="1" si="106"/>
        <v>4569427.0189746404</v>
      </c>
      <c r="P429" s="38">
        <f t="shared" ca="1" si="107"/>
        <v>5630684.6197211863</v>
      </c>
      <c r="Q429" s="38">
        <f t="shared" ca="1" si="108"/>
        <v>3544180.6478209733</v>
      </c>
      <c r="R429" s="12">
        <f t="shared" ca="1" si="109"/>
        <v>5.9632753723357209E-4</v>
      </c>
    </row>
    <row r="430" spans="1:18" x14ac:dyDescent="0.2">
      <c r="A430" s="12">
        <v>6206</v>
      </c>
      <c r="B430" s="12">
        <v>1.2567500001750886E-2</v>
      </c>
      <c r="C430" s="2">
        <v>0.1</v>
      </c>
      <c r="D430" s="127">
        <f t="shared" si="95"/>
        <v>0.62060000000000004</v>
      </c>
      <c r="E430" s="127">
        <f t="shared" si="96"/>
        <v>1.2567500001750886E-2</v>
      </c>
      <c r="F430" s="38">
        <f t="shared" si="97"/>
        <v>6.2060000000000004E-2</v>
      </c>
      <c r="G430" s="38">
        <f t="shared" si="98"/>
        <v>1.2567500001750887E-3</v>
      </c>
      <c r="H430" s="38">
        <f t="shared" si="99"/>
        <v>3.8514436000000006E-2</v>
      </c>
      <c r="I430" s="38">
        <f t="shared" si="100"/>
        <v>2.3902058981600006E-2</v>
      </c>
      <c r="J430" s="38">
        <f t="shared" si="101"/>
        <v>1.4833617803980965E-2</v>
      </c>
      <c r="K430" s="38">
        <f t="shared" si="102"/>
        <v>7.7993905010866017E-4</v>
      </c>
      <c r="L430" s="38">
        <f t="shared" si="103"/>
        <v>4.8403017449743455E-4</v>
      </c>
      <c r="M430" s="38">
        <f t="shared" ca="1" si="104"/>
        <v>2.8296121859454392E-3</v>
      </c>
      <c r="N430" s="38">
        <f t="shared" ca="1" si="105"/>
        <v>9.482645911321221E-6</v>
      </c>
      <c r="O430" s="128">
        <f t="shared" ca="1" si="106"/>
        <v>4565280.1816553762</v>
      </c>
      <c r="P430" s="38">
        <f t="shared" ca="1" si="107"/>
        <v>5640301.4445359828</v>
      </c>
      <c r="Q430" s="38">
        <f t="shared" ca="1" si="108"/>
        <v>3546911.6798085384</v>
      </c>
      <c r="R430" s="12">
        <f t="shared" ca="1" si="109"/>
        <v>9.7378878158054481E-3</v>
      </c>
    </row>
    <row r="431" spans="1:18" x14ac:dyDescent="0.2">
      <c r="A431" s="12">
        <v>6231</v>
      </c>
      <c r="B431" s="12">
        <v>6.3487500010523945E-3</v>
      </c>
      <c r="C431" s="2">
        <v>0.1</v>
      </c>
      <c r="D431" s="127">
        <f t="shared" si="95"/>
        <v>0.62309999999999999</v>
      </c>
      <c r="E431" s="127">
        <f t="shared" si="96"/>
        <v>6.3487500010523945E-3</v>
      </c>
      <c r="F431" s="38">
        <f t="shared" si="97"/>
        <v>6.2310000000000004E-2</v>
      </c>
      <c r="G431" s="38">
        <f t="shared" si="98"/>
        <v>6.3487500010523952E-4</v>
      </c>
      <c r="H431" s="38">
        <f t="shared" si="99"/>
        <v>3.8825361000000003E-2</v>
      </c>
      <c r="I431" s="38">
        <f t="shared" si="100"/>
        <v>2.41920824391E-2</v>
      </c>
      <c r="J431" s="38">
        <f t="shared" si="101"/>
        <v>1.5074086567803209E-2</v>
      </c>
      <c r="K431" s="38">
        <f t="shared" si="102"/>
        <v>3.9559061256557473E-4</v>
      </c>
      <c r="L431" s="38">
        <f t="shared" si="103"/>
        <v>2.4649251068960959E-4</v>
      </c>
      <c r="M431" s="38">
        <f t="shared" ca="1" si="104"/>
        <v>2.8413431532762143E-3</v>
      </c>
      <c r="N431" s="38">
        <f t="shared" ca="1" si="105"/>
        <v>1.2301902795827242E-6</v>
      </c>
      <c r="O431" s="128">
        <f t="shared" ca="1" si="106"/>
        <v>4513667.6908188257</v>
      </c>
      <c r="P431" s="38">
        <f t="shared" ca="1" si="107"/>
        <v>5760891.3649925292</v>
      </c>
      <c r="Q431" s="38">
        <f t="shared" ca="1" si="108"/>
        <v>3581014.2950526848</v>
      </c>
      <c r="R431" s="12">
        <f t="shared" ca="1" si="109"/>
        <v>3.5074068477761802E-3</v>
      </c>
    </row>
    <row r="432" spans="1:18" x14ac:dyDescent="0.2">
      <c r="A432" s="12">
        <v>6279</v>
      </c>
      <c r="B432" s="12">
        <v>1.4687500006402843E-3</v>
      </c>
      <c r="C432" s="2">
        <v>1</v>
      </c>
      <c r="D432" s="127">
        <f t="shared" si="95"/>
        <v>0.62790000000000001</v>
      </c>
      <c r="E432" s="127">
        <f t="shared" si="96"/>
        <v>1.4687500006402843E-3</v>
      </c>
      <c r="F432" s="38">
        <f t="shared" si="97"/>
        <v>0.62790000000000001</v>
      </c>
      <c r="G432" s="38">
        <f t="shared" si="98"/>
        <v>1.4687500006402843E-3</v>
      </c>
      <c r="H432" s="38">
        <f t="shared" si="99"/>
        <v>0.39425841</v>
      </c>
      <c r="I432" s="38">
        <f t="shared" si="100"/>
        <v>0.24755485563900001</v>
      </c>
      <c r="J432" s="38">
        <f t="shared" si="101"/>
        <v>0.15543969385572812</v>
      </c>
      <c r="K432" s="38">
        <f t="shared" si="102"/>
        <v>9.2222812540203455E-4</v>
      </c>
      <c r="L432" s="38">
        <f t="shared" si="103"/>
        <v>5.7906703993993748E-4</v>
      </c>
      <c r="M432" s="38">
        <f t="shared" ca="1" si="104"/>
        <v>2.8637859416679899E-3</v>
      </c>
      <c r="N432" s="38">
        <f t="shared" ca="1" si="105"/>
        <v>1.946125276759056E-6</v>
      </c>
      <c r="O432" s="128">
        <f t="shared" ca="1" si="106"/>
        <v>441572351.13191509</v>
      </c>
      <c r="P432" s="38">
        <f t="shared" ca="1" si="107"/>
        <v>599434348.29244041</v>
      </c>
      <c r="Q432" s="38">
        <f t="shared" ca="1" si="108"/>
        <v>364629895.91942644</v>
      </c>
      <c r="R432" s="12">
        <f t="shared" ca="1" si="109"/>
        <v>-1.3950359410277056E-3</v>
      </c>
    </row>
    <row r="433" spans="1:18" x14ac:dyDescent="0.2">
      <c r="A433" s="12">
        <v>6287</v>
      </c>
      <c r="B433" s="12">
        <v>5.3387499938253313E-3</v>
      </c>
      <c r="C433" s="2">
        <v>0.1</v>
      </c>
      <c r="D433" s="127">
        <f t="shared" si="95"/>
        <v>0.62870000000000004</v>
      </c>
      <c r="E433" s="127">
        <f t="shared" si="96"/>
        <v>5.3387499938253313E-3</v>
      </c>
      <c r="F433" s="38">
        <f t="shared" si="97"/>
        <v>6.2870000000000009E-2</v>
      </c>
      <c r="G433" s="38">
        <f t="shared" si="98"/>
        <v>5.3387499938253315E-4</v>
      </c>
      <c r="H433" s="38">
        <f t="shared" si="99"/>
        <v>3.9526369000000006E-2</v>
      </c>
      <c r="I433" s="38">
        <f t="shared" si="100"/>
        <v>2.4850228190300003E-2</v>
      </c>
      <c r="J433" s="38">
        <f t="shared" si="101"/>
        <v>1.5623338463241612E-2</v>
      </c>
      <c r="K433" s="38">
        <f t="shared" si="102"/>
        <v>3.3564721211179862E-4</v>
      </c>
      <c r="L433" s="38">
        <f t="shared" si="103"/>
        <v>2.110214022546878E-4</v>
      </c>
      <c r="M433" s="38">
        <f t="shared" ca="1" si="104"/>
        <v>2.8675160925701222E-3</v>
      </c>
      <c r="N433" s="38">
        <f t="shared" ca="1" si="105"/>
        <v>6.1069969947130417E-7</v>
      </c>
      <c r="O433" s="128">
        <f t="shared" ca="1" si="106"/>
        <v>4399545.9599016458</v>
      </c>
      <c r="P433" s="38">
        <f t="shared" ca="1" si="107"/>
        <v>6033490.549145991</v>
      </c>
      <c r="Q433" s="38">
        <f t="shared" ca="1" si="108"/>
        <v>3657153.880953196</v>
      </c>
      <c r="R433" s="12">
        <f t="shared" ca="1" si="109"/>
        <v>2.4712339012552091E-3</v>
      </c>
    </row>
    <row r="434" spans="1:18" x14ac:dyDescent="0.2">
      <c r="A434" s="12">
        <v>6304</v>
      </c>
      <c r="B434" s="12">
        <v>8.5499999913736247E-3</v>
      </c>
      <c r="C434" s="2">
        <v>0.1</v>
      </c>
      <c r="D434" s="127">
        <f t="shared" si="95"/>
        <v>0.63039999999999996</v>
      </c>
      <c r="E434" s="127">
        <f t="shared" si="96"/>
        <v>8.5499999913736247E-3</v>
      </c>
      <c r="F434" s="38">
        <f t="shared" si="97"/>
        <v>6.3039999999999999E-2</v>
      </c>
      <c r="G434" s="38">
        <f t="shared" si="98"/>
        <v>8.5499999913736253E-4</v>
      </c>
      <c r="H434" s="38">
        <f t="shared" si="99"/>
        <v>3.9740415999999994E-2</v>
      </c>
      <c r="I434" s="38">
        <f t="shared" si="100"/>
        <v>2.5052358246399994E-2</v>
      </c>
      <c r="J434" s="38">
        <f t="shared" si="101"/>
        <v>1.5793006638530557E-2</v>
      </c>
      <c r="K434" s="38">
        <f t="shared" si="102"/>
        <v>5.3899199945619332E-4</v>
      </c>
      <c r="L434" s="38">
        <f t="shared" si="103"/>
        <v>3.3978055645718423E-4</v>
      </c>
      <c r="M434" s="38">
        <f t="shared" ca="1" si="104"/>
        <v>2.8754328789119782E-3</v>
      </c>
      <c r="N434" s="38">
        <f t="shared" ca="1" si="105"/>
        <v>3.2200711913831305E-6</v>
      </c>
      <c r="O434" s="128">
        <f t="shared" ca="1" si="106"/>
        <v>4365306.9527874291</v>
      </c>
      <c r="P434" s="38">
        <f t="shared" ca="1" si="107"/>
        <v>6116898.2228206601</v>
      </c>
      <c r="Q434" s="38">
        <f t="shared" ca="1" si="108"/>
        <v>3680194.9897069717</v>
      </c>
      <c r="R434" s="12">
        <f t="shared" ca="1" si="109"/>
        <v>5.6745671124616461E-3</v>
      </c>
    </row>
    <row r="435" spans="1:18" x14ac:dyDescent="0.2">
      <c r="A435" s="12">
        <v>6304</v>
      </c>
      <c r="B435" s="12">
        <v>1.0549999991781078E-2</v>
      </c>
      <c r="C435" s="2">
        <v>0.1</v>
      </c>
      <c r="D435" s="127">
        <f t="shared" si="95"/>
        <v>0.63039999999999996</v>
      </c>
      <c r="E435" s="127">
        <f t="shared" si="96"/>
        <v>1.0549999991781078E-2</v>
      </c>
      <c r="F435" s="38">
        <f t="shared" si="97"/>
        <v>6.3039999999999999E-2</v>
      </c>
      <c r="G435" s="38">
        <f t="shared" si="98"/>
        <v>1.0549999991781079E-3</v>
      </c>
      <c r="H435" s="38">
        <f t="shared" si="99"/>
        <v>3.9740415999999994E-2</v>
      </c>
      <c r="I435" s="38">
        <f t="shared" si="100"/>
        <v>2.5052358246399994E-2</v>
      </c>
      <c r="J435" s="38">
        <f t="shared" si="101"/>
        <v>1.5793006638530557E-2</v>
      </c>
      <c r="K435" s="38">
        <f t="shared" si="102"/>
        <v>6.6507199948187914E-4</v>
      </c>
      <c r="L435" s="38">
        <f t="shared" si="103"/>
        <v>4.192613884733766E-4</v>
      </c>
      <c r="M435" s="38">
        <f t="shared" ca="1" si="104"/>
        <v>2.8754328789119782E-3</v>
      </c>
      <c r="N435" s="38">
        <f t="shared" ca="1" si="105"/>
        <v>5.8898980369931955E-6</v>
      </c>
      <c r="O435" s="128">
        <f t="shared" ca="1" si="106"/>
        <v>4365306.9527874291</v>
      </c>
      <c r="P435" s="38">
        <f t="shared" ca="1" si="107"/>
        <v>6116898.2228206601</v>
      </c>
      <c r="Q435" s="38">
        <f t="shared" ca="1" si="108"/>
        <v>3680194.9897069717</v>
      </c>
      <c r="R435" s="12">
        <f t="shared" ca="1" si="109"/>
        <v>7.6745671128690997E-3</v>
      </c>
    </row>
    <row r="436" spans="1:18" x14ac:dyDescent="0.2">
      <c r="A436" s="12">
        <v>6304</v>
      </c>
      <c r="B436" s="12">
        <v>1.2549999992188532E-2</v>
      </c>
      <c r="C436" s="2">
        <v>0.1</v>
      </c>
      <c r="D436" s="127">
        <f t="shared" si="95"/>
        <v>0.63039999999999996</v>
      </c>
      <c r="E436" s="127">
        <f t="shared" si="96"/>
        <v>1.2549999992188532E-2</v>
      </c>
      <c r="F436" s="38">
        <f t="shared" si="97"/>
        <v>6.3039999999999999E-2</v>
      </c>
      <c r="G436" s="38">
        <f t="shared" si="98"/>
        <v>1.2549999992188532E-3</v>
      </c>
      <c r="H436" s="38">
        <f t="shared" si="99"/>
        <v>3.9740415999999994E-2</v>
      </c>
      <c r="I436" s="38">
        <f t="shared" si="100"/>
        <v>2.5052358246399994E-2</v>
      </c>
      <c r="J436" s="38">
        <f t="shared" si="101"/>
        <v>1.5793006638530557E-2</v>
      </c>
      <c r="K436" s="38">
        <f t="shared" si="102"/>
        <v>7.9115199950756496E-4</v>
      </c>
      <c r="L436" s="38">
        <f t="shared" si="103"/>
        <v>4.9874222048956892E-4</v>
      </c>
      <c r="M436" s="38">
        <f t="shared" ca="1" si="104"/>
        <v>2.8754328789119782E-3</v>
      </c>
      <c r="N436" s="38">
        <f t="shared" ca="1" si="105"/>
        <v>9.3597248829292229E-6</v>
      </c>
      <c r="O436" s="128">
        <f t="shared" ca="1" si="106"/>
        <v>4365306.9527874291</v>
      </c>
      <c r="P436" s="38">
        <f t="shared" ca="1" si="107"/>
        <v>6116898.2228206601</v>
      </c>
      <c r="Q436" s="38">
        <f t="shared" ca="1" si="108"/>
        <v>3680194.9897069717</v>
      </c>
      <c r="R436" s="12">
        <f t="shared" ca="1" si="109"/>
        <v>9.6745671132765533E-3</v>
      </c>
    </row>
    <row r="437" spans="1:18" x14ac:dyDescent="0.2">
      <c r="A437" s="12">
        <v>6331</v>
      </c>
      <c r="B437" s="12">
        <v>3.4737499954644591E-3</v>
      </c>
      <c r="C437" s="2">
        <v>0.1</v>
      </c>
      <c r="D437" s="127">
        <f t="shared" si="95"/>
        <v>0.6331</v>
      </c>
      <c r="E437" s="127">
        <f t="shared" si="96"/>
        <v>3.4737499954644591E-3</v>
      </c>
      <c r="F437" s="38">
        <f t="shared" si="97"/>
        <v>6.3310000000000005E-2</v>
      </c>
      <c r="G437" s="38">
        <f t="shared" si="98"/>
        <v>3.4737499954644595E-4</v>
      </c>
      <c r="H437" s="38">
        <f t="shared" si="99"/>
        <v>4.0081561000000002E-2</v>
      </c>
      <c r="I437" s="38">
        <f t="shared" si="100"/>
        <v>2.5375636269099999E-2</v>
      </c>
      <c r="J437" s="38">
        <f t="shared" si="101"/>
        <v>1.606531532196721E-2</v>
      </c>
      <c r="K437" s="38">
        <f t="shared" si="102"/>
        <v>2.1992311221285494E-4</v>
      </c>
      <c r="L437" s="38">
        <f t="shared" si="103"/>
        <v>1.3923332234195846E-4</v>
      </c>
      <c r="M437" s="38">
        <f t="shared" ca="1" si="104"/>
        <v>2.8879792483295008E-3</v>
      </c>
      <c r="N437" s="38">
        <f t="shared" ca="1" si="105"/>
        <v>3.4312736819904725E-8</v>
      </c>
      <c r="O437" s="128">
        <f t="shared" ca="1" si="106"/>
        <v>4311312.5849887403</v>
      </c>
      <c r="P437" s="38">
        <f t="shared" ca="1" si="107"/>
        <v>6249972.7831860641</v>
      </c>
      <c r="Q437" s="38">
        <f t="shared" ca="1" si="108"/>
        <v>3716716.0128000947</v>
      </c>
      <c r="R437" s="12">
        <f t="shared" ca="1" si="109"/>
        <v>5.8577074713495828E-4</v>
      </c>
    </row>
    <row r="438" spans="1:18" x14ac:dyDescent="0.2">
      <c r="A438" s="12">
        <v>6331</v>
      </c>
      <c r="B438" s="12">
        <v>1.0473749993252568E-2</v>
      </c>
      <c r="C438" s="2">
        <v>0.1</v>
      </c>
      <c r="D438" s="127">
        <f t="shared" si="95"/>
        <v>0.6331</v>
      </c>
      <c r="E438" s="127">
        <f t="shared" si="96"/>
        <v>1.0473749993252568E-2</v>
      </c>
      <c r="F438" s="38">
        <f t="shared" si="97"/>
        <v>6.3310000000000005E-2</v>
      </c>
      <c r="G438" s="38">
        <f t="shared" si="98"/>
        <v>1.0473749993252569E-3</v>
      </c>
      <c r="H438" s="38">
        <f t="shared" si="99"/>
        <v>4.0081561000000002E-2</v>
      </c>
      <c r="I438" s="38">
        <f t="shared" si="100"/>
        <v>2.5375636269099999E-2</v>
      </c>
      <c r="J438" s="38">
        <f t="shared" si="101"/>
        <v>1.606531532196721E-2</v>
      </c>
      <c r="K438" s="38">
        <f t="shared" si="102"/>
        <v>6.6309311207282012E-4</v>
      </c>
      <c r="L438" s="38">
        <f t="shared" si="103"/>
        <v>4.1980424925330243E-4</v>
      </c>
      <c r="M438" s="38">
        <f t="shared" ca="1" si="104"/>
        <v>2.8879792483295008E-3</v>
      </c>
      <c r="N438" s="38">
        <f t="shared" ca="1" si="105"/>
        <v>5.7543917794530663E-6</v>
      </c>
      <c r="O438" s="128">
        <f t="shared" ca="1" si="106"/>
        <v>4311312.5849887403</v>
      </c>
      <c r="P438" s="38">
        <f t="shared" ca="1" si="107"/>
        <v>6249972.7831860641</v>
      </c>
      <c r="Q438" s="38">
        <f t="shared" ca="1" si="108"/>
        <v>3716716.0128000947</v>
      </c>
      <c r="R438" s="12">
        <f t="shared" ca="1" si="109"/>
        <v>7.5857707449230672E-3</v>
      </c>
    </row>
    <row r="439" spans="1:18" x14ac:dyDescent="0.2">
      <c r="A439" s="12">
        <v>6344</v>
      </c>
      <c r="B439" s="12">
        <v>7.3999999949592166E-3</v>
      </c>
      <c r="C439" s="2">
        <v>0.1</v>
      </c>
      <c r="D439" s="127">
        <f t="shared" si="95"/>
        <v>0.63439999999999996</v>
      </c>
      <c r="E439" s="127">
        <f t="shared" si="96"/>
        <v>7.3999999949592166E-3</v>
      </c>
      <c r="F439" s="38">
        <f t="shared" si="97"/>
        <v>6.3439999999999996E-2</v>
      </c>
      <c r="G439" s="38">
        <f t="shared" si="98"/>
        <v>7.3999999949592166E-4</v>
      </c>
      <c r="H439" s="38">
        <f t="shared" si="99"/>
        <v>4.0246335999999994E-2</v>
      </c>
      <c r="I439" s="38">
        <f t="shared" si="100"/>
        <v>2.5532275558399993E-2</v>
      </c>
      <c r="J439" s="38">
        <f t="shared" si="101"/>
        <v>1.6197675614248955E-2</v>
      </c>
      <c r="K439" s="38">
        <f t="shared" si="102"/>
        <v>4.6945599968021266E-4</v>
      </c>
      <c r="L439" s="38">
        <f t="shared" si="103"/>
        <v>2.9782288619712691E-4</v>
      </c>
      <c r="M439" s="38">
        <f t="shared" ca="1" si="104"/>
        <v>2.8940081214542386E-3</v>
      </c>
      <c r="N439" s="38">
        <f t="shared" ca="1" si="105"/>
        <v>2.0303962764092898E-6</v>
      </c>
      <c r="O439" s="128">
        <f t="shared" ca="1" si="106"/>
        <v>4285483.2802910069</v>
      </c>
      <c r="P439" s="38">
        <f t="shared" ca="1" si="107"/>
        <v>6314304.2284392733</v>
      </c>
      <c r="Q439" s="38">
        <f t="shared" ca="1" si="108"/>
        <v>3734266.9465973643</v>
      </c>
      <c r="R439" s="12">
        <f t="shared" ca="1" si="109"/>
        <v>4.5059918735049775E-3</v>
      </c>
    </row>
    <row r="440" spans="1:18" x14ac:dyDescent="0.2">
      <c r="A440" s="12">
        <v>6347</v>
      </c>
      <c r="B440" s="12">
        <v>2.261374999943655E-2</v>
      </c>
      <c r="C440" s="2">
        <v>0.1</v>
      </c>
      <c r="D440" s="127">
        <f t="shared" si="95"/>
        <v>0.63470000000000004</v>
      </c>
      <c r="E440" s="127">
        <f t="shared" si="96"/>
        <v>2.261374999943655E-2</v>
      </c>
      <c r="F440" s="38">
        <f t="shared" si="97"/>
        <v>6.3470000000000013E-2</v>
      </c>
      <c r="G440" s="38">
        <f t="shared" si="98"/>
        <v>2.2613749999436552E-3</v>
      </c>
      <c r="H440" s="38">
        <f t="shared" si="99"/>
        <v>4.0284409000000014E-2</v>
      </c>
      <c r="I440" s="38">
        <f t="shared" si="100"/>
        <v>2.5568514392300009E-2</v>
      </c>
      <c r="J440" s="38">
        <f t="shared" si="101"/>
        <v>1.6228336084792818E-2</v>
      </c>
      <c r="K440" s="38">
        <f t="shared" si="102"/>
        <v>1.4352947124642381E-3</v>
      </c>
      <c r="L440" s="38">
        <f t="shared" si="103"/>
        <v>9.1098155400105201E-4</v>
      </c>
      <c r="M440" s="38">
        <f t="shared" ca="1" si="104"/>
        <v>2.8953982948144441E-3</v>
      </c>
      <c r="N440" s="38">
        <f t="shared" ca="1" si="105"/>
        <v>3.888133939471735E-5</v>
      </c>
      <c r="O440" s="128">
        <f t="shared" ca="1" si="106"/>
        <v>4279538.1334263189</v>
      </c>
      <c r="P440" s="38">
        <f t="shared" ca="1" si="107"/>
        <v>6329173.4151721876</v>
      </c>
      <c r="Q440" s="38">
        <f t="shared" ca="1" si="108"/>
        <v>3738314.0214952286</v>
      </c>
      <c r="R440" s="12">
        <f t="shared" ca="1" si="109"/>
        <v>1.9718351704622106E-2</v>
      </c>
    </row>
    <row r="441" spans="1:18" x14ac:dyDescent="0.2">
      <c r="A441" s="12">
        <v>6347</v>
      </c>
      <c r="B441" s="12">
        <v>1.2137499943492003E-3</v>
      </c>
      <c r="C441" s="2">
        <v>1</v>
      </c>
      <c r="D441" s="127">
        <f t="shared" si="95"/>
        <v>0.63470000000000004</v>
      </c>
      <c r="E441" s="127">
        <f t="shared" si="96"/>
        <v>1.2137499943492003E-3</v>
      </c>
      <c r="F441" s="38">
        <f t="shared" si="97"/>
        <v>0.63470000000000004</v>
      </c>
      <c r="G441" s="38">
        <f t="shared" si="98"/>
        <v>1.2137499943492003E-3</v>
      </c>
      <c r="H441" s="38">
        <f t="shared" si="99"/>
        <v>0.40284409000000004</v>
      </c>
      <c r="I441" s="38">
        <f t="shared" si="100"/>
        <v>0.25568514392300007</v>
      </c>
      <c r="J441" s="38">
        <f t="shared" si="101"/>
        <v>0.16228336084792816</v>
      </c>
      <c r="K441" s="38">
        <f t="shared" si="102"/>
        <v>7.7036712141343746E-4</v>
      </c>
      <c r="L441" s="38">
        <f t="shared" si="103"/>
        <v>4.8895201196110882E-4</v>
      </c>
      <c r="M441" s="38">
        <f t="shared" ca="1" si="104"/>
        <v>2.8953982948144441E-3</v>
      </c>
      <c r="N441" s="38">
        <f t="shared" ca="1" si="105"/>
        <v>2.827941006457643E-6</v>
      </c>
      <c r="O441" s="128">
        <f t="shared" ca="1" si="106"/>
        <v>427953813.34263211</v>
      </c>
      <c r="P441" s="38">
        <f t="shared" ca="1" si="107"/>
        <v>632917341.51721883</v>
      </c>
      <c r="Q441" s="38">
        <f t="shared" ca="1" si="108"/>
        <v>373831402.14952278</v>
      </c>
      <c r="R441" s="12">
        <f t="shared" ca="1" si="109"/>
        <v>-1.6816483004652438E-3</v>
      </c>
    </row>
    <row r="442" spans="1:18" x14ac:dyDescent="0.2">
      <c r="A442" s="12">
        <v>6347</v>
      </c>
      <c r="B442" s="12">
        <v>1.2137499943492003E-3</v>
      </c>
      <c r="C442" s="2">
        <v>1</v>
      </c>
      <c r="D442" s="127">
        <f t="shared" si="95"/>
        <v>0.63470000000000004</v>
      </c>
      <c r="E442" s="127">
        <f t="shared" si="96"/>
        <v>1.2137499943492003E-3</v>
      </c>
      <c r="F442" s="38">
        <f t="shared" si="97"/>
        <v>0.63470000000000004</v>
      </c>
      <c r="G442" s="38">
        <f t="shared" si="98"/>
        <v>1.2137499943492003E-3</v>
      </c>
      <c r="H442" s="38">
        <f t="shared" si="99"/>
        <v>0.40284409000000004</v>
      </c>
      <c r="I442" s="38">
        <f t="shared" si="100"/>
        <v>0.25568514392300007</v>
      </c>
      <c r="J442" s="38">
        <f t="shared" si="101"/>
        <v>0.16228336084792816</v>
      </c>
      <c r="K442" s="38">
        <f t="shared" si="102"/>
        <v>7.7036712141343746E-4</v>
      </c>
      <c r="L442" s="38">
        <f t="shared" si="103"/>
        <v>4.8895201196110882E-4</v>
      </c>
      <c r="M442" s="38">
        <f t="shared" ca="1" si="104"/>
        <v>2.8953982948144441E-3</v>
      </c>
      <c r="N442" s="38">
        <f t="shared" ca="1" si="105"/>
        <v>2.827941006457643E-6</v>
      </c>
      <c r="O442" s="128">
        <f t="shared" ca="1" si="106"/>
        <v>427953813.34263211</v>
      </c>
      <c r="P442" s="38">
        <f t="shared" ca="1" si="107"/>
        <v>632917341.51721883</v>
      </c>
      <c r="Q442" s="38">
        <f t="shared" ca="1" si="108"/>
        <v>373831402.14952278</v>
      </c>
      <c r="R442" s="12">
        <f t="shared" ca="1" si="109"/>
        <v>-1.6816483004652438E-3</v>
      </c>
    </row>
    <row r="443" spans="1:18" x14ac:dyDescent="0.2">
      <c r="A443" s="12">
        <v>6366</v>
      </c>
      <c r="B443" s="12">
        <v>1.9674999930430204E-3</v>
      </c>
      <c r="C443" s="2">
        <v>0.1</v>
      </c>
      <c r="D443" s="127">
        <f t="shared" si="95"/>
        <v>0.63660000000000005</v>
      </c>
      <c r="E443" s="127">
        <f t="shared" si="96"/>
        <v>1.9674999930430204E-3</v>
      </c>
      <c r="F443" s="38">
        <f t="shared" si="97"/>
        <v>6.3660000000000008E-2</v>
      </c>
      <c r="G443" s="38">
        <f t="shared" si="98"/>
        <v>1.9674999930430204E-4</v>
      </c>
      <c r="H443" s="38">
        <f t="shared" si="99"/>
        <v>4.0525956000000009E-2</v>
      </c>
      <c r="I443" s="38">
        <f t="shared" si="100"/>
        <v>2.5798823589600006E-2</v>
      </c>
      <c r="J443" s="38">
        <f t="shared" si="101"/>
        <v>1.6423531097139364E-2</v>
      </c>
      <c r="K443" s="38">
        <f t="shared" si="102"/>
        <v>1.2525104955711869E-4</v>
      </c>
      <c r="L443" s="38">
        <f t="shared" si="103"/>
        <v>7.9734818148061769E-5</v>
      </c>
      <c r="M443" s="38">
        <f t="shared" ca="1" si="104"/>
        <v>2.9041931029241599E-3</v>
      </c>
      <c r="N443" s="38">
        <f t="shared" ca="1" si="105"/>
        <v>8.7739398209880051E-8</v>
      </c>
      <c r="O443" s="128">
        <f t="shared" ca="1" si="106"/>
        <v>4242019.8708452107</v>
      </c>
      <c r="P443" s="38">
        <f t="shared" ca="1" si="107"/>
        <v>6423546.5209855316</v>
      </c>
      <c r="Q443" s="38">
        <f t="shared" ca="1" si="108"/>
        <v>3763917.6509977053</v>
      </c>
      <c r="R443" s="12">
        <f t="shared" ca="1" si="109"/>
        <v>-9.366931098811395E-4</v>
      </c>
    </row>
    <row r="444" spans="1:18" x14ac:dyDescent="0.2">
      <c r="A444" s="12">
        <v>6366</v>
      </c>
      <c r="B444" s="12">
        <v>2.967499996884726E-3</v>
      </c>
      <c r="C444" s="2">
        <v>0.1</v>
      </c>
      <c r="D444" s="127">
        <f t="shared" si="95"/>
        <v>0.63660000000000005</v>
      </c>
      <c r="E444" s="127">
        <f t="shared" si="96"/>
        <v>2.967499996884726E-3</v>
      </c>
      <c r="F444" s="38">
        <f t="shared" si="97"/>
        <v>6.3660000000000008E-2</v>
      </c>
      <c r="G444" s="38">
        <f t="shared" si="98"/>
        <v>2.9674999968847264E-4</v>
      </c>
      <c r="H444" s="38">
        <f t="shared" si="99"/>
        <v>4.0525956000000009E-2</v>
      </c>
      <c r="I444" s="38">
        <f t="shared" si="100"/>
        <v>2.5798823589600006E-2</v>
      </c>
      <c r="J444" s="38">
        <f t="shared" si="101"/>
        <v>1.6423531097139364E-2</v>
      </c>
      <c r="K444" s="38">
        <f t="shared" si="102"/>
        <v>1.8891104980168171E-4</v>
      </c>
      <c r="L444" s="38">
        <f t="shared" si="103"/>
        <v>1.2026077430375058E-4</v>
      </c>
      <c r="M444" s="38">
        <f t="shared" ca="1" si="104"/>
        <v>2.9041931029241599E-3</v>
      </c>
      <c r="N444" s="38">
        <f t="shared" ca="1" si="105"/>
        <v>4.0077628229343627E-10</v>
      </c>
      <c r="O444" s="128">
        <f t="shared" ca="1" si="106"/>
        <v>4242019.8708452107</v>
      </c>
      <c r="P444" s="38">
        <f t="shared" ca="1" si="107"/>
        <v>6423546.5209855316</v>
      </c>
      <c r="Q444" s="38">
        <f t="shared" ca="1" si="108"/>
        <v>3763917.6509977053</v>
      </c>
      <c r="R444" s="12">
        <f t="shared" ca="1" si="109"/>
        <v>6.3306893960566116E-5</v>
      </c>
    </row>
    <row r="445" spans="1:18" x14ac:dyDescent="0.2">
      <c r="A445" s="12">
        <v>6366</v>
      </c>
      <c r="B445" s="12">
        <v>4.9674999972921796E-3</v>
      </c>
      <c r="C445" s="2">
        <v>0.1</v>
      </c>
      <c r="D445" s="127">
        <f t="shared" si="95"/>
        <v>0.63660000000000005</v>
      </c>
      <c r="E445" s="127">
        <f t="shared" si="96"/>
        <v>4.9674999972921796E-3</v>
      </c>
      <c r="F445" s="38">
        <f t="shared" si="97"/>
        <v>6.3660000000000008E-2</v>
      </c>
      <c r="G445" s="38">
        <f t="shared" si="98"/>
        <v>4.9674999972921803E-4</v>
      </c>
      <c r="H445" s="38">
        <f t="shared" si="99"/>
        <v>4.0525956000000009E-2</v>
      </c>
      <c r="I445" s="38">
        <f t="shared" si="100"/>
        <v>2.5798823589600006E-2</v>
      </c>
      <c r="J445" s="38">
        <f t="shared" si="101"/>
        <v>1.6423531097139364E-2</v>
      </c>
      <c r="K445" s="38">
        <f t="shared" si="102"/>
        <v>3.1623104982762021E-4</v>
      </c>
      <c r="L445" s="38">
        <f t="shared" si="103"/>
        <v>2.0131268632026303E-4</v>
      </c>
      <c r="M445" s="38">
        <f t="shared" ca="1" si="104"/>
        <v>2.9041931029241599E-3</v>
      </c>
      <c r="N445" s="38">
        <f t="shared" ca="1" si="105"/>
        <v>4.2572353403466031E-7</v>
      </c>
      <c r="O445" s="128">
        <f t="shared" ca="1" si="106"/>
        <v>4242019.8708452107</v>
      </c>
      <c r="P445" s="38">
        <f t="shared" ca="1" si="107"/>
        <v>6423546.5209855316</v>
      </c>
      <c r="Q445" s="38">
        <f t="shared" ca="1" si="108"/>
        <v>3763917.6509977053</v>
      </c>
      <c r="R445" s="12">
        <f t="shared" ca="1" si="109"/>
        <v>2.0633068943680197E-3</v>
      </c>
    </row>
    <row r="446" spans="1:18" x14ac:dyDescent="0.2">
      <c r="A446" s="12">
        <v>6669</v>
      </c>
      <c r="B446" s="12">
        <v>-3.4437499998603016E-3</v>
      </c>
      <c r="C446" s="2">
        <v>0.1</v>
      </c>
      <c r="D446" s="127">
        <f t="shared" si="95"/>
        <v>0.66690000000000005</v>
      </c>
      <c r="E446" s="127">
        <f t="shared" si="96"/>
        <v>-3.4437499998603016E-3</v>
      </c>
      <c r="F446" s="38">
        <f t="shared" si="97"/>
        <v>6.6690000000000013E-2</v>
      </c>
      <c r="G446" s="38">
        <f t="shared" si="98"/>
        <v>-3.4437499998603017E-4</v>
      </c>
      <c r="H446" s="38">
        <f t="shared" si="99"/>
        <v>4.4475561000000011E-2</v>
      </c>
      <c r="I446" s="38">
        <f t="shared" si="100"/>
        <v>2.9660751630900008E-2</v>
      </c>
      <c r="J446" s="38">
        <f t="shared" si="101"/>
        <v>1.9780755262647217E-2</v>
      </c>
      <c r="K446" s="38">
        <f t="shared" si="102"/>
        <v>-2.2966368749068354E-4</v>
      </c>
      <c r="L446" s="38">
        <f t="shared" si="103"/>
        <v>-1.5316271318753687E-4</v>
      </c>
      <c r="M446" s="38">
        <f t="shared" ca="1" si="104"/>
        <v>3.042200989289535E-3</v>
      </c>
      <c r="N446" s="38">
        <f t="shared" ca="1" si="105"/>
        <v>4.2067560233653739E-6</v>
      </c>
      <c r="O446" s="128">
        <f t="shared" ca="1" si="106"/>
        <v>3674383.8847994232</v>
      </c>
      <c r="P446" s="38">
        <f t="shared" ca="1" si="107"/>
        <v>7969671.5805243086</v>
      </c>
      <c r="Q446" s="38">
        <f t="shared" ca="1" si="108"/>
        <v>4164680.1479012994</v>
      </c>
      <c r="R446" s="12">
        <f t="shared" ca="1" si="109"/>
        <v>-6.4859509891498366E-3</v>
      </c>
    </row>
    <row r="447" spans="1:18" x14ac:dyDescent="0.2">
      <c r="A447" s="12">
        <v>6669</v>
      </c>
      <c r="B447" s="12">
        <v>-3.4437499998603016E-3</v>
      </c>
      <c r="C447" s="2">
        <v>0.1</v>
      </c>
      <c r="D447" s="127">
        <f t="shared" si="95"/>
        <v>0.66690000000000005</v>
      </c>
      <c r="E447" s="127">
        <f t="shared" si="96"/>
        <v>-3.4437499998603016E-3</v>
      </c>
      <c r="F447" s="38">
        <f t="shared" si="97"/>
        <v>6.6690000000000013E-2</v>
      </c>
      <c r="G447" s="38">
        <f t="shared" si="98"/>
        <v>-3.4437499998603017E-4</v>
      </c>
      <c r="H447" s="38">
        <f t="shared" si="99"/>
        <v>4.4475561000000011E-2</v>
      </c>
      <c r="I447" s="38">
        <f t="shared" si="100"/>
        <v>2.9660751630900008E-2</v>
      </c>
      <c r="J447" s="38">
        <f t="shared" si="101"/>
        <v>1.9780755262647217E-2</v>
      </c>
      <c r="K447" s="38">
        <f t="shared" si="102"/>
        <v>-2.2966368749068354E-4</v>
      </c>
      <c r="L447" s="38">
        <f t="shared" si="103"/>
        <v>-1.5316271318753687E-4</v>
      </c>
      <c r="M447" s="38">
        <f t="shared" ca="1" si="104"/>
        <v>3.042200989289535E-3</v>
      </c>
      <c r="N447" s="38">
        <f t="shared" ca="1" si="105"/>
        <v>4.2067560233653739E-6</v>
      </c>
      <c r="O447" s="128">
        <f t="shared" ca="1" si="106"/>
        <v>3674383.8847994232</v>
      </c>
      <c r="P447" s="38">
        <f t="shared" ca="1" si="107"/>
        <v>7969671.5805243086</v>
      </c>
      <c r="Q447" s="38">
        <f t="shared" ca="1" si="108"/>
        <v>4164680.1479012994</v>
      </c>
      <c r="R447" s="12">
        <f t="shared" ca="1" si="109"/>
        <v>-6.4859509891498366E-3</v>
      </c>
    </row>
    <row r="448" spans="1:18" x14ac:dyDescent="0.2">
      <c r="A448" s="12">
        <v>6724</v>
      </c>
      <c r="B448" s="12">
        <v>-5.2500000310828909E-4</v>
      </c>
      <c r="C448" s="2">
        <v>0.1</v>
      </c>
      <c r="D448" s="127">
        <f t="shared" si="95"/>
        <v>0.6724</v>
      </c>
      <c r="E448" s="127">
        <f t="shared" si="96"/>
        <v>-5.2500000310828909E-4</v>
      </c>
      <c r="F448" s="38">
        <f t="shared" si="97"/>
        <v>6.7240000000000008E-2</v>
      </c>
      <c r="G448" s="38">
        <f t="shared" si="98"/>
        <v>-5.2500000310828913E-5</v>
      </c>
      <c r="H448" s="38">
        <f t="shared" si="99"/>
        <v>4.5212176000000007E-2</v>
      </c>
      <c r="I448" s="38">
        <f t="shared" si="100"/>
        <v>3.0400667142400004E-2</v>
      </c>
      <c r="J448" s="38">
        <f t="shared" si="101"/>
        <v>2.0441408586549761E-2</v>
      </c>
      <c r="K448" s="38">
        <f t="shared" si="102"/>
        <v>-3.5301000209001361E-5</v>
      </c>
      <c r="L448" s="38">
        <f t="shared" si="103"/>
        <v>-2.3736392540532513E-5</v>
      </c>
      <c r="M448" s="38">
        <f t="shared" ca="1" si="104"/>
        <v>3.0667986237286806E-3</v>
      </c>
      <c r="N448" s="38">
        <f t="shared" ca="1" si="105"/>
        <v>1.2901017375747942E-6</v>
      </c>
      <c r="O448" s="128">
        <f t="shared" ca="1" si="106"/>
        <v>3577383.2857233454</v>
      </c>
      <c r="P448" s="38">
        <f t="shared" ca="1" si="107"/>
        <v>8257258.1482836502</v>
      </c>
      <c r="Q448" s="38">
        <f t="shared" ca="1" si="108"/>
        <v>4235663.6790498383</v>
      </c>
      <c r="R448" s="12">
        <f t="shared" ca="1" si="109"/>
        <v>-3.5917986268369697E-3</v>
      </c>
    </row>
    <row r="449" spans="1:18" x14ac:dyDescent="0.2">
      <c r="A449" s="12">
        <v>6724</v>
      </c>
      <c r="B449" s="12">
        <v>1.4749999972991645E-3</v>
      </c>
      <c r="C449" s="2">
        <v>0.1</v>
      </c>
      <c r="D449" s="127">
        <f t="shared" si="95"/>
        <v>0.6724</v>
      </c>
      <c r="E449" s="127">
        <f t="shared" si="96"/>
        <v>1.4749999972991645E-3</v>
      </c>
      <c r="F449" s="38">
        <f t="shared" si="97"/>
        <v>6.7240000000000008E-2</v>
      </c>
      <c r="G449" s="38">
        <f t="shared" si="98"/>
        <v>1.4749999972991646E-4</v>
      </c>
      <c r="H449" s="38">
        <f t="shared" si="99"/>
        <v>4.5212176000000007E-2</v>
      </c>
      <c r="I449" s="38">
        <f t="shared" si="100"/>
        <v>3.0400667142400004E-2</v>
      </c>
      <c r="J449" s="38">
        <f t="shared" si="101"/>
        <v>2.0441408586549761E-2</v>
      </c>
      <c r="K449" s="38">
        <f t="shared" si="102"/>
        <v>9.9178999818395831E-5</v>
      </c>
      <c r="L449" s="38">
        <f t="shared" si="103"/>
        <v>6.6687959477889359E-5</v>
      </c>
      <c r="M449" s="38">
        <f t="shared" ca="1" si="104"/>
        <v>3.0667986237286806E-3</v>
      </c>
      <c r="N449" s="38">
        <f t="shared" ca="1" si="105"/>
        <v>2.5338228671028942E-7</v>
      </c>
      <c r="O449" s="128">
        <f t="shared" ca="1" si="106"/>
        <v>3577383.2857233454</v>
      </c>
      <c r="P449" s="38">
        <f t="shared" ca="1" si="107"/>
        <v>8257258.1482836502</v>
      </c>
      <c r="Q449" s="38">
        <f t="shared" ca="1" si="108"/>
        <v>4235663.6790498383</v>
      </c>
      <c r="R449" s="12">
        <f t="shared" ca="1" si="109"/>
        <v>-1.5917986264295161E-3</v>
      </c>
    </row>
    <row r="450" spans="1:18" x14ac:dyDescent="0.2">
      <c r="A450" s="12">
        <v>6724</v>
      </c>
      <c r="B450" s="12">
        <v>6.4749999946798198E-3</v>
      </c>
      <c r="C450" s="2">
        <v>0.1</v>
      </c>
      <c r="D450" s="127">
        <f t="shared" si="95"/>
        <v>0.6724</v>
      </c>
      <c r="E450" s="127">
        <f t="shared" si="96"/>
        <v>6.4749999946798198E-3</v>
      </c>
      <c r="F450" s="38">
        <f t="shared" si="97"/>
        <v>6.7240000000000008E-2</v>
      </c>
      <c r="G450" s="38">
        <f t="shared" si="98"/>
        <v>6.4749999946798207E-4</v>
      </c>
      <c r="H450" s="38">
        <f t="shared" si="99"/>
        <v>4.5212176000000007E-2</v>
      </c>
      <c r="I450" s="38">
        <f t="shared" si="100"/>
        <v>3.0400667142400004E-2</v>
      </c>
      <c r="J450" s="38">
        <f t="shared" si="101"/>
        <v>2.0441408586549761E-2</v>
      </c>
      <c r="K450" s="38">
        <f t="shared" si="102"/>
        <v>4.3537899964227113E-4</v>
      </c>
      <c r="L450" s="38">
        <f t="shared" si="103"/>
        <v>2.9274883935946313E-4</v>
      </c>
      <c r="M450" s="38">
        <f t="shared" ca="1" si="104"/>
        <v>3.0667986237286806E-3</v>
      </c>
      <c r="N450" s="38">
        <f t="shared" ca="1" si="105"/>
        <v>1.1615836584953227E-6</v>
      </c>
      <c r="O450" s="128">
        <f t="shared" ca="1" si="106"/>
        <v>3577383.2857233454</v>
      </c>
      <c r="P450" s="38">
        <f t="shared" ca="1" si="107"/>
        <v>8257258.1482836502</v>
      </c>
      <c r="Q450" s="38">
        <f t="shared" ca="1" si="108"/>
        <v>4235663.6790498383</v>
      </c>
      <c r="R450" s="12">
        <f t="shared" ca="1" si="109"/>
        <v>3.4082013709511392E-3</v>
      </c>
    </row>
    <row r="451" spans="1:18" x14ac:dyDescent="0.2">
      <c r="A451" s="12">
        <v>6724</v>
      </c>
      <c r="B451" s="12">
        <v>1.2474999995902181E-2</v>
      </c>
      <c r="C451" s="2">
        <v>0.1</v>
      </c>
      <c r="D451" s="127">
        <f t="shared" si="95"/>
        <v>0.6724</v>
      </c>
      <c r="E451" s="127">
        <f t="shared" si="96"/>
        <v>1.2474999995902181E-2</v>
      </c>
      <c r="F451" s="38">
        <f t="shared" si="97"/>
        <v>6.7240000000000008E-2</v>
      </c>
      <c r="G451" s="38">
        <f t="shared" si="98"/>
        <v>1.2474999995902181E-3</v>
      </c>
      <c r="H451" s="38">
        <f t="shared" si="99"/>
        <v>4.5212176000000007E-2</v>
      </c>
      <c r="I451" s="38">
        <f t="shared" si="100"/>
        <v>3.0400667142400004E-2</v>
      </c>
      <c r="J451" s="38">
        <f t="shared" si="101"/>
        <v>2.0441408586549761E-2</v>
      </c>
      <c r="K451" s="38">
        <f t="shared" si="102"/>
        <v>8.3881899972446268E-4</v>
      </c>
      <c r="L451" s="38">
        <f t="shared" si="103"/>
        <v>5.6402189541472874E-4</v>
      </c>
      <c r="M451" s="38">
        <f t="shared" ca="1" si="104"/>
        <v>3.0667986237286806E-3</v>
      </c>
      <c r="N451" s="38">
        <f t="shared" ca="1" si="105"/>
        <v>8.8514253059367332E-6</v>
      </c>
      <c r="O451" s="128">
        <f t="shared" ca="1" si="106"/>
        <v>3577383.2857233454</v>
      </c>
      <c r="P451" s="38">
        <f t="shared" ca="1" si="107"/>
        <v>8257258.1482836502</v>
      </c>
      <c r="Q451" s="38">
        <f t="shared" ca="1" si="108"/>
        <v>4235663.6790498383</v>
      </c>
      <c r="R451" s="12">
        <f t="shared" ca="1" si="109"/>
        <v>9.4082013721735001E-3</v>
      </c>
    </row>
    <row r="452" spans="1:18" x14ac:dyDescent="0.2">
      <c r="A452" s="12">
        <v>6732</v>
      </c>
      <c r="B452" s="12">
        <v>-3.9550000074086711E-3</v>
      </c>
      <c r="C452" s="2">
        <v>0.1</v>
      </c>
      <c r="D452" s="127">
        <f t="shared" si="95"/>
        <v>0.67320000000000002</v>
      </c>
      <c r="E452" s="127">
        <f t="shared" si="96"/>
        <v>-3.9550000074086711E-3</v>
      </c>
      <c r="F452" s="38">
        <f t="shared" si="97"/>
        <v>6.7320000000000005E-2</v>
      </c>
      <c r="G452" s="38">
        <f t="shared" si="98"/>
        <v>-3.9550000074086713E-4</v>
      </c>
      <c r="H452" s="38">
        <f t="shared" si="99"/>
        <v>4.5319824000000002E-2</v>
      </c>
      <c r="I452" s="38">
        <f t="shared" si="100"/>
        <v>3.0509305516800003E-2</v>
      </c>
      <c r="J452" s="38">
        <f t="shared" si="101"/>
        <v>2.0538864473909763E-2</v>
      </c>
      <c r="K452" s="38">
        <f t="shared" si="102"/>
        <v>-2.6625060049875174E-4</v>
      </c>
      <c r="L452" s="38">
        <f t="shared" si="103"/>
        <v>-1.7923990425575966E-4</v>
      </c>
      <c r="M452" s="38">
        <f t="shared" ca="1" si="104"/>
        <v>3.0703648584067245E-3</v>
      </c>
      <c r="N452" s="38">
        <f t="shared" ca="1" si="105"/>
        <v>4.9355751497833379E-6</v>
      </c>
      <c r="O452" s="128">
        <f t="shared" ca="1" si="106"/>
        <v>3563424.7524067075</v>
      </c>
      <c r="P452" s="38">
        <f t="shared" ca="1" si="107"/>
        <v>8299233.2926836442</v>
      </c>
      <c r="Q452" s="38">
        <f t="shared" ca="1" si="108"/>
        <v>4245937.6832007878</v>
      </c>
      <c r="R452" s="12">
        <f t="shared" ca="1" si="109"/>
        <v>-7.025364865815396E-3</v>
      </c>
    </row>
    <row r="453" spans="1:18" x14ac:dyDescent="0.2">
      <c r="A453" s="12">
        <v>6732</v>
      </c>
      <c r="B453" s="12">
        <v>-9.5500000315951183E-4</v>
      </c>
      <c r="C453" s="2">
        <v>0.1</v>
      </c>
      <c r="D453" s="127">
        <f t="shared" si="95"/>
        <v>0.67320000000000002</v>
      </c>
      <c r="E453" s="127">
        <f t="shared" si="96"/>
        <v>-9.5500000315951183E-4</v>
      </c>
      <c r="F453" s="38">
        <f t="shared" si="97"/>
        <v>6.7320000000000005E-2</v>
      </c>
      <c r="G453" s="38">
        <f t="shared" si="98"/>
        <v>-9.5500000315951194E-5</v>
      </c>
      <c r="H453" s="38">
        <f t="shared" si="99"/>
        <v>4.5319824000000002E-2</v>
      </c>
      <c r="I453" s="38">
        <f t="shared" si="100"/>
        <v>3.0509305516800003E-2</v>
      </c>
      <c r="J453" s="38">
        <f t="shared" si="101"/>
        <v>2.0538864473909763E-2</v>
      </c>
      <c r="K453" s="38">
        <f t="shared" si="102"/>
        <v>-6.4290600212698346E-5</v>
      </c>
      <c r="L453" s="38">
        <f t="shared" si="103"/>
        <v>-4.328043206318853E-5</v>
      </c>
      <c r="M453" s="38">
        <f t="shared" ca="1" si="104"/>
        <v>3.0703648584067245E-3</v>
      </c>
      <c r="N453" s="38">
        <f t="shared" ca="1" si="105"/>
        <v>1.6203562268732169E-6</v>
      </c>
      <c r="O453" s="128">
        <f t="shared" ca="1" si="106"/>
        <v>3563424.7524067075</v>
      </c>
      <c r="P453" s="38">
        <f t="shared" ca="1" si="107"/>
        <v>8299233.2926836442</v>
      </c>
      <c r="Q453" s="38">
        <f t="shared" ca="1" si="108"/>
        <v>4245937.6832007878</v>
      </c>
      <c r="R453" s="12">
        <f t="shared" ca="1" si="109"/>
        <v>-4.0253648615662368E-3</v>
      </c>
    </row>
    <row r="454" spans="1:18" x14ac:dyDescent="0.2">
      <c r="A454" s="12">
        <v>6732</v>
      </c>
      <c r="B454" s="12">
        <v>1.0449999972479418E-3</v>
      </c>
      <c r="C454" s="2">
        <v>0.1</v>
      </c>
      <c r="D454" s="127">
        <f t="shared" si="95"/>
        <v>0.67320000000000002</v>
      </c>
      <c r="E454" s="127">
        <f t="shared" si="96"/>
        <v>1.0449999972479418E-3</v>
      </c>
      <c r="F454" s="38">
        <f t="shared" si="97"/>
        <v>6.7320000000000005E-2</v>
      </c>
      <c r="G454" s="38">
        <f t="shared" si="98"/>
        <v>1.0449999972479419E-4</v>
      </c>
      <c r="H454" s="38">
        <f t="shared" si="99"/>
        <v>4.5319824000000002E-2</v>
      </c>
      <c r="I454" s="38">
        <f t="shared" si="100"/>
        <v>3.0509305516800003E-2</v>
      </c>
      <c r="J454" s="38">
        <f t="shared" si="101"/>
        <v>2.0538864473909763E-2</v>
      </c>
      <c r="K454" s="38">
        <f t="shared" si="102"/>
        <v>7.0349399814731453E-5</v>
      </c>
      <c r="L454" s="38">
        <f t="shared" si="103"/>
        <v>4.7359215955277212E-5</v>
      </c>
      <c r="M454" s="38">
        <f t="shared" ca="1" si="104"/>
        <v>3.0703648584067245E-3</v>
      </c>
      <c r="N454" s="38">
        <f t="shared" ca="1" si="105"/>
        <v>4.1021028208167355E-7</v>
      </c>
      <c r="O454" s="128">
        <f t="shared" ca="1" si="106"/>
        <v>3563424.7524067075</v>
      </c>
      <c r="P454" s="38">
        <f t="shared" ca="1" si="107"/>
        <v>8299233.2926836442</v>
      </c>
      <c r="Q454" s="38">
        <f t="shared" ca="1" si="108"/>
        <v>4245937.6832007878</v>
      </c>
      <c r="R454" s="12">
        <f t="shared" ca="1" si="109"/>
        <v>-2.0253648611587827E-3</v>
      </c>
    </row>
    <row r="455" spans="1:18" x14ac:dyDescent="0.2">
      <c r="A455" s="12">
        <v>6732</v>
      </c>
      <c r="B455" s="12">
        <v>3.0449999903794378E-3</v>
      </c>
      <c r="C455" s="2">
        <v>0.1</v>
      </c>
      <c r="D455" s="127">
        <f t="shared" si="95"/>
        <v>0.67320000000000002</v>
      </c>
      <c r="E455" s="127">
        <f t="shared" si="96"/>
        <v>3.0449999903794378E-3</v>
      </c>
      <c r="F455" s="38">
        <f t="shared" si="97"/>
        <v>6.7320000000000005E-2</v>
      </c>
      <c r="G455" s="38">
        <f t="shared" si="98"/>
        <v>3.044999990379438E-4</v>
      </c>
      <c r="H455" s="38">
        <f t="shared" si="99"/>
        <v>4.5319824000000002E-2</v>
      </c>
      <c r="I455" s="38">
        <f t="shared" si="100"/>
        <v>3.0509305516800003E-2</v>
      </c>
      <c r="J455" s="38">
        <f t="shared" si="101"/>
        <v>2.0538864473909763E-2</v>
      </c>
      <c r="K455" s="38">
        <f t="shared" si="102"/>
        <v>2.0498939935234377E-4</v>
      </c>
      <c r="L455" s="38">
        <f t="shared" si="103"/>
        <v>1.3799886364399783E-4</v>
      </c>
      <c r="M455" s="38">
        <f t="shared" ca="1" si="104"/>
        <v>3.0703648584067245E-3</v>
      </c>
      <c r="N455" s="38">
        <f t="shared" ca="1" si="105"/>
        <v>6.4337653004167158E-11</v>
      </c>
      <c r="O455" s="128">
        <f t="shared" ca="1" si="106"/>
        <v>3563424.7524067075</v>
      </c>
      <c r="P455" s="38">
        <f t="shared" ca="1" si="107"/>
        <v>8299233.2926836442</v>
      </c>
      <c r="Q455" s="38">
        <f t="shared" ca="1" si="108"/>
        <v>4245937.6832007878</v>
      </c>
      <c r="R455" s="12">
        <f t="shared" ca="1" si="109"/>
        <v>-2.536486802728671E-5</v>
      </c>
    </row>
    <row r="456" spans="1:18" x14ac:dyDescent="0.2">
      <c r="A456" s="129">
        <v>6732</v>
      </c>
      <c r="B456" s="129">
        <v>5.0449999907868914E-3</v>
      </c>
      <c r="C456" s="125">
        <v>0.1</v>
      </c>
      <c r="D456" s="127">
        <f t="shared" si="95"/>
        <v>0.67320000000000002</v>
      </c>
      <c r="E456" s="127">
        <f t="shared" si="96"/>
        <v>5.0449999907868914E-3</v>
      </c>
      <c r="F456" s="38">
        <f t="shared" si="97"/>
        <v>6.7320000000000005E-2</v>
      </c>
      <c r="G456" s="38">
        <f t="shared" si="98"/>
        <v>5.0449999907868919E-4</v>
      </c>
      <c r="H456" s="38">
        <f t="shared" si="99"/>
        <v>4.5319824000000002E-2</v>
      </c>
      <c r="I456" s="38">
        <f t="shared" si="100"/>
        <v>3.0509305516800003E-2</v>
      </c>
      <c r="J456" s="38">
        <f t="shared" si="101"/>
        <v>2.0538864473909763E-2</v>
      </c>
      <c r="K456" s="38">
        <f t="shared" si="102"/>
        <v>3.3962939937977359E-4</v>
      </c>
      <c r="L456" s="38">
        <f t="shared" si="103"/>
        <v>2.2863851166246359E-4</v>
      </c>
      <c r="M456" s="38">
        <f t="shared" ca="1" si="104"/>
        <v>3.0703648584067245E-3</v>
      </c>
      <c r="N456" s="38">
        <f t="shared" ca="1" si="105"/>
        <v>3.89918390603004E-7</v>
      </c>
      <c r="O456" s="128">
        <f t="shared" ca="1" si="106"/>
        <v>3563424.7524067075</v>
      </c>
      <c r="P456" s="38">
        <f t="shared" ca="1" si="107"/>
        <v>8299233.2926836442</v>
      </c>
      <c r="Q456" s="38">
        <f t="shared" ca="1" si="108"/>
        <v>4245937.6832007878</v>
      </c>
      <c r="R456" s="12">
        <f t="shared" ca="1" si="109"/>
        <v>1.9746351323801669E-3</v>
      </c>
    </row>
    <row r="457" spans="1:18" x14ac:dyDescent="0.2">
      <c r="A457" s="129">
        <v>6732</v>
      </c>
      <c r="B457" s="129">
        <v>7.0449999911943451E-3</v>
      </c>
      <c r="C457" s="125">
        <v>0.1</v>
      </c>
      <c r="D457" s="127">
        <f t="shared" si="95"/>
        <v>0.67320000000000002</v>
      </c>
      <c r="E457" s="127">
        <f t="shared" si="96"/>
        <v>7.0449999911943451E-3</v>
      </c>
      <c r="F457" s="38">
        <f t="shared" si="97"/>
        <v>6.7320000000000005E-2</v>
      </c>
      <c r="G457" s="38">
        <f t="shared" si="98"/>
        <v>7.0449999911943457E-4</v>
      </c>
      <c r="H457" s="38">
        <f t="shared" si="99"/>
        <v>4.5319824000000002E-2</v>
      </c>
      <c r="I457" s="38">
        <f t="shared" si="100"/>
        <v>3.0509305516800003E-2</v>
      </c>
      <c r="J457" s="38">
        <f t="shared" si="101"/>
        <v>2.0538864473909763E-2</v>
      </c>
      <c r="K457" s="38">
        <f t="shared" si="102"/>
        <v>4.7426939940720336E-4</v>
      </c>
      <c r="L457" s="38">
        <f t="shared" si="103"/>
        <v>3.1927815968092933E-4</v>
      </c>
      <c r="M457" s="38">
        <f t="shared" ca="1" si="104"/>
        <v>3.0703648584067245E-3</v>
      </c>
      <c r="N457" s="38">
        <f t="shared" ca="1" si="105"/>
        <v>1.5797724438789663E-6</v>
      </c>
      <c r="O457" s="128">
        <f t="shared" ca="1" si="106"/>
        <v>3563424.7524067075</v>
      </c>
      <c r="P457" s="38">
        <f t="shared" ca="1" si="107"/>
        <v>8299233.2926836442</v>
      </c>
      <c r="Q457" s="38">
        <f t="shared" ca="1" si="108"/>
        <v>4245937.6832007878</v>
      </c>
      <c r="R457" s="12">
        <f t="shared" ca="1" si="109"/>
        <v>3.9746351327876201E-3</v>
      </c>
    </row>
    <row r="458" spans="1:18" x14ac:dyDescent="0.2">
      <c r="A458" s="129">
        <v>6732</v>
      </c>
      <c r="B458" s="129">
        <v>7.0449999911943451E-3</v>
      </c>
      <c r="C458" s="125">
        <v>0.1</v>
      </c>
      <c r="D458" s="127">
        <f t="shared" si="95"/>
        <v>0.67320000000000002</v>
      </c>
      <c r="E458" s="127">
        <f t="shared" si="96"/>
        <v>7.0449999911943451E-3</v>
      </c>
      <c r="F458" s="38">
        <f t="shared" si="97"/>
        <v>6.7320000000000005E-2</v>
      </c>
      <c r="G458" s="38">
        <f t="shared" si="98"/>
        <v>7.0449999911943457E-4</v>
      </c>
      <c r="H458" s="38">
        <f t="shared" si="99"/>
        <v>4.5319824000000002E-2</v>
      </c>
      <c r="I458" s="38">
        <f t="shared" si="100"/>
        <v>3.0509305516800003E-2</v>
      </c>
      <c r="J458" s="38">
        <f t="shared" si="101"/>
        <v>2.0538864473909763E-2</v>
      </c>
      <c r="K458" s="38">
        <f t="shared" si="102"/>
        <v>4.7426939940720336E-4</v>
      </c>
      <c r="L458" s="38">
        <f t="shared" si="103"/>
        <v>3.1927815968092933E-4</v>
      </c>
      <c r="M458" s="38">
        <f t="shared" ca="1" si="104"/>
        <v>3.0703648584067245E-3</v>
      </c>
      <c r="N458" s="38">
        <f t="shared" ca="1" si="105"/>
        <v>1.5797724438789663E-6</v>
      </c>
      <c r="O458" s="128">
        <f t="shared" ca="1" si="106"/>
        <v>3563424.7524067075</v>
      </c>
      <c r="P458" s="38">
        <f t="shared" ca="1" si="107"/>
        <v>8299233.2926836442</v>
      </c>
      <c r="Q458" s="38">
        <f t="shared" ca="1" si="108"/>
        <v>4245937.6832007878</v>
      </c>
      <c r="R458" s="12">
        <f t="shared" ca="1" si="109"/>
        <v>3.9746351327876201E-3</v>
      </c>
    </row>
    <row r="459" spans="1:18" x14ac:dyDescent="0.2">
      <c r="A459" s="129">
        <v>6732</v>
      </c>
      <c r="B459" s="129">
        <v>9.0449999916017987E-3</v>
      </c>
      <c r="C459" s="125">
        <v>0.1</v>
      </c>
      <c r="D459" s="127">
        <f t="shared" si="95"/>
        <v>0.67320000000000002</v>
      </c>
      <c r="E459" s="127">
        <f t="shared" si="96"/>
        <v>9.0449999916017987E-3</v>
      </c>
      <c r="F459" s="38">
        <f t="shared" si="97"/>
        <v>6.7320000000000005E-2</v>
      </c>
      <c r="G459" s="38">
        <f t="shared" si="98"/>
        <v>9.0449999916017996E-4</v>
      </c>
      <c r="H459" s="38">
        <f t="shared" si="99"/>
        <v>4.5319824000000002E-2</v>
      </c>
      <c r="I459" s="38">
        <f t="shared" si="100"/>
        <v>3.0509305516800003E-2</v>
      </c>
      <c r="J459" s="38">
        <f t="shared" si="101"/>
        <v>2.0538864473909763E-2</v>
      </c>
      <c r="K459" s="38">
        <f t="shared" si="102"/>
        <v>6.0890939943463319E-4</v>
      </c>
      <c r="L459" s="38">
        <f t="shared" si="103"/>
        <v>4.0991780769939509E-4</v>
      </c>
      <c r="M459" s="38">
        <f t="shared" ca="1" si="104"/>
        <v>3.0703648584067245E-3</v>
      </c>
      <c r="N459" s="38">
        <f t="shared" ca="1" si="105"/>
        <v>3.5696264974808919E-6</v>
      </c>
      <c r="O459" s="128">
        <f t="shared" ca="1" si="106"/>
        <v>3563424.7524067075</v>
      </c>
      <c r="P459" s="38">
        <f t="shared" ca="1" si="107"/>
        <v>8299233.2926836442</v>
      </c>
      <c r="Q459" s="38">
        <f t="shared" ca="1" si="108"/>
        <v>4245937.6832007878</v>
      </c>
      <c r="R459" s="12">
        <f t="shared" ca="1" si="109"/>
        <v>5.9746351331950737E-3</v>
      </c>
    </row>
    <row r="460" spans="1:18" x14ac:dyDescent="0.2">
      <c r="A460" s="129">
        <v>6780</v>
      </c>
      <c r="B460" s="129">
        <v>7.4650000024121255E-3</v>
      </c>
      <c r="C460" s="125">
        <v>0.1</v>
      </c>
      <c r="D460" s="127">
        <f t="shared" si="95"/>
        <v>0.67800000000000005</v>
      </c>
      <c r="E460" s="127">
        <f t="shared" si="96"/>
        <v>7.4650000024121255E-3</v>
      </c>
      <c r="F460" s="38">
        <f t="shared" si="97"/>
        <v>6.7800000000000013E-2</v>
      </c>
      <c r="G460" s="38">
        <f t="shared" si="98"/>
        <v>7.4650000024121263E-4</v>
      </c>
      <c r="H460" s="38">
        <f t="shared" si="99"/>
        <v>4.5968400000000013E-2</v>
      </c>
      <c r="I460" s="38">
        <f t="shared" si="100"/>
        <v>3.1166575200000012E-2</v>
      </c>
      <c r="J460" s="38">
        <f t="shared" si="101"/>
        <v>2.113093798560001E-2</v>
      </c>
      <c r="K460" s="38">
        <f t="shared" si="102"/>
        <v>5.0612700016354224E-4</v>
      </c>
      <c r="L460" s="38">
        <f t="shared" si="103"/>
        <v>3.4315410611088167E-4</v>
      </c>
      <c r="M460" s="38">
        <f t="shared" ca="1" si="104"/>
        <v>3.0917003834960064E-3</v>
      </c>
      <c r="N460" s="38">
        <f t="shared" ca="1" si="105"/>
        <v>1.9125749556811869E-6</v>
      </c>
      <c r="O460" s="128">
        <f t="shared" ca="1" si="106"/>
        <v>3480470.8288638033</v>
      </c>
      <c r="P460" s="38">
        <f t="shared" ca="1" si="107"/>
        <v>8551801.6054710485</v>
      </c>
      <c r="Q460" s="38">
        <f t="shared" ca="1" si="108"/>
        <v>4307301.3461489016</v>
      </c>
      <c r="R460" s="12">
        <f t="shared" ca="1" si="109"/>
        <v>4.3732996189161186E-3</v>
      </c>
    </row>
    <row r="461" spans="1:18" x14ac:dyDescent="0.2">
      <c r="A461" s="129">
        <v>6807</v>
      </c>
      <c r="B461" s="129">
        <v>-3.6112500019953586E-3</v>
      </c>
      <c r="C461" s="125">
        <v>0.1</v>
      </c>
      <c r="D461" s="127">
        <f t="shared" si="95"/>
        <v>0.68069999999999997</v>
      </c>
      <c r="E461" s="127">
        <f t="shared" si="96"/>
        <v>-3.6112500019953586E-3</v>
      </c>
      <c r="F461" s="38">
        <f t="shared" si="97"/>
        <v>6.8070000000000006E-2</v>
      </c>
      <c r="G461" s="38">
        <f t="shared" si="98"/>
        <v>-3.6112500019953587E-4</v>
      </c>
      <c r="H461" s="38">
        <f t="shared" si="99"/>
        <v>4.6335249000000002E-2</v>
      </c>
      <c r="I461" s="38">
        <f t="shared" si="100"/>
        <v>3.1540403994299998E-2</v>
      </c>
      <c r="J461" s="38">
        <f t="shared" si="101"/>
        <v>2.1469552998920009E-2</v>
      </c>
      <c r="K461" s="38">
        <f t="shared" si="102"/>
        <v>-2.4581778763582408E-4</v>
      </c>
      <c r="L461" s="38">
        <f t="shared" si="103"/>
        <v>-1.6732816804370545E-4</v>
      </c>
      <c r="M461" s="38">
        <f t="shared" ca="1" si="104"/>
        <v>3.1036549969270166E-3</v>
      </c>
      <c r="N461" s="38">
        <f t="shared" ca="1" si="105"/>
        <v>4.5089949144552704E-6</v>
      </c>
      <c r="O461" s="128">
        <f t="shared" ca="1" si="106"/>
        <v>3434406.4139294117</v>
      </c>
      <c r="P461" s="38">
        <f t="shared" ca="1" si="107"/>
        <v>8694382.3924947083</v>
      </c>
      <c r="Q461" s="38">
        <f t="shared" ca="1" si="108"/>
        <v>4341602.1594078541</v>
      </c>
      <c r="R461" s="12">
        <f t="shared" ca="1" si="109"/>
        <v>-6.7149049989223752E-3</v>
      </c>
    </row>
    <row r="462" spans="1:18" x14ac:dyDescent="0.2">
      <c r="A462" s="129">
        <v>6853</v>
      </c>
      <c r="B462" s="129">
        <v>-2.3337500024354085E-3</v>
      </c>
      <c r="C462" s="125">
        <v>0.1</v>
      </c>
      <c r="D462" s="127">
        <f t="shared" si="95"/>
        <v>0.68530000000000002</v>
      </c>
      <c r="E462" s="127">
        <f t="shared" si="96"/>
        <v>-2.3337500024354085E-3</v>
      </c>
      <c r="F462" s="38">
        <f t="shared" si="97"/>
        <v>6.8530000000000008E-2</v>
      </c>
      <c r="G462" s="38">
        <f t="shared" si="98"/>
        <v>-2.3337500024354086E-4</v>
      </c>
      <c r="H462" s="38">
        <f t="shared" si="99"/>
        <v>4.6963609000000003E-2</v>
      </c>
      <c r="I462" s="38">
        <f t="shared" si="100"/>
        <v>3.2184161247700002E-2</v>
      </c>
      <c r="J462" s="38">
        <f t="shared" si="101"/>
        <v>2.2055805703048811E-2</v>
      </c>
      <c r="K462" s="38">
        <f t="shared" si="102"/>
        <v>-1.5993188766689855E-4</v>
      </c>
      <c r="L462" s="38">
        <f t="shared" si="103"/>
        <v>-1.0960132261812558E-4</v>
      </c>
      <c r="M462" s="38">
        <f t="shared" ca="1" si="104"/>
        <v>3.1239448084259317E-3</v>
      </c>
      <c r="N462" s="38">
        <f t="shared" ca="1" si="105"/>
        <v>2.9786432648502804E-6</v>
      </c>
      <c r="O462" s="128">
        <f t="shared" ca="1" si="106"/>
        <v>3356908.2273218734</v>
      </c>
      <c r="P462" s="38">
        <f t="shared" ca="1" si="107"/>
        <v>8938074.841030091</v>
      </c>
      <c r="Q462" s="38">
        <f t="shared" ca="1" si="108"/>
        <v>4399669.9322650712</v>
      </c>
      <c r="R462" s="12">
        <f t="shared" ca="1" si="109"/>
        <v>-5.4576948108613407E-3</v>
      </c>
    </row>
    <row r="463" spans="1:18" x14ac:dyDescent="0.2">
      <c r="A463" s="129">
        <v>6853</v>
      </c>
      <c r="B463" s="129">
        <v>4.666250002628658E-3</v>
      </c>
      <c r="C463" s="125">
        <v>0.1</v>
      </c>
      <c r="D463" s="127">
        <f t="shared" si="95"/>
        <v>0.68530000000000002</v>
      </c>
      <c r="E463" s="127">
        <f t="shared" si="96"/>
        <v>4.666250002628658E-3</v>
      </c>
      <c r="F463" s="38">
        <f t="shared" si="97"/>
        <v>6.8530000000000008E-2</v>
      </c>
      <c r="G463" s="38">
        <f t="shared" si="98"/>
        <v>4.6662500026286582E-4</v>
      </c>
      <c r="H463" s="38">
        <f t="shared" si="99"/>
        <v>4.6963609000000003E-2</v>
      </c>
      <c r="I463" s="38">
        <f t="shared" si="100"/>
        <v>3.2184161247700002E-2</v>
      </c>
      <c r="J463" s="38">
        <f t="shared" si="101"/>
        <v>2.2055805703048811E-2</v>
      </c>
      <c r="K463" s="38">
        <f t="shared" si="102"/>
        <v>3.1977811268014196E-4</v>
      </c>
      <c r="L463" s="38">
        <f t="shared" si="103"/>
        <v>2.1914394061970128E-4</v>
      </c>
      <c r="M463" s="38">
        <f t="shared" ca="1" si="104"/>
        <v>3.1239448084259317E-3</v>
      </c>
      <c r="N463" s="38">
        <f t="shared" ca="1" si="105"/>
        <v>2.3787053120647092E-7</v>
      </c>
      <c r="O463" s="128">
        <f t="shared" ca="1" si="106"/>
        <v>3356908.2273218734</v>
      </c>
      <c r="P463" s="38">
        <f t="shared" ca="1" si="107"/>
        <v>8938074.841030091</v>
      </c>
      <c r="Q463" s="38">
        <f t="shared" ca="1" si="108"/>
        <v>4399669.9322650712</v>
      </c>
      <c r="R463" s="12">
        <f t="shared" ca="1" si="109"/>
        <v>1.5423051942027263E-3</v>
      </c>
    </row>
    <row r="464" spans="1:18" x14ac:dyDescent="0.2">
      <c r="A464" s="129">
        <v>6858</v>
      </c>
      <c r="B464" s="129">
        <v>3.0225000009522773E-3</v>
      </c>
      <c r="C464" s="125">
        <v>0.1</v>
      </c>
      <c r="D464" s="127">
        <f t="shared" si="95"/>
        <v>0.68579999999999997</v>
      </c>
      <c r="E464" s="127">
        <f t="shared" si="96"/>
        <v>3.0225000009522773E-3</v>
      </c>
      <c r="F464" s="38">
        <f t="shared" si="97"/>
        <v>6.8580000000000002E-2</v>
      </c>
      <c r="G464" s="38">
        <f t="shared" si="98"/>
        <v>3.0225000009522775E-4</v>
      </c>
      <c r="H464" s="38">
        <f t="shared" si="99"/>
        <v>4.7032164000000001E-2</v>
      </c>
      <c r="I464" s="38">
        <f t="shared" si="100"/>
        <v>3.2254658071199996E-2</v>
      </c>
      <c r="J464" s="38">
        <f t="shared" si="101"/>
        <v>2.2120244505228957E-2</v>
      </c>
      <c r="K464" s="38">
        <f t="shared" si="102"/>
        <v>2.0728305006530718E-4</v>
      </c>
      <c r="L464" s="38">
        <f t="shared" si="103"/>
        <v>1.4215471573478765E-4</v>
      </c>
      <c r="M464" s="38">
        <f t="shared" ca="1" si="104"/>
        <v>3.1261443521241874E-3</v>
      </c>
      <c r="N464" s="38">
        <f t="shared" ca="1" si="105"/>
        <v>1.0742151529846221E-9</v>
      </c>
      <c r="O464" s="128">
        <f t="shared" ca="1" si="106"/>
        <v>3348558.6701911404</v>
      </c>
      <c r="P464" s="38">
        <f t="shared" ca="1" si="107"/>
        <v>8964618.7279768921</v>
      </c>
      <c r="Q464" s="38">
        <f t="shared" ca="1" si="108"/>
        <v>4405952.9161652727</v>
      </c>
      <c r="R464" s="12">
        <f t="shared" ca="1" si="109"/>
        <v>-1.0364435117191009E-4</v>
      </c>
    </row>
    <row r="465" spans="1:18" x14ac:dyDescent="0.2">
      <c r="A465" s="129">
        <v>6896</v>
      </c>
      <c r="B465" s="129">
        <v>7.299999997485429E-4</v>
      </c>
      <c r="C465" s="125">
        <v>0.1</v>
      </c>
      <c r="D465" s="127">
        <f t="shared" si="95"/>
        <v>0.68959999999999999</v>
      </c>
      <c r="E465" s="127">
        <f t="shared" si="96"/>
        <v>7.299999997485429E-4</v>
      </c>
      <c r="F465" s="38">
        <f t="shared" si="97"/>
        <v>6.8960000000000007E-2</v>
      </c>
      <c r="G465" s="38">
        <f t="shared" si="98"/>
        <v>7.2999999974854288E-5</v>
      </c>
      <c r="H465" s="38">
        <f t="shared" si="99"/>
        <v>4.7554816000000007E-2</v>
      </c>
      <c r="I465" s="38">
        <f t="shared" si="100"/>
        <v>3.2793801113600002E-2</v>
      </c>
      <c r="J465" s="38">
        <f t="shared" si="101"/>
        <v>2.2614605247938561E-2</v>
      </c>
      <c r="K465" s="38">
        <f t="shared" si="102"/>
        <v>5.0340799982659519E-5</v>
      </c>
      <c r="L465" s="38">
        <f t="shared" si="103"/>
        <v>3.4715015668042E-5</v>
      </c>
      <c r="M465" s="38">
        <f t="shared" ca="1" si="104"/>
        <v>3.1428232663783819E-3</v>
      </c>
      <c r="N465" s="38">
        <f t="shared" ca="1" si="105"/>
        <v>5.8217161159902874E-7</v>
      </c>
      <c r="O465" s="128">
        <f t="shared" ca="1" si="106"/>
        <v>3285574.2675136151</v>
      </c>
      <c r="P465" s="38">
        <f t="shared" ca="1" si="107"/>
        <v>9166683.4847603403</v>
      </c>
      <c r="Q465" s="38">
        <f t="shared" ca="1" si="108"/>
        <v>4453515.2619718071</v>
      </c>
      <c r="R465" s="12">
        <f t="shared" ca="1" si="109"/>
        <v>-2.412823266629839E-3</v>
      </c>
    </row>
    <row r="466" spans="1:18" x14ac:dyDescent="0.2">
      <c r="A466" s="129">
        <v>6907</v>
      </c>
      <c r="B466" s="129">
        <v>5.1374999748077244E-4</v>
      </c>
      <c r="C466" s="125">
        <v>0.1</v>
      </c>
      <c r="D466" s="127">
        <f t="shared" si="95"/>
        <v>0.69069999999999998</v>
      </c>
      <c r="E466" s="127">
        <f t="shared" si="96"/>
        <v>5.1374999748077244E-4</v>
      </c>
      <c r="F466" s="38">
        <f t="shared" si="97"/>
        <v>6.9070000000000006E-2</v>
      </c>
      <c r="G466" s="38">
        <f t="shared" si="98"/>
        <v>5.1374999748077245E-5</v>
      </c>
      <c r="H466" s="38">
        <f t="shared" si="99"/>
        <v>4.7706649000000004E-2</v>
      </c>
      <c r="I466" s="38">
        <f t="shared" si="100"/>
        <v>3.2950982464300005E-2</v>
      </c>
      <c r="J466" s="38">
        <f t="shared" si="101"/>
        <v>2.2759243588092011E-2</v>
      </c>
      <c r="K466" s="38">
        <f t="shared" si="102"/>
        <v>3.5484712325996949E-5</v>
      </c>
      <c r="L466" s="38">
        <f t="shared" si="103"/>
        <v>2.4509290803566091E-5</v>
      </c>
      <c r="M466" s="38">
        <f t="shared" ca="1" si="104"/>
        <v>3.1476389643096607E-3</v>
      </c>
      <c r="N466" s="38">
        <f t="shared" ca="1" si="105"/>
        <v>6.9373710895829492E-7</v>
      </c>
      <c r="O466" s="128">
        <f t="shared" ca="1" si="106"/>
        <v>3267497.1209789943</v>
      </c>
      <c r="P466" s="38">
        <f t="shared" ca="1" si="107"/>
        <v>9225280.2116271481</v>
      </c>
      <c r="Q466" s="38">
        <f t="shared" ca="1" si="108"/>
        <v>4467220.3453416284</v>
      </c>
      <c r="R466" s="12">
        <f t="shared" ca="1" si="109"/>
        <v>-2.6338889668288882E-3</v>
      </c>
    </row>
    <row r="467" spans="1:18" x14ac:dyDescent="0.2">
      <c r="A467" s="129">
        <v>6912</v>
      </c>
      <c r="B467" s="129">
        <v>8.6999999621184543E-4</v>
      </c>
      <c r="C467" s="125">
        <v>0.1</v>
      </c>
      <c r="D467" s="127">
        <f t="shared" si="95"/>
        <v>0.69120000000000004</v>
      </c>
      <c r="E467" s="127">
        <f t="shared" si="96"/>
        <v>8.6999999621184543E-4</v>
      </c>
      <c r="F467" s="38">
        <f t="shared" si="97"/>
        <v>6.9120000000000001E-2</v>
      </c>
      <c r="G467" s="38">
        <f t="shared" si="98"/>
        <v>8.6999999621184545E-5</v>
      </c>
      <c r="H467" s="38">
        <f t="shared" si="99"/>
        <v>4.7775744000000002E-2</v>
      </c>
      <c r="I467" s="38">
        <f t="shared" si="100"/>
        <v>3.3022594252800005E-2</v>
      </c>
      <c r="J467" s="38">
        <f t="shared" si="101"/>
        <v>2.2825217147535364E-2</v>
      </c>
      <c r="K467" s="38">
        <f t="shared" si="102"/>
        <v>6.0134399738162761E-5</v>
      </c>
      <c r="L467" s="38">
        <f t="shared" si="103"/>
        <v>4.1564897099018102E-5</v>
      </c>
      <c r="M467" s="38">
        <f t="shared" ca="1" si="104"/>
        <v>3.1498260761594617E-3</v>
      </c>
      <c r="N467" s="38">
        <f t="shared" ca="1" si="105"/>
        <v>5.1976069548093146E-7</v>
      </c>
      <c r="O467" s="128">
        <f t="shared" ca="1" si="106"/>
        <v>3259303.1807770496</v>
      </c>
      <c r="P467" s="38">
        <f t="shared" ca="1" si="107"/>
        <v>9251929.8338737395</v>
      </c>
      <c r="Q467" s="38">
        <f t="shared" ca="1" si="108"/>
        <v>4473440.4593031351</v>
      </c>
      <c r="R467" s="12">
        <f t="shared" ca="1" si="109"/>
        <v>-2.2798260799476162E-3</v>
      </c>
    </row>
    <row r="468" spans="1:18" x14ac:dyDescent="0.2">
      <c r="A468" s="129">
        <v>7290</v>
      </c>
      <c r="B468" s="129">
        <v>3.8025000030756928E-3</v>
      </c>
      <c r="C468" s="125">
        <v>0.1</v>
      </c>
      <c r="D468" s="127">
        <f t="shared" si="95"/>
        <v>0.72899999999999998</v>
      </c>
      <c r="E468" s="127">
        <f t="shared" si="96"/>
        <v>3.8025000030756928E-3</v>
      </c>
      <c r="F468" s="38">
        <f t="shared" si="97"/>
        <v>7.2900000000000006E-2</v>
      </c>
      <c r="G468" s="38">
        <f t="shared" si="98"/>
        <v>3.8025000030756929E-4</v>
      </c>
      <c r="H468" s="38">
        <f t="shared" si="99"/>
        <v>5.3144100000000007E-2</v>
      </c>
      <c r="I468" s="38">
        <f t="shared" si="100"/>
        <v>3.8742048900000006E-2</v>
      </c>
      <c r="J468" s="38">
        <f t="shared" si="101"/>
        <v>2.8242953648100005E-2</v>
      </c>
      <c r="K468" s="38">
        <f t="shared" si="102"/>
        <v>2.7720225022421802E-4</v>
      </c>
      <c r="L468" s="38">
        <f t="shared" si="103"/>
        <v>2.0208044041345494E-4</v>
      </c>
      <c r="M468" s="38">
        <f t="shared" ca="1" si="104"/>
        <v>3.3118387534332439E-3</v>
      </c>
      <c r="N468" s="38">
        <f t="shared" ca="1" si="105"/>
        <v>2.4074846190068958E-8</v>
      </c>
      <c r="O468" s="128">
        <f t="shared" ca="1" si="106"/>
        <v>2680216.8542308393</v>
      </c>
      <c r="P468" s="38">
        <f t="shared" ca="1" si="107"/>
        <v>11283869.047088614</v>
      </c>
      <c r="Q468" s="38">
        <f t="shared" ca="1" si="108"/>
        <v>4924964.4667876167</v>
      </c>
      <c r="R468" s="12">
        <f t="shared" ca="1" si="109"/>
        <v>4.9066124964244895E-4</v>
      </c>
    </row>
    <row r="469" spans="1:18" x14ac:dyDescent="0.2">
      <c r="A469" s="129">
        <v>7290</v>
      </c>
      <c r="B469" s="129">
        <v>7.8024999966146424E-3</v>
      </c>
      <c r="C469" s="125">
        <v>0.1</v>
      </c>
      <c r="D469" s="127">
        <f t="shared" ref="D469:D532" si="110">A469/A$18</f>
        <v>0.72899999999999998</v>
      </c>
      <c r="E469" s="127">
        <f t="shared" ref="E469:E532" si="111">B469/B$18</f>
        <v>7.8024999966146424E-3</v>
      </c>
      <c r="F469" s="38">
        <f t="shared" ref="F469:F532" si="112">$C469*D469</f>
        <v>7.2900000000000006E-2</v>
      </c>
      <c r="G469" s="38">
        <f t="shared" ref="G469:G532" si="113">$C469*E469</f>
        <v>7.8024999966146429E-4</v>
      </c>
      <c r="H469" s="38">
        <f t="shared" ref="H469:H532" si="114">C469*D469*D469</f>
        <v>5.3144100000000007E-2</v>
      </c>
      <c r="I469" s="38">
        <f t="shared" ref="I469:I532" si="115">C469*D469*D469*D469</f>
        <v>3.8742048900000006E-2</v>
      </c>
      <c r="J469" s="38">
        <f t="shared" ref="J469:J532" si="116">C469*D469*D469*D469*D469</f>
        <v>2.8242953648100005E-2</v>
      </c>
      <c r="K469" s="38">
        <f t="shared" ref="K469:K532" si="117">C469*E469*D469</f>
        <v>5.6880224975320746E-4</v>
      </c>
      <c r="L469" s="38">
        <f t="shared" ref="L469:L532" si="118">C469*E469*D469*D469</f>
        <v>4.1465684007008821E-4</v>
      </c>
      <c r="M469" s="38">
        <f t="shared" ref="M469:M532" ca="1" si="119">+E$4+E$5*D469+E$6*D469^2</f>
        <v>3.3118387534332439E-3</v>
      </c>
      <c r="N469" s="38">
        <f t="shared" ref="N469:N532" ca="1" si="120">C469*(M469-E469)^2</f>
        <v>2.0166038401011504E-6</v>
      </c>
      <c r="O469" s="128">
        <f t="shared" ref="O469:O532" ca="1" si="121">(C469*O$1-O$2*F469+O$3*H469)^2</f>
        <v>2680216.8542308393</v>
      </c>
      <c r="P469" s="38">
        <f t="shared" ref="P469:P532" ca="1" si="122">(-C469*O$2+O$4*F469-O$5*H469)^2</f>
        <v>11283869.047088614</v>
      </c>
      <c r="Q469" s="38">
        <f t="shared" ref="Q469:Q532" ca="1" si="123">+(C469*O$3-F469*O$5+H469*O$6)^2</f>
        <v>4924964.4667876167</v>
      </c>
      <c r="R469" s="12">
        <f t="shared" ref="R469:R532" ca="1" si="124">+E469-M469</f>
        <v>4.4906612431813986E-3</v>
      </c>
    </row>
    <row r="470" spans="1:18" x14ac:dyDescent="0.2">
      <c r="A470" s="129">
        <v>7298</v>
      </c>
      <c r="B470" s="129">
        <v>3.3724999957485124E-3</v>
      </c>
      <c r="C470" s="125">
        <v>0.1</v>
      </c>
      <c r="D470" s="127">
        <f t="shared" si="110"/>
        <v>0.7298</v>
      </c>
      <c r="E470" s="127">
        <f t="shared" si="111"/>
        <v>3.3724999957485124E-3</v>
      </c>
      <c r="F470" s="38">
        <f t="shared" si="112"/>
        <v>7.2980000000000003E-2</v>
      </c>
      <c r="G470" s="38">
        <f t="shared" si="113"/>
        <v>3.3724999957485124E-4</v>
      </c>
      <c r="H470" s="38">
        <f t="shared" si="114"/>
        <v>5.3260804000000002E-2</v>
      </c>
      <c r="I470" s="38">
        <f t="shared" si="115"/>
        <v>3.8869734759200004E-2</v>
      </c>
      <c r="J470" s="38">
        <f t="shared" si="116"/>
        <v>2.8367132427264165E-2</v>
      </c>
      <c r="K470" s="38">
        <f t="shared" si="117"/>
        <v>2.4612504968972643E-4</v>
      </c>
      <c r="L470" s="38">
        <f t="shared" si="118"/>
        <v>1.7962206126356236E-4</v>
      </c>
      <c r="M470" s="38">
        <f t="shared" ca="1" si="119"/>
        <v>3.3151965014082902E-3</v>
      </c>
      <c r="N470" s="38">
        <f t="shared" ca="1" si="120"/>
        <v>3.2836904635998859E-10</v>
      </c>
      <c r="O470" s="128">
        <f t="shared" ca="1" si="121"/>
        <v>2668798.2315505948</v>
      </c>
      <c r="P470" s="38">
        <f t="shared" ca="1" si="122"/>
        <v>11327044.827467067</v>
      </c>
      <c r="Q470" s="38">
        <f t="shared" ca="1" si="123"/>
        <v>4934089.0066637499</v>
      </c>
      <c r="R470" s="12">
        <f t="shared" ca="1" si="124"/>
        <v>5.730349434022227E-5</v>
      </c>
    </row>
    <row r="471" spans="1:18" x14ac:dyDescent="0.2">
      <c r="A471" s="129">
        <v>7333</v>
      </c>
      <c r="B471" s="129">
        <v>8.6624999676132575E-4</v>
      </c>
      <c r="C471" s="125">
        <v>0.1</v>
      </c>
      <c r="D471" s="127">
        <f t="shared" si="110"/>
        <v>0.73329999999999995</v>
      </c>
      <c r="E471" s="127">
        <f t="shared" si="111"/>
        <v>8.6624999676132575E-4</v>
      </c>
      <c r="F471" s="38">
        <f t="shared" si="112"/>
        <v>7.3329999999999992E-2</v>
      </c>
      <c r="G471" s="38">
        <f t="shared" si="113"/>
        <v>8.662499967613258E-5</v>
      </c>
      <c r="H471" s="38">
        <f t="shared" si="114"/>
        <v>5.377288899999999E-2</v>
      </c>
      <c r="I471" s="38">
        <f t="shared" si="115"/>
        <v>3.9431659503699992E-2</v>
      </c>
      <c r="J471" s="38">
        <f t="shared" si="116"/>
        <v>2.8915235914063201E-2</v>
      </c>
      <c r="K471" s="38">
        <f t="shared" si="117"/>
        <v>6.3522112262508012E-5</v>
      </c>
      <c r="L471" s="38">
        <f t="shared" si="118"/>
        <v>4.6580764922097123E-5</v>
      </c>
      <c r="M471" s="38">
        <f t="shared" ca="1" si="119"/>
        <v>3.3298520007770315E-3</v>
      </c>
      <c r="N471" s="38">
        <f t="shared" ca="1" si="120"/>
        <v>6.0693348341902019E-7</v>
      </c>
      <c r="O471" s="128">
        <f t="shared" ca="1" si="121"/>
        <v>2619237.2955399277</v>
      </c>
      <c r="P471" s="38">
        <f t="shared" ca="1" si="122"/>
        <v>11515922.408527439</v>
      </c>
      <c r="Q471" s="38">
        <f t="shared" ca="1" si="123"/>
        <v>4973782.2417869866</v>
      </c>
      <c r="R471" s="12">
        <f t="shared" ca="1" si="124"/>
        <v>-2.4636020040157058E-3</v>
      </c>
    </row>
    <row r="472" spans="1:18" x14ac:dyDescent="0.2">
      <c r="A472" s="129">
        <v>7333</v>
      </c>
      <c r="B472" s="129">
        <v>8.6624999676132575E-4</v>
      </c>
      <c r="C472" s="125">
        <v>0.1</v>
      </c>
      <c r="D472" s="127">
        <f t="shared" si="110"/>
        <v>0.73329999999999995</v>
      </c>
      <c r="E472" s="127">
        <f t="shared" si="111"/>
        <v>8.6624999676132575E-4</v>
      </c>
      <c r="F472" s="38">
        <f t="shared" si="112"/>
        <v>7.3329999999999992E-2</v>
      </c>
      <c r="G472" s="38">
        <f t="shared" si="113"/>
        <v>8.662499967613258E-5</v>
      </c>
      <c r="H472" s="38">
        <f t="shared" si="114"/>
        <v>5.377288899999999E-2</v>
      </c>
      <c r="I472" s="38">
        <f t="shared" si="115"/>
        <v>3.9431659503699992E-2</v>
      </c>
      <c r="J472" s="38">
        <f t="shared" si="116"/>
        <v>2.8915235914063201E-2</v>
      </c>
      <c r="K472" s="38">
        <f t="shared" si="117"/>
        <v>6.3522112262508012E-5</v>
      </c>
      <c r="L472" s="38">
        <f t="shared" si="118"/>
        <v>4.6580764922097123E-5</v>
      </c>
      <c r="M472" s="38">
        <f t="shared" ca="1" si="119"/>
        <v>3.3298520007770315E-3</v>
      </c>
      <c r="N472" s="38">
        <f t="shared" ca="1" si="120"/>
        <v>6.0693348341902019E-7</v>
      </c>
      <c r="O472" s="128">
        <f t="shared" ca="1" si="121"/>
        <v>2619237.2955399277</v>
      </c>
      <c r="P472" s="38">
        <f t="shared" ca="1" si="122"/>
        <v>11515922.408527439</v>
      </c>
      <c r="Q472" s="38">
        <f t="shared" ca="1" si="123"/>
        <v>4973782.2417869866</v>
      </c>
      <c r="R472" s="12">
        <f t="shared" ca="1" si="124"/>
        <v>-2.4636020040157058E-3</v>
      </c>
    </row>
    <row r="473" spans="1:18" x14ac:dyDescent="0.2">
      <c r="A473" s="129">
        <v>7333</v>
      </c>
      <c r="B473" s="129">
        <v>8.6624999676132575E-4</v>
      </c>
      <c r="C473" s="125">
        <v>0.1</v>
      </c>
      <c r="D473" s="127">
        <f t="shared" si="110"/>
        <v>0.73329999999999995</v>
      </c>
      <c r="E473" s="127">
        <f t="shared" si="111"/>
        <v>8.6624999676132575E-4</v>
      </c>
      <c r="F473" s="38">
        <f t="shared" si="112"/>
        <v>7.3329999999999992E-2</v>
      </c>
      <c r="G473" s="38">
        <f t="shared" si="113"/>
        <v>8.662499967613258E-5</v>
      </c>
      <c r="H473" s="38">
        <f t="shared" si="114"/>
        <v>5.377288899999999E-2</v>
      </c>
      <c r="I473" s="38">
        <f t="shared" si="115"/>
        <v>3.9431659503699992E-2</v>
      </c>
      <c r="J473" s="38">
        <f t="shared" si="116"/>
        <v>2.8915235914063201E-2</v>
      </c>
      <c r="K473" s="38">
        <f t="shared" si="117"/>
        <v>6.3522112262508012E-5</v>
      </c>
      <c r="L473" s="38">
        <f t="shared" si="118"/>
        <v>4.6580764922097123E-5</v>
      </c>
      <c r="M473" s="38">
        <f t="shared" ca="1" si="119"/>
        <v>3.3298520007770315E-3</v>
      </c>
      <c r="N473" s="38">
        <f t="shared" ca="1" si="120"/>
        <v>6.0693348341902019E-7</v>
      </c>
      <c r="O473" s="128">
        <f t="shared" ca="1" si="121"/>
        <v>2619237.2955399277</v>
      </c>
      <c r="P473" s="38">
        <f t="shared" ca="1" si="122"/>
        <v>11515922.408527439</v>
      </c>
      <c r="Q473" s="38">
        <f t="shared" ca="1" si="123"/>
        <v>4973782.2417869866</v>
      </c>
      <c r="R473" s="12">
        <f t="shared" ca="1" si="124"/>
        <v>-2.4636020040157058E-3</v>
      </c>
    </row>
    <row r="474" spans="1:18" x14ac:dyDescent="0.2">
      <c r="A474" s="129">
        <v>7333</v>
      </c>
      <c r="B474" s="129">
        <v>1.8662499933270738E-3</v>
      </c>
      <c r="C474" s="125">
        <v>0.1</v>
      </c>
      <c r="D474" s="127">
        <f t="shared" si="110"/>
        <v>0.73329999999999995</v>
      </c>
      <c r="E474" s="127">
        <f t="shared" si="111"/>
        <v>1.8662499933270738E-3</v>
      </c>
      <c r="F474" s="38">
        <f t="shared" si="112"/>
        <v>7.3329999999999992E-2</v>
      </c>
      <c r="G474" s="38">
        <f t="shared" si="113"/>
        <v>1.8662499933270739E-4</v>
      </c>
      <c r="H474" s="38">
        <f t="shared" si="114"/>
        <v>5.377288899999999E-2</v>
      </c>
      <c r="I474" s="38">
        <f t="shared" si="115"/>
        <v>3.9431659503699992E-2</v>
      </c>
      <c r="J474" s="38">
        <f t="shared" si="116"/>
        <v>2.8915235914063201E-2</v>
      </c>
      <c r="K474" s="38">
        <f t="shared" si="117"/>
        <v>1.3685211201067431E-4</v>
      </c>
      <c r="L474" s="38">
        <f t="shared" si="118"/>
        <v>1.0035365373742747E-4</v>
      </c>
      <c r="M474" s="38">
        <f t="shared" ca="1" si="119"/>
        <v>3.3298520007770315E-3</v>
      </c>
      <c r="N474" s="38">
        <f t="shared" ca="1" si="120"/>
        <v>2.1421308362115464E-7</v>
      </c>
      <c r="O474" s="128">
        <f t="shared" ca="1" si="121"/>
        <v>2619237.2955399277</v>
      </c>
      <c r="P474" s="38">
        <f t="shared" ca="1" si="122"/>
        <v>11515922.408527439</v>
      </c>
      <c r="Q474" s="38">
        <f t="shared" ca="1" si="123"/>
        <v>4973782.2417869866</v>
      </c>
      <c r="R474" s="12">
        <f t="shared" ca="1" si="124"/>
        <v>-1.4636020074499578E-3</v>
      </c>
    </row>
    <row r="475" spans="1:18" x14ac:dyDescent="0.2">
      <c r="A475" s="129">
        <v>7333</v>
      </c>
      <c r="B475" s="129">
        <v>2.8662499971687794E-3</v>
      </c>
      <c r="C475" s="125">
        <v>0.1</v>
      </c>
      <c r="D475" s="127">
        <f t="shared" si="110"/>
        <v>0.73329999999999995</v>
      </c>
      <c r="E475" s="127">
        <f t="shared" si="111"/>
        <v>2.8662499971687794E-3</v>
      </c>
      <c r="F475" s="38">
        <f t="shared" si="112"/>
        <v>7.3329999999999992E-2</v>
      </c>
      <c r="G475" s="38">
        <f t="shared" si="113"/>
        <v>2.8662499971687794E-4</v>
      </c>
      <c r="H475" s="38">
        <f t="shared" si="114"/>
        <v>5.377288899999999E-2</v>
      </c>
      <c r="I475" s="38">
        <f t="shared" si="115"/>
        <v>3.9431659503699992E-2</v>
      </c>
      <c r="J475" s="38">
        <f t="shared" si="116"/>
        <v>2.8915235914063201E-2</v>
      </c>
      <c r="K475" s="38">
        <f t="shared" si="117"/>
        <v>2.1018211229238657E-4</v>
      </c>
      <c r="L475" s="38">
        <f t="shared" si="118"/>
        <v>1.5412654294400706E-4</v>
      </c>
      <c r="M475" s="38">
        <f t="shared" ca="1" si="119"/>
        <v>3.3298520007770315E-3</v>
      </c>
      <c r="N475" s="38">
        <f t="shared" ca="1" si="120"/>
        <v>2.1492681774958586E-8</v>
      </c>
      <c r="O475" s="128">
        <f t="shared" ca="1" si="121"/>
        <v>2619237.2955399277</v>
      </c>
      <c r="P475" s="38">
        <f t="shared" ca="1" si="122"/>
        <v>11515922.408527439</v>
      </c>
      <c r="Q475" s="38">
        <f t="shared" ca="1" si="123"/>
        <v>4973782.2417869866</v>
      </c>
      <c r="R475" s="12">
        <f t="shared" ca="1" si="124"/>
        <v>-4.6360200360825218E-4</v>
      </c>
    </row>
    <row r="476" spans="1:18" x14ac:dyDescent="0.2">
      <c r="A476" s="129">
        <v>7333</v>
      </c>
      <c r="B476" s="129">
        <v>4.866249997576233E-3</v>
      </c>
      <c r="C476" s="125">
        <v>0.1</v>
      </c>
      <c r="D476" s="127">
        <f t="shared" si="110"/>
        <v>0.73329999999999995</v>
      </c>
      <c r="E476" s="127">
        <f t="shared" si="111"/>
        <v>4.866249997576233E-3</v>
      </c>
      <c r="F476" s="38">
        <f t="shared" si="112"/>
        <v>7.3329999999999992E-2</v>
      </c>
      <c r="G476" s="38">
        <f t="shared" si="113"/>
        <v>4.8662499975762332E-4</v>
      </c>
      <c r="H476" s="38">
        <f t="shared" si="114"/>
        <v>5.377288899999999E-2</v>
      </c>
      <c r="I476" s="38">
        <f t="shared" si="115"/>
        <v>3.9431659503699992E-2</v>
      </c>
      <c r="J476" s="38">
        <f t="shared" si="116"/>
        <v>2.8915235914063201E-2</v>
      </c>
      <c r="K476" s="38">
        <f t="shared" si="117"/>
        <v>3.5684211232226516E-4</v>
      </c>
      <c r="L476" s="38">
        <f t="shared" si="118"/>
        <v>2.6167232096591705E-4</v>
      </c>
      <c r="M476" s="38">
        <f t="shared" ca="1" si="119"/>
        <v>3.3298520007770315E-3</v>
      </c>
      <c r="N476" s="38">
        <f t="shared" ca="1" si="120"/>
        <v>2.3605188045685992E-7</v>
      </c>
      <c r="O476" s="128">
        <f t="shared" ca="1" si="121"/>
        <v>2619237.2955399277</v>
      </c>
      <c r="P476" s="38">
        <f t="shared" ca="1" si="122"/>
        <v>11515922.408527439</v>
      </c>
      <c r="Q476" s="38">
        <f t="shared" ca="1" si="123"/>
        <v>4973782.2417869866</v>
      </c>
      <c r="R476" s="12">
        <f t="shared" ca="1" si="124"/>
        <v>1.5363979967992014E-3</v>
      </c>
    </row>
    <row r="477" spans="1:18" x14ac:dyDescent="0.2">
      <c r="A477" s="129">
        <v>7333</v>
      </c>
      <c r="B477" s="129">
        <v>7.8662499945494346E-3</v>
      </c>
      <c r="C477" s="125">
        <v>0.1</v>
      </c>
      <c r="D477" s="127">
        <f t="shared" si="110"/>
        <v>0.73329999999999995</v>
      </c>
      <c r="E477" s="127">
        <f t="shared" si="111"/>
        <v>7.8662499945494346E-3</v>
      </c>
      <c r="F477" s="38">
        <f t="shared" si="112"/>
        <v>7.3329999999999992E-2</v>
      </c>
      <c r="G477" s="38">
        <f t="shared" si="113"/>
        <v>7.8662499945494348E-4</v>
      </c>
      <c r="H477" s="38">
        <f t="shared" si="114"/>
        <v>5.377288899999999E-2</v>
      </c>
      <c r="I477" s="38">
        <f t="shared" si="115"/>
        <v>3.9431659503699992E-2</v>
      </c>
      <c r="J477" s="38">
        <f t="shared" si="116"/>
        <v>2.8915235914063201E-2</v>
      </c>
      <c r="K477" s="38">
        <f t="shared" si="117"/>
        <v>5.7683211210031004E-4</v>
      </c>
      <c r="L477" s="38">
        <f t="shared" si="118"/>
        <v>4.2299098780315735E-4</v>
      </c>
      <c r="M477" s="38">
        <f t="shared" ca="1" si="119"/>
        <v>3.3298520007770315E-3</v>
      </c>
      <c r="N477" s="38">
        <f t="shared" ca="1" si="120"/>
        <v>2.0578906757902284E-6</v>
      </c>
      <c r="O477" s="128">
        <f t="shared" ca="1" si="121"/>
        <v>2619237.2955399277</v>
      </c>
      <c r="P477" s="38">
        <f t="shared" ca="1" si="122"/>
        <v>11515922.408527439</v>
      </c>
      <c r="Q477" s="38">
        <f t="shared" ca="1" si="123"/>
        <v>4973782.2417869866</v>
      </c>
      <c r="R477" s="12">
        <f t="shared" ca="1" si="124"/>
        <v>4.5363979937724031E-3</v>
      </c>
    </row>
    <row r="478" spans="1:18" x14ac:dyDescent="0.2">
      <c r="A478" s="129">
        <v>7333</v>
      </c>
      <c r="B478" s="129">
        <v>7.8662499945494346E-3</v>
      </c>
      <c r="C478" s="125">
        <v>0.1</v>
      </c>
      <c r="D478" s="127">
        <f t="shared" si="110"/>
        <v>0.73329999999999995</v>
      </c>
      <c r="E478" s="127">
        <f t="shared" si="111"/>
        <v>7.8662499945494346E-3</v>
      </c>
      <c r="F478" s="38">
        <f t="shared" si="112"/>
        <v>7.3329999999999992E-2</v>
      </c>
      <c r="G478" s="38">
        <f t="shared" si="113"/>
        <v>7.8662499945494348E-4</v>
      </c>
      <c r="H478" s="38">
        <f t="shared" si="114"/>
        <v>5.377288899999999E-2</v>
      </c>
      <c r="I478" s="38">
        <f t="shared" si="115"/>
        <v>3.9431659503699992E-2</v>
      </c>
      <c r="J478" s="38">
        <f t="shared" si="116"/>
        <v>2.8915235914063201E-2</v>
      </c>
      <c r="K478" s="38">
        <f t="shared" si="117"/>
        <v>5.7683211210031004E-4</v>
      </c>
      <c r="L478" s="38">
        <f t="shared" si="118"/>
        <v>4.2299098780315735E-4</v>
      </c>
      <c r="M478" s="38">
        <f t="shared" ca="1" si="119"/>
        <v>3.3298520007770315E-3</v>
      </c>
      <c r="N478" s="38">
        <f t="shared" ca="1" si="120"/>
        <v>2.0578906757902284E-6</v>
      </c>
      <c r="O478" s="128">
        <f t="shared" ca="1" si="121"/>
        <v>2619237.2955399277</v>
      </c>
      <c r="P478" s="38">
        <f t="shared" ca="1" si="122"/>
        <v>11515922.408527439</v>
      </c>
      <c r="Q478" s="38">
        <f t="shared" ca="1" si="123"/>
        <v>4973782.2417869866</v>
      </c>
      <c r="R478" s="12">
        <f t="shared" ca="1" si="124"/>
        <v>4.5363979937724031E-3</v>
      </c>
    </row>
    <row r="479" spans="1:18" x14ac:dyDescent="0.2">
      <c r="A479" s="129">
        <v>7333</v>
      </c>
      <c r="B479" s="129">
        <v>8.8662499983911403E-3</v>
      </c>
      <c r="C479" s="125">
        <v>0.1</v>
      </c>
      <c r="D479" s="127">
        <f t="shared" si="110"/>
        <v>0.73329999999999995</v>
      </c>
      <c r="E479" s="127">
        <f t="shared" si="111"/>
        <v>8.8662499983911403E-3</v>
      </c>
      <c r="F479" s="38">
        <f t="shared" si="112"/>
        <v>7.3329999999999992E-2</v>
      </c>
      <c r="G479" s="38">
        <f t="shared" si="113"/>
        <v>8.8662499983911409E-4</v>
      </c>
      <c r="H479" s="38">
        <f t="shared" si="114"/>
        <v>5.377288899999999E-2</v>
      </c>
      <c r="I479" s="38">
        <f t="shared" si="115"/>
        <v>3.9431659503699992E-2</v>
      </c>
      <c r="J479" s="38">
        <f t="shared" si="116"/>
        <v>2.8915235914063201E-2</v>
      </c>
      <c r="K479" s="38">
        <f t="shared" si="117"/>
        <v>6.5016211238202234E-4</v>
      </c>
      <c r="L479" s="38">
        <f t="shared" si="118"/>
        <v>4.7676387700973697E-4</v>
      </c>
      <c r="M479" s="38">
        <f t="shared" ca="1" si="119"/>
        <v>3.3298520007770315E-3</v>
      </c>
      <c r="N479" s="38">
        <f t="shared" ca="1" si="120"/>
        <v>3.0651702787985512E-6</v>
      </c>
      <c r="O479" s="128">
        <f t="shared" ca="1" si="121"/>
        <v>2619237.2955399277</v>
      </c>
      <c r="P479" s="38">
        <f t="shared" ca="1" si="122"/>
        <v>11515922.408527439</v>
      </c>
      <c r="Q479" s="38">
        <f t="shared" ca="1" si="123"/>
        <v>4973782.2417869866</v>
      </c>
      <c r="R479" s="12">
        <f t="shared" ca="1" si="124"/>
        <v>5.5363979976141087E-3</v>
      </c>
    </row>
    <row r="480" spans="1:18" x14ac:dyDescent="0.2">
      <c r="A480" s="129">
        <v>7333</v>
      </c>
      <c r="B480" s="129">
        <v>9.8662499949568883E-3</v>
      </c>
      <c r="C480" s="125">
        <v>0.1</v>
      </c>
      <c r="D480" s="127">
        <f t="shared" si="110"/>
        <v>0.73329999999999995</v>
      </c>
      <c r="E480" s="127">
        <f t="shared" si="111"/>
        <v>9.8662499949568883E-3</v>
      </c>
      <c r="F480" s="38">
        <f t="shared" si="112"/>
        <v>7.3329999999999992E-2</v>
      </c>
      <c r="G480" s="38">
        <f t="shared" si="113"/>
        <v>9.8662499949568887E-4</v>
      </c>
      <c r="H480" s="38">
        <f t="shared" si="114"/>
        <v>5.377288899999999E-2</v>
      </c>
      <c r="I480" s="38">
        <f t="shared" si="115"/>
        <v>3.9431659503699992E-2</v>
      </c>
      <c r="J480" s="38">
        <f t="shared" si="116"/>
        <v>2.8915235914063201E-2</v>
      </c>
      <c r="K480" s="38">
        <f t="shared" si="117"/>
        <v>7.2349211213018855E-4</v>
      </c>
      <c r="L480" s="38">
        <f t="shared" si="118"/>
        <v>5.3053676582506728E-4</v>
      </c>
      <c r="M480" s="38">
        <f t="shared" ca="1" si="119"/>
        <v>3.3298520007770315E-3</v>
      </c>
      <c r="N480" s="38">
        <f t="shared" ca="1" si="120"/>
        <v>4.2724498738318456E-6</v>
      </c>
      <c r="O480" s="128">
        <f t="shared" ca="1" si="121"/>
        <v>2619237.2955399277</v>
      </c>
      <c r="P480" s="38">
        <f t="shared" ca="1" si="122"/>
        <v>11515922.408527439</v>
      </c>
      <c r="Q480" s="38">
        <f t="shared" ca="1" si="123"/>
        <v>4973782.2417869866</v>
      </c>
      <c r="R480" s="12">
        <f t="shared" ca="1" si="124"/>
        <v>6.5363979941798567E-3</v>
      </c>
    </row>
    <row r="481" spans="1:18" x14ac:dyDescent="0.2">
      <c r="A481" s="129">
        <v>7333</v>
      </c>
      <c r="B481" s="129">
        <v>1.1866249995364342E-2</v>
      </c>
      <c r="C481" s="125">
        <v>0.1</v>
      </c>
      <c r="D481" s="127">
        <f t="shared" si="110"/>
        <v>0.73329999999999995</v>
      </c>
      <c r="E481" s="127">
        <f t="shared" si="111"/>
        <v>1.1866249995364342E-2</v>
      </c>
      <c r="F481" s="38">
        <f t="shared" si="112"/>
        <v>7.3329999999999992E-2</v>
      </c>
      <c r="G481" s="38">
        <f t="shared" si="113"/>
        <v>1.1866249995364344E-3</v>
      </c>
      <c r="H481" s="38">
        <f t="shared" si="114"/>
        <v>5.377288899999999E-2</v>
      </c>
      <c r="I481" s="38">
        <f t="shared" si="115"/>
        <v>3.9431659503699992E-2</v>
      </c>
      <c r="J481" s="38">
        <f t="shared" si="116"/>
        <v>2.8915235914063201E-2</v>
      </c>
      <c r="K481" s="38">
        <f t="shared" si="117"/>
        <v>8.7015211216006727E-4</v>
      </c>
      <c r="L481" s="38">
        <f t="shared" si="118"/>
        <v>6.3808254384697732E-4</v>
      </c>
      <c r="M481" s="38">
        <f t="shared" ca="1" si="119"/>
        <v>3.3298520007770315E-3</v>
      </c>
      <c r="N481" s="38">
        <f t="shared" ca="1" si="120"/>
        <v>7.2870090721994235E-6</v>
      </c>
      <c r="O481" s="128">
        <f t="shared" ca="1" si="121"/>
        <v>2619237.2955399277</v>
      </c>
      <c r="P481" s="38">
        <f t="shared" ca="1" si="122"/>
        <v>11515922.408527439</v>
      </c>
      <c r="Q481" s="38">
        <f t="shared" ca="1" si="123"/>
        <v>4973782.2417869866</v>
      </c>
      <c r="R481" s="12">
        <f t="shared" ca="1" si="124"/>
        <v>8.5363979945873095E-3</v>
      </c>
    </row>
    <row r="482" spans="1:18" x14ac:dyDescent="0.2">
      <c r="A482" s="129">
        <v>7333</v>
      </c>
      <c r="B482" s="129">
        <v>1.1866249995364342E-2</v>
      </c>
      <c r="C482" s="125">
        <v>0.1</v>
      </c>
      <c r="D482" s="127">
        <f t="shared" si="110"/>
        <v>0.73329999999999995</v>
      </c>
      <c r="E482" s="127">
        <f t="shared" si="111"/>
        <v>1.1866249995364342E-2</v>
      </c>
      <c r="F482" s="38">
        <f t="shared" si="112"/>
        <v>7.3329999999999992E-2</v>
      </c>
      <c r="G482" s="38">
        <f t="shared" si="113"/>
        <v>1.1866249995364344E-3</v>
      </c>
      <c r="H482" s="38">
        <f t="shared" si="114"/>
        <v>5.377288899999999E-2</v>
      </c>
      <c r="I482" s="38">
        <f t="shared" si="115"/>
        <v>3.9431659503699992E-2</v>
      </c>
      <c r="J482" s="38">
        <f t="shared" si="116"/>
        <v>2.8915235914063201E-2</v>
      </c>
      <c r="K482" s="38">
        <f t="shared" si="117"/>
        <v>8.7015211216006727E-4</v>
      </c>
      <c r="L482" s="38">
        <f t="shared" si="118"/>
        <v>6.3808254384697732E-4</v>
      </c>
      <c r="M482" s="38">
        <f t="shared" ca="1" si="119"/>
        <v>3.3298520007770315E-3</v>
      </c>
      <c r="N482" s="38">
        <f t="shared" ca="1" si="120"/>
        <v>7.2870090721994235E-6</v>
      </c>
      <c r="O482" s="128">
        <f t="shared" ca="1" si="121"/>
        <v>2619237.2955399277</v>
      </c>
      <c r="P482" s="38">
        <f t="shared" ca="1" si="122"/>
        <v>11515922.408527439</v>
      </c>
      <c r="Q482" s="38">
        <f t="shared" ca="1" si="123"/>
        <v>4973782.2417869866</v>
      </c>
      <c r="R482" s="12">
        <f t="shared" ca="1" si="124"/>
        <v>8.5363979945873095E-3</v>
      </c>
    </row>
    <row r="483" spans="1:18" x14ac:dyDescent="0.2">
      <c r="A483" s="129">
        <v>7333</v>
      </c>
      <c r="B483" s="129">
        <v>1.5866249996179249E-2</v>
      </c>
      <c r="C483" s="125">
        <v>0.1</v>
      </c>
      <c r="D483" s="127">
        <f t="shared" si="110"/>
        <v>0.73329999999999995</v>
      </c>
      <c r="E483" s="127">
        <f t="shared" si="111"/>
        <v>1.5866249996179249E-2</v>
      </c>
      <c r="F483" s="38">
        <f t="shared" si="112"/>
        <v>7.3329999999999992E-2</v>
      </c>
      <c r="G483" s="38">
        <f t="shared" si="113"/>
        <v>1.5866249996179249E-3</v>
      </c>
      <c r="H483" s="38">
        <f t="shared" si="114"/>
        <v>5.377288899999999E-2</v>
      </c>
      <c r="I483" s="38">
        <f t="shared" si="115"/>
        <v>3.9431659503699992E-2</v>
      </c>
      <c r="J483" s="38">
        <f t="shared" si="116"/>
        <v>2.8915235914063201E-2</v>
      </c>
      <c r="K483" s="38">
        <f t="shared" si="117"/>
        <v>1.1634721122198242E-3</v>
      </c>
      <c r="L483" s="38">
        <f t="shared" si="118"/>
        <v>8.5317409989079697E-4</v>
      </c>
      <c r="M483" s="38">
        <f t="shared" ca="1" si="119"/>
        <v>3.3298520007770315E-3</v>
      </c>
      <c r="N483" s="38">
        <f t="shared" ca="1" si="120"/>
        <v>1.5716127469912474E-5</v>
      </c>
      <c r="O483" s="128">
        <f t="shared" ca="1" si="121"/>
        <v>2619237.2955399277</v>
      </c>
      <c r="P483" s="38">
        <f t="shared" ca="1" si="122"/>
        <v>11515922.408527439</v>
      </c>
      <c r="Q483" s="38">
        <f t="shared" ca="1" si="123"/>
        <v>4973782.2417869866</v>
      </c>
      <c r="R483" s="12">
        <f t="shared" ca="1" si="124"/>
        <v>1.2536397995402217E-2</v>
      </c>
    </row>
    <row r="484" spans="1:18" x14ac:dyDescent="0.2">
      <c r="A484" s="129">
        <v>7341</v>
      </c>
      <c r="B484" s="129">
        <v>1.1362500008544885E-3</v>
      </c>
      <c r="C484" s="125">
        <v>1</v>
      </c>
      <c r="D484" s="127">
        <f t="shared" si="110"/>
        <v>0.73409999999999997</v>
      </c>
      <c r="E484" s="127">
        <f t="shared" si="111"/>
        <v>1.1362500008544885E-3</v>
      </c>
      <c r="F484" s="38">
        <f t="shared" si="112"/>
        <v>0.73409999999999997</v>
      </c>
      <c r="G484" s="38">
        <f t="shared" si="113"/>
        <v>1.1362500008544885E-3</v>
      </c>
      <c r="H484" s="38">
        <f t="shared" si="114"/>
        <v>0.53890280999999995</v>
      </c>
      <c r="I484" s="38">
        <f t="shared" si="115"/>
        <v>0.39560855282099994</v>
      </c>
      <c r="J484" s="38">
        <f t="shared" si="116"/>
        <v>0.29041623862589605</v>
      </c>
      <c r="K484" s="38">
        <f t="shared" si="117"/>
        <v>8.3412112562727991E-4</v>
      </c>
      <c r="L484" s="38">
        <f t="shared" si="118"/>
        <v>6.1232831832298612E-4</v>
      </c>
      <c r="M484" s="38">
        <f t="shared" ca="1" si="119"/>
        <v>3.3331939096562669E-3</v>
      </c>
      <c r="N484" s="38">
        <f t="shared" ca="1" si="120"/>
        <v>4.826562538421237E-6</v>
      </c>
      <c r="O484" s="128">
        <f t="shared" ca="1" si="121"/>
        <v>260799914.86714354</v>
      </c>
      <c r="P484" s="38">
        <f t="shared" ca="1" si="122"/>
        <v>1155908796.1501389</v>
      </c>
      <c r="Q484" s="38">
        <f t="shared" ca="1" si="123"/>
        <v>498280274.68191189</v>
      </c>
      <c r="R484" s="12">
        <f t="shared" ca="1" si="124"/>
        <v>-2.1969439088017784E-3</v>
      </c>
    </row>
    <row r="485" spans="1:18" x14ac:dyDescent="0.2">
      <c r="A485" s="129">
        <v>7341</v>
      </c>
      <c r="B485" s="129">
        <v>1.1362500008544885E-3</v>
      </c>
      <c r="C485" s="125">
        <v>1</v>
      </c>
      <c r="D485" s="127">
        <f t="shared" si="110"/>
        <v>0.73409999999999997</v>
      </c>
      <c r="E485" s="127">
        <f t="shared" si="111"/>
        <v>1.1362500008544885E-3</v>
      </c>
      <c r="F485" s="38">
        <f t="shared" si="112"/>
        <v>0.73409999999999997</v>
      </c>
      <c r="G485" s="38">
        <f t="shared" si="113"/>
        <v>1.1362500008544885E-3</v>
      </c>
      <c r="H485" s="38">
        <f t="shared" si="114"/>
        <v>0.53890280999999995</v>
      </c>
      <c r="I485" s="38">
        <f t="shared" si="115"/>
        <v>0.39560855282099994</v>
      </c>
      <c r="J485" s="38">
        <f t="shared" si="116"/>
        <v>0.29041623862589605</v>
      </c>
      <c r="K485" s="38">
        <f t="shared" si="117"/>
        <v>8.3412112562727991E-4</v>
      </c>
      <c r="L485" s="38">
        <f t="shared" si="118"/>
        <v>6.1232831832298612E-4</v>
      </c>
      <c r="M485" s="38">
        <f t="shared" ca="1" si="119"/>
        <v>3.3331939096562669E-3</v>
      </c>
      <c r="N485" s="38">
        <f t="shared" ca="1" si="120"/>
        <v>4.826562538421237E-6</v>
      </c>
      <c r="O485" s="128">
        <f t="shared" ca="1" si="121"/>
        <v>260799914.86714354</v>
      </c>
      <c r="P485" s="38">
        <f t="shared" ca="1" si="122"/>
        <v>1155908796.1501389</v>
      </c>
      <c r="Q485" s="38">
        <f t="shared" ca="1" si="123"/>
        <v>498280274.68191189</v>
      </c>
      <c r="R485" s="12">
        <f t="shared" ca="1" si="124"/>
        <v>-2.1969439088017784E-3</v>
      </c>
    </row>
    <row r="486" spans="1:18" x14ac:dyDescent="0.2">
      <c r="A486" s="129">
        <v>7344</v>
      </c>
      <c r="B486" s="129">
        <v>3.6499999987427145E-3</v>
      </c>
      <c r="C486" s="125">
        <v>0.1</v>
      </c>
      <c r="D486" s="127">
        <f t="shared" si="110"/>
        <v>0.73440000000000005</v>
      </c>
      <c r="E486" s="127">
        <f t="shared" si="111"/>
        <v>3.6499999987427145E-3</v>
      </c>
      <c r="F486" s="38">
        <f t="shared" si="112"/>
        <v>7.3440000000000005E-2</v>
      </c>
      <c r="G486" s="38">
        <f t="shared" si="113"/>
        <v>3.6499999987427145E-4</v>
      </c>
      <c r="H486" s="38">
        <f t="shared" si="114"/>
        <v>5.3934336000000006E-2</v>
      </c>
      <c r="I486" s="38">
        <f t="shared" si="115"/>
        <v>3.9609376358400006E-2</v>
      </c>
      <c r="J486" s="38">
        <f t="shared" si="116"/>
        <v>2.9089125997608968E-2</v>
      </c>
      <c r="K486" s="38">
        <f t="shared" si="117"/>
        <v>2.6805599990766498E-4</v>
      </c>
      <c r="L486" s="38">
        <f t="shared" si="118"/>
        <v>1.9686032633218917E-4</v>
      </c>
      <c r="M486" s="38">
        <f t="shared" ca="1" si="119"/>
        <v>3.3344463657619078E-3</v>
      </c>
      <c r="N486" s="38">
        <f t="shared" ca="1" si="120"/>
        <v>9.9574095287385699E-9</v>
      </c>
      <c r="O486" s="128">
        <f t="shared" ca="1" si="121"/>
        <v>2603793.4542302922</v>
      </c>
      <c r="P486" s="38">
        <f t="shared" ca="1" si="122"/>
        <v>11575274.190449223</v>
      </c>
      <c r="Q486" s="38">
        <f t="shared" ca="1" si="123"/>
        <v>4986180.3879864505</v>
      </c>
      <c r="R486" s="12">
        <f t="shared" ca="1" si="124"/>
        <v>3.1555363298080676E-4</v>
      </c>
    </row>
    <row r="487" spans="1:18" x14ac:dyDescent="0.2">
      <c r="A487" s="129">
        <v>7344</v>
      </c>
      <c r="B487" s="129">
        <v>3.6499999987427145E-3</v>
      </c>
      <c r="C487" s="125">
        <v>0.1</v>
      </c>
      <c r="D487" s="127">
        <f t="shared" si="110"/>
        <v>0.73440000000000005</v>
      </c>
      <c r="E487" s="127">
        <f t="shared" si="111"/>
        <v>3.6499999987427145E-3</v>
      </c>
      <c r="F487" s="38">
        <f t="shared" si="112"/>
        <v>7.3440000000000005E-2</v>
      </c>
      <c r="G487" s="38">
        <f t="shared" si="113"/>
        <v>3.6499999987427145E-4</v>
      </c>
      <c r="H487" s="38">
        <f t="shared" si="114"/>
        <v>5.3934336000000006E-2</v>
      </c>
      <c r="I487" s="38">
        <f t="shared" si="115"/>
        <v>3.9609376358400006E-2</v>
      </c>
      <c r="J487" s="38">
        <f t="shared" si="116"/>
        <v>2.9089125997608968E-2</v>
      </c>
      <c r="K487" s="38">
        <f t="shared" si="117"/>
        <v>2.6805599990766498E-4</v>
      </c>
      <c r="L487" s="38">
        <f t="shared" si="118"/>
        <v>1.9686032633218917E-4</v>
      </c>
      <c r="M487" s="38">
        <f t="shared" ca="1" si="119"/>
        <v>3.3344463657619078E-3</v>
      </c>
      <c r="N487" s="38">
        <f t="shared" ca="1" si="120"/>
        <v>9.9574095287385699E-9</v>
      </c>
      <c r="O487" s="128">
        <f t="shared" ca="1" si="121"/>
        <v>2603793.4542302922</v>
      </c>
      <c r="P487" s="38">
        <f t="shared" ca="1" si="122"/>
        <v>11575274.190449223</v>
      </c>
      <c r="Q487" s="38">
        <f t="shared" ca="1" si="123"/>
        <v>4986180.3879864505</v>
      </c>
      <c r="R487" s="12">
        <f t="shared" ca="1" si="124"/>
        <v>3.1555363298080676E-4</v>
      </c>
    </row>
    <row r="488" spans="1:18" x14ac:dyDescent="0.2">
      <c r="A488" s="129">
        <v>7344</v>
      </c>
      <c r="B488" s="129">
        <v>6.6499999957159162E-3</v>
      </c>
      <c r="C488" s="125">
        <v>0.1</v>
      </c>
      <c r="D488" s="127">
        <f t="shared" si="110"/>
        <v>0.73440000000000005</v>
      </c>
      <c r="E488" s="127">
        <f t="shared" si="111"/>
        <v>6.6499999957159162E-3</v>
      </c>
      <c r="F488" s="38">
        <f t="shared" si="112"/>
        <v>7.3440000000000005E-2</v>
      </c>
      <c r="G488" s="38">
        <f t="shared" si="113"/>
        <v>6.6499999957159162E-4</v>
      </c>
      <c r="H488" s="38">
        <f t="shared" si="114"/>
        <v>5.3934336000000006E-2</v>
      </c>
      <c r="I488" s="38">
        <f t="shared" si="115"/>
        <v>3.9609376358400006E-2</v>
      </c>
      <c r="J488" s="38">
        <f t="shared" si="116"/>
        <v>2.9089125997608968E-2</v>
      </c>
      <c r="K488" s="38">
        <f t="shared" si="117"/>
        <v>4.8837599968537689E-4</v>
      </c>
      <c r="L488" s="38">
        <f t="shared" si="118"/>
        <v>3.5866333416894079E-4</v>
      </c>
      <c r="M488" s="38">
        <f t="shared" ca="1" si="119"/>
        <v>3.3344463657619078E-3</v>
      </c>
      <c r="N488" s="38">
        <f t="shared" ca="1" si="120"/>
        <v>1.0992895873101202E-6</v>
      </c>
      <c r="O488" s="128">
        <f t="shared" ca="1" si="121"/>
        <v>2603793.4542302922</v>
      </c>
      <c r="P488" s="38">
        <f t="shared" ca="1" si="122"/>
        <v>11575274.190449223</v>
      </c>
      <c r="Q488" s="38">
        <f t="shared" ca="1" si="123"/>
        <v>4986180.3879864505</v>
      </c>
      <c r="R488" s="12">
        <f t="shared" ca="1" si="124"/>
        <v>3.3155536299540084E-3</v>
      </c>
    </row>
    <row r="489" spans="1:18" x14ac:dyDescent="0.2">
      <c r="A489" s="129">
        <v>7344</v>
      </c>
      <c r="B489" s="129">
        <v>6.6499999957159162E-3</v>
      </c>
      <c r="C489" s="125">
        <v>0.1</v>
      </c>
      <c r="D489" s="127">
        <f t="shared" si="110"/>
        <v>0.73440000000000005</v>
      </c>
      <c r="E489" s="127">
        <f t="shared" si="111"/>
        <v>6.6499999957159162E-3</v>
      </c>
      <c r="F489" s="38">
        <f t="shared" si="112"/>
        <v>7.3440000000000005E-2</v>
      </c>
      <c r="G489" s="38">
        <f t="shared" si="113"/>
        <v>6.6499999957159162E-4</v>
      </c>
      <c r="H489" s="38">
        <f t="shared" si="114"/>
        <v>5.3934336000000006E-2</v>
      </c>
      <c r="I489" s="38">
        <f t="shared" si="115"/>
        <v>3.9609376358400006E-2</v>
      </c>
      <c r="J489" s="38">
        <f t="shared" si="116"/>
        <v>2.9089125997608968E-2</v>
      </c>
      <c r="K489" s="38">
        <f t="shared" si="117"/>
        <v>4.8837599968537689E-4</v>
      </c>
      <c r="L489" s="38">
        <f t="shared" si="118"/>
        <v>3.5866333416894079E-4</v>
      </c>
      <c r="M489" s="38">
        <f t="shared" ca="1" si="119"/>
        <v>3.3344463657619078E-3</v>
      </c>
      <c r="N489" s="38">
        <f t="shared" ca="1" si="120"/>
        <v>1.0992895873101202E-6</v>
      </c>
      <c r="O489" s="128">
        <f t="shared" ca="1" si="121"/>
        <v>2603793.4542302922</v>
      </c>
      <c r="P489" s="38">
        <f t="shared" ca="1" si="122"/>
        <v>11575274.190449223</v>
      </c>
      <c r="Q489" s="38">
        <f t="shared" ca="1" si="123"/>
        <v>4986180.3879864505</v>
      </c>
      <c r="R489" s="12">
        <f t="shared" ca="1" si="124"/>
        <v>3.3155536299540084E-3</v>
      </c>
    </row>
    <row r="490" spans="1:18" x14ac:dyDescent="0.2">
      <c r="A490" s="129">
        <v>7344</v>
      </c>
      <c r="B490" s="129">
        <v>7.6499999995576218E-3</v>
      </c>
      <c r="C490" s="125">
        <v>0.1</v>
      </c>
      <c r="D490" s="127">
        <f t="shared" si="110"/>
        <v>0.73440000000000005</v>
      </c>
      <c r="E490" s="127">
        <f t="shared" si="111"/>
        <v>7.6499999995576218E-3</v>
      </c>
      <c r="F490" s="38">
        <f t="shared" si="112"/>
        <v>7.3440000000000005E-2</v>
      </c>
      <c r="G490" s="38">
        <f t="shared" si="113"/>
        <v>7.6499999995576222E-4</v>
      </c>
      <c r="H490" s="38">
        <f t="shared" si="114"/>
        <v>5.3934336000000006E-2</v>
      </c>
      <c r="I490" s="38">
        <f t="shared" si="115"/>
        <v>3.9609376358400006E-2</v>
      </c>
      <c r="J490" s="38">
        <f t="shared" si="116"/>
        <v>2.9089125997608968E-2</v>
      </c>
      <c r="K490" s="38">
        <f t="shared" si="117"/>
        <v>5.618159999675118E-4</v>
      </c>
      <c r="L490" s="38">
        <f t="shared" si="118"/>
        <v>4.1259767037614067E-4</v>
      </c>
      <c r="M490" s="38">
        <f t="shared" ca="1" si="119"/>
        <v>3.3344463657619078E-3</v>
      </c>
      <c r="N490" s="38">
        <f t="shared" ca="1" si="120"/>
        <v>1.8624003166167389E-6</v>
      </c>
      <c r="O490" s="128">
        <f t="shared" ca="1" si="121"/>
        <v>2603793.4542302922</v>
      </c>
      <c r="P490" s="38">
        <f t="shared" ca="1" si="122"/>
        <v>11575274.190449223</v>
      </c>
      <c r="Q490" s="38">
        <f t="shared" ca="1" si="123"/>
        <v>4986180.3879864505</v>
      </c>
      <c r="R490" s="12">
        <f t="shared" ca="1" si="124"/>
        <v>4.3155536337957136E-3</v>
      </c>
    </row>
    <row r="491" spans="1:18" x14ac:dyDescent="0.2">
      <c r="A491" s="129">
        <v>7344</v>
      </c>
      <c r="B491" s="129">
        <v>7.6499999995576218E-3</v>
      </c>
      <c r="C491" s="125">
        <v>0.1</v>
      </c>
      <c r="D491" s="127">
        <f t="shared" si="110"/>
        <v>0.73440000000000005</v>
      </c>
      <c r="E491" s="127">
        <f t="shared" si="111"/>
        <v>7.6499999995576218E-3</v>
      </c>
      <c r="F491" s="38">
        <f t="shared" si="112"/>
        <v>7.3440000000000005E-2</v>
      </c>
      <c r="G491" s="38">
        <f t="shared" si="113"/>
        <v>7.6499999995576222E-4</v>
      </c>
      <c r="H491" s="38">
        <f t="shared" si="114"/>
        <v>5.3934336000000006E-2</v>
      </c>
      <c r="I491" s="38">
        <f t="shared" si="115"/>
        <v>3.9609376358400006E-2</v>
      </c>
      <c r="J491" s="38">
        <f t="shared" si="116"/>
        <v>2.9089125997608968E-2</v>
      </c>
      <c r="K491" s="38">
        <f t="shared" si="117"/>
        <v>5.618159999675118E-4</v>
      </c>
      <c r="L491" s="38">
        <f t="shared" si="118"/>
        <v>4.1259767037614067E-4</v>
      </c>
      <c r="M491" s="38">
        <f t="shared" ca="1" si="119"/>
        <v>3.3344463657619078E-3</v>
      </c>
      <c r="N491" s="38">
        <f t="shared" ca="1" si="120"/>
        <v>1.8624003166167389E-6</v>
      </c>
      <c r="O491" s="128">
        <f t="shared" ca="1" si="121"/>
        <v>2603793.4542302922</v>
      </c>
      <c r="P491" s="38">
        <f t="shared" ca="1" si="122"/>
        <v>11575274.190449223</v>
      </c>
      <c r="Q491" s="38">
        <f t="shared" ca="1" si="123"/>
        <v>4986180.3879864505</v>
      </c>
      <c r="R491" s="12">
        <f t="shared" ca="1" si="124"/>
        <v>4.3155536337957136E-3</v>
      </c>
    </row>
    <row r="492" spans="1:18" x14ac:dyDescent="0.2">
      <c r="A492" s="129">
        <v>7344</v>
      </c>
      <c r="B492" s="129">
        <v>7.6499999995576218E-3</v>
      </c>
      <c r="C492" s="125">
        <v>0.1</v>
      </c>
      <c r="D492" s="127">
        <f t="shared" si="110"/>
        <v>0.73440000000000005</v>
      </c>
      <c r="E492" s="127">
        <f t="shared" si="111"/>
        <v>7.6499999995576218E-3</v>
      </c>
      <c r="F492" s="38">
        <f t="shared" si="112"/>
        <v>7.3440000000000005E-2</v>
      </c>
      <c r="G492" s="38">
        <f t="shared" si="113"/>
        <v>7.6499999995576222E-4</v>
      </c>
      <c r="H492" s="38">
        <f t="shared" si="114"/>
        <v>5.3934336000000006E-2</v>
      </c>
      <c r="I492" s="38">
        <f t="shared" si="115"/>
        <v>3.9609376358400006E-2</v>
      </c>
      <c r="J492" s="38">
        <f t="shared" si="116"/>
        <v>2.9089125997608968E-2</v>
      </c>
      <c r="K492" s="38">
        <f t="shared" si="117"/>
        <v>5.618159999675118E-4</v>
      </c>
      <c r="L492" s="38">
        <f t="shared" si="118"/>
        <v>4.1259767037614067E-4</v>
      </c>
      <c r="M492" s="38">
        <f t="shared" ca="1" si="119"/>
        <v>3.3344463657619078E-3</v>
      </c>
      <c r="N492" s="38">
        <f t="shared" ca="1" si="120"/>
        <v>1.8624003166167389E-6</v>
      </c>
      <c r="O492" s="128">
        <f t="shared" ca="1" si="121"/>
        <v>2603793.4542302922</v>
      </c>
      <c r="P492" s="38">
        <f t="shared" ca="1" si="122"/>
        <v>11575274.190449223</v>
      </c>
      <c r="Q492" s="38">
        <f t="shared" ca="1" si="123"/>
        <v>4986180.3879864505</v>
      </c>
      <c r="R492" s="12">
        <f t="shared" ca="1" si="124"/>
        <v>4.3155536337957136E-3</v>
      </c>
    </row>
    <row r="493" spans="1:18" x14ac:dyDescent="0.2">
      <c r="A493" s="129">
        <v>7344</v>
      </c>
      <c r="B493" s="129">
        <v>8.6499999961233698E-3</v>
      </c>
      <c r="C493" s="125">
        <v>0.1</v>
      </c>
      <c r="D493" s="127">
        <f t="shared" si="110"/>
        <v>0.73440000000000005</v>
      </c>
      <c r="E493" s="127">
        <f t="shared" si="111"/>
        <v>8.6499999961233698E-3</v>
      </c>
      <c r="F493" s="38">
        <f t="shared" si="112"/>
        <v>7.3440000000000005E-2</v>
      </c>
      <c r="G493" s="38">
        <f t="shared" si="113"/>
        <v>8.64999999612337E-4</v>
      </c>
      <c r="H493" s="38">
        <f t="shared" si="114"/>
        <v>5.3934336000000006E-2</v>
      </c>
      <c r="I493" s="38">
        <f t="shared" si="115"/>
        <v>3.9609376358400006E-2</v>
      </c>
      <c r="J493" s="38">
        <f t="shared" si="116"/>
        <v>2.9089125997608968E-2</v>
      </c>
      <c r="K493" s="38">
        <f t="shared" si="117"/>
        <v>6.3525599971530039E-4</v>
      </c>
      <c r="L493" s="38">
        <f t="shared" si="118"/>
        <v>4.6653200619091662E-4</v>
      </c>
      <c r="M493" s="38">
        <f t="shared" ca="1" si="119"/>
        <v>3.3344463657619078E-3</v>
      </c>
      <c r="N493" s="38">
        <f t="shared" ca="1" si="120"/>
        <v>2.8255110397248919E-6</v>
      </c>
      <c r="O493" s="128">
        <f t="shared" ca="1" si="121"/>
        <v>2603793.4542302922</v>
      </c>
      <c r="P493" s="38">
        <f t="shared" ca="1" si="122"/>
        <v>11575274.190449223</v>
      </c>
      <c r="Q493" s="38">
        <f t="shared" ca="1" si="123"/>
        <v>4986180.3879864505</v>
      </c>
      <c r="R493" s="12">
        <f t="shared" ca="1" si="124"/>
        <v>5.3155536303614616E-3</v>
      </c>
    </row>
    <row r="494" spans="1:18" x14ac:dyDescent="0.2">
      <c r="A494" s="129">
        <v>7344</v>
      </c>
      <c r="B494" s="129">
        <v>9.6499999926891178E-3</v>
      </c>
      <c r="C494" s="125">
        <v>0.1</v>
      </c>
      <c r="D494" s="127">
        <f t="shared" si="110"/>
        <v>0.73440000000000005</v>
      </c>
      <c r="E494" s="127">
        <f t="shared" si="111"/>
        <v>9.6499999926891178E-3</v>
      </c>
      <c r="F494" s="38">
        <f t="shared" si="112"/>
        <v>7.3440000000000005E-2</v>
      </c>
      <c r="G494" s="38">
        <f t="shared" si="113"/>
        <v>9.6499999926891178E-4</v>
      </c>
      <c r="H494" s="38">
        <f t="shared" si="114"/>
        <v>5.3934336000000006E-2</v>
      </c>
      <c r="I494" s="38">
        <f t="shared" si="115"/>
        <v>3.9609376358400006E-2</v>
      </c>
      <c r="J494" s="38">
        <f t="shared" si="116"/>
        <v>2.9089125997608968E-2</v>
      </c>
      <c r="K494" s="38">
        <f t="shared" si="117"/>
        <v>7.0869599946308886E-4</v>
      </c>
      <c r="L494" s="38">
        <f t="shared" si="118"/>
        <v>5.2046634200569246E-4</v>
      </c>
      <c r="M494" s="38">
        <f t="shared" ca="1" si="119"/>
        <v>3.3344463657619078E-3</v>
      </c>
      <c r="N494" s="38">
        <f t="shared" ca="1" si="120"/>
        <v>3.9886217614593433E-6</v>
      </c>
      <c r="O494" s="128">
        <f t="shared" ca="1" si="121"/>
        <v>2603793.4542302922</v>
      </c>
      <c r="P494" s="38">
        <f t="shared" ca="1" si="122"/>
        <v>11575274.190449223</v>
      </c>
      <c r="Q494" s="38">
        <f t="shared" ca="1" si="123"/>
        <v>4986180.3879864505</v>
      </c>
      <c r="R494" s="12">
        <f t="shared" ca="1" si="124"/>
        <v>6.3155536269272096E-3</v>
      </c>
    </row>
    <row r="495" spans="1:18" x14ac:dyDescent="0.2">
      <c r="A495" s="129">
        <v>7344</v>
      </c>
      <c r="B495" s="129">
        <v>1.0649999996530823E-2</v>
      </c>
      <c r="C495" s="125">
        <v>0.1</v>
      </c>
      <c r="D495" s="127">
        <f t="shared" si="110"/>
        <v>0.73440000000000005</v>
      </c>
      <c r="E495" s="127">
        <f t="shared" si="111"/>
        <v>1.0649999996530823E-2</v>
      </c>
      <c r="F495" s="38">
        <f t="shared" si="112"/>
        <v>7.3440000000000005E-2</v>
      </c>
      <c r="G495" s="38">
        <f t="shared" si="113"/>
        <v>1.0649999996530824E-3</v>
      </c>
      <c r="H495" s="38">
        <f t="shared" si="114"/>
        <v>5.3934336000000006E-2</v>
      </c>
      <c r="I495" s="38">
        <f t="shared" si="115"/>
        <v>3.9609376358400006E-2</v>
      </c>
      <c r="J495" s="38">
        <f t="shared" si="116"/>
        <v>2.9089125997608968E-2</v>
      </c>
      <c r="K495" s="38">
        <f t="shared" si="117"/>
        <v>7.8213599974522377E-4</v>
      </c>
      <c r="L495" s="38">
        <f t="shared" si="118"/>
        <v>5.744006782128924E-4</v>
      </c>
      <c r="M495" s="38">
        <f t="shared" ca="1" si="119"/>
        <v>3.3344463657619078E-3</v>
      </c>
      <c r="N495" s="38">
        <f t="shared" ca="1" si="120"/>
        <v>5.3517324924656255E-6</v>
      </c>
      <c r="O495" s="128">
        <f t="shared" ca="1" si="121"/>
        <v>2603793.4542302922</v>
      </c>
      <c r="P495" s="38">
        <f t="shared" ca="1" si="122"/>
        <v>11575274.190449223</v>
      </c>
      <c r="Q495" s="38">
        <f t="shared" ca="1" si="123"/>
        <v>4986180.3879864505</v>
      </c>
      <c r="R495" s="12">
        <f t="shared" ca="1" si="124"/>
        <v>7.3155536307689152E-3</v>
      </c>
    </row>
    <row r="496" spans="1:18" x14ac:dyDescent="0.2">
      <c r="A496" s="129">
        <v>7344</v>
      </c>
      <c r="B496" s="129">
        <v>1.0649999996530823E-2</v>
      </c>
      <c r="C496" s="125">
        <v>0.1</v>
      </c>
      <c r="D496" s="127">
        <f t="shared" si="110"/>
        <v>0.73440000000000005</v>
      </c>
      <c r="E496" s="127">
        <f t="shared" si="111"/>
        <v>1.0649999996530823E-2</v>
      </c>
      <c r="F496" s="38">
        <f t="shared" si="112"/>
        <v>7.3440000000000005E-2</v>
      </c>
      <c r="G496" s="38">
        <f t="shared" si="113"/>
        <v>1.0649999996530824E-3</v>
      </c>
      <c r="H496" s="38">
        <f t="shared" si="114"/>
        <v>5.3934336000000006E-2</v>
      </c>
      <c r="I496" s="38">
        <f t="shared" si="115"/>
        <v>3.9609376358400006E-2</v>
      </c>
      <c r="J496" s="38">
        <f t="shared" si="116"/>
        <v>2.9089125997608968E-2</v>
      </c>
      <c r="K496" s="38">
        <f t="shared" si="117"/>
        <v>7.8213599974522377E-4</v>
      </c>
      <c r="L496" s="38">
        <f t="shared" si="118"/>
        <v>5.744006782128924E-4</v>
      </c>
      <c r="M496" s="38">
        <f t="shared" ca="1" si="119"/>
        <v>3.3344463657619078E-3</v>
      </c>
      <c r="N496" s="38">
        <f t="shared" ca="1" si="120"/>
        <v>5.3517324924656255E-6</v>
      </c>
      <c r="O496" s="128">
        <f t="shared" ca="1" si="121"/>
        <v>2603793.4542302922</v>
      </c>
      <c r="P496" s="38">
        <f t="shared" ca="1" si="122"/>
        <v>11575274.190449223</v>
      </c>
      <c r="Q496" s="38">
        <f t="shared" ca="1" si="123"/>
        <v>4986180.3879864505</v>
      </c>
      <c r="R496" s="12">
        <f t="shared" ca="1" si="124"/>
        <v>7.3155536307689152E-3</v>
      </c>
    </row>
    <row r="497" spans="1:18" x14ac:dyDescent="0.2">
      <c r="A497" s="129">
        <v>7344</v>
      </c>
      <c r="B497" s="129">
        <v>1.1649999993096571E-2</v>
      </c>
      <c r="C497" s="125">
        <v>0.1</v>
      </c>
      <c r="D497" s="127">
        <f t="shared" si="110"/>
        <v>0.73440000000000005</v>
      </c>
      <c r="E497" s="127">
        <f t="shared" si="111"/>
        <v>1.1649999993096571E-2</v>
      </c>
      <c r="F497" s="38">
        <f t="shared" si="112"/>
        <v>7.3440000000000005E-2</v>
      </c>
      <c r="G497" s="38">
        <f t="shared" si="113"/>
        <v>1.1649999993096573E-3</v>
      </c>
      <c r="H497" s="38">
        <f t="shared" si="114"/>
        <v>5.3934336000000006E-2</v>
      </c>
      <c r="I497" s="38">
        <f t="shared" si="115"/>
        <v>3.9609376358400006E-2</v>
      </c>
      <c r="J497" s="38">
        <f t="shared" si="116"/>
        <v>2.9089125997608968E-2</v>
      </c>
      <c r="K497" s="38">
        <f t="shared" si="117"/>
        <v>8.5557599949301236E-4</v>
      </c>
      <c r="L497" s="38">
        <f t="shared" si="118"/>
        <v>6.2833501402766829E-4</v>
      </c>
      <c r="M497" s="38">
        <f t="shared" ca="1" si="119"/>
        <v>3.3344463657619078E-3</v>
      </c>
      <c r="N497" s="38">
        <f t="shared" ca="1" si="120"/>
        <v>6.9148432129078684E-6</v>
      </c>
      <c r="O497" s="128">
        <f t="shared" ca="1" si="121"/>
        <v>2603793.4542302922</v>
      </c>
      <c r="P497" s="38">
        <f t="shared" ca="1" si="122"/>
        <v>11575274.190449223</v>
      </c>
      <c r="Q497" s="38">
        <f t="shared" ca="1" si="123"/>
        <v>4986180.3879864505</v>
      </c>
      <c r="R497" s="12">
        <f t="shared" ca="1" si="124"/>
        <v>8.3155536273346632E-3</v>
      </c>
    </row>
    <row r="498" spans="1:18" x14ac:dyDescent="0.2">
      <c r="A498" s="129">
        <v>7344</v>
      </c>
      <c r="B498" s="129">
        <v>1.1649999993096571E-2</v>
      </c>
      <c r="C498" s="125">
        <v>0.1</v>
      </c>
      <c r="D498" s="127">
        <f t="shared" si="110"/>
        <v>0.73440000000000005</v>
      </c>
      <c r="E498" s="127">
        <f t="shared" si="111"/>
        <v>1.1649999993096571E-2</v>
      </c>
      <c r="F498" s="38">
        <f t="shared" si="112"/>
        <v>7.3440000000000005E-2</v>
      </c>
      <c r="G498" s="38">
        <f t="shared" si="113"/>
        <v>1.1649999993096573E-3</v>
      </c>
      <c r="H498" s="38">
        <f t="shared" si="114"/>
        <v>5.3934336000000006E-2</v>
      </c>
      <c r="I498" s="38">
        <f t="shared" si="115"/>
        <v>3.9609376358400006E-2</v>
      </c>
      <c r="J498" s="38">
        <f t="shared" si="116"/>
        <v>2.9089125997608968E-2</v>
      </c>
      <c r="K498" s="38">
        <f t="shared" si="117"/>
        <v>8.5557599949301236E-4</v>
      </c>
      <c r="L498" s="38">
        <f t="shared" si="118"/>
        <v>6.2833501402766829E-4</v>
      </c>
      <c r="M498" s="38">
        <f t="shared" ca="1" si="119"/>
        <v>3.3344463657619078E-3</v>
      </c>
      <c r="N498" s="38">
        <f t="shared" ca="1" si="120"/>
        <v>6.9148432129078684E-6</v>
      </c>
      <c r="O498" s="128">
        <f t="shared" ca="1" si="121"/>
        <v>2603793.4542302922</v>
      </c>
      <c r="P498" s="38">
        <f t="shared" ca="1" si="122"/>
        <v>11575274.190449223</v>
      </c>
      <c r="Q498" s="38">
        <f t="shared" ca="1" si="123"/>
        <v>4986180.3879864505</v>
      </c>
      <c r="R498" s="12">
        <f t="shared" ca="1" si="124"/>
        <v>8.3155536273346632E-3</v>
      </c>
    </row>
    <row r="499" spans="1:18" x14ac:dyDescent="0.2">
      <c r="A499" s="129">
        <v>7344</v>
      </c>
      <c r="B499" s="129">
        <v>1.2649999996938277E-2</v>
      </c>
      <c r="C499" s="125">
        <v>0.1</v>
      </c>
      <c r="D499" s="127">
        <f t="shared" si="110"/>
        <v>0.73440000000000005</v>
      </c>
      <c r="E499" s="127">
        <f t="shared" si="111"/>
        <v>1.2649999996938277E-2</v>
      </c>
      <c r="F499" s="38">
        <f t="shared" si="112"/>
        <v>7.3440000000000005E-2</v>
      </c>
      <c r="G499" s="38">
        <f t="shared" si="113"/>
        <v>1.2649999996938279E-3</v>
      </c>
      <c r="H499" s="38">
        <f t="shared" si="114"/>
        <v>5.3934336000000006E-2</v>
      </c>
      <c r="I499" s="38">
        <f t="shared" si="115"/>
        <v>3.9609376358400006E-2</v>
      </c>
      <c r="J499" s="38">
        <f t="shared" si="116"/>
        <v>2.9089125997608968E-2</v>
      </c>
      <c r="K499" s="38">
        <f t="shared" si="117"/>
        <v>9.2901599977514727E-4</v>
      </c>
      <c r="L499" s="38">
        <f t="shared" si="118"/>
        <v>6.8226935023486823E-4</v>
      </c>
      <c r="M499" s="38">
        <f t="shared" ca="1" si="119"/>
        <v>3.3344463657619078E-3</v>
      </c>
      <c r="N499" s="38">
        <f t="shared" ca="1" si="120"/>
        <v>8.6779539455323237E-6</v>
      </c>
      <c r="O499" s="128">
        <f t="shared" ca="1" si="121"/>
        <v>2603793.4542302922</v>
      </c>
      <c r="P499" s="38">
        <f t="shared" ca="1" si="122"/>
        <v>11575274.190449223</v>
      </c>
      <c r="Q499" s="38">
        <f t="shared" ca="1" si="123"/>
        <v>4986180.3879864505</v>
      </c>
      <c r="R499" s="12">
        <f t="shared" ca="1" si="124"/>
        <v>9.3155536311763688E-3</v>
      </c>
    </row>
    <row r="500" spans="1:18" x14ac:dyDescent="0.2">
      <c r="A500" s="129">
        <v>7344</v>
      </c>
      <c r="B500" s="129">
        <v>1.4649999997345731E-2</v>
      </c>
      <c r="C500" s="125">
        <v>0.1</v>
      </c>
      <c r="D500" s="127">
        <f t="shared" si="110"/>
        <v>0.73440000000000005</v>
      </c>
      <c r="E500" s="127">
        <f t="shared" si="111"/>
        <v>1.4649999997345731E-2</v>
      </c>
      <c r="F500" s="38">
        <f t="shared" si="112"/>
        <v>7.3440000000000005E-2</v>
      </c>
      <c r="G500" s="38">
        <f t="shared" si="113"/>
        <v>1.4649999997345732E-3</v>
      </c>
      <c r="H500" s="38">
        <f t="shared" si="114"/>
        <v>5.3934336000000006E-2</v>
      </c>
      <c r="I500" s="38">
        <f t="shared" si="115"/>
        <v>3.9609376358400006E-2</v>
      </c>
      <c r="J500" s="38">
        <f t="shared" si="116"/>
        <v>2.9089125997608968E-2</v>
      </c>
      <c r="K500" s="38">
        <f t="shared" si="117"/>
        <v>1.0758959998050707E-3</v>
      </c>
      <c r="L500" s="38">
        <f t="shared" si="118"/>
        <v>7.9013802225684395E-4</v>
      </c>
      <c r="M500" s="38">
        <f t="shared" ca="1" si="119"/>
        <v>3.3344463657619078E-3</v>
      </c>
      <c r="N500" s="38">
        <f t="shared" ca="1" si="120"/>
        <v>1.2804175398924983E-5</v>
      </c>
      <c r="O500" s="128">
        <f t="shared" ca="1" si="121"/>
        <v>2603793.4542302922</v>
      </c>
      <c r="P500" s="38">
        <f t="shared" ca="1" si="122"/>
        <v>11575274.190449223</v>
      </c>
      <c r="Q500" s="38">
        <f t="shared" ca="1" si="123"/>
        <v>4986180.3879864505</v>
      </c>
      <c r="R500" s="12">
        <f t="shared" ca="1" si="124"/>
        <v>1.1315553631583822E-2</v>
      </c>
    </row>
    <row r="501" spans="1:18" x14ac:dyDescent="0.2">
      <c r="A501" s="129">
        <v>7344</v>
      </c>
      <c r="B501" s="129">
        <v>1.5649999993911479E-2</v>
      </c>
      <c r="C501" s="125">
        <v>0.1</v>
      </c>
      <c r="D501" s="127">
        <f t="shared" si="110"/>
        <v>0.73440000000000005</v>
      </c>
      <c r="E501" s="127">
        <f t="shared" si="111"/>
        <v>1.5649999993911479E-2</v>
      </c>
      <c r="F501" s="38">
        <f t="shared" si="112"/>
        <v>7.3440000000000005E-2</v>
      </c>
      <c r="G501" s="38">
        <f t="shared" si="113"/>
        <v>1.564999999391148E-3</v>
      </c>
      <c r="H501" s="38">
        <f t="shared" si="114"/>
        <v>5.3934336000000006E-2</v>
      </c>
      <c r="I501" s="38">
        <f t="shared" si="115"/>
        <v>3.9609376358400006E-2</v>
      </c>
      <c r="J501" s="38">
        <f t="shared" si="116"/>
        <v>2.9089125997608968E-2</v>
      </c>
      <c r="K501" s="38">
        <f t="shared" si="117"/>
        <v>1.1493359995528591E-3</v>
      </c>
      <c r="L501" s="38">
        <f t="shared" si="118"/>
        <v>8.4407235807161985E-4</v>
      </c>
      <c r="M501" s="38">
        <f t="shared" ca="1" si="119"/>
        <v>3.3344463657619078E-3</v>
      </c>
      <c r="N501" s="38">
        <f t="shared" ca="1" si="120"/>
        <v>1.5167286116782805E-5</v>
      </c>
      <c r="O501" s="128">
        <f t="shared" ca="1" si="121"/>
        <v>2603793.4542302922</v>
      </c>
      <c r="P501" s="38">
        <f t="shared" ca="1" si="122"/>
        <v>11575274.190449223</v>
      </c>
      <c r="Q501" s="38">
        <f t="shared" ca="1" si="123"/>
        <v>4986180.3879864505</v>
      </c>
      <c r="R501" s="12">
        <f t="shared" ca="1" si="124"/>
        <v>1.231555362814957E-2</v>
      </c>
    </row>
    <row r="502" spans="1:18" x14ac:dyDescent="0.2">
      <c r="A502" s="129">
        <v>7344</v>
      </c>
      <c r="B502" s="129">
        <v>1.5649999993911479E-2</v>
      </c>
      <c r="C502" s="125">
        <v>0.1</v>
      </c>
      <c r="D502" s="127">
        <f t="shared" si="110"/>
        <v>0.73440000000000005</v>
      </c>
      <c r="E502" s="127">
        <f t="shared" si="111"/>
        <v>1.5649999993911479E-2</v>
      </c>
      <c r="F502" s="38">
        <f t="shared" si="112"/>
        <v>7.3440000000000005E-2</v>
      </c>
      <c r="G502" s="38">
        <f t="shared" si="113"/>
        <v>1.564999999391148E-3</v>
      </c>
      <c r="H502" s="38">
        <f t="shared" si="114"/>
        <v>5.3934336000000006E-2</v>
      </c>
      <c r="I502" s="38">
        <f t="shared" si="115"/>
        <v>3.9609376358400006E-2</v>
      </c>
      <c r="J502" s="38">
        <f t="shared" si="116"/>
        <v>2.9089125997608968E-2</v>
      </c>
      <c r="K502" s="38">
        <f t="shared" si="117"/>
        <v>1.1493359995528591E-3</v>
      </c>
      <c r="L502" s="38">
        <f t="shared" si="118"/>
        <v>8.4407235807161985E-4</v>
      </c>
      <c r="M502" s="38">
        <f t="shared" ca="1" si="119"/>
        <v>3.3344463657619078E-3</v>
      </c>
      <c r="N502" s="38">
        <f t="shared" ca="1" si="120"/>
        <v>1.5167286116782805E-5</v>
      </c>
      <c r="O502" s="128">
        <f t="shared" ca="1" si="121"/>
        <v>2603793.4542302922</v>
      </c>
      <c r="P502" s="38">
        <f t="shared" ca="1" si="122"/>
        <v>11575274.190449223</v>
      </c>
      <c r="Q502" s="38">
        <f t="shared" ca="1" si="123"/>
        <v>4986180.3879864505</v>
      </c>
      <c r="R502" s="12">
        <f t="shared" ca="1" si="124"/>
        <v>1.231555362814957E-2</v>
      </c>
    </row>
    <row r="503" spans="1:18" x14ac:dyDescent="0.2">
      <c r="A503" s="129">
        <v>7352</v>
      </c>
      <c r="B503" s="129">
        <v>1.0220000003755558E-2</v>
      </c>
      <c r="C503" s="125">
        <v>0.1</v>
      </c>
      <c r="D503" s="127">
        <f t="shared" si="110"/>
        <v>0.73519999999999996</v>
      </c>
      <c r="E503" s="127">
        <f t="shared" si="111"/>
        <v>1.0220000003755558E-2</v>
      </c>
      <c r="F503" s="38">
        <f t="shared" si="112"/>
        <v>7.3520000000000002E-2</v>
      </c>
      <c r="G503" s="38">
        <f t="shared" si="113"/>
        <v>1.0220000003755558E-3</v>
      </c>
      <c r="H503" s="38">
        <f t="shared" si="114"/>
        <v>5.4051903999999998E-2</v>
      </c>
      <c r="I503" s="38">
        <f t="shared" si="115"/>
        <v>3.9738959820799995E-2</v>
      </c>
      <c r="J503" s="38">
        <f t="shared" si="116"/>
        <v>2.9216083260252153E-2</v>
      </c>
      <c r="K503" s="38">
        <f t="shared" si="117"/>
        <v>7.5137440027610856E-4</v>
      </c>
      <c r="L503" s="38">
        <f t="shared" si="118"/>
        <v>5.5241045908299496E-4</v>
      </c>
      <c r="M503" s="38">
        <f t="shared" ca="1" si="119"/>
        <v>3.3377842227794237E-3</v>
      </c>
      <c r="N503" s="38">
        <f t="shared" ca="1" si="120"/>
        <v>4.7364894055916956E-6</v>
      </c>
      <c r="O503" s="128">
        <f t="shared" ca="1" si="121"/>
        <v>2592601.1982751908</v>
      </c>
      <c r="P503" s="38">
        <f t="shared" ca="1" si="122"/>
        <v>11618434.935873922</v>
      </c>
      <c r="Q503" s="38">
        <f t="shared" ca="1" si="123"/>
        <v>4995173.9282436334</v>
      </c>
      <c r="R503" s="12">
        <f t="shared" ca="1" si="124"/>
        <v>6.882215780976135E-3</v>
      </c>
    </row>
    <row r="504" spans="1:18" x14ac:dyDescent="0.2">
      <c r="A504" s="129">
        <v>7379</v>
      </c>
      <c r="B504" s="129">
        <v>-3.856250004901085E-3</v>
      </c>
      <c r="C504" s="125">
        <v>0.1</v>
      </c>
      <c r="D504" s="127">
        <f t="shared" si="110"/>
        <v>0.7379</v>
      </c>
      <c r="E504" s="127">
        <f t="shared" si="111"/>
        <v>-3.856250004901085E-3</v>
      </c>
      <c r="F504" s="38">
        <f t="shared" si="112"/>
        <v>7.3790000000000008E-2</v>
      </c>
      <c r="G504" s="38">
        <f t="shared" si="113"/>
        <v>-3.856250004901085E-4</v>
      </c>
      <c r="H504" s="38">
        <f t="shared" si="114"/>
        <v>5.4449641000000007E-2</v>
      </c>
      <c r="I504" s="38">
        <f t="shared" si="115"/>
        <v>4.0178390093900007E-2</v>
      </c>
      <c r="J504" s="38">
        <f t="shared" si="116"/>
        <v>2.9647634050288814E-2</v>
      </c>
      <c r="K504" s="38">
        <f t="shared" si="117"/>
        <v>-2.8455268786165108E-4</v>
      </c>
      <c r="L504" s="38">
        <f t="shared" si="118"/>
        <v>-2.0997142837311233E-4</v>
      </c>
      <c r="M504" s="38">
        <f t="shared" ca="1" si="119"/>
        <v>3.3490277344787435E-3</v>
      </c>
      <c r="N504" s="38">
        <f t="shared" ca="1" si="120"/>
        <v>5.1916027301602501E-6</v>
      </c>
      <c r="O504" s="128">
        <f t="shared" ca="1" si="121"/>
        <v>2555072.8664374715</v>
      </c>
      <c r="P504" s="38">
        <f t="shared" ca="1" si="122"/>
        <v>11764069.781353761</v>
      </c>
      <c r="Q504" s="38">
        <f t="shared" ca="1" si="123"/>
        <v>5025381.2490444705</v>
      </c>
      <c r="R504" s="12">
        <f t="shared" ca="1" si="124"/>
        <v>-7.2052777393798286E-3</v>
      </c>
    </row>
    <row r="505" spans="1:18" x14ac:dyDescent="0.2">
      <c r="A505" s="129">
        <v>7389</v>
      </c>
      <c r="B505" s="129">
        <v>6.8562500018742867E-3</v>
      </c>
      <c r="C505" s="125">
        <v>0.1</v>
      </c>
      <c r="D505" s="127">
        <f t="shared" si="110"/>
        <v>0.7389</v>
      </c>
      <c r="E505" s="127">
        <f t="shared" si="111"/>
        <v>6.8562500018742867E-3</v>
      </c>
      <c r="F505" s="38">
        <f t="shared" si="112"/>
        <v>7.3889999999999997E-2</v>
      </c>
      <c r="G505" s="38">
        <f t="shared" si="113"/>
        <v>6.8562500018742867E-4</v>
      </c>
      <c r="H505" s="38">
        <f t="shared" si="114"/>
        <v>5.4597320999999997E-2</v>
      </c>
      <c r="I505" s="38">
        <f t="shared" si="115"/>
        <v>4.0341960486899996E-2</v>
      </c>
      <c r="J505" s="38">
        <f t="shared" si="116"/>
        <v>2.9808674603770405E-2</v>
      </c>
      <c r="K505" s="38">
        <f t="shared" si="117"/>
        <v>5.0660831263849102E-4</v>
      </c>
      <c r="L505" s="38">
        <f t="shared" si="118"/>
        <v>3.7433288220858104E-4</v>
      </c>
      <c r="M505" s="38">
        <f t="shared" ca="1" si="119"/>
        <v>3.3531834799526983E-3</v>
      </c>
      <c r="N505" s="38">
        <f t="shared" ca="1" si="120"/>
        <v>1.2271475057007814E-6</v>
      </c>
      <c r="O505" s="128">
        <f t="shared" ca="1" si="121"/>
        <v>2541269.2959356327</v>
      </c>
      <c r="P505" s="38">
        <f t="shared" ca="1" si="122"/>
        <v>11817993.286853086</v>
      </c>
      <c r="Q505" s="38">
        <f t="shared" ca="1" si="123"/>
        <v>5036511.625591266</v>
      </c>
      <c r="R505" s="12">
        <f t="shared" ca="1" si="124"/>
        <v>3.5030665219215884E-3</v>
      </c>
    </row>
    <row r="506" spans="1:18" x14ac:dyDescent="0.2">
      <c r="A506" s="129">
        <v>7425</v>
      </c>
      <c r="B506" s="129">
        <v>2.4212499920395203E-3</v>
      </c>
      <c r="C506" s="125">
        <v>0.1</v>
      </c>
      <c r="D506" s="127">
        <f t="shared" si="110"/>
        <v>0.74250000000000005</v>
      </c>
      <c r="E506" s="127">
        <f t="shared" si="111"/>
        <v>2.4212499920395203E-3</v>
      </c>
      <c r="F506" s="38">
        <f t="shared" si="112"/>
        <v>7.425000000000001E-2</v>
      </c>
      <c r="G506" s="38">
        <f t="shared" si="113"/>
        <v>2.4212499920395203E-4</v>
      </c>
      <c r="H506" s="38">
        <f t="shared" si="114"/>
        <v>5.5130625000000009E-2</v>
      </c>
      <c r="I506" s="38">
        <f t="shared" si="115"/>
        <v>4.093448906250001E-2</v>
      </c>
      <c r="J506" s="38">
        <f t="shared" si="116"/>
        <v>3.039385812890626E-2</v>
      </c>
      <c r="K506" s="38">
        <f t="shared" si="117"/>
        <v>1.7977781190893439E-4</v>
      </c>
      <c r="L506" s="38">
        <f t="shared" si="118"/>
        <v>1.3348502534238379E-4</v>
      </c>
      <c r="M506" s="38">
        <f t="shared" ca="1" si="119"/>
        <v>3.3681060393236672E-3</v>
      </c>
      <c r="N506" s="38">
        <f t="shared" ca="1" si="120"/>
        <v>8.9653637427855873E-8</v>
      </c>
      <c r="O506" s="128">
        <f t="shared" ca="1" si="121"/>
        <v>2492002.9269384565</v>
      </c>
      <c r="P506" s="38">
        <f t="shared" ca="1" si="122"/>
        <v>12012031.00034949</v>
      </c>
      <c r="Q506" s="38">
        <f t="shared" ca="1" si="123"/>
        <v>5076320.6301898388</v>
      </c>
      <c r="R506" s="12">
        <f t="shared" ca="1" si="124"/>
        <v>-9.4685604728414691E-4</v>
      </c>
    </row>
    <row r="507" spans="1:18" x14ac:dyDescent="0.2">
      <c r="A507" s="129">
        <v>7432</v>
      </c>
      <c r="B507" s="129">
        <v>-1.0800000018207356E-3</v>
      </c>
      <c r="C507" s="125">
        <v>0.1</v>
      </c>
      <c r="D507" s="127">
        <f t="shared" si="110"/>
        <v>0.74319999999999997</v>
      </c>
      <c r="E507" s="127">
        <f t="shared" si="111"/>
        <v>-1.0800000018207356E-3</v>
      </c>
      <c r="F507" s="38">
        <f t="shared" si="112"/>
        <v>7.4319999999999997E-2</v>
      </c>
      <c r="G507" s="38">
        <f t="shared" si="113"/>
        <v>-1.0800000018207356E-4</v>
      </c>
      <c r="H507" s="38">
        <f t="shared" si="114"/>
        <v>5.5234623999999996E-2</v>
      </c>
      <c r="I507" s="38">
        <f t="shared" si="115"/>
        <v>4.1050372556799997E-2</v>
      </c>
      <c r="J507" s="38">
        <f t="shared" si="116"/>
        <v>3.0508636884213756E-2</v>
      </c>
      <c r="K507" s="38">
        <f t="shared" si="117"/>
        <v>-8.026560013531707E-5</v>
      </c>
      <c r="L507" s="38">
        <f t="shared" si="118"/>
        <v>-5.9653394020567645E-5</v>
      </c>
      <c r="M507" s="38">
        <f t="shared" ca="1" si="119"/>
        <v>3.3710007184858276E-3</v>
      </c>
      <c r="N507" s="38">
        <f t="shared" ca="1" si="120"/>
        <v>1.9811407412169542E-6</v>
      </c>
      <c r="O507" s="128">
        <f t="shared" ca="1" si="121"/>
        <v>2482500.566690471</v>
      </c>
      <c r="P507" s="38">
        <f t="shared" ca="1" si="122"/>
        <v>12049742.354800509</v>
      </c>
      <c r="Q507" s="38">
        <f t="shared" ca="1" si="123"/>
        <v>5084013.5667284662</v>
      </c>
      <c r="R507" s="12">
        <f t="shared" ca="1" si="124"/>
        <v>-4.4510007203065628E-3</v>
      </c>
    </row>
    <row r="508" spans="1:18" x14ac:dyDescent="0.2">
      <c r="A508" s="129">
        <v>7454</v>
      </c>
      <c r="B508" s="129">
        <v>9.4874999922467396E-3</v>
      </c>
      <c r="C508" s="125">
        <v>0.1</v>
      </c>
      <c r="D508" s="127">
        <f t="shared" si="110"/>
        <v>0.74539999999999995</v>
      </c>
      <c r="E508" s="127">
        <f t="shared" si="111"/>
        <v>9.4874999922467396E-3</v>
      </c>
      <c r="F508" s="38">
        <f t="shared" si="112"/>
        <v>7.4539999999999995E-2</v>
      </c>
      <c r="G508" s="38">
        <f t="shared" si="113"/>
        <v>9.4874999922467396E-4</v>
      </c>
      <c r="H508" s="38">
        <f t="shared" si="114"/>
        <v>5.5562115999999995E-2</v>
      </c>
      <c r="I508" s="38">
        <f t="shared" si="115"/>
        <v>4.1416001266399993E-2</v>
      </c>
      <c r="J508" s="38">
        <f t="shared" si="116"/>
        <v>3.0871487343974553E-2</v>
      </c>
      <c r="K508" s="38">
        <f t="shared" si="117"/>
        <v>7.0719824942207189E-4</v>
      </c>
      <c r="L508" s="38">
        <f t="shared" si="118"/>
        <v>5.2714557511921237E-4</v>
      </c>
      <c r="M508" s="38">
        <f t="shared" ca="1" si="119"/>
        <v>3.3800835935681702E-3</v>
      </c>
      <c r="N508" s="38">
        <f t="shared" ca="1" si="120"/>
        <v>3.7300535066847903E-6</v>
      </c>
      <c r="O508" s="128">
        <f t="shared" ca="1" si="121"/>
        <v>2452798.8649939145</v>
      </c>
      <c r="P508" s="38">
        <f t="shared" ca="1" si="122"/>
        <v>12168218.953990879</v>
      </c>
      <c r="Q508" s="38">
        <f t="shared" ca="1" si="123"/>
        <v>5108089.2723438144</v>
      </c>
      <c r="R508" s="12">
        <f t="shared" ca="1" si="124"/>
        <v>6.1074163986785694E-3</v>
      </c>
    </row>
    <row r="509" spans="1:18" x14ac:dyDescent="0.2">
      <c r="A509" s="129">
        <v>7459</v>
      </c>
      <c r="B509" s="129">
        <v>1.8437499966239557E-3</v>
      </c>
      <c r="C509" s="125">
        <v>0.1</v>
      </c>
      <c r="D509" s="127">
        <f t="shared" si="110"/>
        <v>0.74590000000000001</v>
      </c>
      <c r="E509" s="127">
        <f t="shared" si="111"/>
        <v>1.8437499966239557E-3</v>
      </c>
      <c r="F509" s="38">
        <f t="shared" si="112"/>
        <v>7.4590000000000004E-2</v>
      </c>
      <c r="G509" s="38">
        <f t="shared" si="113"/>
        <v>1.8437499966239557E-4</v>
      </c>
      <c r="H509" s="38">
        <f t="shared" si="114"/>
        <v>5.5636681E-2</v>
      </c>
      <c r="I509" s="38">
        <f t="shared" si="115"/>
        <v>4.14994003579E-2</v>
      </c>
      <c r="J509" s="38">
        <f t="shared" si="116"/>
        <v>3.0954402726957611E-2</v>
      </c>
      <c r="K509" s="38">
        <f t="shared" si="117"/>
        <v>1.3752531224818087E-4</v>
      </c>
      <c r="L509" s="38">
        <f t="shared" si="118"/>
        <v>1.025801304059181E-4</v>
      </c>
      <c r="M509" s="38">
        <f t="shared" ca="1" si="119"/>
        <v>3.3821447753974989E-3</v>
      </c>
      <c r="N509" s="38">
        <f t="shared" ca="1" si="120"/>
        <v>2.3666584953576993E-7</v>
      </c>
      <c r="O509" s="128">
        <f t="shared" ca="1" si="121"/>
        <v>2446082.8508011485</v>
      </c>
      <c r="P509" s="38">
        <f t="shared" ca="1" si="122"/>
        <v>12195135.288428606</v>
      </c>
      <c r="Q509" s="38">
        <f t="shared" ca="1" si="123"/>
        <v>5113539.3124081828</v>
      </c>
      <c r="R509" s="12">
        <f t="shared" ca="1" si="124"/>
        <v>-1.5383947787735433E-3</v>
      </c>
    </row>
    <row r="510" spans="1:18" x14ac:dyDescent="0.2">
      <c r="A510" s="129">
        <v>7559</v>
      </c>
      <c r="B510" s="129">
        <v>1.9687500025611371E-3</v>
      </c>
      <c r="C510" s="125">
        <v>0.1</v>
      </c>
      <c r="D510" s="127">
        <f t="shared" si="110"/>
        <v>0.75590000000000002</v>
      </c>
      <c r="E510" s="127">
        <f t="shared" si="111"/>
        <v>1.9687500025611371E-3</v>
      </c>
      <c r="F510" s="38">
        <f t="shared" si="112"/>
        <v>7.5590000000000004E-2</v>
      </c>
      <c r="G510" s="38">
        <f t="shared" si="113"/>
        <v>1.9687500025611371E-4</v>
      </c>
      <c r="H510" s="38">
        <f t="shared" si="114"/>
        <v>5.7138481000000005E-2</v>
      </c>
      <c r="I510" s="38">
        <f t="shared" si="115"/>
        <v>4.3190977787900008E-2</v>
      </c>
      <c r="J510" s="38">
        <f t="shared" si="116"/>
        <v>3.2648060109873617E-2</v>
      </c>
      <c r="K510" s="38">
        <f t="shared" si="117"/>
        <v>1.4881781269359635E-4</v>
      </c>
      <c r="L510" s="38">
        <f t="shared" si="118"/>
        <v>1.1249138461508948E-4</v>
      </c>
      <c r="M510" s="38">
        <f t="shared" ca="1" si="119"/>
        <v>3.4231266815974029E-3</v>
      </c>
      <c r="N510" s="38">
        <f t="shared" ca="1" si="120"/>
        <v>2.1152115245245575E-7</v>
      </c>
      <c r="O510" s="128">
        <f t="shared" ca="1" si="121"/>
        <v>2314410.4470671262</v>
      </c>
      <c r="P510" s="38">
        <f t="shared" ca="1" si="122"/>
        <v>12732473.805178575</v>
      </c>
      <c r="Q510" s="38">
        <f t="shared" ca="1" si="123"/>
        <v>5220820.4935891898</v>
      </c>
      <c r="R510" s="12">
        <f t="shared" ca="1" si="124"/>
        <v>-1.4543766790362659E-3</v>
      </c>
    </row>
    <row r="511" spans="1:18" x14ac:dyDescent="0.2">
      <c r="A511" s="129">
        <v>7654</v>
      </c>
      <c r="B511" s="129">
        <v>5.7374999960302375E-3</v>
      </c>
      <c r="C511" s="125">
        <v>0.1</v>
      </c>
      <c r="D511" s="127">
        <f t="shared" si="110"/>
        <v>0.76539999999999997</v>
      </c>
      <c r="E511" s="127">
        <f t="shared" si="111"/>
        <v>5.7374999960302375E-3</v>
      </c>
      <c r="F511" s="38">
        <f t="shared" si="112"/>
        <v>7.6539999999999997E-2</v>
      </c>
      <c r="G511" s="38">
        <f t="shared" si="113"/>
        <v>5.7374999960302375E-4</v>
      </c>
      <c r="H511" s="38">
        <f t="shared" si="114"/>
        <v>5.8583715999999994E-2</v>
      </c>
      <c r="I511" s="38">
        <f t="shared" si="115"/>
        <v>4.4839976226399993E-2</v>
      </c>
      <c r="J511" s="38">
        <f t="shared" si="116"/>
        <v>3.432051780368655E-2</v>
      </c>
      <c r="K511" s="38">
        <f t="shared" si="117"/>
        <v>4.3914824969615437E-4</v>
      </c>
      <c r="L511" s="38">
        <f t="shared" si="118"/>
        <v>3.3612407031743653E-4</v>
      </c>
      <c r="M511" s="38">
        <f t="shared" ca="1" si="119"/>
        <v>3.4616330110194427E-3</v>
      </c>
      <c r="N511" s="38">
        <f t="shared" ca="1" si="120"/>
        <v>5.1795705334621256E-7</v>
      </c>
      <c r="O511" s="128">
        <f t="shared" ca="1" si="121"/>
        <v>2193922.7289046524</v>
      </c>
      <c r="P511" s="38">
        <f t="shared" ca="1" si="122"/>
        <v>13240660.81749616</v>
      </c>
      <c r="Q511" s="38">
        <f t="shared" ca="1" si="123"/>
        <v>5319619.6053352356</v>
      </c>
      <c r="R511" s="12">
        <f t="shared" ca="1" si="124"/>
        <v>2.2758669850107948E-3</v>
      </c>
    </row>
    <row r="512" spans="1:18" x14ac:dyDescent="0.2">
      <c r="A512" s="129">
        <v>7845</v>
      </c>
      <c r="B512" s="129">
        <v>-2.6537500016274862E-3</v>
      </c>
      <c r="C512" s="125">
        <v>0.1</v>
      </c>
      <c r="D512" s="127">
        <f t="shared" si="110"/>
        <v>0.78449999999999998</v>
      </c>
      <c r="E512" s="127">
        <f t="shared" si="111"/>
        <v>-2.6537500016274862E-3</v>
      </c>
      <c r="F512" s="38">
        <f t="shared" si="112"/>
        <v>7.8450000000000006E-2</v>
      </c>
      <c r="G512" s="38">
        <f t="shared" si="113"/>
        <v>-2.6537500016274865E-4</v>
      </c>
      <c r="H512" s="38">
        <f t="shared" si="114"/>
        <v>6.1544025000000002E-2</v>
      </c>
      <c r="I512" s="38">
        <f t="shared" si="115"/>
        <v>4.8281287612500001E-2</v>
      </c>
      <c r="J512" s="38">
        <f t="shared" si="116"/>
        <v>3.7876670132006247E-2</v>
      </c>
      <c r="K512" s="38">
        <f t="shared" si="117"/>
        <v>-2.081866876276763E-4</v>
      </c>
      <c r="L512" s="38">
        <f t="shared" si="118"/>
        <v>-1.6332245644391205E-4</v>
      </c>
      <c r="M512" s="38">
        <f t="shared" ca="1" si="119"/>
        <v>3.5377934030658663E-3</v>
      </c>
      <c r="N512" s="38">
        <f t="shared" ca="1" si="120"/>
        <v>3.8335209732201756E-6</v>
      </c>
      <c r="O512" s="128">
        <f t="shared" ca="1" si="121"/>
        <v>1964849.0973473031</v>
      </c>
      <c r="P512" s="38">
        <f t="shared" ca="1" si="122"/>
        <v>14252644.453039238</v>
      </c>
      <c r="Q512" s="38">
        <f t="shared" ca="1" si="123"/>
        <v>5508604.2750522597</v>
      </c>
      <c r="R512" s="12">
        <f t="shared" ca="1" si="124"/>
        <v>-6.1915434046933525E-3</v>
      </c>
    </row>
    <row r="513" spans="1:18" x14ac:dyDescent="0.2">
      <c r="A513" s="129">
        <v>7845</v>
      </c>
      <c r="B513" s="129">
        <v>-2.6537500016274862E-3</v>
      </c>
      <c r="C513" s="125">
        <v>0.1</v>
      </c>
      <c r="D513" s="127">
        <f t="shared" si="110"/>
        <v>0.78449999999999998</v>
      </c>
      <c r="E513" s="127">
        <f t="shared" si="111"/>
        <v>-2.6537500016274862E-3</v>
      </c>
      <c r="F513" s="38">
        <f t="shared" si="112"/>
        <v>7.8450000000000006E-2</v>
      </c>
      <c r="G513" s="38">
        <f t="shared" si="113"/>
        <v>-2.6537500016274865E-4</v>
      </c>
      <c r="H513" s="38">
        <f t="shared" si="114"/>
        <v>6.1544025000000002E-2</v>
      </c>
      <c r="I513" s="38">
        <f t="shared" si="115"/>
        <v>4.8281287612500001E-2</v>
      </c>
      <c r="J513" s="38">
        <f t="shared" si="116"/>
        <v>3.7876670132006247E-2</v>
      </c>
      <c r="K513" s="38">
        <f t="shared" si="117"/>
        <v>-2.081866876276763E-4</v>
      </c>
      <c r="L513" s="38">
        <f t="shared" si="118"/>
        <v>-1.6332245644391205E-4</v>
      </c>
      <c r="M513" s="38">
        <f t="shared" ca="1" si="119"/>
        <v>3.5377934030658663E-3</v>
      </c>
      <c r="N513" s="38">
        <f t="shared" ca="1" si="120"/>
        <v>3.8335209732201756E-6</v>
      </c>
      <c r="O513" s="128">
        <f t="shared" ca="1" si="121"/>
        <v>1964849.0973473031</v>
      </c>
      <c r="P513" s="38">
        <f t="shared" ca="1" si="122"/>
        <v>14252644.453039238</v>
      </c>
      <c r="Q513" s="38">
        <f t="shared" ca="1" si="123"/>
        <v>5508604.2750522597</v>
      </c>
      <c r="R513" s="12">
        <f t="shared" ca="1" si="124"/>
        <v>-6.1915434046933525E-3</v>
      </c>
    </row>
    <row r="514" spans="1:18" x14ac:dyDescent="0.2">
      <c r="A514" s="129">
        <v>7845</v>
      </c>
      <c r="B514" s="129">
        <v>2.3462499957531691E-3</v>
      </c>
      <c r="C514" s="125">
        <v>0.1</v>
      </c>
      <c r="D514" s="127">
        <f t="shared" si="110"/>
        <v>0.78449999999999998</v>
      </c>
      <c r="E514" s="127">
        <f t="shared" si="111"/>
        <v>2.3462499957531691E-3</v>
      </c>
      <c r="F514" s="38">
        <f t="shared" si="112"/>
        <v>7.8450000000000006E-2</v>
      </c>
      <c r="G514" s="38">
        <f t="shared" si="113"/>
        <v>2.3462499957531692E-4</v>
      </c>
      <c r="H514" s="38">
        <f t="shared" si="114"/>
        <v>6.1544025000000002E-2</v>
      </c>
      <c r="I514" s="38">
        <f t="shared" si="115"/>
        <v>4.8281287612500001E-2</v>
      </c>
      <c r="J514" s="38">
        <f t="shared" si="116"/>
        <v>3.7876670132006247E-2</v>
      </c>
      <c r="K514" s="38">
        <f t="shared" si="117"/>
        <v>1.8406331216683613E-4</v>
      </c>
      <c r="L514" s="38">
        <f t="shared" si="118"/>
        <v>1.4439766839488295E-4</v>
      </c>
      <c r="M514" s="38">
        <f t="shared" ca="1" si="119"/>
        <v>3.5377934030658663E-3</v>
      </c>
      <c r="N514" s="38">
        <f t="shared" ca="1" si="120"/>
        <v>1.4197756915103524E-7</v>
      </c>
      <c r="O514" s="128">
        <f t="shared" ca="1" si="121"/>
        <v>1964849.0973473031</v>
      </c>
      <c r="P514" s="38">
        <f t="shared" ca="1" si="122"/>
        <v>14252644.453039238</v>
      </c>
      <c r="Q514" s="38">
        <f t="shared" ca="1" si="123"/>
        <v>5508604.2750522597</v>
      </c>
      <c r="R514" s="12">
        <f t="shared" ca="1" si="124"/>
        <v>-1.1915434073126972E-3</v>
      </c>
    </row>
    <row r="515" spans="1:18" x14ac:dyDescent="0.2">
      <c r="A515" s="129">
        <v>7845</v>
      </c>
      <c r="B515" s="129">
        <v>3.3462499995948747E-3</v>
      </c>
      <c r="C515" s="125">
        <v>0.1</v>
      </c>
      <c r="D515" s="127">
        <f t="shared" si="110"/>
        <v>0.78449999999999998</v>
      </c>
      <c r="E515" s="127">
        <f t="shared" si="111"/>
        <v>3.3462499995948747E-3</v>
      </c>
      <c r="F515" s="38">
        <f t="shared" si="112"/>
        <v>7.8450000000000006E-2</v>
      </c>
      <c r="G515" s="38">
        <f t="shared" si="113"/>
        <v>3.346249999594875E-4</v>
      </c>
      <c r="H515" s="38">
        <f t="shared" si="114"/>
        <v>6.1544025000000002E-2</v>
      </c>
      <c r="I515" s="38">
        <f t="shared" si="115"/>
        <v>4.8281287612500001E-2</v>
      </c>
      <c r="J515" s="38">
        <f t="shared" si="116"/>
        <v>3.7876670132006247E-2</v>
      </c>
      <c r="K515" s="38">
        <f t="shared" si="117"/>
        <v>2.6251331246821794E-4</v>
      </c>
      <c r="L515" s="38">
        <f t="shared" si="118"/>
        <v>2.0594169363131697E-4</v>
      </c>
      <c r="M515" s="38">
        <f t="shared" ca="1" si="119"/>
        <v>3.5377934030658663E-3</v>
      </c>
      <c r="N515" s="38">
        <f t="shared" ca="1" si="120"/>
        <v>3.6688875413251081E-9</v>
      </c>
      <c r="O515" s="128">
        <f t="shared" ca="1" si="121"/>
        <v>1964849.0973473031</v>
      </c>
      <c r="P515" s="38">
        <f t="shared" ca="1" si="122"/>
        <v>14252644.453039238</v>
      </c>
      <c r="Q515" s="38">
        <f t="shared" ca="1" si="123"/>
        <v>5508604.2750522597</v>
      </c>
      <c r="R515" s="12">
        <f t="shared" ca="1" si="124"/>
        <v>-1.9154340347099161E-4</v>
      </c>
    </row>
    <row r="516" spans="1:18" x14ac:dyDescent="0.2">
      <c r="A516" s="129">
        <v>7845</v>
      </c>
      <c r="B516" s="129">
        <v>7.3462499931338243E-3</v>
      </c>
      <c r="C516" s="125">
        <v>0.1</v>
      </c>
      <c r="D516" s="127">
        <f t="shared" si="110"/>
        <v>0.78449999999999998</v>
      </c>
      <c r="E516" s="127">
        <f t="shared" si="111"/>
        <v>7.3462499931338243E-3</v>
      </c>
      <c r="F516" s="38">
        <f t="shared" si="112"/>
        <v>7.8450000000000006E-2</v>
      </c>
      <c r="G516" s="38">
        <f t="shared" si="113"/>
        <v>7.346249993133825E-4</v>
      </c>
      <c r="H516" s="38">
        <f t="shared" si="114"/>
        <v>6.1544025000000002E-2</v>
      </c>
      <c r="I516" s="38">
        <f t="shared" si="115"/>
        <v>4.8281287612500001E-2</v>
      </c>
      <c r="J516" s="38">
        <f t="shared" si="116"/>
        <v>3.7876670132006247E-2</v>
      </c>
      <c r="K516" s="38">
        <f t="shared" si="117"/>
        <v>5.7631331196134853E-4</v>
      </c>
      <c r="L516" s="38">
        <f t="shared" si="118"/>
        <v>4.5211779323367789E-4</v>
      </c>
      <c r="M516" s="38">
        <f t="shared" ca="1" si="119"/>
        <v>3.5377934030658663E-3</v>
      </c>
      <c r="N516" s="38">
        <f t="shared" ca="1" si="120"/>
        <v>1.4504341598432059E-6</v>
      </c>
      <c r="O516" s="128">
        <f t="shared" ca="1" si="121"/>
        <v>1964849.0973473031</v>
      </c>
      <c r="P516" s="38">
        <f t="shared" ca="1" si="122"/>
        <v>14252644.453039238</v>
      </c>
      <c r="Q516" s="38">
        <f t="shared" ca="1" si="123"/>
        <v>5508604.2750522597</v>
      </c>
      <c r="R516" s="12">
        <f t="shared" ca="1" si="124"/>
        <v>3.808456590067958E-3</v>
      </c>
    </row>
    <row r="517" spans="1:18" x14ac:dyDescent="0.2">
      <c r="A517" s="129">
        <v>7845</v>
      </c>
      <c r="B517" s="129">
        <v>1.7346249995171092E-2</v>
      </c>
      <c r="C517" s="125">
        <v>0.1</v>
      </c>
      <c r="D517" s="127">
        <f t="shared" si="110"/>
        <v>0.78449999999999998</v>
      </c>
      <c r="E517" s="127">
        <f t="shared" si="111"/>
        <v>1.7346249995171092E-2</v>
      </c>
      <c r="F517" s="38">
        <f t="shared" si="112"/>
        <v>7.8450000000000006E-2</v>
      </c>
      <c r="G517" s="38">
        <f t="shared" si="113"/>
        <v>1.7346249995171094E-3</v>
      </c>
      <c r="H517" s="38">
        <f t="shared" si="114"/>
        <v>6.1544025000000002E-2</v>
      </c>
      <c r="I517" s="38">
        <f t="shared" si="115"/>
        <v>4.8281287612500001E-2</v>
      </c>
      <c r="J517" s="38">
        <f t="shared" si="116"/>
        <v>3.7876670132006247E-2</v>
      </c>
      <c r="K517" s="38">
        <f t="shared" si="117"/>
        <v>1.3608133121211722E-3</v>
      </c>
      <c r="L517" s="38">
        <f t="shared" si="118"/>
        <v>1.0675580433590595E-3</v>
      </c>
      <c r="M517" s="38">
        <f t="shared" ca="1" si="119"/>
        <v>3.5377934030658663E-3</v>
      </c>
      <c r="N517" s="38">
        <f t="shared" ca="1" si="120"/>
        <v>1.9067347345605429E-5</v>
      </c>
      <c r="O517" s="128">
        <f t="shared" ca="1" si="121"/>
        <v>1964849.0973473031</v>
      </c>
      <c r="P517" s="38">
        <f t="shared" ca="1" si="122"/>
        <v>14252644.453039238</v>
      </c>
      <c r="Q517" s="38">
        <f t="shared" ca="1" si="123"/>
        <v>5508604.2750522597</v>
      </c>
      <c r="R517" s="12">
        <f t="shared" ca="1" si="124"/>
        <v>1.3808456592105226E-2</v>
      </c>
    </row>
    <row r="518" spans="1:18" x14ac:dyDescent="0.2">
      <c r="A518" s="129">
        <v>7883</v>
      </c>
      <c r="B518" s="129">
        <v>2.0537499949568883E-3</v>
      </c>
      <c r="C518" s="125">
        <v>0.1</v>
      </c>
      <c r="D518" s="127">
        <f t="shared" si="110"/>
        <v>0.7883</v>
      </c>
      <c r="E518" s="127">
        <f t="shared" si="111"/>
        <v>2.0537499949568883E-3</v>
      </c>
      <c r="F518" s="38">
        <f t="shared" si="112"/>
        <v>7.8830000000000011E-2</v>
      </c>
      <c r="G518" s="38">
        <f t="shared" si="113"/>
        <v>2.0537499949568883E-4</v>
      </c>
      <c r="H518" s="38">
        <f t="shared" si="114"/>
        <v>6.2141689000000007E-2</v>
      </c>
      <c r="I518" s="38">
        <f t="shared" si="115"/>
        <v>4.8986293438700007E-2</v>
      </c>
      <c r="J518" s="38">
        <f t="shared" si="116"/>
        <v>3.8615895117727214E-2</v>
      </c>
      <c r="K518" s="38">
        <f t="shared" si="117"/>
        <v>1.6189711210245149E-4</v>
      </c>
      <c r="L518" s="38">
        <f t="shared" si="118"/>
        <v>1.2762349347036252E-4</v>
      </c>
      <c r="M518" s="38">
        <f t="shared" ca="1" si="119"/>
        <v>3.5527453954378547E-3</v>
      </c>
      <c r="N518" s="38">
        <f t="shared" ca="1" si="120"/>
        <v>2.2469872106630933E-7</v>
      </c>
      <c r="O518" s="128">
        <f t="shared" ca="1" si="121"/>
        <v>1921319.7143027424</v>
      </c>
      <c r="P518" s="38">
        <f t="shared" ca="1" si="122"/>
        <v>14452039.546957737</v>
      </c>
      <c r="Q518" s="38">
        <f t="shared" ca="1" si="123"/>
        <v>5544606.9063864518</v>
      </c>
      <c r="R518" s="12">
        <f t="shared" ca="1" si="124"/>
        <v>-1.4989954004809665E-3</v>
      </c>
    </row>
    <row r="519" spans="1:18" x14ac:dyDescent="0.2">
      <c r="A519" s="129">
        <v>7899</v>
      </c>
      <c r="B519" s="129">
        <v>1.9374999828869477E-4</v>
      </c>
      <c r="C519" s="125">
        <v>0.1</v>
      </c>
      <c r="D519" s="127">
        <f t="shared" si="110"/>
        <v>0.78990000000000005</v>
      </c>
      <c r="E519" s="127">
        <f t="shared" si="111"/>
        <v>1.9374999828869477E-4</v>
      </c>
      <c r="F519" s="38">
        <f t="shared" si="112"/>
        <v>7.8990000000000005E-2</v>
      </c>
      <c r="G519" s="38">
        <f t="shared" si="113"/>
        <v>1.9374999828869478E-5</v>
      </c>
      <c r="H519" s="38">
        <f t="shared" si="114"/>
        <v>6.239420100000001E-2</v>
      </c>
      <c r="I519" s="38">
        <f t="shared" si="115"/>
        <v>4.9285179369900012E-2</v>
      </c>
      <c r="J519" s="38">
        <f t="shared" si="116"/>
        <v>3.8930363184284021E-2</v>
      </c>
      <c r="K519" s="38">
        <f t="shared" si="117"/>
        <v>1.5304312364824E-5</v>
      </c>
      <c r="L519" s="38">
        <f t="shared" si="118"/>
        <v>1.2088876336974478E-5</v>
      </c>
      <c r="M519" s="38">
        <f t="shared" ca="1" si="119"/>
        <v>3.5590210802158998E-3</v>
      </c>
      <c r="N519" s="38">
        <f t="shared" ca="1" si="120"/>
        <v>1.1325049454855502E-6</v>
      </c>
      <c r="O519" s="128">
        <f t="shared" ca="1" si="121"/>
        <v>1903190.7346119459</v>
      </c>
      <c r="P519" s="38">
        <f t="shared" ca="1" si="122"/>
        <v>14535773.921934271</v>
      </c>
      <c r="Q519" s="38">
        <f t="shared" ca="1" si="123"/>
        <v>5559603.1760110818</v>
      </c>
      <c r="R519" s="12">
        <f t="shared" ca="1" si="124"/>
        <v>-3.365271081927205E-3</v>
      </c>
    </row>
    <row r="520" spans="1:18" x14ac:dyDescent="0.2">
      <c r="A520" s="129">
        <v>7899</v>
      </c>
      <c r="B520" s="129">
        <v>9.1937499964842573E-3</v>
      </c>
      <c r="C520" s="125">
        <v>0.1</v>
      </c>
      <c r="D520" s="127">
        <f t="shared" si="110"/>
        <v>0.78990000000000005</v>
      </c>
      <c r="E520" s="127">
        <f t="shared" si="111"/>
        <v>9.1937499964842573E-3</v>
      </c>
      <c r="F520" s="38">
        <f t="shared" si="112"/>
        <v>7.8990000000000005E-2</v>
      </c>
      <c r="G520" s="38">
        <f t="shared" si="113"/>
        <v>9.1937499964842581E-4</v>
      </c>
      <c r="H520" s="38">
        <f t="shared" si="114"/>
        <v>6.239420100000001E-2</v>
      </c>
      <c r="I520" s="38">
        <f t="shared" si="115"/>
        <v>4.9285179369900012E-2</v>
      </c>
      <c r="J520" s="38">
        <f t="shared" si="116"/>
        <v>3.8930363184284021E-2</v>
      </c>
      <c r="K520" s="38">
        <f t="shared" si="117"/>
        <v>7.2621431222229162E-4</v>
      </c>
      <c r="L520" s="38">
        <f t="shared" si="118"/>
        <v>5.7363668522438817E-4</v>
      </c>
      <c r="M520" s="38">
        <f t="shared" ca="1" si="119"/>
        <v>3.5590210802158998E-3</v>
      </c>
      <c r="N520" s="38">
        <f t="shared" ca="1" si="120"/>
        <v>3.1750169959830783E-6</v>
      </c>
      <c r="O520" s="128">
        <f t="shared" ca="1" si="121"/>
        <v>1903190.7346119459</v>
      </c>
      <c r="P520" s="38">
        <f t="shared" ca="1" si="122"/>
        <v>14535773.921934271</v>
      </c>
      <c r="Q520" s="38">
        <f t="shared" ca="1" si="123"/>
        <v>5559603.1760110818</v>
      </c>
      <c r="R520" s="12">
        <f t="shared" ca="1" si="124"/>
        <v>5.6347289162683575E-3</v>
      </c>
    </row>
    <row r="521" spans="1:18" x14ac:dyDescent="0.2">
      <c r="A521" s="129">
        <v>7899</v>
      </c>
      <c r="B521" s="129">
        <v>1.0193750000325963E-2</v>
      </c>
      <c r="C521" s="125">
        <v>0.1</v>
      </c>
      <c r="D521" s="127">
        <f t="shared" si="110"/>
        <v>0.78990000000000005</v>
      </c>
      <c r="E521" s="127">
        <f t="shared" si="111"/>
        <v>1.0193750000325963E-2</v>
      </c>
      <c r="F521" s="38">
        <f t="shared" si="112"/>
        <v>7.8990000000000005E-2</v>
      </c>
      <c r="G521" s="38">
        <f t="shared" si="113"/>
        <v>1.0193750000325964E-3</v>
      </c>
      <c r="H521" s="38">
        <f t="shared" si="114"/>
        <v>6.239420100000001E-2</v>
      </c>
      <c r="I521" s="38">
        <f t="shared" si="115"/>
        <v>4.9285179369900012E-2</v>
      </c>
      <c r="J521" s="38">
        <f t="shared" si="116"/>
        <v>3.8930363184284021E-2</v>
      </c>
      <c r="K521" s="38">
        <f t="shared" si="117"/>
        <v>8.0520431252574791E-4</v>
      </c>
      <c r="L521" s="38">
        <f t="shared" si="118"/>
        <v>6.3603088646408833E-4</v>
      </c>
      <c r="M521" s="38">
        <f t="shared" ca="1" si="119"/>
        <v>3.5590210802158998E-3</v>
      </c>
      <c r="N521" s="38">
        <f t="shared" ca="1" si="120"/>
        <v>4.4019627843344849E-6</v>
      </c>
      <c r="O521" s="128">
        <f t="shared" ca="1" si="121"/>
        <v>1903190.7346119459</v>
      </c>
      <c r="P521" s="38">
        <f t="shared" ca="1" si="122"/>
        <v>14535773.921934271</v>
      </c>
      <c r="Q521" s="38">
        <f t="shared" ca="1" si="123"/>
        <v>5559603.1760110818</v>
      </c>
      <c r="R521" s="12">
        <f t="shared" ca="1" si="124"/>
        <v>6.6347289201100631E-3</v>
      </c>
    </row>
    <row r="522" spans="1:18" x14ac:dyDescent="0.2">
      <c r="A522" s="129">
        <v>7899</v>
      </c>
      <c r="B522" s="129">
        <v>1.419375000114087E-2</v>
      </c>
      <c r="C522" s="125">
        <v>0.1</v>
      </c>
      <c r="D522" s="127">
        <f t="shared" si="110"/>
        <v>0.78990000000000005</v>
      </c>
      <c r="E522" s="127">
        <f t="shared" si="111"/>
        <v>1.419375000114087E-2</v>
      </c>
      <c r="F522" s="38">
        <f t="shared" si="112"/>
        <v>7.8990000000000005E-2</v>
      </c>
      <c r="G522" s="38">
        <f t="shared" si="113"/>
        <v>1.4193750001140872E-3</v>
      </c>
      <c r="H522" s="38">
        <f t="shared" si="114"/>
        <v>6.239420100000001E-2</v>
      </c>
      <c r="I522" s="38">
        <f t="shared" si="115"/>
        <v>4.9285179369900012E-2</v>
      </c>
      <c r="J522" s="38">
        <f t="shared" si="116"/>
        <v>3.8930363184284021E-2</v>
      </c>
      <c r="K522" s="38">
        <f t="shared" si="117"/>
        <v>1.1211643125901174E-3</v>
      </c>
      <c r="L522" s="38">
        <f t="shared" si="118"/>
        <v>8.8560769051493381E-4</v>
      </c>
      <c r="M522" s="38">
        <f t="shared" ca="1" si="119"/>
        <v>3.5590210802158998E-3</v>
      </c>
      <c r="N522" s="38">
        <f t="shared" ca="1" si="120"/>
        <v>1.1309745922155801E-5</v>
      </c>
      <c r="O522" s="128">
        <f t="shared" ca="1" si="121"/>
        <v>1903190.7346119459</v>
      </c>
      <c r="P522" s="38">
        <f t="shared" ca="1" si="122"/>
        <v>14535773.921934271</v>
      </c>
      <c r="Q522" s="38">
        <f t="shared" ca="1" si="123"/>
        <v>5559603.1760110818</v>
      </c>
      <c r="R522" s="12">
        <f t="shared" ca="1" si="124"/>
        <v>1.0634728920924971E-2</v>
      </c>
    </row>
    <row r="523" spans="1:18" x14ac:dyDescent="0.2">
      <c r="A523" s="129">
        <v>7936</v>
      </c>
      <c r="B523" s="129">
        <v>1.0829999999259599E-2</v>
      </c>
      <c r="C523" s="125">
        <v>0.1</v>
      </c>
      <c r="D523" s="127">
        <f t="shared" si="110"/>
        <v>0.79359999999999997</v>
      </c>
      <c r="E523" s="127">
        <f t="shared" si="111"/>
        <v>1.0829999999259599E-2</v>
      </c>
      <c r="F523" s="38">
        <f t="shared" si="112"/>
        <v>7.936E-2</v>
      </c>
      <c r="G523" s="38">
        <f t="shared" si="113"/>
        <v>1.0829999999259598E-3</v>
      </c>
      <c r="H523" s="38">
        <f t="shared" si="114"/>
        <v>6.2980095999999999E-2</v>
      </c>
      <c r="I523" s="38">
        <f t="shared" si="115"/>
        <v>4.9981004185599996E-2</v>
      </c>
      <c r="J523" s="38">
        <f t="shared" si="116"/>
        <v>3.9664924921692157E-2</v>
      </c>
      <c r="K523" s="38">
        <f t="shared" si="117"/>
        <v>8.5946879994124167E-4</v>
      </c>
      <c r="L523" s="38">
        <f t="shared" si="118"/>
        <v>6.8207443963336938E-4</v>
      </c>
      <c r="M523" s="38">
        <f t="shared" ca="1" si="119"/>
        <v>3.5734884552376788E-3</v>
      </c>
      <c r="N523" s="38">
        <f t="shared" ca="1" si="120"/>
        <v>5.2656959788523386E-6</v>
      </c>
      <c r="O523" s="128">
        <f t="shared" ca="1" si="121"/>
        <v>1861716.276860639</v>
      </c>
      <c r="P523" s="38">
        <f t="shared" ca="1" si="122"/>
        <v>14728883.358705796</v>
      </c>
      <c r="Q523" s="38">
        <f t="shared" ca="1" si="123"/>
        <v>5593909.2515873546</v>
      </c>
      <c r="R523" s="12">
        <f t="shared" ca="1" si="124"/>
        <v>7.2565115440219197E-3</v>
      </c>
    </row>
    <row r="524" spans="1:18" x14ac:dyDescent="0.2">
      <c r="A524" s="129">
        <v>7939</v>
      </c>
      <c r="B524" s="129">
        <v>1.404375000129221E-2</v>
      </c>
      <c r="C524" s="125">
        <v>0.1</v>
      </c>
      <c r="D524" s="127">
        <f t="shared" si="110"/>
        <v>0.79390000000000005</v>
      </c>
      <c r="E524" s="127">
        <f t="shared" si="111"/>
        <v>1.404375000129221E-2</v>
      </c>
      <c r="F524" s="38">
        <f t="shared" si="112"/>
        <v>7.9390000000000016E-2</v>
      </c>
      <c r="G524" s="38">
        <f t="shared" si="113"/>
        <v>1.4043750001292211E-3</v>
      </c>
      <c r="H524" s="38">
        <f t="shared" si="114"/>
        <v>6.3027721000000023E-2</v>
      </c>
      <c r="I524" s="38">
        <f t="shared" si="115"/>
        <v>5.0037707701900018E-2</v>
      </c>
      <c r="J524" s="38">
        <f t="shared" si="116"/>
        <v>3.9724936144538425E-2</v>
      </c>
      <c r="K524" s="38">
        <f t="shared" si="117"/>
        <v>1.1149333126025886E-3</v>
      </c>
      <c r="L524" s="38">
        <f t="shared" si="118"/>
        <v>8.851455568751951E-4</v>
      </c>
      <c r="M524" s="38">
        <f t="shared" ca="1" si="119"/>
        <v>3.5746587230118601E-3</v>
      </c>
      <c r="N524" s="38">
        <f t="shared" ca="1" si="120"/>
        <v>1.0960187219296569E-5</v>
      </c>
      <c r="O524" s="128">
        <f t="shared" ca="1" si="121"/>
        <v>1858380.8241850045</v>
      </c>
      <c r="P524" s="38">
        <f t="shared" ca="1" si="122"/>
        <v>14744507.788550811</v>
      </c>
      <c r="Q524" s="38">
        <f t="shared" ca="1" si="123"/>
        <v>5596667.8842554102</v>
      </c>
      <c r="R524" s="12">
        <f t="shared" ca="1" si="124"/>
        <v>1.046909127828035E-2</v>
      </c>
    </row>
    <row r="525" spans="1:18" x14ac:dyDescent="0.2">
      <c r="A525" s="129">
        <v>7945</v>
      </c>
      <c r="B525" s="129">
        <v>-3.5287499995320104E-3</v>
      </c>
      <c r="C525" s="125">
        <v>0.1</v>
      </c>
      <c r="D525" s="127">
        <f t="shared" si="110"/>
        <v>0.79449999999999998</v>
      </c>
      <c r="E525" s="127">
        <f t="shared" si="111"/>
        <v>-3.5287499995320104E-3</v>
      </c>
      <c r="F525" s="38">
        <f t="shared" si="112"/>
        <v>7.9450000000000007E-2</v>
      </c>
      <c r="G525" s="38">
        <f t="shared" si="113"/>
        <v>-3.5287499995320106E-4</v>
      </c>
      <c r="H525" s="38">
        <f t="shared" si="114"/>
        <v>6.3123024999999999E-2</v>
      </c>
      <c r="I525" s="38">
        <f t="shared" si="115"/>
        <v>5.01512433625E-2</v>
      </c>
      <c r="J525" s="38">
        <f t="shared" si="116"/>
        <v>3.9845162851506251E-2</v>
      </c>
      <c r="K525" s="38">
        <f t="shared" si="117"/>
        <v>-2.8035918746281826E-4</v>
      </c>
      <c r="L525" s="38">
        <f t="shared" si="118"/>
        <v>-2.227453744392091E-4</v>
      </c>
      <c r="M525" s="38">
        <f t="shared" ca="1" si="119"/>
        <v>3.576998015375376E-3</v>
      </c>
      <c r="N525" s="38">
        <f t="shared" ca="1" si="120"/>
        <v>5.0491654851360266E-6</v>
      </c>
      <c r="O525" s="128">
        <f t="shared" ca="1" si="121"/>
        <v>1851722.1770497488</v>
      </c>
      <c r="P525" s="38">
        <f t="shared" ca="1" si="122"/>
        <v>14775741.430854015</v>
      </c>
      <c r="Q525" s="38">
        <f t="shared" ca="1" si="123"/>
        <v>5602174.7790658129</v>
      </c>
      <c r="R525" s="12">
        <f t="shared" ca="1" si="124"/>
        <v>-7.1057480149073864E-3</v>
      </c>
    </row>
    <row r="526" spans="1:18" x14ac:dyDescent="0.2">
      <c r="A526" s="129">
        <v>7982</v>
      </c>
      <c r="B526" s="129">
        <v>5.1074999937554821E-3</v>
      </c>
      <c r="C526" s="125">
        <v>0.1</v>
      </c>
      <c r="D526" s="127">
        <f t="shared" si="110"/>
        <v>0.79820000000000002</v>
      </c>
      <c r="E526" s="127">
        <f t="shared" si="111"/>
        <v>5.1074999937554821E-3</v>
      </c>
      <c r="F526" s="38">
        <f t="shared" si="112"/>
        <v>7.9820000000000002E-2</v>
      </c>
      <c r="G526" s="38">
        <f t="shared" si="113"/>
        <v>5.1074999937554826E-4</v>
      </c>
      <c r="H526" s="38">
        <f t="shared" si="114"/>
        <v>6.3712324000000001E-2</v>
      </c>
      <c r="I526" s="38">
        <f t="shared" si="115"/>
        <v>5.08551770168E-2</v>
      </c>
      <c r="J526" s="38">
        <f t="shared" si="116"/>
        <v>4.0592602294809758E-2</v>
      </c>
      <c r="K526" s="38">
        <f t="shared" si="117"/>
        <v>4.0768064950156261E-4</v>
      </c>
      <c r="L526" s="38">
        <f t="shared" si="118"/>
        <v>3.254106944321473E-4</v>
      </c>
      <c r="M526" s="38">
        <f t="shared" ca="1" si="119"/>
        <v>3.5913870237079988E-3</v>
      </c>
      <c r="N526" s="38">
        <f t="shared" ca="1" si="120"/>
        <v>2.298598537946201E-7</v>
      </c>
      <c r="O526" s="128">
        <f t="shared" ca="1" si="121"/>
        <v>1811020.3507904003</v>
      </c>
      <c r="P526" s="38">
        <f t="shared" ca="1" si="122"/>
        <v>14967890.995196525</v>
      </c>
      <c r="Q526" s="38">
        <f t="shared" ca="1" si="123"/>
        <v>5635827.045006386</v>
      </c>
      <c r="R526" s="12">
        <f t="shared" ca="1" si="124"/>
        <v>1.5161129700474833E-3</v>
      </c>
    </row>
    <row r="527" spans="1:18" x14ac:dyDescent="0.2">
      <c r="A527" s="129">
        <v>8001</v>
      </c>
      <c r="B527" s="129">
        <v>1.2461250000342261E-2</v>
      </c>
      <c r="C527" s="125">
        <v>0.1</v>
      </c>
      <c r="D527" s="127">
        <f t="shared" si="110"/>
        <v>0.80010000000000003</v>
      </c>
      <c r="E527" s="127">
        <f t="shared" si="111"/>
        <v>1.2461250000342261E-2</v>
      </c>
      <c r="F527" s="38">
        <f t="shared" si="112"/>
        <v>8.0010000000000012E-2</v>
      </c>
      <c r="G527" s="38">
        <f t="shared" si="113"/>
        <v>1.2461250000342261E-3</v>
      </c>
      <c r="H527" s="38">
        <f t="shared" si="114"/>
        <v>6.4016001000000017E-2</v>
      </c>
      <c r="I527" s="38">
        <f t="shared" si="115"/>
        <v>5.1219202400100014E-2</v>
      </c>
      <c r="J527" s="38">
        <f t="shared" si="116"/>
        <v>4.098048384032002E-2</v>
      </c>
      <c r="K527" s="38">
        <f t="shared" si="117"/>
        <v>9.9702461252738428E-4</v>
      </c>
      <c r="L527" s="38">
        <f t="shared" si="118"/>
        <v>7.9771939248316024E-4</v>
      </c>
      <c r="M527" s="38">
        <f t="shared" ca="1" si="119"/>
        <v>3.598751478587011E-3</v>
      </c>
      <c r="N527" s="38">
        <f t="shared" ca="1" si="120"/>
        <v>7.8543880048114006E-6</v>
      </c>
      <c r="O527" s="128">
        <f t="shared" ca="1" si="121"/>
        <v>1790358.8555057382</v>
      </c>
      <c r="P527" s="38">
        <f t="shared" ca="1" si="122"/>
        <v>15066247.603717776</v>
      </c>
      <c r="Q527" s="38">
        <f t="shared" ca="1" si="123"/>
        <v>5652901.4559564609</v>
      </c>
      <c r="R527" s="12">
        <f t="shared" ca="1" si="124"/>
        <v>8.86249852175525E-3</v>
      </c>
    </row>
    <row r="528" spans="1:18" x14ac:dyDescent="0.2">
      <c r="A528" s="129">
        <v>8017</v>
      </c>
      <c r="B528" s="129">
        <v>4.6012499951757491E-3</v>
      </c>
      <c r="C528" s="125">
        <v>0.1</v>
      </c>
      <c r="D528" s="127">
        <f t="shared" si="110"/>
        <v>0.80169999999999997</v>
      </c>
      <c r="E528" s="127">
        <f t="shared" si="111"/>
        <v>4.6012499951757491E-3</v>
      </c>
      <c r="F528" s="38">
        <f t="shared" si="112"/>
        <v>8.0170000000000005E-2</v>
      </c>
      <c r="G528" s="38">
        <f t="shared" si="113"/>
        <v>4.6012499951757495E-4</v>
      </c>
      <c r="H528" s="38">
        <f t="shared" si="114"/>
        <v>6.4272288999999996E-2</v>
      </c>
      <c r="I528" s="38">
        <f t="shared" si="115"/>
        <v>5.1527094091299998E-2</v>
      </c>
      <c r="J528" s="38">
        <f t="shared" si="116"/>
        <v>4.1309271332995209E-2</v>
      </c>
      <c r="K528" s="38">
        <f t="shared" si="117"/>
        <v>3.688822121132398E-4</v>
      </c>
      <c r="L528" s="38">
        <f t="shared" si="118"/>
        <v>2.9573286945118433E-4</v>
      </c>
      <c r="M528" s="38">
        <f t="shared" ca="1" si="119"/>
        <v>3.6049402325136286E-3</v>
      </c>
      <c r="N528" s="38">
        <f t="shared" ca="1" si="120"/>
        <v>9.9263314317585072E-8</v>
      </c>
      <c r="O528" s="128">
        <f t="shared" ca="1" si="121"/>
        <v>1773084.9928546161</v>
      </c>
      <c r="P528" s="38">
        <f t="shared" ca="1" si="122"/>
        <v>15148903.336696262</v>
      </c>
      <c r="Q528" s="38">
        <f t="shared" ca="1" si="123"/>
        <v>5667170.4899021052</v>
      </c>
      <c r="R528" s="12">
        <f t="shared" ca="1" si="124"/>
        <v>9.9630976266212043E-4</v>
      </c>
    </row>
    <row r="529" spans="1:18" x14ac:dyDescent="0.2">
      <c r="A529" s="129">
        <v>8036</v>
      </c>
      <c r="B529" s="129">
        <v>2.9550000035669655E-3</v>
      </c>
      <c r="C529" s="125">
        <v>0.1</v>
      </c>
      <c r="D529" s="127">
        <f t="shared" si="110"/>
        <v>0.80359999999999998</v>
      </c>
      <c r="E529" s="127">
        <f t="shared" si="111"/>
        <v>2.9550000035669655E-3</v>
      </c>
      <c r="F529" s="38">
        <f t="shared" si="112"/>
        <v>8.0360000000000001E-2</v>
      </c>
      <c r="G529" s="38">
        <f t="shared" si="113"/>
        <v>2.9550000035669658E-4</v>
      </c>
      <c r="H529" s="38">
        <f t="shared" si="114"/>
        <v>6.4577295999999992E-2</v>
      </c>
      <c r="I529" s="38">
        <f t="shared" si="115"/>
        <v>5.1894315065599994E-2</v>
      </c>
      <c r="J529" s="38">
        <f t="shared" si="116"/>
        <v>4.1702271586716154E-2</v>
      </c>
      <c r="K529" s="38">
        <f t="shared" si="117"/>
        <v>2.3746380028664136E-4</v>
      </c>
      <c r="L529" s="38">
        <f t="shared" si="118"/>
        <v>1.90825909910345E-4</v>
      </c>
      <c r="M529" s="38">
        <f t="shared" ca="1" si="119"/>
        <v>3.6122740682103332E-3</v>
      </c>
      <c r="N529" s="38">
        <f t="shared" ca="1" si="120"/>
        <v>4.3200919605281394E-8</v>
      </c>
      <c r="O529" s="128">
        <f t="shared" ca="1" si="121"/>
        <v>1752720.4148336502</v>
      </c>
      <c r="P529" s="38">
        <f t="shared" ca="1" si="122"/>
        <v>15246849.487753263</v>
      </c>
      <c r="Q529" s="38">
        <f t="shared" ca="1" si="123"/>
        <v>5683984.3810321996</v>
      </c>
      <c r="R529" s="12">
        <f t="shared" ca="1" si="124"/>
        <v>-6.5727406464336771E-4</v>
      </c>
    </row>
    <row r="530" spans="1:18" x14ac:dyDescent="0.2">
      <c r="A530" s="129">
        <v>8080</v>
      </c>
      <c r="B530" s="129">
        <v>2.0089999998162966E-2</v>
      </c>
      <c r="C530" s="125">
        <v>0.1</v>
      </c>
      <c r="D530" s="127">
        <f t="shared" si="110"/>
        <v>0.80800000000000005</v>
      </c>
      <c r="E530" s="127">
        <f t="shared" si="111"/>
        <v>2.0089999998162966E-2</v>
      </c>
      <c r="F530" s="38">
        <f t="shared" si="112"/>
        <v>8.0800000000000011E-2</v>
      </c>
      <c r="G530" s="38">
        <f t="shared" si="113"/>
        <v>2.0089999998162966E-3</v>
      </c>
      <c r="H530" s="38">
        <f t="shared" si="114"/>
        <v>6.5286400000000008E-2</v>
      </c>
      <c r="I530" s="38">
        <f t="shared" si="115"/>
        <v>5.2751411200000008E-2</v>
      </c>
      <c r="J530" s="38">
        <f t="shared" si="116"/>
        <v>4.2623140249600011E-2</v>
      </c>
      <c r="K530" s="38">
        <f t="shared" si="117"/>
        <v>1.6232719998515678E-3</v>
      </c>
      <c r="L530" s="38">
        <f t="shared" si="118"/>
        <v>1.311603775880067E-3</v>
      </c>
      <c r="M530" s="38">
        <f t="shared" ca="1" si="119"/>
        <v>3.6291938708964168E-3</v>
      </c>
      <c r="N530" s="38">
        <f t="shared" ca="1" si="120"/>
        <v>2.7095813835945599E-5</v>
      </c>
      <c r="O530" s="128">
        <f t="shared" ca="1" si="121"/>
        <v>1706173.8736545595</v>
      </c>
      <c r="P530" s="38">
        <f t="shared" ca="1" si="122"/>
        <v>15472779.183081515</v>
      </c>
      <c r="Q530" s="38">
        <f t="shared" ca="1" si="123"/>
        <v>5722373.5379893677</v>
      </c>
      <c r="R530" s="12">
        <f t="shared" ca="1" si="124"/>
        <v>1.6460806127266549E-2</v>
      </c>
    </row>
    <row r="531" spans="1:18" x14ac:dyDescent="0.2">
      <c r="A531" s="129">
        <v>8080</v>
      </c>
      <c r="B531" s="129">
        <v>2.1090000002004672E-2</v>
      </c>
      <c r="C531" s="125">
        <v>0.1</v>
      </c>
      <c r="D531" s="127">
        <f t="shared" si="110"/>
        <v>0.80800000000000005</v>
      </c>
      <c r="E531" s="127">
        <f t="shared" si="111"/>
        <v>2.1090000002004672E-2</v>
      </c>
      <c r="F531" s="38">
        <f t="shared" si="112"/>
        <v>8.0800000000000011E-2</v>
      </c>
      <c r="G531" s="38">
        <f t="shared" si="113"/>
        <v>2.1090000002004674E-3</v>
      </c>
      <c r="H531" s="38">
        <f t="shared" si="114"/>
        <v>6.5286400000000008E-2</v>
      </c>
      <c r="I531" s="38">
        <f t="shared" si="115"/>
        <v>5.2751411200000008E-2</v>
      </c>
      <c r="J531" s="38">
        <f t="shared" si="116"/>
        <v>4.2623140249600011E-2</v>
      </c>
      <c r="K531" s="38">
        <f t="shared" si="117"/>
        <v>1.7040720001619779E-3</v>
      </c>
      <c r="L531" s="38">
        <f t="shared" si="118"/>
        <v>1.3768901761308783E-3</v>
      </c>
      <c r="M531" s="38">
        <f t="shared" ca="1" si="119"/>
        <v>3.6291938708964168E-3</v>
      </c>
      <c r="N531" s="38">
        <f t="shared" ca="1" si="120"/>
        <v>3.0487975074814766E-5</v>
      </c>
      <c r="O531" s="128">
        <f t="shared" ca="1" si="121"/>
        <v>1706173.8736545595</v>
      </c>
      <c r="P531" s="38">
        <f t="shared" ca="1" si="122"/>
        <v>15472779.183081515</v>
      </c>
      <c r="Q531" s="38">
        <f t="shared" ca="1" si="123"/>
        <v>5722373.5379893677</v>
      </c>
      <c r="R531" s="12">
        <f t="shared" ca="1" si="124"/>
        <v>1.7460806131108255E-2</v>
      </c>
    </row>
    <row r="532" spans="1:18" x14ac:dyDescent="0.2">
      <c r="A532" s="129">
        <v>8088</v>
      </c>
      <c r="B532" s="129">
        <v>1.5659999997296836E-2</v>
      </c>
      <c r="C532" s="125">
        <v>0.1</v>
      </c>
      <c r="D532" s="127">
        <f t="shared" si="110"/>
        <v>0.80879999999999996</v>
      </c>
      <c r="E532" s="127">
        <f t="shared" si="111"/>
        <v>1.5659999997296836E-2</v>
      </c>
      <c r="F532" s="38">
        <f t="shared" si="112"/>
        <v>8.0880000000000007E-2</v>
      </c>
      <c r="G532" s="38">
        <f t="shared" si="113"/>
        <v>1.5659999997296838E-3</v>
      </c>
      <c r="H532" s="38">
        <f t="shared" si="114"/>
        <v>6.5415743999999998E-2</v>
      </c>
      <c r="I532" s="38">
        <f t="shared" si="115"/>
        <v>5.2908253747199999E-2</v>
      </c>
      <c r="J532" s="38">
        <f t="shared" si="116"/>
        <v>4.2792195630735358E-2</v>
      </c>
      <c r="K532" s="38">
        <f t="shared" si="117"/>
        <v>1.2665807997813681E-3</v>
      </c>
      <c r="L532" s="38">
        <f t="shared" si="118"/>
        <v>1.0244105508631705E-3</v>
      </c>
      <c r="M532" s="38">
        <f t="shared" ca="1" si="119"/>
        <v>3.6322606215298228E-3</v>
      </c>
      <c r="N532" s="38">
        <f t="shared" ca="1" si="120"/>
        <v>1.4466651449137629E-5</v>
      </c>
      <c r="O532" s="128">
        <f t="shared" ca="1" si="121"/>
        <v>1697802.4090804046</v>
      </c>
      <c r="P532" s="38">
        <f t="shared" ca="1" si="122"/>
        <v>15513719.561790047</v>
      </c>
      <c r="Q532" s="38">
        <f t="shared" ca="1" si="123"/>
        <v>5729270.579222763</v>
      </c>
      <c r="R532" s="12">
        <f t="shared" ca="1" si="124"/>
        <v>1.2027739375767014E-2</v>
      </c>
    </row>
    <row r="533" spans="1:18" x14ac:dyDescent="0.2">
      <c r="A533" s="129">
        <v>8090</v>
      </c>
      <c r="B533" s="129">
        <v>1.180249999742955E-2</v>
      </c>
      <c r="C533" s="125">
        <v>0.1</v>
      </c>
      <c r="D533" s="127">
        <f t="shared" ref="D533:D596" si="125">A533/A$18</f>
        <v>0.80900000000000005</v>
      </c>
      <c r="E533" s="127">
        <f t="shared" ref="E533:E596" si="126">B533/B$18</f>
        <v>1.180249999742955E-2</v>
      </c>
      <c r="F533" s="38">
        <f t="shared" ref="F533:F596" si="127">$C533*D533</f>
        <v>8.0900000000000014E-2</v>
      </c>
      <c r="G533" s="38">
        <f t="shared" ref="G533:G596" si="128">$C533*E533</f>
        <v>1.1802499997429551E-3</v>
      </c>
      <c r="H533" s="38">
        <f t="shared" ref="H533:H596" si="129">C533*D533*D533</f>
        <v>6.5448100000000009E-2</v>
      </c>
      <c r="I533" s="38">
        <f t="shared" ref="I533:I596" si="130">C533*D533*D533*D533</f>
        <v>5.2947512900000014E-2</v>
      </c>
      <c r="J533" s="38">
        <f t="shared" ref="J533:J596" si="131">C533*D533*D533*D533*D533</f>
        <v>4.2834537936100016E-2</v>
      </c>
      <c r="K533" s="38">
        <f t="shared" ref="K533:K596" si="132">C533*E533*D533</f>
        <v>9.5482224979205068E-4</v>
      </c>
      <c r="L533" s="38">
        <f t="shared" ref="L533:L596" si="133">C533*E533*D533*D533</f>
        <v>7.7245120008176903E-4</v>
      </c>
      <c r="M533" s="38">
        <f t="shared" ref="M533:M596" ca="1" si="134">+E$4+E$5*D533+E$6*D533^2</f>
        <v>3.6330268487493426E-3</v>
      </c>
      <c r="N533" s="38">
        <f t="shared" ref="N533:N596" ca="1" si="135">C533*(M533-E533)^2</f>
        <v>6.6740291527006901E-6</v>
      </c>
      <c r="O533" s="128">
        <f t="shared" ref="O533:O596" ca="1" si="136">(C533*O$1-O$2*F533+O$3*H533)^2</f>
        <v>1695713.9246436805</v>
      </c>
      <c r="P533" s="38">
        <f t="shared" ref="P533:P596" ca="1" si="137">(-C533*O$2+O$4*F533-O$5*H533)^2</f>
        <v>15523947.898042548</v>
      </c>
      <c r="Q533" s="38">
        <f t="shared" ref="Q533:Q596" ca="1" si="138">+(C533*O$3-F533*O$5+H533*O$6)^2</f>
        <v>5730990.8394995537</v>
      </c>
      <c r="R533" s="12">
        <f t="shared" ref="R533:R596" ca="1" si="139">+E533-M533</f>
        <v>8.169473148680207E-3</v>
      </c>
    </row>
    <row r="534" spans="1:18" x14ac:dyDescent="0.2">
      <c r="A534" s="129">
        <v>8098</v>
      </c>
      <c r="B534" s="129">
        <v>4.3724999995902181E-3</v>
      </c>
      <c r="C534" s="125">
        <v>0.1</v>
      </c>
      <c r="D534" s="127">
        <f t="shared" si="125"/>
        <v>0.80979999999999996</v>
      </c>
      <c r="E534" s="127">
        <f t="shared" si="126"/>
        <v>4.3724999995902181E-3</v>
      </c>
      <c r="F534" s="38">
        <f t="shared" si="127"/>
        <v>8.0979999999999996E-2</v>
      </c>
      <c r="G534" s="38">
        <f t="shared" si="128"/>
        <v>4.3724999995902185E-4</v>
      </c>
      <c r="H534" s="38">
        <f t="shared" si="129"/>
        <v>6.5577603999999998E-2</v>
      </c>
      <c r="I534" s="38">
        <f t="shared" si="130"/>
        <v>5.3104743719199994E-2</v>
      </c>
      <c r="J534" s="38">
        <f t="shared" si="131"/>
        <v>4.3004221463808154E-2</v>
      </c>
      <c r="K534" s="38">
        <f t="shared" si="132"/>
        <v>3.5408504996681586E-4</v>
      </c>
      <c r="L534" s="38">
        <f t="shared" si="133"/>
        <v>2.8673807346312749E-4</v>
      </c>
      <c r="M534" s="38">
        <f t="shared" ca="1" si="134"/>
        <v>3.6360899158720955E-3</v>
      </c>
      <c r="N534" s="38">
        <f t="shared" ca="1" si="135"/>
        <v>5.4229981140173233E-8</v>
      </c>
      <c r="O534" s="128">
        <f t="shared" ca="1" si="136"/>
        <v>1687377.4879089971</v>
      </c>
      <c r="P534" s="38">
        <f t="shared" ca="1" si="137"/>
        <v>15564834.028934337</v>
      </c>
      <c r="Q534" s="38">
        <f t="shared" ca="1" si="138"/>
        <v>5737855.8553595282</v>
      </c>
      <c r="R534" s="12">
        <f t="shared" ca="1" si="139"/>
        <v>7.3641008371812255E-4</v>
      </c>
    </row>
    <row r="535" spans="1:18" x14ac:dyDescent="0.2">
      <c r="A535" s="129">
        <v>8131</v>
      </c>
      <c r="B535" s="129">
        <v>5.7237500004703179E-3</v>
      </c>
      <c r="C535" s="125">
        <v>0.1</v>
      </c>
      <c r="D535" s="127">
        <f t="shared" si="125"/>
        <v>0.81310000000000004</v>
      </c>
      <c r="E535" s="127">
        <f t="shared" si="126"/>
        <v>5.7237500004703179E-3</v>
      </c>
      <c r="F535" s="38">
        <f t="shared" si="127"/>
        <v>8.1310000000000007E-2</v>
      </c>
      <c r="G535" s="38">
        <f t="shared" si="128"/>
        <v>5.7237500004703179E-4</v>
      </c>
      <c r="H535" s="38">
        <f t="shared" si="129"/>
        <v>6.6113161000000004E-2</v>
      </c>
      <c r="I535" s="38">
        <f t="shared" si="130"/>
        <v>5.3756611209100004E-2</v>
      </c>
      <c r="J535" s="38">
        <f t="shared" si="131"/>
        <v>4.3709500574119216E-2</v>
      </c>
      <c r="K535" s="38">
        <f t="shared" si="132"/>
        <v>4.6539811253824159E-4</v>
      </c>
      <c r="L535" s="38">
        <f t="shared" si="133"/>
        <v>3.7841520530484425E-4</v>
      </c>
      <c r="M535" s="38">
        <f t="shared" ca="1" si="134"/>
        <v>3.6486939190664858E-3</v>
      </c>
      <c r="N535" s="38">
        <f t="shared" ca="1" si="135"/>
        <v>4.3058577409710271E-7</v>
      </c>
      <c r="O535" s="128">
        <f t="shared" ca="1" si="136"/>
        <v>1653284.6307496033</v>
      </c>
      <c r="P535" s="38">
        <f t="shared" ca="1" si="137"/>
        <v>15733021.798400318</v>
      </c>
      <c r="Q535" s="38">
        <f t="shared" ca="1" si="138"/>
        <v>5765902.0108427303</v>
      </c>
      <c r="R535" s="12">
        <f t="shared" ca="1" si="139"/>
        <v>2.0750560814038321E-3</v>
      </c>
    </row>
    <row r="536" spans="1:18" x14ac:dyDescent="0.2">
      <c r="A536" s="129">
        <v>8152</v>
      </c>
      <c r="B536" s="129">
        <v>1.2199999982840382E-3</v>
      </c>
      <c r="C536" s="125">
        <v>0.1</v>
      </c>
      <c r="D536" s="127">
        <f t="shared" si="125"/>
        <v>0.81520000000000004</v>
      </c>
      <c r="E536" s="127">
        <f t="shared" si="126"/>
        <v>1.2199999982840382E-3</v>
      </c>
      <c r="F536" s="38">
        <f t="shared" si="127"/>
        <v>8.1520000000000009E-2</v>
      </c>
      <c r="G536" s="38">
        <f t="shared" si="128"/>
        <v>1.2199999982840382E-4</v>
      </c>
      <c r="H536" s="38">
        <f t="shared" si="129"/>
        <v>6.6455104000000015E-2</v>
      </c>
      <c r="I536" s="38">
        <f t="shared" si="130"/>
        <v>5.4174200780800014E-2</v>
      </c>
      <c r="J536" s="38">
        <f t="shared" si="131"/>
        <v>4.4162808476508171E-2</v>
      </c>
      <c r="K536" s="38">
        <f t="shared" si="132"/>
        <v>9.94543998601148E-5</v>
      </c>
      <c r="L536" s="38">
        <f t="shared" si="133"/>
        <v>8.1075226765965589E-5</v>
      </c>
      <c r="M536" s="38">
        <f t="shared" ca="1" si="134"/>
        <v>3.6566885414902489E-3</v>
      </c>
      <c r="N536" s="38">
        <f t="shared" ca="1" si="135"/>
        <v>5.9374510565924062E-7</v>
      </c>
      <c r="O536" s="128">
        <f t="shared" ca="1" si="136"/>
        <v>1631835.1237470813</v>
      </c>
      <c r="P536" s="38">
        <f t="shared" ca="1" si="137"/>
        <v>15839649.798875703</v>
      </c>
      <c r="Q536" s="38">
        <f t="shared" ca="1" si="138"/>
        <v>5783520.3541822694</v>
      </c>
      <c r="R536" s="12">
        <f t="shared" ca="1" si="139"/>
        <v>-2.4366885432062107E-3</v>
      </c>
    </row>
    <row r="537" spans="1:18" x14ac:dyDescent="0.2">
      <c r="A537" s="129">
        <v>8195</v>
      </c>
      <c r="B537" s="129">
        <v>-6.7162499981350265E-3</v>
      </c>
      <c r="C537" s="125">
        <v>0.1</v>
      </c>
      <c r="D537" s="127">
        <f t="shared" si="125"/>
        <v>0.81950000000000001</v>
      </c>
      <c r="E537" s="127">
        <f t="shared" si="126"/>
        <v>-6.7162499981350265E-3</v>
      </c>
      <c r="F537" s="38">
        <f t="shared" si="127"/>
        <v>8.1950000000000009E-2</v>
      </c>
      <c r="G537" s="38">
        <f t="shared" si="128"/>
        <v>-6.7162499981350272E-4</v>
      </c>
      <c r="H537" s="38">
        <f t="shared" si="129"/>
        <v>6.715802500000001E-2</v>
      </c>
      <c r="I537" s="38">
        <f t="shared" si="130"/>
        <v>5.5036001487500007E-2</v>
      </c>
      <c r="J537" s="38">
        <f t="shared" si="131"/>
        <v>4.5102003219006259E-2</v>
      </c>
      <c r="K537" s="38">
        <f t="shared" si="132"/>
        <v>-5.5039668734716549E-4</v>
      </c>
      <c r="L537" s="38">
        <f t="shared" si="133"/>
        <v>-4.5105008528100214E-4</v>
      </c>
      <c r="M537" s="38">
        <f t="shared" ca="1" si="134"/>
        <v>3.6729951262604258E-3</v>
      </c>
      <c r="N537" s="38">
        <f t="shared" ca="1" si="135"/>
        <v>1.0793641425477468E-5</v>
      </c>
      <c r="O537" s="128">
        <f t="shared" ca="1" si="136"/>
        <v>1588506.8159105682</v>
      </c>
      <c r="P537" s="38">
        <f t="shared" ca="1" si="137"/>
        <v>16056978.294009164</v>
      </c>
      <c r="Q537" s="38">
        <f t="shared" ca="1" si="138"/>
        <v>5819035.2421791712</v>
      </c>
      <c r="R537" s="12">
        <f t="shared" ca="1" si="139"/>
        <v>-1.0389245124395452E-2</v>
      </c>
    </row>
    <row r="538" spans="1:18" x14ac:dyDescent="0.2">
      <c r="A538" s="129">
        <v>8220</v>
      </c>
      <c r="B538" s="129">
        <v>-3.9350000079139136E-3</v>
      </c>
      <c r="C538" s="125">
        <v>0.1</v>
      </c>
      <c r="D538" s="127">
        <f t="shared" si="125"/>
        <v>0.82199999999999995</v>
      </c>
      <c r="E538" s="127">
        <f t="shared" si="126"/>
        <v>-3.9350000079139136E-3</v>
      </c>
      <c r="F538" s="38">
        <f t="shared" si="127"/>
        <v>8.2199999999999995E-2</v>
      </c>
      <c r="G538" s="38">
        <f t="shared" si="128"/>
        <v>-3.9350000079139139E-4</v>
      </c>
      <c r="H538" s="38">
        <f t="shared" si="129"/>
        <v>6.7568399999999987E-2</v>
      </c>
      <c r="I538" s="38">
        <f t="shared" si="130"/>
        <v>5.5541224799999983E-2</v>
      </c>
      <c r="J538" s="38">
        <f t="shared" si="131"/>
        <v>4.5654886785599987E-2</v>
      </c>
      <c r="K538" s="38">
        <f t="shared" si="132"/>
        <v>-3.2345700065052372E-4</v>
      </c>
      <c r="L538" s="38">
        <f t="shared" si="133"/>
        <v>-2.6588165453473049E-4</v>
      </c>
      <c r="M538" s="38">
        <f t="shared" ca="1" si="134"/>
        <v>3.6824365615005308E-3</v>
      </c>
      <c r="N538" s="38">
        <f t="shared" ca="1" si="135"/>
        <v>5.8025339889052503E-6</v>
      </c>
      <c r="O538" s="128">
        <f t="shared" ca="1" si="136"/>
        <v>1563679.0191710051</v>
      </c>
      <c r="P538" s="38">
        <f t="shared" ca="1" si="137"/>
        <v>16182692.756095774</v>
      </c>
      <c r="Q538" s="38">
        <f t="shared" ca="1" si="138"/>
        <v>5839334.5111082708</v>
      </c>
      <c r="R538" s="12">
        <f t="shared" ca="1" si="139"/>
        <v>-7.6174365694144444E-3</v>
      </c>
    </row>
    <row r="539" spans="1:18" x14ac:dyDescent="0.2">
      <c r="A539" s="129">
        <v>8220</v>
      </c>
      <c r="B539" s="129">
        <v>3.0649999971501529E-3</v>
      </c>
      <c r="C539" s="125">
        <v>0.1</v>
      </c>
      <c r="D539" s="127">
        <f t="shared" si="125"/>
        <v>0.82199999999999995</v>
      </c>
      <c r="E539" s="127">
        <f t="shared" si="126"/>
        <v>3.0649999971501529E-3</v>
      </c>
      <c r="F539" s="38">
        <f t="shared" si="127"/>
        <v>8.2199999999999995E-2</v>
      </c>
      <c r="G539" s="38">
        <f t="shared" si="128"/>
        <v>3.0649999971501531E-4</v>
      </c>
      <c r="H539" s="38">
        <f t="shared" si="129"/>
        <v>6.7568399999999987E-2</v>
      </c>
      <c r="I539" s="38">
        <f t="shared" si="130"/>
        <v>5.5541224799999983E-2</v>
      </c>
      <c r="J539" s="38">
        <f t="shared" si="131"/>
        <v>4.5654886785599987E-2</v>
      </c>
      <c r="K539" s="38">
        <f t="shared" si="132"/>
        <v>2.5194299976574259E-4</v>
      </c>
      <c r="L539" s="38">
        <f t="shared" si="133"/>
        <v>2.0709714580744039E-4</v>
      </c>
      <c r="M539" s="38">
        <f t="shared" ca="1" si="134"/>
        <v>3.6824365615005308E-3</v>
      </c>
      <c r="N539" s="38">
        <f t="shared" ca="1" si="135"/>
        <v>3.8122791099679836E-8</v>
      </c>
      <c r="O539" s="128">
        <f t="shared" ca="1" si="136"/>
        <v>1563679.0191710051</v>
      </c>
      <c r="P539" s="38">
        <f t="shared" ca="1" si="137"/>
        <v>16182692.756095774</v>
      </c>
      <c r="Q539" s="38">
        <f t="shared" ca="1" si="138"/>
        <v>5839334.5111082708</v>
      </c>
      <c r="R539" s="12">
        <f t="shared" ca="1" si="139"/>
        <v>-6.1743656435037791E-4</v>
      </c>
    </row>
    <row r="540" spans="1:18" x14ac:dyDescent="0.2">
      <c r="A540" s="129">
        <v>8392</v>
      </c>
      <c r="B540" s="129">
        <v>7.3199999969801866E-3</v>
      </c>
      <c r="C540" s="125">
        <v>0.1</v>
      </c>
      <c r="D540" s="127">
        <f t="shared" si="125"/>
        <v>0.83919999999999995</v>
      </c>
      <c r="E540" s="127">
        <f t="shared" si="126"/>
        <v>7.3199999969801866E-3</v>
      </c>
      <c r="F540" s="38">
        <f t="shared" si="127"/>
        <v>8.3919999999999995E-2</v>
      </c>
      <c r="G540" s="38">
        <f t="shared" si="128"/>
        <v>7.319999996980187E-4</v>
      </c>
      <c r="H540" s="38">
        <f t="shared" si="129"/>
        <v>7.0425663999999985E-2</v>
      </c>
      <c r="I540" s="38">
        <f t="shared" si="130"/>
        <v>5.9101217228799983E-2</v>
      </c>
      <c r="J540" s="38">
        <f t="shared" si="131"/>
        <v>4.959774149840894E-2</v>
      </c>
      <c r="K540" s="38">
        <f t="shared" si="132"/>
        <v>6.1429439974657724E-4</v>
      </c>
      <c r="L540" s="38">
        <f t="shared" si="133"/>
        <v>5.1551586026732756E-4</v>
      </c>
      <c r="M540" s="38">
        <f t="shared" ca="1" si="134"/>
        <v>3.7466135604837733E-3</v>
      </c>
      <c r="N540" s="38">
        <f t="shared" ca="1" si="135"/>
        <v>1.2769090624536535E-6</v>
      </c>
      <c r="O540" s="128">
        <f t="shared" ca="1" si="136"/>
        <v>1399957.2669912335</v>
      </c>
      <c r="P540" s="38">
        <f t="shared" ca="1" si="137"/>
        <v>17033892.381128538</v>
      </c>
      <c r="Q540" s="38">
        <f t="shared" ca="1" si="138"/>
        <v>5971908.5468981629</v>
      </c>
      <c r="R540" s="12">
        <f t="shared" ca="1" si="139"/>
        <v>3.5733864364964132E-3</v>
      </c>
    </row>
    <row r="541" spans="1:18" x14ac:dyDescent="0.2">
      <c r="A541" s="129">
        <v>8392</v>
      </c>
      <c r="B541" s="129">
        <v>7.3199999969801866E-3</v>
      </c>
      <c r="C541" s="125">
        <v>0.1</v>
      </c>
      <c r="D541" s="127">
        <f t="shared" si="125"/>
        <v>0.83919999999999995</v>
      </c>
      <c r="E541" s="127">
        <f t="shared" si="126"/>
        <v>7.3199999969801866E-3</v>
      </c>
      <c r="F541" s="38">
        <f t="shared" si="127"/>
        <v>8.3919999999999995E-2</v>
      </c>
      <c r="G541" s="38">
        <f t="shared" si="128"/>
        <v>7.319999996980187E-4</v>
      </c>
      <c r="H541" s="38">
        <f t="shared" si="129"/>
        <v>7.0425663999999985E-2</v>
      </c>
      <c r="I541" s="38">
        <f t="shared" si="130"/>
        <v>5.9101217228799983E-2</v>
      </c>
      <c r="J541" s="38">
        <f t="shared" si="131"/>
        <v>4.959774149840894E-2</v>
      </c>
      <c r="K541" s="38">
        <f t="shared" si="132"/>
        <v>6.1429439974657724E-4</v>
      </c>
      <c r="L541" s="38">
        <f t="shared" si="133"/>
        <v>5.1551586026732756E-4</v>
      </c>
      <c r="M541" s="38">
        <f t="shared" ca="1" si="134"/>
        <v>3.7466135604837733E-3</v>
      </c>
      <c r="N541" s="38">
        <f t="shared" ca="1" si="135"/>
        <v>1.2769090624536535E-6</v>
      </c>
      <c r="O541" s="128">
        <f t="shared" ca="1" si="136"/>
        <v>1399957.2669912335</v>
      </c>
      <c r="P541" s="38">
        <f t="shared" ca="1" si="137"/>
        <v>17033892.381128538</v>
      </c>
      <c r="Q541" s="38">
        <f t="shared" ca="1" si="138"/>
        <v>5971908.5468981629</v>
      </c>
      <c r="R541" s="12">
        <f t="shared" ca="1" si="139"/>
        <v>3.5733864364964132E-3</v>
      </c>
    </row>
    <row r="542" spans="1:18" x14ac:dyDescent="0.2">
      <c r="A542" s="129">
        <v>8419</v>
      </c>
      <c r="B542" s="129">
        <v>7.2437499984516762E-3</v>
      </c>
      <c r="C542" s="125">
        <v>0.1</v>
      </c>
      <c r="D542" s="127">
        <f t="shared" si="125"/>
        <v>0.84189999999999998</v>
      </c>
      <c r="E542" s="127">
        <f t="shared" si="126"/>
        <v>7.2437499984516762E-3</v>
      </c>
      <c r="F542" s="38">
        <f t="shared" si="127"/>
        <v>8.4190000000000001E-2</v>
      </c>
      <c r="G542" s="38">
        <f t="shared" si="128"/>
        <v>7.2437499984516767E-4</v>
      </c>
      <c r="H542" s="38">
        <f t="shared" si="129"/>
        <v>7.0879560999999994E-2</v>
      </c>
      <c r="I542" s="38">
        <f t="shared" si="130"/>
        <v>5.967350240589999E-2</v>
      </c>
      <c r="J542" s="38">
        <f t="shared" si="131"/>
        <v>5.0239121675527201E-2</v>
      </c>
      <c r="K542" s="38">
        <f t="shared" si="132"/>
        <v>6.0985131236964665E-4</v>
      </c>
      <c r="L542" s="38">
        <f t="shared" si="133"/>
        <v>5.1343381988400551E-4</v>
      </c>
      <c r="M542" s="38">
        <f t="shared" ca="1" si="134"/>
        <v>3.756564159943656E-3</v>
      </c>
      <c r="N542" s="38">
        <f t="shared" ca="1" si="135"/>
        <v>1.2160465072290887E-6</v>
      </c>
      <c r="O542" s="128">
        <f t="shared" ca="1" si="136"/>
        <v>1375360.5243618162</v>
      </c>
      <c r="P542" s="38">
        <f t="shared" ca="1" si="137"/>
        <v>17165194.953309409</v>
      </c>
      <c r="Q542" s="38">
        <f t="shared" ca="1" si="138"/>
        <v>5991577.5984104369</v>
      </c>
      <c r="R542" s="12">
        <f t="shared" ca="1" si="139"/>
        <v>3.4871858385080202E-3</v>
      </c>
    </row>
    <row r="543" spans="1:18" x14ac:dyDescent="0.2">
      <c r="A543" s="129">
        <v>8438</v>
      </c>
      <c r="B543" s="129">
        <v>4.1974999985541217E-3</v>
      </c>
      <c r="C543" s="125">
        <v>0.1</v>
      </c>
      <c r="D543" s="127">
        <f t="shared" si="125"/>
        <v>0.84379999999999999</v>
      </c>
      <c r="E543" s="127">
        <f t="shared" si="126"/>
        <v>4.1974999985541217E-3</v>
      </c>
      <c r="F543" s="38">
        <f t="shared" si="127"/>
        <v>8.4380000000000011E-2</v>
      </c>
      <c r="G543" s="38">
        <f t="shared" si="128"/>
        <v>4.1974999985541219E-4</v>
      </c>
      <c r="H543" s="38">
        <f t="shared" si="129"/>
        <v>7.1199844000000012E-2</v>
      </c>
      <c r="I543" s="38">
        <f t="shared" si="130"/>
        <v>6.007842836720001E-2</v>
      </c>
      <c r="J543" s="38">
        <f t="shared" si="131"/>
        <v>5.0694177856243368E-2</v>
      </c>
      <c r="K543" s="38">
        <f t="shared" si="132"/>
        <v>3.5418504987799683E-4</v>
      </c>
      <c r="L543" s="38">
        <f t="shared" si="133"/>
        <v>2.9886134508705375E-4</v>
      </c>
      <c r="M543" s="38">
        <f t="shared" ca="1" si="134"/>
        <v>3.7635463124607005E-3</v>
      </c>
      <c r="N543" s="38">
        <f t="shared" ca="1" si="135"/>
        <v>1.8831580167406753E-8</v>
      </c>
      <c r="O543" s="128">
        <f t="shared" ca="1" si="136"/>
        <v>1358227.9399597209</v>
      </c>
      <c r="P543" s="38">
        <f t="shared" ca="1" si="137"/>
        <v>17257194.434601266</v>
      </c>
      <c r="Q543" s="38">
        <f t="shared" ca="1" si="138"/>
        <v>6005230.1969703408</v>
      </c>
      <c r="R543" s="12">
        <f t="shared" ca="1" si="139"/>
        <v>4.3395368609342117E-4</v>
      </c>
    </row>
    <row r="544" spans="1:18" x14ac:dyDescent="0.2">
      <c r="A544" s="129">
        <v>8438</v>
      </c>
      <c r="B544" s="129">
        <v>5.597499999566935E-3</v>
      </c>
      <c r="C544" s="125">
        <v>0.1</v>
      </c>
      <c r="D544" s="127">
        <f t="shared" si="125"/>
        <v>0.84379999999999999</v>
      </c>
      <c r="E544" s="127">
        <f t="shared" si="126"/>
        <v>5.597499999566935E-3</v>
      </c>
      <c r="F544" s="38">
        <f t="shared" si="127"/>
        <v>8.4380000000000011E-2</v>
      </c>
      <c r="G544" s="38">
        <f t="shared" si="128"/>
        <v>5.5974999995669352E-4</v>
      </c>
      <c r="H544" s="38">
        <f t="shared" si="129"/>
        <v>7.1199844000000012E-2</v>
      </c>
      <c r="I544" s="38">
        <f t="shared" si="130"/>
        <v>6.007842836720001E-2</v>
      </c>
      <c r="J544" s="38">
        <f t="shared" si="131"/>
        <v>5.0694177856243368E-2</v>
      </c>
      <c r="K544" s="38">
        <f t="shared" si="132"/>
        <v>4.72317049963458E-4</v>
      </c>
      <c r="L544" s="38">
        <f t="shared" si="133"/>
        <v>3.9854112675916586E-4</v>
      </c>
      <c r="M544" s="38">
        <f t="shared" ca="1" si="134"/>
        <v>3.7635463124607005E-3</v>
      </c>
      <c r="N544" s="38">
        <f t="shared" ca="1" si="135"/>
        <v>3.3633861264505524E-7</v>
      </c>
      <c r="O544" s="128">
        <f t="shared" ca="1" si="136"/>
        <v>1358227.9399597209</v>
      </c>
      <c r="P544" s="38">
        <f t="shared" ca="1" si="137"/>
        <v>17257194.434601266</v>
      </c>
      <c r="Q544" s="38">
        <f t="shared" ca="1" si="138"/>
        <v>6005230.1969703408</v>
      </c>
      <c r="R544" s="12">
        <f t="shared" ca="1" si="139"/>
        <v>1.8339536871062345E-3</v>
      </c>
    </row>
    <row r="545" spans="1:18" x14ac:dyDescent="0.2">
      <c r="A545" s="129">
        <v>8454</v>
      </c>
      <c r="B545" s="129">
        <v>5.7374999960302375E-3</v>
      </c>
      <c r="C545" s="125">
        <v>0.1</v>
      </c>
      <c r="D545" s="127">
        <f t="shared" si="125"/>
        <v>0.84540000000000004</v>
      </c>
      <c r="E545" s="127">
        <f t="shared" si="126"/>
        <v>5.7374999960302375E-3</v>
      </c>
      <c r="F545" s="38">
        <f t="shared" si="127"/>
        <v>8.4540000000000004E-2</v>
      </c>
      <c r="G545" s="38">
        <f t="shared" si="128"/>
        <v>5.7374999960302375E-4</v>
      </c>
      <c r="H545" s="38">
        <f t="shared" si="129"/>
        <v>7.1470116E-2</v>
      </c>
      <c r="I545" s="38">
        <f t="shared" si="130"/>
        <v>6.0420836066400002E-2</v>
      </c>
      <c r="J545" s="38">
        <f t="shared" si="131"/>
        <v>5.1079774810534564E-2</v>
      </c>
      <c r="K545" s="38">
        <f t="shared" si="132"/>
        <v>4.8504824966439633E-4</v>
      </c>
      <c r="L545" s="38">
        <f t="shared" si="133"/>
        <v>4.1005979026628069E-4</v>
      </c>
      <c r="M545" s="38">
        <f t="shared" ca="1" si="134"/>
        <v>3.7694131275561879E-3</v>
      </c>
      <c r="N545" s="38">
        <f t="shared" ca="1" si="135"/>
        <v>3.8733659218599917E-7</v>
      </c>
      <c r="O545" s="128">
        <f t="shared" ca="1" si="136"/>
        <v>1343912.8205423695</v>
      </c>
      <c r="P545" s="38">
        <f t="shared" ca="1" si="137"/>
        <v>17334408.355563324</v>
      </c>
      <c r="Q545" s="38">
        <f t="shared" ca="1" si="138"/>
        <v>6016605.7935857819</v>
      </c>
      <c r="R545" s="12">
        <f t="shared" ca="1" si="139"/>
        <v>1.9680868684740496E-3</v>
      </c>
    </row>
    <row r="546" spans="1:18" x14ac:dyDescent="0.2">
      <c r="A546" s="129">
        <v>8462</v>
      </c>
      <c r="B546" s="129">
        <v>1.5307499998016283E-2</v>
      </c>
      <c r="C546" s="125">
        <v>0.1</v>
      </c>
      <c r="D546" s="127">
        <f t="shared" si="125"/>
        <v>0.84619999999999995</v>
      </c>
      <c r="E546" s="127">
        <f t="shared" si="126"/>
        <v>1.5307499998016283E-2</v>
      </c>
      <c r="F546" s="38">
        <f t="shared" si="127"/>
        <v>8.4620000000000001E-2</v>
      </c>
      <c r="G546" s="38">
        <f t="shared" si="128"/>
        <v>1.5307499998016283E-3</v>
      </c>
      <c r="H546" s="38">
        <f t="shared" si="129"/>
        <v>7.160544399999999E-2</v>
      </c>
      <c r="I546" s="38">
        <f t="shared" si="130"/>
        <v>6.0592526712799986E-2</v>
      </c>
      <c r="J546" s="38">
        <f t="shared" si="131"/>
        <v>5.1273396104371344E-2</v>
      </c>
      <c r="K546" s="38">
        <f t="shared" si="132"/>
        <v>1.2953206498321377E-3</v>
      </c>
      <c r="L546" s="38">
        <f t="shared" si="133"/>
        <v>1.0961003338879549E-3</v>
      </c>
      <c r="M546" s="38">
        <f t="shared" ca="1" si="134"/>
        <v>3.7723421148911475E-3</v>
      </c>
      <c r="N546" s="38">
        <f t="shared" ca="1" si="135"/>
        <v>1.3305986738862397E-5</v>
      </c>
      <c r="O546" s="128">
        <f t="shared" ca="1" si="136"/>
        <v>1336793.6284191478</v>
      </c>
      <c r="P546" s="38">
        <f t="shared" ca="1" si="137"/>
        <v>17372925.478681974</v>
      </c>
      <c r="Q546" s="38">
        <f t="shared" ca="1" si="138"/>
        <v>6022251.8771034721</v>
      </c>
      <c r="R546" s="12">
        <f t="shared" ca="1" si="139"/>
        <v>1.1535157883125136E-2</v>
      </c>
    </row>
    <row r="547" spans="1:18" x14ac:dyDescent="0.2">
      <c r="A547" s="129">
        <v>8465</v>
      </c>
      <c r="B547" s="129">
        <v>1.5521249995799735E-2</v>
      </c>
      <c r="C547" s="125">
        <v>0.1</v>
      </c>
      <c r="D547" s="127">
        <f t="shared" si="125"/>
        <v>0.84650000000000003</v>
      </c>
      <c r="E547" s="127">
        <f t="shared" si="126"/>
        <v>1.5521249995799735E-2</v>
      </c>
      <c r="F547" s="38">
        <f t="shared" si="127"/>
        <v>8.4650000000000003E-2</v>
      </c>
      <c r="G547" s="38">
        <f t="shared" si="128"/>
        <v>1.5521249995799737E-3</v>
      </c>
      <c r="H547" s="38">
        <f t="shared" si="129"/>
        <v>7.1656225000000004E-2</v>
      </c>
      <c r="I547" s="38">
        <f t="shared" si="130"/>
        <v>6.0656994462500002E-2</v>
      </c>
      <c r="J547" s="38">
        <f t="shared" si="131"/>
        <v>5.1346145812506253E-2</v>
      </c>
      <c r="K547" s="38">
        <f t="shared" si="132"/>
        <v>1.3138738121444477E-3</v>
      </c>
      <c r="L547" s="38">
        <f t="shared" si="133"/>
        <v>1.112194181980275E-3</v>
      </c>
      <c r="M547" s="38">
        <f t="shared" ca="1" si="134"/>
        <v>3.7734397254176846E-3</v>
      </c>
      <c r="N547" s="38">
        <f t="shared" ca="1" si="135"/>
        <v>1.3801104614889402E-5</v>
      </c>
      <c r="O547" s="128">
        <f t="shared" ca="1" si="136"/>
        <v>1334130.5104804982</v>
      </c>
      <c r="P547" s="38">
        <f t="shared" ca="1" si="137"/>
        <v>17387353.859561738</v>
      </c>
      <c r="Q547" s="38">
        <f t="shared" ca="1" si="138"/>
        <v>6024361.976222069</v>
      </c>
      <c r="R547" s="12">
        <f t="shared" ca="1" si="139"/>
        <v>1.1747810270382051E-2</v>
      </c>
    </row>
    <row r="548" spans="1:18" x14ac:dyDescent="0.2">
      <c r="A548" s="129">
        <v>8473</v>
      </c>
      <c r="B548" s="129">
        <v>6.0912499975529499E-3</v>
      </c>
      <c r="C548" s="125">
        <v>0.1</v>
      </c>
      <c r="D548" s="127">
        <f t="shared" si="125"/>
        <v>0.84730000000000005</v>
      </c>
      <c r="E548" s="127">
        <f t="shared" si="126"/>
        <v>6.0912499975529499E-3</v>
      </c>
      <c r="F548" s="38">
        <f t="shared" si="127"/>
        <v>8.4730000000000014E-2</v>
      </c>
      <c r="G548" s="38">
        <f t="shared" si="128"/>
        <v>6.0912499975529499E-4</v>
      </c>
      <c r="H548" s="38">
        <f t="shared" si="129"/>
        <v>7.1791729000000012E-2</v>
      </c>
      <c r="I548" s="38">
        <f t="shared" si="130"/>
        <v>6.0829131981700015E-2</v>
      </c>
      <c r="J548" s="38">
        <f t="shared" si="131"/>
        <v>5.1540523528094427E-2</v>
      </c>
      <c r="K548" s="38">
        <f t="shared" si="132"/>
        <v>5.1611161229266143E-4</v>
      </c>
      <c r="L548" s="38">
        <f t="shared" si="133"/>
        <v>4.3730136909557205E-4</v>
      </c>
      <c r="M548" s="38">
        <f t="shared" ca="1" si="134"/>
        <v>3.7763646608909253E-3</v>
      </c>
      <c r="N548" s="38">
        <f t="shared" ca="1" si="135"/>
        <v>5.3586941218928553E-7</v>
      </c>
      <c r="O548" s="128">
        <f t="shared" ca="1" si="136"/>
        <v>1327046.378209311</v>
      </c>
      <c r="P548" s="38">
        <f t="shared" ca="1" si="137"/>
        <v>17425787.914977171</v>
      </c>
      <c r="Q548" s="38">
        <f t="shared" ca="1" si="138"/>
        <v>6029969.731405763</v>
      </c>
      <c r="R548" s="12">
        <f t="shared" ca="1" si="139"/>
        <v>2.3148853366620247E-3</v>
      </c>
    </row>
    <row r="549" spans="1:18" x14ac:dyDescent="0.2">
      <c r="A549" s="129">
        <v>8481</v>
      </c>
      <c r="B549" s="129">
        <v>2.6612500005285256E-3</v>
      </c>
      <c r="C549" s="125">
        <v>1</v>
      </c>
      <c r="D549" s="127">
        <f t="shared" si="125"/>
        <v>0.84809999999999997</v>
      </c>
      <c r="E549" s="127">
        <f t="shared" si="126"/>
        <v>2.6612500005285256E-3</v>
      </c>
      <c r="F549" s="38">
        <f t="shared" si="127"/>
        <v>0.84809999999999997</v>
      </c>
      <c r="G549" s="38">
        <f t="shared" si="128"/>
        <v>2.6612500005285256E-3</v>
      </c>
      <c r="H549" s="38">
        <f t="shared" si="129"/>
        <v>0.7192736099999999</v>
      </c>
      <c r="I549" s="38">
        <f t="shared" si="130"/>
        <v>0.61001594864099984</v>
      </c>
      <c r="J549" s="38">
        <f t="shared" si="131"/>
        <v>0.51735452604243193</v>
      </c>
      <c r="K549" s="38">
        <f t="shared" si="132"/>
        <v>2.2570061254482423E-3</v>
      </c>
      <c r="L549" s="38">
        <f t="shared" si="133"/>
        <v>1.9141668949926541E-3</v>
      </c>
      <c r="M549" s="38">
        <f t="shared" ca="1" si="134"/>
        <v>3.7792866495556421E-3</v>
      </c>
      <c r="N549" s="38">
        <f t="shared" ca="1" si="135"/>
        <v>1.2500059485677838E-6</v>
      </c>
      <c r="O549" s="128">
        <f t="shared" ca="1" si="136"/>
        <v>131998768.13798355</v>
      </c>
      <c r="P549" s="38">
        <f t="shared" ca="1" si="137"/>
        <v>1746416115.1966283</v>
      </c>
      <c r="Q549" s="38">
        <f t="shared" ca="1" si="138"/>
        <v>603554956.08334744</v>
      </c>
      <c r="R549" s="12">
        <f t="shared" ca="1" si="139"/>
        <v>-1.1180366490271165E-3</v>
      </c>
    </row>
    <row r="550" spans="1:18" x14ac:dyDescent="0.2">
      <c r="A550" s="129">
        <v>8484</v>
      </c>
      <c r="B550" s="129">
        <v>2.8749999983119778E-3</v>
      </c>
      <c r="C550" s="125">
        <v>0.1</v>
      </c>
      <c r="D550" s="127">
        <f t="shared" si="125"/>
        <v>0.84840000000000004</v>
      </c>
      <c r="E550" s="127">
        <f t="shared" si="126"/>
        <v>2.8749999983119778E-3</v>
      </c>
      <c r="F550" s="38">
        <f t="shared" si="127"/>
        <v>8.4840000000000013E-2</v>
      </c>
      <c r="G550" s="38">
        <f t="shared" si="128"/>
        <v>2.8749999983119779E-4</v>
      </c>
      <c r="H550" s="38">
        <f t="shared" si="129"/>
        <v>7.1978256000000018E-2</v>
      </c>
      <c r="I550" s="38">
        <f t="shared" si="130"/>
        <v>6.1066352390400015E-2</v>
      </c>
      <c r="J550" s="38">
        <f t="shared" si="131"/>
        <v>5.1808693368015378E-2</v>
      </c>
      <c r="K550" s="38">
        <f t="shared" si="132"/>
        <v>2.4391499985678821E-4</v>
      </c>
      <c r="L550" s="38">
        <f t="shared" si="133"/>
        <v>2.0693748587849914E-4</v>
      </c>
      <c r="M550" s="38">
        <f t="shared" ca="1" si="134"/>
        <v>3.780381635580839E-3</v>
      </c>
      <c r="N550" s="38">
        <f t="shared" ca="1" si="135"/>
        <v>8.1971590910364379E-8</v>
      </c>
      <c r="O550" s="128">
        <f t="shared" ca="1" si="136"/>
        <v>1317347.2168883572</v>
      </c>
      <c r="P550" s="38">
        <f t="shared" ca="1" si="137"/>
        <v>17478535.366563585</v>
      </c>
      <c r="Q550" s="38">
        <f t="shared" ca="1" si="138"/>
        <v>6037634.7886081496</v>
      </c>
      <c r="R550" s="12">
        <f t="shared" ca="1" si="139"/>
        <v>-9.0538163726886119E-4</v>
      </c>
    </row>
    <row r="551" spans="1:18" x14ac:dyDescent="0.2">
      <c r="A551" s="129">
        <v>8494</v>
      </c>
      <c r="B551" s="129">
        <v>1.2587499993969686E-2</v>
      </c>
      <c r="C551" s="125">
        <v>0.1</v>
      </c>
      <c r="D551" s="127">
        <f t="shared" si="125"/>
        <v>0.84940000000000004</v>
      </c>
      <c r="E551" s="127">
        <f t="shared" si="126"/>
        <v>1.2587499993969686E-2</v>
      </c>
      <c r="F551" s="38">
        <f t="shared" si="127"/>
        <v>8.4940000000000015E-2</v>
      </c>
      <c r="G551" s="38">
        <f t="shared" si="128"/>
        <v>1.2587499993969688E-3</v>
      </c>
      <c r="H551" s="38">
        <f t="shared" si="129"/>
        <v>7.2148036000000013E-2</v>
      </c>
      <c r="I551" s="38">
        <f t="shared" si="130"/>
        <v>6.1282541778400014E-2</v>
      </c>
      <c r="J551" s="38">
        <f t="shared" si="131"/>
        <v>5.2053390986572974E-2</v>
      </c>
      <c r="K551" s="38">
        <f t="shared" si="132"/>
        <v>1.0691822494877854E-3</v>
      </c>
      <c r="L551" s="38">
        <f t="shared" si="133"/>
        <v>9.0816340271492491E-4</v>
      </c>
      <c r="M551" s="38">
        <f t="shared" ca="1" si="134"/>
        <v>3.7840285961457561E-3</v>
      </c>
      <c r="N551" s="38">
        <f t="shared" ca="1" si="135"/>
        <v>7.7501108652304028E-6</v>
      </c>
      <c r="O551" s="128">
        <f t="shared" ca="1" si="136"/>
        <v>1308571.4122953375</v>
      </c>
      <c r="P551" s="38">
        <f t="shared" ca="1" si="137"/>
        <v>17526387.070657473</v>
      </c>
      <c r="Q551" s="38">
        <f t="shared" ca="1" si="138"/>
        <v>6044557.1141948486</v>
      </c>
      <c r="R551" s="12">
        <f t="shared" ca="1" si="139"/>
        <v>8.8034713978239303E-3</v>
      </c>
    </row>
    <row r="552" spans="1:18" x14ac:dyDescent="0.2">
      <c r="A552" s="129">
        <v>8508</v>
      </c>
      <c r="B552" s="129">
        <v>7.5849999993806705E-3</v>
      </c>
      <c r="C552" s="125">
        <v>0.1</v>
      </c>
      <c r="D552" s="127">
        <f t="shared" si="125"/>
        <v>0.8508</v>
      </c>
      <c r="E552" s="127">
        <f t="shared" si="126"/>
        <v>7.5849999993806705E-3</v>
      </c>
      <c r="F552" s="38">
        <f t="shared" si="127"/>
        <v>8.5080000000000003E-2</v>
      </c>
      <c r="G552" s="38">
        <f t="shared" si="128"/>
        <v>7.5849999993806707E-4</v>
      </c>
      <c r="H552" s="38">
        <f t="shared" si="129"/>
        <v>7.2386064E-2</v>
      </c>
      <c r="I552" s="38">
        <f t="shared" si="130"/>
        <v>6.1586063251200002E-2</v>
      </c>
      <c r="J552" s="38">
        <f t="shared" si="131"/>
        <v>5.2397422614120961E-2</v>
      </c>
      <c r="K552" s="38">
        <f t="shared" si="132"/>
        <v>6.4533179994730747E-4</v>
      </c>
      <c r="L552" s="38">
        <f t="shared" si="133"/>
        <v>5.4904829539516916E-4</v>
      </c>
      <c r="M552" s="38">
        <f t="shared" ca="1" si="134"/>
        <v>3.7891266055642648E-3</v>
      </c>
      <c r="N552" s="38">
        <f t="shared" ca="1" si="135"/>
        <v>1.4408654821883278E-6</v>
      </c>
      <c r="O552" s="128">
        <f t="shared" ca="1" si="136"/>
        <v>1296351.6681328304</v>
      </c>
      <c r="P552" s="38">
        <f t="shared" ca="1" si="137"/>
        <v>17593217.319155734</v>
      </c>
      <c r="Q552" s="38">
        <f t="shared" ca="1" si="138"/>
        <v>6054174.7561227195</v>
      </c>
      <c r="R552" s="12">
        <f t="shared" ca="1" si="139"/>
        <v>3.7958733938164057E-3</v>
      </c>
    </row>
    <row r="553" spans="1:18" x14ac:dyDescent="0.2">
      <c r="A553" s="129">
        <v>8521</v>
      </c>
      <c r="B553" s="129">
        <v>2.5112500006798655E-3</v>
      </c>
      <c r="C553" s="125">
        <v>0.1</v>
      </c>
      <c r="D553" s="127">
        <f t="shared" si="125"/>
        <v>0.85209999999999997</v>
      </c>
      <c r="E553" s="127">
        <f t="shared" si="126"/>
        <v>2.5112500006798655E-3</v>
      </c>
      <c r="F553" s="38">
        <f t="shared" si="127"/>
        <v>8.5210000000000008E-2</v>
      </c>
      <c r="G553" s="38">
        <f t="shared" si="128"/>
        <v>2.5112500006798657E-4</v>
      </c>
      <c r="H553" s="38">
        <f t="shared" si="129"/>
        <v>7.2607441000000009E-2</v>
      </c>
      <c r="I553" s="38">
        <f t="shared" si="130"/>
        <v>6.1868800476100008E-2</v>
      </c>
      <c r="J553" s="38">
        <f t="shared" si="131"/>
        <v>5.2718404885684814E-2</v>
      </c>
      <c r="K553" s="38">
        <f t="shared" si="132"/>
        <v>2.1398361255793135E-4</v>
      </c>
      <c r="L553" s="38">
        <f t="shared" si="133"/>
        <v>1.823354362606133E-4</v>
      </c>
      <c r="M553" s="38">
        <f t="shared" ca="1" si="134"/>
        <v>3.7938523907513851E-3</v>
      </c>
      <c r="N553" s="38">
        <f t="shared" ca="1" si="135"/>
        <v>1.6450688910171749E-7</v>
      </c>
      <c r="O553" s="128">
        <f t="shared" ca="1" si="136"/>
        <v>1285073.8865038843</v>
      </c>
      <c r="P553" s="38">
        <f t="shared" ca="1" si="137"/>
        <v>17655103.175527561</v>
      </c>
      <c r="Q553" s="38">
        <f t="shared" ca="1" si="138"/>
        <v>6063028.3473798689</v>
      </c>
      <c r="R553" s="12">
        <f t="shared" ca="1" si="139"/>
        <v>-1.2826023900715197E-3</v>
      </c>
    </row>
    <row r="554" spans="1:18" x14ac:dyDescent="0.2">
      <c r="A554" s="129">
        <v>8527</v>
      </c>
      <c r="B554" s="129">
        <v>2.5387499990756623E-3</v>
      </c>
      <c r="C554" s="125">
        <v>1</v>
      </c>
      <c r="D554" s="127">
        <f t="shared" si="125"/>
        <v>0.85270000000000001</v>
      </c>
      <c r="E554" s="127">
        <f t="shared" si="126"/>
        <v>2.5387499990756623E-3</v>
      </c>
      <c r="F554" s="38">
        <f t="shared" si="127"/>
        <v>0.85270000000000001</v>
      </c>
      <c r="G554" s="38">
        <f t="shared" si="128"/>
        <v>2.5387499990756623E-3</v>
      </c>
      <c r="H554" s="38">
        <f t="shared" si="129"/>
        <v>0.72709729000000001</v>
      </c>
      <c r="I554" s="38">
        <f t="shared" si="130"/>
        <v>0.61999585918300004</v>
      </c>
      <c r="J554" s="38">
        <f t="shared" si="131"/>
        <v>0.5286704691253441</v>
      </c>
      <c r="K554" s="38">
        <f t="shared" si="132"/>
        <v>2.1647921242118175E-3</v>
      </c>
      <c r="L554" s="38">
        <f t="shared" si="133"/>
        <v>1.8459182443154169E-3</v>
      </c>
      <c r="M554" s="38">
        <f t="shared" ca="1" si="134"/>
        <v>3.7960308978748684E-3</v>
      </c>
      <c r="N554" s="38">
        <f t="shared" ca="1" si="135"/>
        <v>1.5807552584853394E-6</v>
      </c>
      <c r="O554" s="128">
        <f t="shared" ca="1" si="136"/>
        <v>127989114.26874538</v>
      </c>
      <c r="P554" s="38">
        <f t="shared" ca="1" si="137"/>
        <v>1768360999.2019148</v>
      </c>
      <c r="Q554" s="38">
        <f t="shared" ca="1" si="138"/>
        <v>606708953.63497555</v>
      </c>
      <c r="R554" s="12">
        <f t="shared" ca="1" si="139"/>
        <v>-1.257280898799206E-3</v>
      </c>
    </row>
    <row r="555" spans="1:18" x14ac:dyDescent="0.2">
      <c r="A555" s="129">
        <v>8538</v>
      </c>
      <c r="B555" s="129">
        <v>5.7224999982281588E-3</v>
      </c>
      <c r="C555" s="125">
        <v>0.1</v>
      </c>
      <c r="D555" s="127">
        <f t="shared" si="125"/>
        <v>0.8538</v>
      </c>
      <c r="E555" s="127">
        <f t="shared" si="126"/>
        <v>5.7224999982281588E-3</v>
      </c>
      <c r="F555" s="38">
        <f t="shared" si="127"/>
        <v>8.5380000000000011E-2</v>
      </c>
      <c r="G555" s="38">
        <f t="shared" si="128"/>
        <v>5.7224999982281595E-4</v>
      </c>
      <c r="H555" s="38">
        <f t="shared" si="129"/>
        <v>7.2897444000000006E-2</v>
      </c>
      <c r="I555" s="38">
        <f t="shared" si="130"/>
        <v>6.2239837687200004E-2</v>
      </c>
      <c r="J555" s="38">
        <f t="shared" si="131"/>
        <v>5.3140373417331362E-2</v>
      </c>
      <c r="K555" s="38">
        <f t="shared" si="132"/>
        <v>4.8858704984872027E-4</v>
      </c>
      <c r="L555" s="38">
        <f t="shared" si="133"/>
        <v>4.1715562316083738E-4</v>
      </c>
      <c r="M555" s="38">
        <f t="shared" ca="1" si="134"/>
        <v>3.8000205224981787E-3</v>
      </c>
      <c r="N555" s="38">
        <f t="shared" ca="1" si="135"/>
        <v>3.6959273346030193E-7</v>
      </c>
      <c r="O555" s="128">
        <f t="shared" ca="1" si="136"/>
        <v>1270426.071162696</v>
      </c>
      <c r="P555" s="38">
        <f t="shared" ca="1" si="137"/>
        <v>17735780.203466062</v>
      </c>
      <c r="Q555" s="38">
        <f t="shared" ca="1" si="138"/>
        <v>6074493.8281495897</v>
      </c>
      <c r="R555" s="12">
        <f t="shared" ca="1" si="139"/>
        <v>1.9224794757299801E-3</v>
      </c>
    </row>
    <row r="556" spans="1:18" x14ac:dyDescent="0.2">
      <c r="A556" s="129">
        <v>8546</v>
      </c>
      <c r="B556" s="129">
        <v>3.2924999977694824E-3</v>
      </c>
      <c r="C556" s="125">
        <v>0.1</v>
      </c>
      <c r="D556" s="127">
        <f t="shared" si="125"/>
        <v>0.85460000000000003</v>
      </c>
      <c r="E556" s="127">
        <f t="shared" si="126"/>
        <v>3.2924999977694824E-3</v>
      </c>
      <c r="F556" s="38">
        <f t="shared" si="127"/>
        <v>8.5460000000000008E-2</v>
      </c>
      <c r="G556" s="38">
        <f t="shared" si="128"/>
        <v>3.2924999977694829E-4</v>
      </c>
      <c r="H556" s="38">
        <f t="shared" si="129"/>
        <v>7.303411600000001E-2</v>
      </c>
      <c r="I556" s="38">
        <f t="shared" si="130"/>
        <v>6.2414955533600013E-2</v>
      </c>
      <c r="J556" s="38">
        <f t="shared" si="131"/>
        <v>5.3339820999014576E-2</v>
      </c>
      <c r="K556" s="38">
        <f t="shared" si="132"/>
        <v>2.8137704980938001E-4</v>
      </c>
      <c r="L556" s="38">
        <f t="shared" si="133"/>
        <v>2.4046482676709616E-4</v>
      </c>
      <c r="M556" s="38">
        <f t="shared" ca="1" si="134"/>
        <v>3.8029185683436475E-3</v>
      </c>
      <c r="N556" s="38">
        <f t="shared" ca="1" si="135"/>
        <v>2.6052711718697396E-8</v>
      </c>
      <c r="O556" s="128">
        <f t="shared" ca="1" si="136"/>
        <v>1263572.0884701058</v>
      </c>
      <c r="P556" s="38">
        <f t="shared" ca="1" si="137"/>
        <v>17773646.749405056</v>
      </c>
      <c r="Q556" s="38">
        <f t="shared" ca="1" si="138"/>
        <v>6079845.2111638607</v>
      </c>
      <c r="R556" s="12">
        <f t="shared" ca="1" si="139"/>
        <v>-5.1041857057416507E-4</v>
      </c>
    </row>
    <row r="557" spans="1:18" x14ac:dyDescent="0.2">
      <c r="A557" s="129">
        <v>8554</v>
      </c>
      <c r="B557" s="129">
        <v>3.8625000015599653E-3</v>
      </c>
      <c r="C557" s="125">
        <v>0.1</v>
      </c>
      <c r="D557" s="127">
        <f t="shared" si="125"/>
        <v>0.85540000000000005</v>
      </c>
      <c r="E557" s="127">
        <f t="shared" si="126"/>
        <v>3.8625000015599653E-3</v>
      </c>
      <c r="F557" s="38">
        <f t="shared" si="127"/>
        <v>8.5540000000000005E-2</v>
      </c>
      <c r="G557" s="38">
        <f t="shared" si="128"/>
        <v>3.8625000015599656E-4</v>
      </c>
      <c r="H557" s="38">
        <f t="shared" si="129"/>
        <v>7.3170916000000003E-2</v>
      </c>
      <c r="I557" s="38">
        <f t="shared" si="130"/>
        <v>6.2590401546400012E-2</v>
      </c>
      <c r="J557" s="38">
        <f t="shared" si="131"/>
        <v>5.3539829482790575E-2</v>
      </c>
      <c r="K557" s="38">
        <f t="shared" si="132"/>
        <v>3.3039825013343949E-4</v>
      </c>
      <c r="L557" s="38">
        <f t="shared" si="133"/>
        <v>2.8262266316414416E-4</v>
      </c>
      <c r="M557" s="38">
        <f t="shared" ca="1" si="134"/>
        <v>3.805813667380593E-3</v>
      </c>
      <c r="N557" s="38">
        <f t="shared" ca="1" si="135"/>
        <v>3.2133404826954774E-10</v>
      </c>
      <c r="O557" s="128">
        <f t="shared" ca="1" si="136"/>
        <v>1256743.062264947</v>
      </c>
      <c r="P557" s="38">
        <f t="shared" ca="1" si="137"/>
        <v>17811449.403918993</v>
      </c>
      <c r="Q557" s="38">
        <f t="shared" ca="1" si="138"/>
        <v>6085168.2905388763</v>
      </c>
      <c r="R557" s="12">
        <f t="shared" ca="1" si="139"/>
        <v>5.6686334179372345E-5</v>
      </c>
    </row>
    <row r="558" spans="1:18" x14ac:dyDescent="0.2">
      <c r="A558" s="129">
        <v>8556</v>
      </c>
      <c r="B558" s="129">
        <v>-3.9949999991222285E-3</v>
      </c>
      <c r="C558" s="125">
        <v>0.1</v>
      </c>
      <c r="D558" s="127">
        <f t="shared" si="125"/>
        <v>0.85560000000000003</v>
      </c>
      <c r="E558" s="127">
        <f t="shared" si="126"/>
        <v>-3.9949999991222285E-3</v>
      </c>
      <c r="F558" s="38">
        <f t="shared" si="127"/>
        <v>8.5560000000000011E-2</v>
      </c>
      <c r="G558" s="38">
        <f t="shared" si="128"/>
        <v>-3.9949999991222289E-4</v>
      </c>
      <c r="H558" s="38">
        <f t="shared" si="129"/>
        <v>7.3205136000000018E-2</v>
      </c>
      <c r="I558" s="38">
        <f t="shared" si="130"/>
        <v>6.2634314361600024E-2</v>
      </c>
      <c r="J558" s="38">
        <f t="shared" si="131"/>
        <v>5.3589919367784983E-2</v>
      </c>
      <c r="K558" s="38">
        <f t="shared" si="132"/>
        <v>-3.4181219992489791E-4</v>
      </c>
      <c r="L558" s="38">
        <f t="shared" si="133"/>
        <v>-2.9245451825574267E-4</v>
      </c>
      <c r="M558" s="38">
        <f t="shared" ca="1" si="134"/>
        <v>3.8065369817009975E-3</v>
      </c>
      <c r="N558" s="38">
        <f t="shared" ca="1" si="135"/>
        <v>6.0863979263152379E-6</v>
      </c>
      <c r="O558" s="128">
        <f t="shared" ca="1" si="136"/>
        <v>1255039.6990419489</v>
      </c>
      <c r="P558" s="38">
        <f t="shared" ca="1" si="137"/>
        <v>17820890.045570485</v>
      </c>
      <c r="Q558" s="38">
        <f t="shared" ca="1" si="138"/>
        <v>6086494.6332184169</v>
      </c>
      <c r="R558" s="12">
        <f t="shared" ca="1" si="139"/>
        <v>-7.801536980823226E-3</v>
      </c>
    </row>
    <row r="559" spans="1:18" x14ac:dyDescent="0.2">
      <c r="A559" s="129">
        <v>8556</v>
      </c>
      <c r="B559" s="129">
        <v>4.0049999952316284E-3</v>
      </c>
      <c r="C559" s="125">
        <v>0.1</v>
      </c>
      <c r="D559" s="127">
        <f t="shared" si="125"/>
        <v>0.85560000000000003</v>
      </c>
      <c r="E559" s="127">
        <f t="shared" si="126"/>
        <v>4.0049999952316284E-3</v>
      </c>
      <c r="F559" s="38">
        <f t="shared" si="127"/>
        <v>8.5560000000000011E-2</v>
      </c>
      <c r="G559" s="38">
        <f t="shared" si="128"/>
        <v>4.0049999952316287E-4</v>
      </c>
      <c r="H559" s="38">
        <f t="shared" si="129"/>
        <v>7.3205136000000018E-2</v>
      </c>
      <c r="I559" s="38">
        <f t="shared" si="130"/>
        <v>6.2634314361600024E-2</v>
      </c>
      <c r="J559" s="38">
        <f t="shared" si="131"/>
        <v>5.3589919367784983E-2</v>
      </c>
      <c r="K559" s="38">
        <f t="shared" si="132"/>
        <v>3.4266779959201814E-4</v>
      </c>
      <c r="L559" s="38">
        <f t="shared" si="133"/>
        <v>2.9318656933093073E-4</v>
      </c>
      <c r="M559" s="38">
        <f t="shared" ca="1" si="134"/>
        <v>3.8065369817009975E-3</v>
      </c>
      <c r="N559" s="38">
        <f t="shared" ca="1" si="135"/>
        <v>3.9387567739659386E-9</v>
      </c>
      <c r="O559" s="128">
        <f t="shared" ca="1" si="136"/>
        <v>1255039.6990419489</v>
      </c>
      <c r="P559" s="38">
        <f t="shared" ca="1" si="137"/>
        <v>17820890.045570485</v>
      </c>
      <c r="Q559" s="38">
        <f t="shared" ca="1" si="138"/>
        <v>6086494.6332184169</v>
      </c>
      <c r="R559" s="12">
        <f t="shared" ca="1" si="139"/>
        <v>1.9846301353063089E-4</v>
      </c>
    </row>
    <row r="560" spans="1:18" x14ac:dyDescent="0.2">
      <c r="A560" s="129">
        <v>8588</v>
      </c>
      <c r="B560" s="129">
        <v>3.2250000003841706E-3</v>
      </c>
      <c r="C560" s="125">
        <v>1</v>
      </c>
      <c r="D560" s="127">
        <f t="shared" si="125"/>
        <v>0.85880000000000001</v>
      </c>
      <c r="E560" s="127">
        <f t="shared" si="126"/>
        <v>3.2250000003841706E-3</v>
      </c>
      <c r="F560" s="38">
        <f t="shared" si="127"/>
        <v>0.85880000000000001</v>
      </c>
      <c r="G560" s="38">
        <f t="shared" si="128"/>
        <v>3.2250000003841706E-3</v>
      </c>
      <c r="H560" s="38">
        <f t="shared" si="129"/>
        <v>0.73753743999999999</v>
      </c>
      <c r="I560" s="38">
        <f t="shared" si="130"/>
        <v>0.63339715347199999</v>
      </c>
      <c r="J560" s="38">
        <f t="shared" si="131"/>
        <v>0.54396147540175355</v>
      </c>
      <c r="K560" s="38">
        <f t="shared" si="132"/>
        <v>2.7696300003299257E-3</v>
      </c>
      <c r="L560" s="38">
        <f t="shared" si="133"/>
        <v>2.3785582442833403E-3</v>
      </c>
      <c r="M560" s="38">
        <f t="shared" ca="1" si="134"/>
        <v>3.8180849629550276E-3</v>
      </c>
      <c r="N560" s="38">
        <f t="shared" ca="1" si="135"/>
        <v>3.5174977282767489E-7</v>
      </c>
      <c r="O560" s="128">
        <f t="shared" ca="1" si="136"/>
        <v>122799690.84793665</v>
      </c>
      <c r="P560" s="38">
        <f t="shared" ca="1" si="137"/>
        <v>1797139019.4718292</v>
      </c>
      <c r="Q560" s="38">
        <f t="shared" ca="1" si="138"/>
        <v>610747468.45451736</v>
      </c>
      <c r="R560" s="12">
        <f t="shared" ca="1" si="139"/>
        <v>-5.9308496257085702E-4</v>
      </c>
    </row>
    <row r="561" spans="1:18" x14ac:dyDescent="0.2">
      <c r="A561" s="129">
        <v>8589</v>
      </c>
      <c r="B561" s="129">
        <v>-6.4375000511063263E-4</v>
      </c>
      <c r="C561" s="125">
        <v>0.1</v>
      </c>
      <c r="D561" s="127">
        <f t="shared" si="125"/>
        <v>0.8589</v>
      </c>
      <c r="E561" s="127">
        <f t="shared" si="126"/>
        <v>-6.4375000511063263E-4</v>
      </c>
      <c r="F561" s="38">
        <f t="shared" si="127"/>
        <v>8.5890000000000008E-2</v>
      </c>
      <c r="G561" s="38">
        <f t="shared" si="128"/>
        <v>-6.4375000511063271E-5</v>
      </c>
      <c r="H561" s="38">
        <f t="shared" si="129"/>
        <v>7.3770921000000003E-2</v>
      </c>
      <c r="I561" s="38">
        <f t="shared" si="130"/>
        <v>6.3361844046899998E-2</v>
      </c>
      <c r="J561" s="38">
        <f t="shared" si="131"/>
        <v>5.4421487851882409E-2</v>
      </c>
      <c r="K561" s="38">
        <f t="shared" si="132"/>
        <v>-5.529168793895224E-5</v>
      </c>
      <c r="L561" s="38">
        <f t="shared" si="133"/>
        <v>-4.7490030770766077E-5</v>
      </c>
      <c r="M561" s="38">
        <f t="shared" ca="1" si="134"/>
        <v>3.8184450776451431E-3</v>
      </c>
      <c r="N561" s="38">
        <f t="shared" ca="1" si="135"/>
        <v>1.9911184956569826E-6</v>
      </c>
      <c r="O561" s="128">
        <f t="shared" ca="1" si="136"/>
        <v>1227158.2021370833</v>
      </c>
      <c r="P561" s="38">
        <f t="shared" ca="1" si="137"/>
        <v>17976076.514899027</v>
      </c>
      <c r="Q561" s="38">
        <f t="shared" ca="1" si="138"/>
        <v>6108122.9734253231</v>
      </c>
      <c r="R561" s="12">
        <f t="shared" ca="1" si="139"/>
        <v>-4.4621950827557757E-3</v>
      </c>
    </row>
    <row r="562" spans="1:18" x14ac:dyDescent="0.2">
      <c r="A562" s="129">
        <v>8594</v>
      </c>
      <c r="B562" s="129">
        <v>8.7124999990919605E-3</v>
      </c>
      <c r="C562" s="125">
        <v>0.1</v>
      </c>
      <c r="D562" s="127">
        <f t="shared" si="125"/>
        <v>0.85940000000000005</v>
      </c>
      <c r="E562" s="127">
        <f t="shared" si="126"/>
        <v>8.7124999990919605E-3</v>
      </c>
      <c r="F562" s="38">
        <f t="shared" si="127"/>
        <v>8.5940000000000016E-2</v>
      </c>
      <c r="G562" s="38">
        <f t="shared" si="128"/>
        <v>8.7124999990919607E-4</v>
      </c>
      <c r="H562" s="38">
        <f t="shared" si="129"/>
        <v>7.3856836000000023E-2</v>
      </c>
      <c r="I562" s="38">
        <f t="shared" si="130"/>
        <v>6.3472564858400027E-2</v>
      </c>
      <c r="J562" s="38">
        <f t="shared" si="131"/>
        <v>5.4548322239308986E-2</v>
      </c>
      <c r="K562" s="38">
        <f t="shared" si="132"/>
        <v>7.4875224992196311E-4</v>
      </c>
      <c r="L562" s="38">
        <f t="shared" si="133"/>
        <v>6.434776835829351E-4</v>
      </c>
      <c r="M562" s="38">
        <f t="shared" ca="1" si="134"/>
        <v>3.8202449604374765E-3</v>
      </c>
      <c r="N562" s="38">
        <f t="shared" ca="1" si="135"/>
        <v>2.3934159363240189E-6</v>
      </c>
      <c r="O562" s="128">
        <f t="shared" ca="1" si="136"/>
        <v>1222970.4518967674</v>
      </c>
      <c r="P562" s="38">
        <f t="shared" ca="1" si="137"/>
        <v>17999492.712553713</v>
      </c>
      <c r="Q562" s="38">
        <f t="shared" ca="1" si="138"/>
        <v>6111357.7325769886</v>
      </c>
      <c r="R562" s="12">
        <f t="shared" ca="1" si="139"/>
        <v>4.892255038654484E-3</v>
      </c>
    </row>
    <row r="563" spans="1:18" x14ac:dyDescent="0.2">
      <c r="A563" s="129">
        <v>8634</v>
      </c>
      <c r="B563" s="129">
        <v>-3.4375000032014214E-3</v>
      </c>
      <c r="C563" s="125">
        <v>0.1</v>
      </c>
      <c r="D563" s="127">
        <f t="shared" si="125"/>
        <v>0.86339999999999995</v>
      </c>
      <c r="E563" s="127">
        <f t="shared" si="126"/>
        <v>-3.4375000032014214E-3</v>
      </c>
      <c r="F563" s="38">
        <f t="shared" si="127"/>
        <v>8.634E-2</v>
      </c>
      <c r="G563" s="38">
        <f t="shared" si="128"/>
        <v>-3.4375000032014217E-4</v>
      </c>
      <c r="H563" s="38">
        <f t="shared" si="129"/>
        <v>7.4545955999999997E-2</v>
      </c>
      <c r="I563" s="38">
        <f t="shared" si="130"/>
        <v>6.4362978410399993E-2</v>
      </c>
      <c r="J563" s="38">
        <f t="shared" si="131"/>
        <v>5.557099555953935E-2</v>
      </c>
      <c r="K563" s="38">
        <f t="shared" si="132"/>
        <v>-2.9679375027641072E-4</v>
      </c>
      <c r="L563" s="38">
        <f t="shared" si="133"/>
        <v>-2.5625172398865297E-4</v>
      </c>
      <c r="M563" s="38">
        <f t="shared" ca="1" si="134"/>
        <v>3.834602583281286E-3</v>
      </c>
      <c r="N563" s="38">
        <f t="shared" ca="1" si="135"/>
        <v>5.288347602832848E-6</v>
      </c>
      <c r="O563" s="128">
        <f t="shared" ca="1" si="136"/>
        <v>1189813.9387168405</v>
      </c>
      <c r="P563" s="38">
        <f t="shared" ca="1" si="137"/>
        <v>18185889.304967955</v>
      </c>
      <c r="Q563" s="38">
        <f t="shared" ca="1" si="138"/>
        <v>6136833.6462922329</v>
      </c>
      <c r="R563" s="12">
        <f t="shared" ca="1" si="139"/>
        <v>-7.2721025864827069E-3</v>
      </c>
    </row>
    <row r="564" spans="1:18" x14ac:dyDescent="0.2">
      <c r="A564" s="129">
        <v>8675</v>
      </c>
      <c r="B564" s="129">
        <v>-8.5162500035949051E-3</v>
      </c>
      <c r="C564" s="125">
        <v>0.1</v>
      </c>
      <c r="D564" s="127">
        <f t="shared" si="125"/>
        <v>0.86750000000000005</v>
      </c>
      <c r="E564" s="127">
        <f t="shared" si="126"/>
        <v>-8.5162500035949051E-3</v>
      </c>
      <c r="F564" s="38">
        <f t="shared" si="127"/>
        <v>8.6750000000000008E-2</v>
      </c>
      <c r="G564" s="38">
        <f t="shared" si="128"/>
        <v>-8.516250003594906E-4</v>
      </c>
      <c r="H564" s="38">
        <f t="shared" si="129"/>
        <v>7.5255625000000007E-2</v>
      </c>
      <c r="I564" s="38">
        <f t="shared" si="130"/>
        <v>6.5284254687500015E-2</v>
      </c>
      <c r="J564" s="38">
        <f t="shared" si="131"/>
        <v>5.6634090941406263E-2</v>
      </c>
      <c r="K564" s="38">
        <f t="shared" si="132"/>
        <v>-7.3878468781185818E-4</v>
      </c>
      <c r="L564" s="38">
        <f t="shared" si="133"/>
        <v>-6.4089571667678698E-4</v>
      </c>
      <c r="M564" s="38">
        <f t="shared" ca="1" si="134"/>
        <v>3.8492426908281869E-3</v>
      </c>
      <c r="N564" s="38">
        <f t="shared" ca="1" si="135"/>
        <v>1.5290540957583088E-5</v>
      </c>
      <c r="O564" s="128">
        <f t="shared" ca="1" si="136"/>
        <v>1156461.12442095</v>
      </c>
      <c r="P564" s="38">
        <f t="shared" ca="1" si="137"/>
        <v>18375194.34609323</v>
      </c>
      <c r="Q564" s="38">
        <f t="shared" ca="1" si="138"/>
        <v>6162200.9291243749</v>
      </c>
      <c r="R564" s="12">
        <f t="shared" ca="1" si="139"/>
        <v>-1.2365492694423092E-2</v>
      </c>
    </row>
    <row r="565" spans="1:18" x14ac:dyDescent="0.2">
      <c r="A565" s="129">
        <v>8675</v>
      </c>
      <c r="B565" s="129">
        <v>5.4837499992572702E-3</v>
      </c>
      <c r="C565" s="125">
        <v>0.1</v>
      </c>
      <c r="D565" s="127">
        <f t="shared" si="125"/>
        <v>0.86750000000000005</v>
      </c>
      <c r="E565" s="127">
        <f t="shared" si="126"/>
        <v>5.4837499992572702E-3</v>
      </c>
      <c r="F565" s="38">
        <f t="shared" si="127"/>
        <v>8.6750000000000008E-2</v>
      </c>
      <c r="G565" s="38">
        <f t="shared" si="128"/>
        <v>5.4837499992572709E-4</v>
      </c>
      <c r="H565" s="38">
        <f t="shared" si="129"/>
        <v>7.5255625000000007E-2</v>
      </c>
      <c r="I565" s="38">
        <f t="shared" si="130"/>
        <v>6.5284254687500015E-2</v>
      </c>
      <c r="J565" s="38">
        <f t="shared" si="131"/>
        <v>5.6634090941406263E-2</v>
      </c>
      <c r="K565" s="38">
        <f t="shared" si="132"/>
        <v>4.7571531243556828E-4</v>
      </c>
      <c r="L565" s="38">
        <f t="shared" si="133"/>
        <v>4.126830335378555E-4</v>
      </c>
      <c r="M565" s="38">
        <f t="shared" ca="1" si="134"/>
        <v>3.8492426908281869E-3</v>
      </c>
      <c r="N565" s="38">
        <f t="shared" ca="1" si="135"/>
        <v>2.6716141413080869E-7</v>
      </c>
      <c r="O565" s="128">
        <f t="shared" ca="1" si="136"/>
        <v>1156461.12442095</v>
      </c>
      <c r="P565" s="38">
        <f t="shared" ca="1" si="137"/>
        <v>18375194.34609323</v>
      </c>
      <c r="Q565" s="38">
        <f t="shared" ca="1" si="138"/>
        <v>6162200.9291243749</v>
      </c>
      <c r="R565" s="12">
        <f t="shared" ca="1" si="139"/>
        <v>1.6345073084290834E-3</v>
      </c>
    </row>
    <row r="566" spans="1:18" x14ac:dyDescent="0.2">
      <c r="A566" s="129">
        <v>8721</v>
      </c>
      <c r="B566" s="129">
        <v>-1.2387500028125942E-3</v>
      </c>
      <c r="C566" s="125">
        <v>0.1</v>
      </c>
      <c r="D566" s="127">
        <f t="shared" si="125"/>
        <v>0.87209999999999999</v>
      </c>
      <c r="E566" s="127">
        <f t="shared" si="126"/>
        <v>-1.2387500028125942E-3</v>
      </c>
      <c r="F566" s="38">
        <f t="shared" si="127"/>
        <v>8.721000000000001E-2</v>
      </c>
      <c r="G566" s="38">
        <f t="shared" si="128"/>
        <v>-1.2387500028125943E-4</v>
      </c>
      <c r="H566" s="38">
        <f t="shared" si="129"/>
        <v>7.6055841000000013E-2</v>
      </c>
      <c r="I566" s="38">
        <f t="shared" si="130"/>
        <v>6.6328298936100011E-2</v>
      </c>
      <c r="J566" s="38">
        <f t="shared" si="131"/>
        <v>5.7844909502172817E-2</v>
      </c>
      <c r="K566" s="38">
        <f t="shared" si="132"/>
        <v>-1.0803138774528636E-4</v>
      </c>
      <c r="L566" s="38">
        <f t="shared" si="133"/>
        <v>-9.4214173252664225E-5</v>
      </c>
      <c r="M566" s="38">
        <f t="shared" ca="1" si="134"/>
        <v>3.8655760435339958E-3</v>
      </c>
      <c r="N566" s="38">
        <f t="shared" ca="1" si="135"/>
        <v>2.6054144387412213E-6</v>
      </c>
      <c r="O566" s="128">
        <f t="shared" ca="1" si="136"/>
        <v>1119794.6929300795</v>
      </c>
      <c r="P566" s="38">
        <f t="shared" ca="1" si="137"/>
        <v>18585421.805323862</v>
      </c>
      <c r="Q566" s="38">
        <f t="shared" ca="1" si="138"/>
        <v>6189757.2277050558</v>
      </c>
      <c r="R566" s="12">
        <f t="shared" ca="1" si="139"/>
        <v>-5.1043260463465899E-3</v>
      </c>
    </row>
    <row r="567" spans="1:18" x14ac:dyDescent="0.2">
      <c r="A567" s="129">
        <v>8794</v>
      </c>
      <c r="B567" s="129">
        <v>1.9624999986262992E-3</v>
      </c>
      <c r="C567" s="125">
        <v>0.1</v>
      </c>
      <c r="D567" s="127">
        <f t="shared" si="125"/>
        <v>0.87939999999999996</v>
      </c>
      <c r="E567" s="127">
        <f t="shared" si="126"/>
        <v>1.9624999986262992E-3</v>
      </c>
      <c r="F567" s="38">
        <f t="shared" si="127"/>
        <v>8.7940000000000004E-2</v>
      </c>
      <c r="G567" s="38">
        <f t="shared" si="128"/>
        <v>1.9624999986262993E-4</v>
      </c>
      <c r="H567" s="38">
        <f t="shared" si="129"/>
        <v>7.7334436000000006E-2</v>
      </c>
      <c r="I567" s="38">
        <f t="shared" si="130"/>
        <v>6.8007903018399998E-2</v>
      </c>
      <c r="J567" s="38">
        <f t="shared" si="131"/>
        <v>5.9806149914380956E-2</v>
      </c>
      <c r="K567" s="38">
        <f t="shared" si="132"/>
        <v>1.7258224987919674E-4</v>
      </c>
      <c r="L567" s="38">
        <f t="shared" si="133"/>
        <v>1.5176883054376561E-4</v>
      </c>
      <c r="M567" s="38">
        <f t="shared" ca="1" si="134"/>
        <v>3.891296372525793E-3</v>
      </c>
      <c r="N567" s="38">
        <f t="shared" ca="1" si="135"/>
        <v>3.7202554519678361E-7</v>
      </c>
      <c r="O567" s="128">
        <f t="shared" ca="1" si="136"/>
        <v>1063219.7037735248</v>
      </c>
      <c r="P567" s="38">
        <f t="shared" ca="1" si="137"/>
        <v>18914205.080244083</v>
      </c>
      <c r="Q567" s="38">
        <f t="shared" ca="1" si="138"/>
        <v>6231508.2275645314</v>
      </c>
      <c r="R567" s="12">
        <f t="shared" ca="1" si="139"/>
        <v>-1.9287963738994938E-3</v>
      </c>
    </row>
    <row r="568" spans="1:18" x14ac:dyDescent="0.2">
      <c r="A568" s="129">
        <v>8893</v>
      </c>
      <c r="B568" s="129">
        <v>1.0162499966099858E-3</v>
      </c>
      <c r="C568" s="125">
        <v>0.1</v>
      </c>
      <c r="D568" s="127">
        <f t="shared" si="125"/>
        <v>0.88929999999999998</v>
      </c>
      <c r="E568" s="127">
        <f t="shared" si="126"/>
        <v>1.0162499966099858E-3</v>
      </c>
      <c r="F568" s="38">
        <f t="shared" si="127"/>
        <v>8.8930000000000009E-2</v>
      </c>
      <c r="G568" s="38">
        <f t="shared" si="128"/>
        <v>1.0162499966099859E-4</v>
      </c>
      <c r="H568" s="38">
        <f t="shared" si="129"/>
        <v>7.9085449000000002E-2</v>
      </c>
      <c r="I568" s="38">
        <f t="shared" si="130"/>
        <v>7.0330689795699994E-2</v>
      </c>
      <c r="J568" s="38">
        <f t="shared" si="131"/>
        <v>6.2545082435316007E-2</v>
      </c>
      <c r="K568" s="38">
        <f t="shared" si="132"/>
        <v>9.0375112198526052E-5</v>
      </c>
      <c r="L568" s="38">
        <f t="shared" si="133"/>
        <v>8.0370587278149212E-5</v>
      </c>
      <c r="M568" s="38">
        <f t="shared" ca="1" si="134"/>
        <v>3.9257853490166396E-3</v>
      </c>
      <c r="N568" s="38">
        <f t="shared" ca="1" si="135"/>
        <v>8.4653959669041118E-7</v>
      </c>
      <c r="O568" s="128">
        <f t="shared" ca="1" si="136"/>
        <v>989595.07334157522</v>
      </c>
      <c r="P568" s="38">
        <f t="shared" ca="1" si="137"/>
        <v>19350234.034119319</v>
      </c>
      <c r="Q568" s="38">
        <f t="shared" ca="1" si="138"/>
        <v>6284208.1023560669</v>
      </c>
      <c r="R568" s="12">
        <f t="shared" ca="1" si="139"/>
        <v>-2.9095353524066538E-3</v>
      </c>
    </row>
    <row r="569" spans="1:18" x14ac:dyDescent="0.2">
      <c r="A569" s="129">
        <v>8960</v>
      </c>
      <c r="B569" s="129">
        <v>2.789999998640269E-3</v>
      </c>
      <c r="C569" s="125">
        <v>0.1</v>
      </c>
      <c r="D569" s="127">
        <f t="shared" si="125"/>
        <v>0.89600000000000002</v>
      </c>
      <c r="E569" s="127">
        <f t="shared" si="126"/>
        <v>2.789999998640269E-3</v>
      </c>
      <c r="F569" s="38">
        <f t="shared" si="127"/>
        <v>8.9600000000000013E-2</v>
      </c>
      <c r="G569" s="38">
        <f t="shared" si="128"/>
        <v>2.789999998640269E-4</v>
      </c>
      <c r="H569" s="38">
        <f t="shared" si="129"/>
        <v>8.0281600000000009E-2</v>
      </c>
      <c r="I569" s="38">
        <f t="shared" si="130"/>
        <v>7.1932313600000006E-2</v>
      </c>
      <c r="J569" s="38">
        <f t="shared" si="131"/>
        <v>6.4451352985600008E-2</v>
      </c>
      <c r="K569" s="38">
        <f t="shared" si="132"/>
        <v>2.4998399987816812E-4</v>
      </c>
      <c r="L569" s="38">
        <f t="shared" si="133"/>
        <v>2.2398566389083863E-4</v>
      </c>
      <c r="M569" s="38">
        <f t="shared" ca="1" si="134"/>
        <v>3.9488703234761315E-3</v>
      </c>
      <c r="N569" s="38">
        <f t="shared" ca="1" si="135"/>
        <v>1.3429804297851774E-7</v>
      </c>
      <c r="O569" s="128">
        <f t="shared" ca="1" si="136"/>
        <v>941749.6801992777</v>
      </c>
      <c r="P569" s="38">
        <f t="shared" ca="1" si="137"/>
        <v>19638628.839607261</v>
      </c>
      <c r="Q569" s="38">
        <f t="shared" ca="1" si="138"/>
        <v>6317284.9111593263</v>
      </c>
      <c r="R569" s="12">
        <f t="shared" ca="1" si="139"/>
        <v>-1.1588703248358624E-3</v>
      </c>
    </row>
    <row r="570" spans="1:18" x14ac:dyDescent="0.2">
      <c r="A570" s="129">
        <v>8977</v>
      </c>
      <c r="B570" s="129">
        <v>3.0012499992153607E-3</v>
      </c>
      <c r="C570" s="125">
        <v>0.1</v>
      </c>
      <c r="D570" s="127">
        <f t="shared" si="125"/>
        <v>0.89770000000000005</v>
      </c>
      <c r="E570" s="127">
        <f t="shared" si="126"/>
        <v>3.0012499992153607E-3</v>
      </c>
      <c r="F570" s="38">
        <f t="shared" si="127"/>
        <v>8.9770000000000016E-2</v>
      </c>
      <c r="G570" s="38">
        <f t="shared" si="128"/>
        <v>3.0012499992153612E-4</v>
      </c>
      <c r="H570" s="38">
        <f t="shared" si="129"/>
        <v>8.0586529000000018E-2</v>
      </c>
      <c r="I570" s="38">
        <f t="shared" si="130"/>
        <v>7.2342527083300023E-2</v>
      </c>
      <c r="J570" s="38">
        <f t="shared" si="131"/>
        <v>6.4941886562678436E-2</v>
      </c>
      <c r="K570" s="38">
        <f t="shared" si="132"/>
        <v>2.6942221242956299E-4</v>
      </c>
      <c r="L570" s="38">
        <f t="shared" si="133"/>
        <v>2.4186032009801872E-4</v>
      </c>
      <c r="M570" s="38">
        <f t="shared" ca="1" si="134"/>
        <v>3.9546948297228216E-3</v>
      </c>
      <c r="N570" s="38">
        <f t="shared" ca="1" si="135"/>
        <v>9.0905704482140092E-8</v>
      </c>
      <c r="O570" s="128">
        <f t="shared" ca="1" si="136"/>
        <v>929859.94386842812</v>
      </c>
      <c r="P570" s="38">
        <f t="shared" ca="1" si="137"/>
        <v>19710919.191098314</v>
      </c>
      <c r="Q570" s="38">
        <f t="shared" ca="1" si="138"/>
        <v>6325342.6063780654</v>
      </c>
      <c r="R570" s="12">
        <f t="shared" ca="1" si="139"/>
        <v>-9.5344483050746089E-4</v>
      </c>
    </row>
    <row r="571" spans="1:18" x14ac:dyDescent="0.2">
      <c r="A571" s="129">
        <v>9017</v>
      </c>
      <c r="B571" s="129">
        <v>4.8512499997741543E-3</v>
      </c>
      <c r="C571" s="125">
        <v>0.1</v>
      </c>
      <c r="D571" s="127">
        <f t="shared" si="125"/>
        <v>0.90169999999999995</v>
      </c>
      <c r="E571" s="127">
        <f t="shared" si="126"/>
        <v>4.8512499997741543E-3</v>
      </c>
      <c r="F571" s="38">
        <f t="shared" si="127"/>
        <v>9.017E-2</v>
      </c>
      <c r="G571" s="38">
        <f t="shared" si="128"/>
        <v>4.8512499997741546E-4</v>
      </c>
      <c r="H571" s="38">
        <f t="shared" si="129"/>
        <v>8.130628899999999E-2</v>
      </c>
      <c r="I571" s="38">
        <f t="shared" si="130"/>
        <v>7.3313880791299982E-2</v>
      </c>
      <c r="J571" s="38">
        <f t="shared" si="131"/>
        <v>6.6107126309515193E-2</v>
      </c>
      <c r="K571" s="38">
        <f t="shared" si="132"/>
        <v>4.374372124796355E-4</v>
      </c>
      <c r="L571" s="38">
        <f t="shared" si="133"/>
        <v>3.9443713449288729E-4</v>
      </c>
      <c r="M571" s="38">
        <f t="shared" ca="1" si="134"/>
        <v>3.9683470602764545E-3</v>
      </c>
      <c r="N571" s="38">
        <f t="shared" ca="1" si="135"/>
        <v>7.7951760057367899E-8</v>
      </c>
      <c r="O571" s="128">
        <f t="shared" ca="1" si="136"/>
        <v>902278.901349989</v>
      </c>
      <c r="P571" s="38">
        <f t="shared" ca="1" si="137"/>
        <v>19879575.759517118</v>
      </c>
      <c r="Q571" s="38">
        <f t="shared" ca="1" si="138"/>
        <v>6343764.5247454094</v>
      </c>
      <c r="R571" s="12">
        <f t="shared" ca="1" si="139"/>
        <v>8.8290293949769977E-4</v>
      </c>
    </row>
    <row r="572" spans="1:18" x14ac:dyDescent="0.2">
      <c r="A572" s="129">
        <v>9020</v>
      </c>
      <c r="B572" s="129">
        <v>3.0649999971501529E-3</v>
      </c>
      <c r="C572" s="125">
        <v>0.1</v>
      </c>
      <c r="D572" s="127">
        <f t="shared" si="125"/>
        <v>0.90200000000000002</v>
      </c>
      <c r="E572" s="127">
        <f t="shared" si="126"/>
        <v>3.0649999971501529E-3</v>
      </c>
      <c r="F572" s="38">
        <f t="shared" si="127"/>
        <v>9.0200000000000002E-2</v>
      </c>
      <c r="G572" s="38">
        <f t="shared" si="128"/>
        <v>3.0649999971501531E-4</v>
      </c>
      <c r="H572" s="38">
        <f t="shared" si="129"/>
        <v>8.1360399999999999E-2</v>
      </c>
      <c r="I572" s="38">
        <f t="shared" si="130"/>
        <v>7.3387080800000004E-2</v>
      </c>
      <c r="J572" s="38">
        <f t="shared" si="131"/>
        <v>6.6195146881600012E-2</v>
      </c>
      <c r="K572" s="38">
        <f t="shared" si="132"/>
        <v>2.7646299974294381E-4</v>
      </c>
      <c r="L572" s="38">
        <f t="shared" si="133"/>
        <v>2.4936962576813533E-4</v>
      </c>
      <c r="M572" s="38">
        <f t="shared" ca="1" si="134"/>
        <v>3.969368007737512E-3</v>
      </c>
      <c r="N572" s="38">
        <f t="shared" ca="1" si="135"/>
        <v>8.1788149857373779E-8</v>
      </c>
      <c r="O572" s="128">
        <f t="shared" ca="1" si="136"/>
        <v>900232.53621157701</v>
      </c>
      <c r="P572" s="38">
        <f t="shared" ca="1" si="137"/>
        <v>19892142.911410317</v>
      </c>
      <c r="Q572" s="38">
        <f t="shared" ca="1" si="138"/>
        <v>6345115.6960875029</v>
      </c>
      <c r="R572" s="12">
        <f t="shared" ca="1" si="139"/>
        <v>-9.0436801058735913E-4</v>
      </c>
    </row>
    <row r="573" spans="1:18" x14ac:dyDescent="0.2">
      <c r="A573" s="129">
        <v>9020</v>
      </c>
      <c r="B573" s="129">
        <v>1.6064999996160623E-2</v>
      </c>
      <c r="C573" s="125">
        <v>0.1</v>
      </c>
      <c r="D573" s="127">
        <f t="shared" si="125"/>
        <v>0.90200000000000002</v>
      </c>
      <c r="E573" s="127">
        <f t="shared" si="126"/>
        <v>1.6064999996160623E-2</v>
      </c>
      <c r="F573" s="38">
        <f t="shared" si="127"/>
        <v>9.0200000000000002E-2</v>
      </c>
      <c r="G573" s="38">
        <f t="shared" si="128"/>
        <v>1.6064999996160624E-3</v>
      </c>
      <c r="H573" s="38">
        <f t="shared" si="129"/>
        <v>8.1360399999999999E-2</v>
      </c>
      <c r="I573" s="38">
        <f t="shared" si="130"/>
        <v>7.3387080800000004E-2</v>
      </c>
      <c r="J573" s="38">
        <f t="shared" si="131"/>
        <v>6.6195146881600012E-2</v>
      </c>
      <c r="K573" s="38">
        <f t="shared" si="132"/>
        <v>1.4490629996536883E-3</v>
      </c>
      <c r="L573" s="38">
        <f t="shared" si="133"/>
        <v>1.3070548256876268E-3</v>
      </c>
      <c r="M573" s="38">
        <f t="shared" ca="1" si="134"/>
        <v>3.969368007737512E-3</v>
      </c>
      <c r="N573" s="38">
        <f t="shared" ca="1" si="135"/>
        <v>1.4630431319936439E-5</v>
      </c>
      <c r="O573" s="128">
        <f t="shared" ca="1" si="136"/>
        <v>900232.53621157701</v>
      </c>
      <c r="P573" s="38">
        <f t="shared" ca="1" si="137"/>
        <v>19892142.911410317</v>
      </c>
      <c r="Q573" s="38">
        <f t="shared" ca="1" si="138"/>
        <v>6345115.6960875029</v>
      </c>
      <c r="R573" s="12">
        <f t="shared" ca="1" si="139"/>
        <v>1.209563198842311E-2</v>
      </c>
    </row>
    <row r="574" spans="1:18" x14ac:dyDescent="0.2">
      <c r="A574" s="129">
        <v>9039</v>
      </c>
      <c r="B574" s="129">
        <v>8.4187499960535206E-3</v>
      </c>
      <c r="C574" s="125">
        <v>0.1</v>
      </c>
      <c r="D574" s="127">
        <f t="shared" si="125"/>
        <v>0.90390000000000004</v>
      </c>
      <c r="E574" s="127">
        <f t="shared" si="126"/>
        <v>8.4187499960535206E-3</v>
      </c>
      <c r="F574" s="38">
        <f t="shared" si="127"/>
        <v>9.0390000000000012E-2</v>
      </c>
      <c r="G574" s="38">
        <f t="shared" si="128"/>
        <v>8.418749996053521E-4</v>
      </c>
      <c r="H574" s="38">
        <f t="shared" si="129"/>
        <v>8.1703521000000015E-2</v>
      </c>
      <c r="I574" s="38">
        <f t="shared" si="130"/>
        <v>7.3851812631900021E-2</v>
      </c>
      <c r="J574" s="38">
        <f t="shared" si="131"/>
        <v>6.6754653437974432E-2</v>
      </c>
      <c r="K574" s="38">
        <f t="shared" si="132"/>
        <v>7.6097081214327779E-4</v>
      </c>
      <c r="L574" s="38">
        <f t="shared" si="133"/>
        <v>6.8784151709630882E-4</v>
      </c>
      <c r="M574" s="38">
        <f t="shared" ca="1" si="134"/>
        <v>3.9758243851526296E-3</v>
      </c>
      <c r="N574" s="38">
        <f t="shared" ca="1" si="135"/>
        <v>1.9739587983999058E-6</v>
      </c>
      <c r="O574" s="128">
        <f t="shared" ca="1" si="136"/>
        <v>887343.78415372607</v>
      </c>
      <c r="P574" s="38">
        <f t="shared" ca="1" si="137"/>
        <v>19971466.519322153</v>
      </c>
      <c r="Q574" s="38">
        <f t="shared" ca="1" si="138"/>
        <v>6353574.1478563463</v>
      </c>
      <c r="R574" s="12">
        <f t="shared" ca="1" si="139"/>
        <v>4.442925610900891E-3</v>
      </c>
    </row>
    <row r="575" spans="1:18" x14ac:dyDescent="0.2">
      <c r="A575" s="129">
        <v>9063</v>
      </c>
      <c r="B575" s="129">
        <v>2.5287499956903048E-3</v>
      </c>
      <c r="C575" s="125">
        <v>1</v>
      </c>
      <c r="D575" s="127">
        <f t="shared" si="125"/>
        <v>0.90629999999999999</v>
      </c>
      <c r="E575" s="127">
        <f t="shared" si="126"/>
        <v>2.5287499956903048E-3</v>
      </c>
      <c r="F575" s="38">
        <f t="shared" si="127"/>
        <v>0.90629999999999999</v>
      </c>
      <c r="G575" s="38">
        <f t="shared" si="128"/>
        <v>2.5287499956903048E-3</v>
      </c>
      <c r="H575" s="38">
        <f t="shared" si="129"/>
        <v>0.82137969</v>
      </c>
      <c r="I575" s="38">
        <f t="shared" si="130"/>
        <v>0.74441641304700001</v>
      </c>
      <c r="J575" s="38">
        <f t="shared" si="131"/>
        <v>0.67466459514449606</v>
      </c>
      <c r="K575" s="38">
        <f t="shared" si="132"/>
        <v>2.2918061210941234E-3</v>
      </c>
      <c r="L575" s="38">
        <f t="shared" si="133"/>
        <v>2.0770638875476041E-3</v>
      </c>
      <c r="M575" s="38">
        <f t="shared" ca="1" si="134"/>
        <v>3.9839560506122196E-3</v>
      </c>
      <c r="N575" s="38">
        <f t="shared" ca="1" si="135"/>
        <v>2.1176246622814027E-6</v>
      </c>
      <c r="O575" s="128">
        <f t="shared" ca="1" si="136"/>
        <v>87123916.965815559</v>
      </c>
      <c r="P575" s="38">
        <f t="shared" ca="1" si="137"/>
        <v>2007099794.6535237</v>
      </c>
      <c r="Q575" s="38">
        <f t="shared" ca="1" si="138"/>
        <v>636401376.42250836</v>
      </c>
      <c r="R575" s="12">
        <f t="shared" ca="1" si="139"/>
        <v>-1.4552060549219148E-3</v>
      </c>
    </row>
    <row r="576" spans="1:18" x14ac:dyDescent="0.2">
      <c r="A576" s="129">
        <v>9063</v>
      </c>
      <c r="B576" s="129">
        <v>3.9287499967031181E-3</v>
      </c>
      <c r="C576" s="125">
        <v>1</v>
      </c>
      <c r="D576" s="127">
        <f t="shared" si="125"/>
        <v>0.90629999999999999</v>
      </c>
      <c r="E576" s="127">
        <f t="shared" si="126"/>
        <v>3.9287499967031181E-3</v>
      </c>
      <c r="F576" s="38">
        <f t="shared" si="127"/>
        <v>0.90629999999999999</v>
      </c>
      <c r="G576" s="38">
        <f t="shared" si="128"/>
        <v>3.9287499967031181E-3</v>
      </c>
      <c r="H576" s="38">
        <f t="shared" si="129"/>
        <v>0.82137969</v>
      </c>
      <c r="I576" s="38">
        <f t="shared" si="130"/>
        <v>0.74441641304700001</v>
      </c>
      <c r="J576" s="38">
        <f t="shared" si="131"/>
        <v>0.67466459514449606</v>
      </c>
      <c r="K576" s="38">
        <f t="shared" si="132"/>
        <v>3.5606261220120358E-3</v>
      </c>
      <c r="L576" s="38">
        <f t="shared" si="133"/>
        <v>3.2269954543795078E-3</v>
      </c>
      <c r="M576" s="38">
        <f t="shared" ca="1" si="134"/>
        <v>3.9839560506122196E-3</v>
      </c>
      <c r="N576" s="38">
        <f t="shared" ca="1" si="135"/>
        <v>3.0477083882146205E-9</v>
      </c>
      <c r="O576" s="128">
        <f t="shared" ca="1" si="136"/>
        <v>87123916.965815559</v>
      </c>
      <c r="P576" s="38">
        <f t="shared" ca="1" si="137"/>
        <v>2007099794.6535237</v>
      </c>
      <c r="Q576" s="38">
        <f t="shared" ca="1" si="138"/>
        <v>636401376.42250836</v>
      </c>
      <c r="R576" s="12">
        <f t="shared" ca="1" si="139"/>
        <v>-5.5206053909101493E-5</v>
      </c>
    </row>
    <row r="577" spans="1:18" x14ac:dyDescent="0.2">
      <c r="A577" s="129">
        <v>9063</v>
      </c>
      <c r="B577" s="129">
        <v>3.9287499967031181E-3</v>
      </c>
      <c r="C577" s="125">
        <v>1</v>
      </c>
      <c r="D577" s="127">
        <f t="shared" si="125"/>
        <v>0.90629999999999999</v>
      </c>
      <c r="E577" s="127">
        <f t="shared" si="126"/>
        <v>3.9287499967031181E-3</v>
      </c>
      <c r="F577" s="38">
        <f t="shared" si="127"/>
        <v>0.90629999999999999</v>
      </c>
      <c r="G577" s="38">
        <f t="shared" si="128"/>
        <v>3.9287499967031181E-3</v>
      </c>
      <c r="H577" s="38">
        <f t="shared" si="129"/>
        <v>0.82137969</v>
      </c>
      <c r="I577" s="38">
        <f t="shared" si="130"/>
        <v>0.74441641304700001</v>
      </c>
      <c r="J577" s="38">
        <f t="shared" si="131"/>
        <v>0.67466459514449606</v>
      </c>
      <c r="K577" s="38">
        <f t="shared" si="132"/>
        <v>3.5606261220120358E-3</v>
      </c>
      <c r="L577" s="38">
        <f t="shared" si="133"/>
        <v>3.2269954543795078E-3</v>
      </c>
      <c r="M577" s="38">
        <f t="shared" ca="1" si="134"/>
        <v>3.9839560506122196E-3</v>
      </c>
      <c r="N577" s="38">
        <f t="shared" ca="1" si="135"/>
        <v>3.0477083882146205E-9</v>
      </c>
      <c r="O577" s="128">
        <f t="shared" ca="1" si="136"/>
        <v>87123916.965815559</v>
      </c>
      <c r="P577" s="38">
        <f t="shared" ca="1" si="137"/>
        <v>2007099794.6535237</v>
      </c>
      <c r="Q577" s="38">
        <f t="shared" ca="1" si="138"/>
        <v>636401376.42250836</v>
      </c>
      <c r="R577" s="12">
        <f t="shared" ca="1" si="139"/>
        <v>-5.5206053909101493E-5</v>
      </c>
    </row>
    <row r="578" spans="1:18" x14ac:dyDescent="0.2">
      <c r="A578" s="129">
        <v>9074</v>
      </c>
      <c r="B578" s="129">
        <v>-8.0875000057858415E-3</v>
      </c>
      <c r="C578" s="125">
        <v>0.1</v>
      </c>
      <c r="D578" s="127">
        <f t="shared" si="125"/>
        <v>0.90739999999999998</v>
      </c>
      <c r="E578" s="127">
        <f t="shared" si="126"/>
        <v>-8.0875000057858415E-3</v>
      </c>
      <c r="F578" s="38">
        <f t="shared" si="127"/>
        <v>9.0740000000000001E-2</v>
      </c>
      <c r="G578" s="38">
        <f t="shared" si="128"/>
        <v>-8.0875000057858417E-4</v>
      </c>
      <c r="H578" s="38">
        <f t="shared" si="129"/>
        <v>8.2337475999999993E-2</v>
      </c>
      <c r="I578" s="38">
        <f t="shared" si="130"/>
        <v>7.4713025722399989E-2</v>
      </c>
      <c r="J578" s="38">
        <f t="shared" si="131"/>
        <v>6.7794599540505748E-2</v>
      </c>
      <c r="K578" s="38">
        <f t="shared" si="132"/>
        <v>-7.3385975052500728E-4</v>
      </c>
      <c r="L578" s="38">
        <f t="shared" si="133"/>
        <v>-6.6590433762639162E-4</v>
      </c>
      <c r="M578" s="38">
        <f t="shared" ca="1" si="134"/>
        <v>3.9876742005003542E-3</v>
      </c>
      <c r="N578" s="38">
        <f t="shared" ca="1" si="135"/>
        <v>1.4580983211215946E-5</v>
      </c>
      <c r="O578" s="128">
        <f t="shared" ca="1" si="136"/>
        <v>863923.18222062988</v>
      </c>
      <c r="P578" s="38">
        <f t="shared" ca="1" si="137"/>
        <v>20116365.89302073</v>
      </c>
      <c r="Q578" s="38">
        <f t="shared" ca="1" si="138"/>
        <v>6368707.1092879735</v>
      </c>
      <c r="R578" s="12">
        <f t="shared" ca="1" si="139"/>
        <v>-1.2075174206286196E-2</v>
      </c>
    </row>
    <row r="579" spans="1:18" x14ac:dyDescent="0.2">
      <c r="A579" s="129">
        <v>9074</v>
      </c>
      <c r="B579" s="129">
        <v>-8.7500004156026989E-5</v>
      </c>
      <c r="C579" s="125">
        <v>0.1</v>
      </c>
      <c r="D579" s="127">
        <f t="shared" si="125"/>
        <v>0.90739999999999998</v>
      </c>
      <c r="E579" s="127">
        <f t="shared" si="126"/>
        <v>-8.7500004156026989E-5</v>
      </c>
      <c r="F579" s="38">
        <f t="shared" si="127"/>
        <v>9.0740000000000001E-2</v>
      </c>
      <c r="G579" s="38">
        <f t="shared" si="128"/>
        <v>-8.7500004156026999E-6</v>
      </c>
      <c r="H579" s="38">
        <f t="shared" si="129"/>
        <v>8.2337475999999993E-2</v>
      </c>
      <c r="I579" s="38">
        <f t="shared" si="130"/>
        <v>7.4713025722399989E-2</v>
      </c>
      <c r="J579" s="38">
        <f t="shared" si="131"/>
        <v>6.7794599540505748E-2</v>
      </c>
      <c r="K579" s="38">
        <f t="shared" si="132"/>
        <v>-7.9397503771178905E-6</v>
      </c>
      <c r="L579" s="38">
        <f t="shared" si="133"/>
        <v>-7.2045294921967734E-6</v>
      </c>
      <c r="M579" s="38">
        <f t="shared" ca="1" si="134"/>
        <v>3.9876742005003542E-3</v>
      </c>
      <c r="N579" s="38">
        <f t="shared" ca="1" si="135"/>
        <v>1.6607044798296769E-6</v>
      </c>
      <c r="O579" s="128">
        <f t="shared" ca="1" si="136"/>
        <v>863923.18222062988</v>
      </c>
      <c r="P579" s="38">
        <f t="shared" ca="1" si="137"/>
        <v>20116365.89302073</v>
      </c>
      <c r="Q579" s="38">
        <f t="shared" ca="1" si="138"/>
        <v>6368707.1092879735</v>
      </c>
      <c r="R579" s="12">
        <f t="shared" ca="1" si="139"/>
        <v>-4.0751742046563812E-3</v>
      </c>
    </row>
    <row r="580" spans="1:18" x14ac:dyDescent="0.2">
      <c r="A580" s="129">
        <v>9074</v>
      </c>
      <c r="B580" s="129">
        <v>3.9124999966588803E-3</v>
      </c>
      <c r="C580" s="125">
        <v>0.1</v>
      </c>
      <c r="D580" s="127">
        <f t="shared" si="125"/>
        <v>0.90739999999999998</v>
      </c>
      <c r="E580" s="127">
        <f t="shared" si="126"/>
        <v>3.9124999966588803E-3</v>
      </c>
      <c r="F580" s="38">
        <f t="shared" si="127"/>
        <v>9.0740000000000001E-2</v>
      </c>
      <c r="G580" s="38">
        <f t="shared" si="128"/>
        <v>3.9124999966588803E-4</v>
      </c>
      <c r="H580" s="38">
        <f t="shared" si="129"/>
        <v>8.2337475999999993E-2</v>
      </c>
      <c r="I580" s="38">
        <f t="shared" si="130"/>
        <v>7.4713025722399989E-2</v>
      </c>
      <c r="J580" s="38">
        <f t="shared" si="131"/>
        <v>6.7794599540505748E-2</v>
      </c>
      <c r="K580" s="38">
        <f t="shared" si="132"/>
        <v>3.550202496968268E-4</v>
      </c>
      <c r="L580" s="38">
        <f t="shared" si="133"/>
        <v>3.2214537457490064E-4</v>
      </c>
      <c r="M580" s="38">
        <f t="shared" ca="1" si="134"/>
        <v>3.9876742005003542E-3</v>
      </c>
      <c r="N580" s="38">
        <f t="shared" ca="1" si="135"/>
        <v>5.6511609231994824E-10</v>
      </c>
      <c r="O580" s="128">
        <f t="shared" ca="1" si="136"/>
        <v>863923.18222062988</v>
      </c>
      <c r="P580" s="38">
        <f t="shared" ca="1" si="137"/>
        <v>20116365.89302073</v>
      </c>
      <c r="Q580" s="38">
        <f t="shared" ca="1" si="138"/>
        <v>6368707.1092879735</v>
      </c>
      <c r="R580" s="12">
        <f t="shared" ca="1" si="139"/>
        <v>-7.5174203841473983E-5</v>
      </c>
    </row>
    <row r="581" spans="1:18" x14ac:dyDescent="0.2">
      <c r="A581" s="129">
        <v>9074</v>
      </c>
      <c r="B581" s="129">
        <v>5.9124999970663339E-3</v>
      </c>
      <c r="C581" s="125">
        <v>0.1</v>
      </c>
      <c r="D581" s="127">
        <f t="shared" si="125"/>
        <v>0.90739999999999998</v>
      </c>
      <c r="E581" s="127">
        <f t="shared" si="126"/>
        <v>5.9124999970663339E-3</v>
      </c>
      <c r="F581" s="38">
        <f t="shared" si="127"/>
        <v>9.0740000000000001E-2</v>
      </c>
      <c r="G581" s="38">
        <f t="shared" si="128"/>
        <v>5.9124999970663341E-4</v>
      </c>
      <c r="H581" s="38">
        <f t="shared" si="129"/>
        <v>8.2337475999999993E-2</v>
      </c>
      <c r="I581" s="38">
        <f t="shared" si="130"/>
        <v>7.4713025722399989E-2</v>
      </c>
      <c r="J581" s="38">
        <f t="shared" si="131"/>
        <v>6.7794599540505748E-2</v>
      </c>
      <c r="K581" s="38">
        <f t="shared" si="132"/>
        <v>5.3650024973379915E-4</v>
      </c>
      <c r="L581" s="38">
        <f t="shared" si="133"/>
        <v>4.8682032660844933E-4</v>
      </c>
      <c r="M581" s="38">
        <f t="shared" ca="1" si="134"/>
        <v>3.9876742005003542E-3</v>
      </c>
      <c r="N581" s="38">
        <f t="shared" ca="1" si="135"/>
        <v>3.7049543471258579E-7</v>
      </c>
      <c r="O581" s="128">
        <f t="shared" ca="1" si="136"/>
        <v>863923.18222062988</v>
      </c>
      <c r="P581" s="38">
        <f t="shared" ca="1" si="137"/>
        <v>20116365.89302073</v>
      </c>
      <c r="Q581" s="38">
        <f t="shared" ca="1" si="138"/>
        <v>6368707.1092879735</v>
      </c>
      <c r="R581" s="12">
        <f t="shared" ca="1" si="139"/>
        <v>1.9248257965659796E-3</v>
      </c>
    </row>
    <row r="582" spans="1:18" x14ac:dyDescent="0.2">
      <c r="A582" s="129">
        <v>9074</v>
      </c>
      <c r="B582" s="129">
        <v>7.9124999974737875E-3</v>
      </c>
      <c r="C582" s="125">
        <v>0.1</v>
      </c>
      <c r="D582" s="127">
        <f t="shared" si="125"/>
        <v>0.90739999999999998</v>
      </c>
      <c r="E582" s="127">
        <f t="shared" si="126"/>
        <v>7.9124999974737875E-3</v>
      </c>
      <c r="F582" s="38">
        <f t="shared" si="127"/>
        <v>9.0740000000000001E-2</v>
      </c>
      <c r="G582" s="38">
        <f t="shared" si="128"/>
        <v>7.912499997473788E-4</v>
      </c>
      <c r="H582" s="38">
        <f t="shared" si="129"/>
        <v>8.2337475999999993E-2</v>
      </c>
      <c r="I582" s="38">
        <f t="shared" si="130"/>
        <v>7.4713025722399989E-2</v>
      </c>
      <c r="J582" s="38">
        <f t="shared" si="131"/>
        <v>6.7794599540505748E-2</v>
      </c>
      <c r="K582" s="38">
        <f t="shared" si="132"/>
        <v>7.1798024977077146E-4</v>
      </c>
      <c r="L582" s="38">
        <f t="shared" si="133"/>
        <v>6.5149527864199802E-4</v>
      </c>
      <c r="M582" s="38">
        <f t="shared" ca="1" si="134"/>
        <v>3.9876742005003542E-3</v>
      </c>
      <c r="N582" s="38">
        <f t="shared" ca="1" si="135"/>
        <v>1.5404257536588146E-6</v>
      </c>
      <c r="O582" s="128">
        <f t="shared" ca="1" si="136"/>
        <v>863923.18222062988</v>
      </c>
      <c r="P582" s="38">
        <f t="shared" ca="1" si="137"/>
        <v>20116365.89302073</v>
      </c>
      <c r="Q582" s="38">
        <f t="shared" ca="1" si="138"/>
        <v>6368707.1092879735</v>
      </c>
      <c r="R582" s="12">
        <f t="shared" ca="1" si="139"/>
        <v>3.9248257969734333E-3</v>
      </c>
    </row>
    <row r="583" spans="1:18" x14ac:dyDescent="0.2">
      <c r="A583" s="129">
        <v>9074</v>
      </c>
      <c r="B583" s="129">
        <v>1.3912499998696148E-2</v>
      </c>
      <c r="C583" s="125">
        <v>0.1</v>
      </c>
      <c r="D583" s="127">
        <f t="shared" si="125"/>
        <v>0.90739999999999998</v>
      </c>
      <c r="E583" s="127">
        <f t="shared" si="126"/>
        <v>1.3912499998696148E-2</v>
      </c>
      <c r="F583" s="38">
        <f t="shared" si="127"/>
        <v>9.0740000000000001E-2</v>
      </c>
      <c r="G583" s="38">
        <f t="shared" si="128"/>
        <v>1.3912499998696148E-3</v>
      </c>
      <c r="H583" s="38">
        <f t="shared" si="129"/>
        <v>8.2337475999999993E-2</v>
      </c>
      <c r="I583" s="38">
        <f t="shared" si="130"/>
        <v>7.4713025722399989E-2</v>
      </c>
      <c r="J583" s="38">
        <f t="shared" si="131"/>
        <v>6.7794599540505748E-2</v>
      </c>
      <c r="K583" s="38">
        <f t="shared" si="132"/>
        <v>1.2624202498816885E-3</v>
      </c>
      <c r="L583" s="38">
        <f t="shared" si="133"/>
        <v>1.145520134742644E-3</v>
      </c>
      <c r="M583" s="38">
        <f t="shared" ca="1" si="134"/>
        <v>3.9876742005003542E-3</v>
      </c>
      <c r="N583" s="38">
        <f t="shared" ca="1" si="135"/>
        <v>9.8502167124532793E-6</v>
      </c>
      <c r="O583" s="128">
        <f t="shared" ca="1" si="136"/>
        <v>863923.18222062988</v>
      </c>
      <c r="P583" s="38">
        <f t="shared" ca="1" si="137"/>
        <v>20116365.89302073</v>
      </c>
      <c r="Q583" s="38">
        <f t="shared" ca="1" si="138"/>
        <v>6368707.1092879735</v>
      </c>
      <c r="R583" s="12">
        <f t="shared" ca="1" si="139"/>
        <v>9.9248257981957941E-3</v>
      </c>
    </row>
    <row r="584" spans="1:18" x14ac:dyDescent="0.2">
      <c r="A584" s="129">
        <v>9074</v>
      </c>
      <c r="B584" s="129">
        <v>1.3912499998696148E-2</v>
      </c>
      <c r="C584" s="125">
        <v>0.1</v>
      </c>
      <c r="D584" s="127">
        <f t="shared" si="125"/>
        <v>0.90739999999999998</v>
      </c>
      <c r="E584" s="127">
        <f t="shared" si="126"/>
        <v>1.3912499998696148E-2</v>
      </c>
      <c r="F584" s="38">
        <f t="shared" si="127"/>
        <v>9.0740000000000001E-2</v>
      </c>
      <c r="G584" s="38">
        <f t="shared" si="128"/>
        <v>1.3912499998696148E-3</v>
      </c>
      <c r="H584" s="38">
        <f t="shared" si="129"/>
        <v>8.2337475999999993E-2</v>
      </c>
      <c r="I584" s="38">
        <f t="shared" si="130"/>
        <v>7.4713025722399989E-2</v>
      </c>
      <c r="J584" s="38">
        <f t="shared" si="131"/>
        <v>6.7794599540505748E-2</v>
      </c>
      <c r="K584" s="38">
        <f t="shared" si="132"/>
        <v>1.2624202498816885E-3</v>
      </c>
      <c r="L584" s="38">
        <f t="shared" si="133"/>
        <v>1.145520134742644E-3</v>
      </c>
      <c r="M584" s="38">
        <f t="shared" ca="1" si="134"/>
        <v>3.9876742005003542E-3</v>
      </c>
      <c r="N584" s="38">
        <f t="shared" ca="1" si="135"/>
        <v>9.8502167124532793E-6</v>
      </c>
      <c r="O584" s="128">
        <f t="shared" ca="1" si="136"/>
        <v>863923.18222062988</v>
      </c>
      <c r="P584" s="38">
        <f t="shared" ca="1" si="137"/>
        <v>20116365.89302073</v>
      </c>
      <c r="Q584" s="38">
        <f t="shared" ca="1" si="138"/>
        <v>6368707.1092879735</v>
      </c>
      <c r="R584" s="12">
        <f t="shared" ca="1" si="139"/>
        <v>9.9248257981957941E-3</v>
      </c>
    </row>
    <row r="585" spans="1:18" x14ac:dyDescent="0.2">
      <c r="A585" s="129">
        <v>9101</v>
      </c>
      <c r="B585" s="129">
        <v>4.8362499946961179E-3</v>
      </c>
      <c r="C585" s="125">
        <v>0.1</v>
      </c>
      <c r="D585" s="127">
        <f t="shared" si="125"/>
        <v>0.91010000000000002</v>
      </c>
      <c r="E585" s="127">
        <f t="shared" si="126"/>
        <v>4.8362499946961179E-3</v>
      </c>
      <c r="F585" s="38">
        <f t="shared" si="127"/>
        <v>9.1010000000000008E-2</v>
      </c>
      <c r="G585" s="38">
        <f t="shared" si="128"/>
        <v>4.8362499946961183E-4</v>
      </c>
      <c r="H585" s="38">
        <f t="shared" si="129"/>
        <v>8.2828201000000004E-2</v>
      </c>
      <c r="I585" s="38">
        <f t="shared" si="130"/>
        <v>7.53819457301E-2</v>
      </c>
      <c r="J585" s="38">
        <f t="shared" si="131"/>
        <v>6.8605108808964005E-2</v>
      </c>
      <c r="K585" s="38">
        <f t="shared" si="132"/>
        <v>4.4014711201729371E-4</v>
      </c>
      <c r="L585" s="38">
        <f t="shared" si="133"/>
        <v>4.0057788664693903E-4</v>
      </c>
      <c r="M585" s="38">
        <f t="shared" ca="1" si="134"/>
        <v>3.9967769478955291E-3</v>
      </c>
      <c r="N585" s="38">
        <f t="shared" ca="1" si="135"/>
        <v>7.0471499630466362E-8</v>
      </c>
      <c r="O585" s="128">
        <f t="shared" ca="1" si="136"/>
        <v>846138.74768145557</v>
      </c>
      <c r="P585" s="38">
        <f t="shared" ca="1" si="137"/>
        <v>20227050.035478223</v>
      </c>
      <c r="Q585" s="38">
        <f t="shared" ca="1" si="138"/>
        <v>6379982.8304045312</v>
      </c>
      <c r="R585" s="12">
        <f t="shared" ca="1" si="139"/>
        <v>8.3947304680058888E-4</v>
      </c>
    </row>
    <row r="586" spans="1:18" x14ac:dyDescent="0.2">
      <c r="A586" s="129">
        <v>9103</v>
      </c>
      <c r="B586" s="129">
        <v>1.978749998670537E-3</v>
      </c>
      <c r="C586" s="125">
        <v>0.1</v>
      </c>
      <c r="D586" s="127">
        <f t="shared" si="125"/>
        <v>0.9103</v>
      </c>
      <c r="E586" s="127">
        <f t="shared" si="126"/>
        <v>1.978749998670537E-3</v>
      </c>
      <c r="F586" s="38">
        <f t="shared" si="127"/>
        <v>9.103E-2</v>
      </c>
      <c r="G586" s="38">
        <f t="shared" si="128"/>
        <v>1.9787499986705372E-4</v>
      </c>
      <c r="H586" s="38">
        <f t="shared" si="129"/>
        <v>8.2864609000000006E-2</v>
      </c>
      <c r="I586" s="38">
        <f t="shared" si="130"/>
        <v>7.54316535727E-2</v>
      </c>
      <c r="J586" s="38">
        <f t="shared" si="131"/>
        <v>6.8665434247228804E-2</v>
      </c>
      <c r="K586" s="38">
        <f t="shared" si="132"/>
        <v>1.8012561237897899E-4</v>
      </c>
      <c r="L586" s="38">
        <f t="shared" si="133"/>
        <v>1.6396834494858457E-4</v>
      </c>
      <c r="M586" s="38">
        <f t="shared" ca="1" si="134"/>
        <v>3.9974498902077445E-3</v>
      </c>
      <c r="N586" s="38">
        <f t="shared" ca="1" si="135"/>
        <v>4.0751492520923334E-7</v>
      </c>
      <c r="O586" s="128">
        <f t="shared" ca="1" si="136"/>
        <v>844831.1243073917</v>
      </c>
      <c r="P586" s="38">
        <f t="shared" ca="1" si="137"/>
        <v>20235210.580674529</v>
      </c>
      <c r="Q586" s="38">
        <f t="shared" ca="1" si="138"/>
        <v>6380804.2395600323</v>
      </c>
      <c r="R586" s="12">
        <f t="shared" ca="1" si="139"/>
        <v>-2.0186998915372074E-3</v>
      </c>
    </row>
    <row r="587" spans="1:18" x14ac:dyDescent="0.2">
      <c r="A587" s="129">
        <v>9111</v>
      </c>
      <c r="B587" s="129">
        <v>3.5487499990267679E-3</v>
      </c>
      <c r="C587" s="125">
        <v>0.1</v>
      </c>
      <c r="D587" s="127">
        <f t="shared" si="125"/>
        <v>0.91110000000000002</v>
      </c>
      <c r="E587" s="127">
        <f t="shared" si="126"/>
        <v>3.5487499990267679E-3</v>
      </c>
      <c r="F587" s="38">
        <f t="shared" si="127"/>
        <v>9.111000000000001E-2</v>
      </c>
      <c r="G587" s="38">
        <f t="shared" si="128"/>
        <v>3.548749999026768E-4</v>
      </c>
      <c r="H587" s="38">
        <f t="shared" si="129"/>
        <v>8.3010321000000012E-2</v>
      </c>
      <c r="I587" s="38">
        <f t="shared" si="130"/>
        <v>7.563070346310001E-2</v>
      </c>
      <c r="J587" s="38">
        <f t="shared" si="131"/>
        <v>6.8907133925230415E-2</v>
      </c>
      <c r="K587" s="38">
        <f t="shared" si="132"/>
        <v>3.2332661241132882E-4</v>
      </c>
      <c r="L587" s="38">
        <f t="shared" si="133"/>
        <v>2.9458287656796171E-4</v>
      </c>
      <c r="M587" s="38">
        <f t="shared" ca="1" si="134"/>
        <v>4.0001398177012815E-3</v>
      </c>
      <c r="N587" s="38">
        <f t="shared" ca="1" si="135"/>
        <v>2.0375276840301025E-8</v>
      </c>
      <c r="O587" s="128">
        <f t="shared" ca="1" si="136"/>
        <v>839614.02116127394</v>
      </c>
      <c r="P587" s="38">
        <f t="shared" ca="1" si="137"/>
        <v>20267799.701553252</v>
      </c>
      <c r="Q587" s="38">
        <f t="shared" ca="1" si="138"/>
        <v>6384070.7775856871</v>
      </c>
      <c r="R587" s="12">
        <f t="shared" ca="1" si="139"/>
        <v>-4.5138981867451355E-4</v>
      </c>
    </row>
    <row r="588" spans="1:18" x14ac:dyDescent="0.2">
      <c r="A588" s="129">
        <v>9155</v>
      </c>
      <c r="B588" s="129">
        <v>2.6837499972316436E-3</v>
      </c>
      <c r="C588" s="125">
        <v>0.1</v>
      </c>
      <c r="D588" s="127">
        <f t="shared" si="125"/>
        <v>0.91549999999999998</v>
      </c>
      <c r="E588" s="127">
        <f t="shared" si="126"/>
        <v>2.6837499972316436E-3</v>
      </c>
      <c r="F588" s="38">
        <f t="shared" si="127"/>
        <v>9.1550000000000006E-2</v>
      </c>
      <c r="G588" s="38">
        <f t="shared" si="128"/>
        <v>2.6837499972316438E-4</v>
      </c>
      <c r="H588" s="38">
        <f t="shared" si="129"/>
        <v>8.3814025E-2</v>
      </c>
      <c r="I588" s="38">
        <f t="shared" si="130"/>
        <v>7.6731739887499997E-2</v>
      </c>
      <c r="J588" s="38">
        <f t="shared" si="131"/>
        <v>7.0247907867006243E-2</v>
      </c>
      <c r="K588" s="38">
        <f t="shared" si="132"/>
        <v>2.4569731224655697E-4</v>
      </c>
      <c r="L588" s="38">
        <f t="shared" si="133"/>
        <v>2.2493588936172291E-4</v>
      </c>
      <c r="M588" s="38">
        <f t="shared" ca="1" si="134"/>
        <v>4.0148817447133826E-3</v>
      </c>
      <c r="N588" s="38">
        <f t="shared" ca="1" si="135"/>
        <v>1.7719117291537882E-7</v>
      </c>
      <c r="O588" s="128">
        <f t="shared" ca="1" si="136"/>
        <v>811300.95712719869</v>
      </c>
      <c r="P588" s="38">
        <f t="shared" ca="1" si="137"/>
        <v>20445511.607460726</v>
      </c>
      <c r="Q588" s="38">
        <f t="shared" ca="1" si="138"/>
        <v>6401489.5596046764</v>
      </c>
      <c r="R588" s="12">
        <f t="shared" ca="1" si="139"/>
        <v>-1.331131747481739E-3</v>
      </c>
    </row>
    <row r="589" spans="1:18" x14ac:dyDescent="0.2">
      <c r="A589" s="129">
        <v>9262</v>
      </c>
      <c r="B589" s="129">
        <v>1.7307499998423737E-2</v>
      </c>
      <c r="C589" s="125">
        <v>0.1</v>
      </c>
      <c r="D589" s="127">
        <f t="shared" si="125"/>
        <v>0.92620000000000002</v>
      </c>
      <c r="E589" s="127">
        <f t="shared" si="126"/>
        <v>1.7307499998423737E-2</v>
      </c>
      <c r="F589" s="38">
        <f t="shared" si="127"/>
        <v>9.2620000000000008E-2</v>
      </c>
      <c r="G589" s="38">
        <f t="shared" si="128"/>
        <v>1.7307499998423738E-3</v>
      </c>
      <c r="H589" s="38">
        <f t="shared" si="129"/>
        <v>8.5784644000000007E-2</v>
      </c>
      <c r="I589" s="38">
        <f t="shared" si="130"/>
        <v>7.9453737272800015E-2</v>
      </c>
      <c r="J589" s="38">
        <f t="shared" si="131"/>
        <v>7.3590051462067374E-2</v>
      </c>
      <c r="K589" s="38">
        <f t="shared" si="132"/>
        <v>1.6030206498540067E-3</v>
      </c>
      <c r="L589" s="38">
        <f t="shared" si="133"/>
        <v>1.4847177258947811E-3</v>
      </c>
      <c r="M589" s="38">
        <f t="shared" ca="1" si="134"/>
        <v>4.050359465346251E-3</v>
      </c>
      <c r="N589" s="38">
        <f t="shared" ca="1" si="135"/>
        <v>1.75751775113766E-5</v>
      </c>
      <c r="O589" s="128">
        <f t="shared" ca="1" si="136"/>
        <v>745098.67369793984</v>
      </c>
      <c r="P589" s="38">
        <f t="shared" ca="1" si="137"/>
        <v>20866663.082581826</v>
      </c>
      <c r="Q589" s="38">
        <f t="shared" ca="1" si="138"/>
        <v>6439965.9812180158</v>
      </c>
      <c r="R589" s="12">
        <f t="shared" ca="1" si="139"/>
        <v>1.3257140533077486E-2</v>
      </c>
    </row>
    <row r="590" spans="1:18" x14ac:dyDescent="0.2">
      <c r="A590" s="129">
        <v>9298</v>
      </c>
      <c r="B590" s="129">
        <v>-2.1275000035529956E-3</v>
      </c>
      <c r="C590" s="125">
        <v>0.1</v>
      </c>
      <c r="D590" s="127">
        <f t="shared" si="125"/>
        <v>0.92979999999999996</v>
      </c>
      <c r="E590" s="127">
        <f t="shared" si="126"/>
        <v>-2.1275000035529956E-3</v>
      </c>
      <c r="F590" s="38">
        <f t="shared" si="127"/>
        <v>9.2980000000000007E-2</v>
      </c>
      <c r="G590" s="38">
        <f t="shared" si="128"/>
        <v>-2.1275000035529958E-4</v>
      </c>
      <c r="H590" s="38">
        <f t="shared" si="129"/>
        <v>8.6452804000000008E-2</v>
      </c>
      <c r="I590" s="38">
        <f t="shared" si="130"/>
        <v>8.0383817159200011E-2</v>
      </c>
      <c r="J590" s="38">
        <f t="shared" si="131"/>
        <v>7.4740873194624163E-2</v>
      </c>
      <c r="K590" s="38">
        <f t="shared" si="132"/>
        <v>-1.9781495033035755E-4</v>
      </c>
      <c r="L590" s="38">
        <f t="shared" si="133"/>
        <v>-1.8392834081716643E-4</v>
      </c>
      <c r="M590" s="38">
        <f t="shared" ca="1" si="134"/>
        <v>4.0621773777627761E-3</v>
      </c>
      <c r="N590" s="38">
        <f t="shared" ca="1" si="135"/>
        <v>3.8312106084772076E-6</v>
      </c>
      <c r="O590" s="128">
        <f t="shared" ca="1" si="136"/>
        <v>723654.23548640648</v>
      </c>
      <c r="P590" s="38">
        <f t="shared" ca="1" si="137"/>
        <v>21004769.827376682</v>
      </c>
      <c r="Q590" s="38">
        <f t="shared" ca="1" si="138"/>
        <v>6451667.488683451</v>
      </c>
      <c r="R590" s="12">
        <f t="shared" ca="1" si="139"/>
        <v>-6.1896773813157717E-3</v>
      </c>
    </row>
    <row r="591" spans="1:18" x14ac:dyDescent="0.2">
      <c r="A591" s="129">
        <v>9316</v>
      </c>
      <c r="B591" s="129">
        <v>-8.4500000230036676E-4</v>
      </c>
      <c r="C591" s="125">
        <v>0.1</v>
      </c>
      <c r="D591" s="127">
        <f t="shared" si="125"/>
        <v>0.93159999999999998</v>
      </c>
      <c r="E591" s="127">
        <f t="shared" si="126"/>
        <v>-8.4500000230036676E-4</v>
      </c>
      <c r="F591" s="38">
        <f t="shared" si="127"/>
        <v>9.3160000000000007E-2</v>
      </c>
      <c r="G591" s="38">
        <f t="shared" si="128"/>
        <v>-8.4500000230036687E-5</v>
      </c>
      <c r="H591" s="38">
        <f t="shared" si="129"/>
        <v>8.678785600000001E-2</v>
      </c>
      <c r="I591" s="38">
        <f t="shared" si="130"/>
        <v>8.0851566649600012E-2</v>
      </c>
      <c r="J591" s="38">
        <f t="shared" si="131"/>
        <v>7.5321319490767369E-2</v>
      </c>
      <c r="K591" s="38">
        <f t="shared" si="132"/>
        <v>-7.8720200214302174E-5</v>
      </c>
      <c r="L591" s="38">
        <f t="shared" si="133"/>
        <v>-7.3335738519643906E-5</v>
      </c>
      <c r="M591" s="38">
        <f t="shared" ca="1" si="134"/>
        <v>4.0680639566438165E-3</v>
      </c>
      <c r="N591" s="38">
        <f t="shared" ca="1" si="135"/>
        <v>2.4138197464676294E-6</v>
      </c>
      <c r="O591" s="128">
        <f t="shared" ca="1" si="136"/>
        <v>713086.1441692604</v>
      </c>
      <c r="P591" s="38">
        <f t="shared" ca="1" si="137"/>
        <v>21073132.748839136</v>
      </c>
      <c r="Q591" s="38">
        <f t="shared" ca="1" si="138"/>
        <v>6457282.3877303014</v>
      </c>
      <c r="R591" s="12">
        <f t="shared" ca="1" si="139"/>
        <v>-4.9130639589441832E-3</v>
      </c>
    </row>
    <row r="592" spans="1:18" x14ac:dyDescent="0.2">
      <c r="A592" s="129">
        <v>9567</v>
      </c>
      <c r="B592" s="129">
        <v>5.0387500014039688E-3</v>
      </c>
      <c r="C592" s="125">
        <v>0.1</v>
      </c>
      <c r="D592" s="127">
        <f t="shared" si="125"/>
        <v>0.95669999999999999</v>
      </c>
      <c r="E592" s="127">
        <f t="shared" si="126"/>
        <v>5.0387500014039688E-3</v>
      </c>
      <c r="F592" s="38">
        <f t="shared" si="127"/>
        <v>9.5670000000000005E-2</v>
      </c>
      <c r="G592" s="38">
        <f t="shared" si="128"/>
        <v>5.038750001403969E-4</v>
      </c>
      <c r="H592" s="38">
        <f t="shared" si="129"/>
        <v>9.1527489000000004E-2</v>
      </c>
      <c r="I592" s="38">
        <f t="shared" si="130"/>
        <v>8.7564348726300006E-2</v>
      </c>
      <c r="J592" s="38">
        <f t="shared" si="131"/>
        <v>8.377281242645121E-2</v>
      </c>
      <c r="K592" s="38">
        <f t="shared" si="132"/>
        <v>4.8205721263431769E-4</v>
      </c>
      <c r="L592" s="38">
        <f t="shared" si="133"/>
        <v>4.6118413532725175E-4</v>
      </c>
      <c r="M592" s="38">
        <f t="shared" ca="1" si="134"/>
        <v>4.1485946103444298E-3</v>
      </c>
      <c r="N592" s="38">
        <f t="shared" ca="1" si="135"/>
        <v>7.9237662023236088E-8</v>
      </c>
      <c r="O592" s="128">
        <f t="shared" ca="1" si="136"/>
        <v>576109.52225547715</v>
      </c>
      <c r="P592" s="38">
        <f t="shared" ca="1" si="137"/>
        <v>21976849.819958914</v>
      </c>
      <c r="Q592" s="38">
        <f t="shared" ca="1" si="138"/>
        <v>6519083.3039012318</v>
      </c>
      <c r="R592" s="12">
        <f t="shared" ca="1" si="139"/>
        <v>8.9015539105953903E-4</v>
      </c>
    </row>
    <row r="593" spans="1:18" x14ac:dyDescent="0.2">
      <c r="A593" s="129">
        <v>9575</v>
      </c>
      <c r="B593" s="129">
        <v>6.0874999326188117E-4</v>
      </c>
      <c r="C593" s="125">
        <v>0.1</v>
      </c>
      <c r="D593" s="127">
        <f t="shared" si="125"/>
        <v>0.95750000000000002</v>
      </c>
      <c r="E593" s="127">
        <f t="shared" si="126"/>
        <v>6.0874999326188117E-4</v>
      </c>
      <c r="F593" s="38">
        <f t="shared" si="127"/>
        <v>9.5750000000000002E-2</v>
      </c>
      <c r="G593" s="38">
        <f t="shared" si="128"/>
        <v>6.0874999326188119E-5</v>
      </c>
      <c r="H593" s="38">
        <f t="shared" si="129"/>
        <v>9.1680625000000002E-2</v>
      </c>
      <c r="I593" s="38">
        <f t="shared" si="130"/>
        <v>8.7784198437500002E-2</v>
      </c>
      <c r="J593" s="38">
        <f t="shared" si="131"/>
        <v>8.4053370003906253E-2</v>
      </c>
      <c r="K593" s="38">
        <f t="shared" si="132"/>
        <v>5.8287811854825127E-5</v>
      </c>
      <c r="L593" s="38">
        <f t="shared" si="133"/>
        <v>5.5810579850995062E-5</v>
      </c>
      <c r="M593" s="38">
        <f t="shared" ca="1" si="134"/>
        <v>4.1511136229436356E-3</v>
      </c>
      <c r="N593" s="38">
        <f t="shared" ca="1" si="135"/>
        <v>1.2548340084892095E-6</v>
      </c>
      <c r="O593" s="128">
        <f t="shared" ca="1" si="136"/>
        <v>572053.82490502903</v>
      </c>
      <c r="P593" s="38">
        <f t="shared" ca="1" si="137"/>
        <v>22004089.447871894</v>
      </c>
      <c r="Q593" s="38">
        <f t="shared" ca="1" si="138"/>
        <v>6520544.1317779357</v>
      </c>
      <c r="R593" s="12">
        <f t="shared" ca="1" si="139"/>
        <v>-3.5423636296817544E-3</v>
      </c>
    </row>
    <row r="594" spans="1:18" x14ac:dyDescent="0.2">
      <c r="A594" s="129">
        <v>9594</v>
      </c>
      <c r="B594" s="129">
        <v>-6.0375000030035153E-3</v>
      </c>
      <c r="C594" s="125">
        <v>0.1</v>
      </c>
      <c r="D594" s="127">
        <f t="shared" si="125"/>
        <v>0.95940000000000003</v>
      </c>
      <c r="E594" s="127">
        <f t="shared" si="126"/>
        <v>-6.0375000030035153E-3</v>
      </c>
      <c r="F594" s="38">
        <f t="shared" si="127"/>
        <v>9.5940000000000011E-2</v>
      </c>
      <c r="G594" s="38">
        <f t="shared" si="128"/>
        <v>-6.0375000030035155E-4</v>
      </c>
      <c r="H594" s="38">
        <f t="shared" si="129"/>
        <v>9.2044836000000019E-2</v>
      </c>
      <c r="I594" s="38">
        <f t="shared" si="130"/>
        <v>8.8307815658400027E-2</v>
      </c>
      <c r="J594" s="38">
        <f t="shared" si="131"/>
        <v>8.4722518342668987E-2</v>
      </c>
      <c r="K594" s="38">
        <f t="shared" si="132"/>
        <v>-5.7923775028815726E-4</v>
      </c>
      <c r="L594" s="38">
        <f t="shared" si="133"/>
        <v>-5.5572069762645812E-4</v>
      </c>
      <c r="M594" s="38">
        <f t="shared" ca="1" si="134"/>
        <v>4.1570844676107176E-3</v>
      </c>
      <c r="N594" s="38">
        <f t="shared" ca="1" si="135"/>
        <v>1.0392955252848888E-5</v>
      </c>
      <c r="O594" s="128">
        <f t="shared" ca="1" si="136"/>
        <v>562496.16782748466</v>
      </c>
      <c r="P594" s="38">
        <f t="shared" ca="1" si="137"/>
        <v>22068386.01068294</v>
      </c>
      <c r="Q594" s="38">
        <f t="shared" ca="1" si="138"/>
        <v>6523887.0223204158</v>
      </c>
      <c r="R594" s="12">
        <f t="shared" ca="1" si="139"/>
        <v>-1.0194584470614233E-2</v>
      </c>
    </row>
    <row r="595" spans="1:18" x14ac:dyDescent="0.2">
      <c r="A595" s="129">
        <v>9594</v>
      </c>
      <c r="B595" s="129">
        <v>-3.0374999987543561E-3</v>
      </c>
      <c r="C595" s="125">
        <v>0.1</v>
      </c>
      <c r="D595" s="127">
        <f t="shared" si="125"/>
        <v>0.95940000000000003</v>
      </c>
      <c r="E595" s="127">
        <f t="shared" si="126"/>
        <v>-3.0374999987543561E-3</v>
      </c>
      <c r="F595" s="38">
        <f t="shared" si="127"/>
        <v>9.5940000000000011E-2</v>
      </c>
      <c r="G595" s="38">
        <f t="shared" si="128"/>
        <v>-3.0374999987543562E-4</v>
      </c>
      <c r="H595" s="38">
        <f t="shared" si="129"/>
        <v>9.2044836000000019E-2</v>
      </c>
      <c r="I595" s="38">
        <f t="shared" si="130"/>
        <v>8.8307815658400027E-2</v>
      </c>
      <c r="J595" s="38">
        <f t="shared" si="131"/>
        <v>8.4722518342668987E-2</v>
      </c>
      <c r="K595" s="38">
        <f t="shared" si="132"/>
        <v>-2.9141774988049297E-4</v>
      </c>
      <c r="L595" s="38">
        <f t="shared" si="133"/>
        <v>-2.7958618923534497E-4</v>
      </c>
      <c r="M595" s="38">
        <f t="shared" ca="1" si="134"/>
        <v>4.1570844676107176E-3</v>
      </c>
      <c r="N595" s="38">
        <f t="shared" ca="1" si="135"/>
        <v>5.176204564366161E-6</v>
      </c>
      <c r="O595" s="128">
        <f t="shared" ca="1" si="136"/>
        <v>562496.16782748466</v>
      </c>
      <c r="P595" s="38">
        <f t="shared" ca="1" si="137"/>
        <v>22068386.01068294</v>
      </c>
      <c r="Q595" s="38">
        <f t="shared" ca="1" si="138"/>
        <v>6523887.0223204158</v>
      </c>
      <c r="R595" s="12">
        <f t="shared" ca="1" si="139"/>
        <v>-7.1945844663650737E-3</v>
      </c>
    </row>
    <row r="596" spans="1:18" x14ac:dyDescent="0.2">
      <c r="A596" s="129">
        <v>9594</v>
      </c>
      <c r="B596" s="129">
        <v>1.0962499996821862E-2</v>
      </c>
      <c r="C596" s="125">
        <v>0.1</v>
      </c>
      <c r="D596" s="127">
        <f t="shared" si="125"/>
        <v>0.95940000000000003</v>
      </c>
      <c r="E596" s="127">
        <f t="shared" si="126"/>
        <v>1.0962499996821862E-2</v>
      </c>
      <c r="F596" s="38">
        <f t="shared" si="127"/>
        <v>9.5940000000000011E-2</v>
      </c>
      <c r="G596" s="38">
        <f t="shared" si="128"/>
        <v>1.0962499996821863E-3</v>
      </c>
      <c r="H596" s="38">
        <f t="shared" si="129"/>
        <v>9.2044836000000019E-2</v>
      </c>
      <c r="I596" s="38">
        <f t="shared" si="130"/>
        <v>8.8307815658400027E-2</v>
      </c>
      <c r="J596" s="38">
        <f t="shared" si="131"/>
        <v>8.4722518342668987E-2</v>
      </c>
      <c r="K596" s="38">
        <f t="shared" si="132"/>
        <v>1.0517422496950895E-3</v>
      </c>
      <c r="L596" s="38">
        <f t="shared" si="133"/>
        <v>1.009041514357469E-3</v>
      </c>
      <c r="M596" s="38">
        <f t="shared" ca="1" si="134"/>
        <v>4.1570844676107176E-3</v>
      </c>
      <c r="N596" s="38">
        <f t="shared" ca="1" si="135"/>
        <v>4.63136805252282E-6</v>
      </c>
      <c r="O596" s="128">
        <f t="shared" ca="1" si="136"/>
        <v>562496.16782748466</v>
      </c>
      <c r="P596" s="38">
        <f t="shared" ca="1" si="137"/>
        <v>22068386.01068294</v>
      </c>
      <c r="Q596" s="38">
        <f t="shared" ca="1" si="138"/>
        <v>6523887.0223204158</v>
      </c>
      <c r="R596" s="12">
        <f t="shared" ca="1" si="139"/>
        <v>6.8054155292111441E-3</v>
      </c>
    </row>
    <row r="597" spans="1:18" x14ac:dyDescent="0.2">
      <c r="A597" s="129">
        <v>9629</v>
      </c>
      <c r="B597" s="129">
        <v>5.5562499983352609E-3</v>
      </c>
      <c r="C597" s="125">
        <v>0.1</v>
      </c>
      <c r="D597" s="127">
        <f t="shared" ref="D597:D660" si="140">A597/A$18</f>
        <v>0.96289999999999998</v>
      </c>
      <c r="E597" s="127">
        <f t="shared" ref="E597:E660" si="141">B597/B$18</f>
        <v>5.5562499983352609E-3</v>
      </c>
      <c r="F597" s="38">
        <f t="shared" ref="F597:F660" si="142">$C597*D597</f>
        <v>9.6290000000000001E-2</v>
      </c>
      <c r="G597" s="38">
        <f t="shared" ref="G597:G660" si="143">$C597*E597</f>
        <v>5.5562499983352609E-4</v>
      </c>
      <c r="H597" s="38">
        <f t="shared" ref="H597:H660" si="144">C597*D597*D597</f>
        <v>9.2717641000000003E-2</v>
      </c>
      <c r="I597" s="38">
        <f t="shared" ref="I597:I660" si="145">C597*D597*D597*D597</f>
        <v>8.9277816518900002E-2</v>
      </c>
      <c r="J597" s="38">
        <f t="shared" ref="J597:J660" si="146">C597*D597*D597*D597*D597</f>
        <v>8.5965609526048814E-2</v>
      </c>
      <c r="K597" s="38">
        <f t="shared" ref="K597:K660" si="147">C597*E597*D597</f>
        <v>5.3501131233970223E-4</v>
      </c>
      <c r="L597" s="38">
        <f t="shared" ref="L597:L660" si="148">C597*E597*D597*D597</f>
        <v>5.1516239265189927E-4</v>
      </c>
      <c r="M597" s="38">
        <f t="shared" ref="M597:M660" ca="1" si="149">+E$4+E$5*D597+E$6*D597^2</f>
        <v>4.1680398805278487E-3</v>
      </c>
      <c r="N597" s="38">
        <f t="shared" ref="N597:N660" ca="1" si="150">C597*(M597-E597)^2</f>
        <v>1.9271273311828693E-7</v>
      </c>
      <c r="O597" s="128">
        <f t="shared" ref="O597:O660" ca="1" si="151">(C597*O$1-O$2*F597+O$3*H597)^2</f>
        <v>545163.13984915812</v>
      </c>
      <c r="P597" s="38">
        <f t="shared" ref="P597:P660" ca="1" si="152">(-C597*O$2+O$4*F597-O$5*H597)^2</f>
        <v>22185354.253611594</v>
      </c>
      <c r="Q597" s="38">
        <f t="shared" ref="Q597:Q660" ca="1" si="153">+(C597*O$3-F597*O$5+H597*O$6)^2</f>
        <v>6529578.2627069065</v>
      </c>
      <c r="R597" s="12">
        <f t="shared" ref="R597:R660" ca="1" si="154">+E597-M597</f>
        <v>1.3882101178074122E-3</v>
      </c>
    </row>
    <row r="598" spans="1:18" x14ac:dyDescent="0.2">
      <c r="A598" s="129">
        <v>9629</v>
      </c>
      <c r="B598" s="129">
        <v>7.456250001268927E-3</v>
      </c>
      <c r="C598" s="125">
        <v>0.1</v>
      </c>
      <c r="D598" s="127">
        <f t="shared" si="140"/>
        <v>0.96289999999999998</v>
      </c>
      <c r="E598" s="127">
        <f t="shared" si="141"/>
        <v>7.456250001268927E-3</v>
      </c>
      <c r="F598" s="38">
        <f t="shared" si="142"/>
        <v>9.6290000000000001E-2</v>
      </c>
      <c r="G598" s="38">
        <f t="shared" si="143"/>
        <v>7.4562500012689272E-4</v>
      </c>
      <c r="H598" s="38">
        <f t="shared" si="144"/>
        <v>9.2717641000000003E-2</v>
      </c>
      <c r="I598" s="38">
        <f t="shared" si="145"/>
        <v>8.9277816518900002E-2</v>
      </c>
      <c r="J598" s="38">
        <f t="shared" si="146"/>
        <v>8.5965609526048814E-2</v>
      </c>
      <c r="K598" s="38">
        <f t="shared" si="147"/>
        <v>7.1796231262218502E-4</v>
      </c>
      <c r="L598" s="38">
        <f t="shared" si="148"/>
        <v>6.9132591082390199E-4</v>
      </c>
      <c r="M598" s="38">
        <f t="shared" ca="1" si="149"/>
        <v>4.1680398805278487E-3</v>
      </c>
      <c r="N598" s="38">
        <f t="shared" ca="1" si="150"/>
        <v>1.0812325798144057E-6</v>
      </c>
      <c r="O598" s="128">
        <f t="shared" ca="1" si="151"/>
        <v>545163.13984915812</v>
      </c>
      <c r="P598" s="38">
        <f t="shared" ca="1" si="152"/>
        <v>22185354.253611594</v>
      </c>
      <c r="Q598" s="38">
        <f t="shared" ca="1" si="153"/>
        <v>6529578.2627069065</v>
      </c>
      <c r="R598" s="12">
        <f t="shared" ca="1" si="154"/>
        <v>3.2882101207410783E-3</v>
      </c>
    </row>
    <row r="599" spans="1:18" x14ac:dyDescent="0.2">
      <c r="A599" s="129">
        <v>9629</v>
      </c>
      <c r="B599" s="129">
        <v>8.456249997834675E-3</v>
      </c>
      <c r="C599" s="125">
        <v>0.1</v>
      </c>
      <c r="D599" s="127">
        <f t="shared" si="140"/>
        <v>0.96289999999999998</v>
      </c>
      <c r="E599" s="127">
        <f t="shared" si="141"/>
        <v>8.456249997834675E-3</v>
      </c>
      <c r="F599" s="38">
        <f t="shared" si="142"/>
        <v>9.6290000000000001E-2</v>
      </c>
      <c r="G599" s="38">
        <f t="shared" si="143"/>
        <v>8.456249997834675E-4</v>
      </c>
      <c r="H599" s="38">
        <f t="shared" si="144"/>
        <v>9.2717641000000003E-2</v>
      </c>
      <c r="I599" s="38">
        <f t="shared" si="145"/>
        <v>8.9277816518900002E-2</v>
      </c>
      <c r="J599" s="38">
        <f t="shared" si="146"/>
        <v>8.5965609526048814E-2</v>
      </c>
      <c r="K599" s="38">
        <f t="shared" si="147"/>
        <v>8.1425231229150083E-4</v>
      </c>
      <c r="L599" s="38">
        <f t="shared" si="148"/>
        <v>7.8404355150548614E-4</v>
      </c>
      <c r="M599" s="38">
        <f t="shared" ca="1" si="149"/>
        <v>4.1680398805278487E-3</v>
      </c>
      <c r="N599" s="38">
        <f t="shared" ca="1" si="150"/>
        <v>1.8388746010172627E-6</v>
      </c>
      <c r="O599" s="128">
        <f t="shared" ca="1" si="151"/>
        <v>545163.13984915812</v>
      </c>
      <c r="P599" s="38">
        <f t="shared" ca="1" si="152"/>
        <v>22185354.253611594</v>
      </c>
      <c r="Q599" s="38">
        <f t="shared" ca="1" si="153"/>
        <v>6529578.2627069065</v>
      </c>
      <c r="R599" s="12">
        <f t="shared" ca="1" si="154"/>
        <v>4.2882101173068263E-3</v>
      </c>
    </row>
    <row r="600" spans="1:18" x14ac:dyDescent="0.2">
      <c r="A600" s="129">
        <v>9629</v>
      </c>
      <c r="B600" s="129">
        <v>1.7456249996030238E-2</v>
      </c>
      <c r="C600" s="125">
        <v>0.1</v>
      </c>
      <c r="D600" s="127">
        <f t="shared" si="140"/>
        <v>0.96289999999999998</v>
      </c>
      <c r="E600" s="127">
        <f t="shared" si="141"/>
        <v>1.7456249996030238E-2</v>
      </c>
      <c r="F600" s="38">
        <f t="shared" si="142"/>
        <v>9.6290000000000001E-2</v>
      </c>
      <c r="G600" s="38">
        <f t="shared" si="143"/>
        <v>1.7456249996030239E-3</v>
      </c>
      <c r="H600" s="38">
        <f t="shared" si="144"/>
        <v>9.2717641000000003E-2</v>
      </c>
      <c r="I600" s="38">
        <f t="shared" si="145"/>
        <v>8.9277816518900002E-2</v>
      </c>
      <c r="J600" s="38">
        <f t="shared" si="146"/>
        <v>8.5965609526048814E-2</v>
      </c>
      <c r="K600" s="38">
        <f t="shared" si="147"/>
        <v>1.6808623121177518E-3</v>
      </c>
      <c r="L600" s="38">
        <f t="shared" si="148"/>
        <v>1.6185023203381832E-3</v>
      </c>
      <c r="M600" s="38">
        <f t="shared" ca="1" si="149"/>
        <v>4.1680398805278487E-3</v>
      </c>
      <c r="N600" s="38">
        <f t="shared" ca="1" si="150"/>
        <v>1.7657652807374001E-5</v>
      </c>
      <c r="O600" s="128">
        <f t="shared" ca="1" si="151"/>
        <v>545163.13984915812</v>
      </c>
      <c r="P600" s="38">
        <f t="shared" ca="1" si="152"/>
        <v>22185354.253611594</v>
      </c>
      <c r="Q600" s="38">
        <f t="shared" ca="1" si="153"/>
        <v>6529578.2627069065</v>
      </c>
      <c r="R600" s="12">
        <f t="shared" ca="1" si="154"/>
        <v>1.3288210115502389E-2</v>
      </c>
    </row>
    <row r="601" spans="1:18" x14ac:dyDescent="0.2">
      <c r="A601" s="129">
        <v>9648</v>
      </c>
      <c r="B601" s="129">
        <v>-2.1900000065215863E-3</v>
      </c>
      <c r="C601" s="125">
        <v>0.1</v>
      </c>
      <c r="D601" s="127">
        <f t="shared" si="140"/>
        <v>0.96479999999999999</v>
      </c>
      <c r="E601" s="127">
        <f t="shared" si="141"/>
        <v>-2.1900000065215863E-3</v>
      </c>
      <c r="F601" s="38">
        <f t="shared" si="142"/>
        <v>9.648000000000001E-2</v>
      </c>
      <c r="G601" s="38">
        <f t="shared" si="143"/>
        <v>-2.1900000065215865E-4</v>
      </c>
      <c r="H601" s="38">
        <f t="shared" si="144"/>
        <v>9.3083904000000009E-2</v>
      </c>
      <c r="I601" s="38">
        <f t="shared" si="145"/>
        <v>8.9807350579200002E-2</v>
      </c>
      <c r="J601" s="38">
        <f t="shared" si="146"/>
        <v>8.664613183881216E-2</v>
      </c>
      <c r="K601" s="38">
        <f t="shared" si="147"/>
        <v>-2.1129120062920266E-4</v>
      </c>
      <c r="L601" s="38">
        <f t="shared" si="148"/>
        <v>-2.0385375036705472E-4</v>
      </c>
      <c r="M601" s="38">
        <f t="shared" ca="1" si="149"/>
        <v>4.1739634841707965E-3</v>
      </c>
      <c r="N601" s="38">
        <f t="shared" ca="1" si="150"/>
        <v>4.0500031310865581E-6</v>
      </c>
      <c r="O601" s="128">
        <f t="shared" ca="1" si="151"/>
        <v>535900.9662311062</v>
      </c>
      <c r="P601" s="38">
        <f t="shared" ca="1" si="152"/>
        <v>22248046.647582136</v>
      </c>
      <c r="Q601" s="38">
        <f t="shared" ca="1" si="153"/>
        <v>6532414.2017075</v>
      </c>
      <c r="R601" s="12">
        <f t="shared" ca="1" si="154"/>
        <v>-6.3639634906923828E-3</v>
      </c>
    </row>
    <row r="602" spans="1:18" x14ac:dyDescent="0.2">
      <c r="A602" s="129">
        <v>9648</v>
      </c>
      <c r="B602" s="129">
        <v>7.8099999955156818E-3</v>
      </c>
      <c r="C602" s="125">
        <v>0.1</v>
      </c>
      <c r="D602" s="127">
        <f t="shared" si="140"/>
        <v>0.96479999999999999</v>
      </c>
      <c r="E602" s="127">
        <f t="shared" si="141"/>
        <v>7.8099999955156818E-3</v>
      </c>
      <c r="F602" s="38">
        <f t="shared" si="142"/>
        <v>9.648000000000001E-2</v>
      </c>
      <c r="G602" s="38">
        <f t="shared" si="143"/>
        <v>7.8099999955156825E-4</v>
      </c>
      <c r="H602" s="38">
        <f t="shared" si="144"/>
        <v>9.3083904000000009E-2</v>
      </c>
      <c r="I602" s="38">
        <f t="shared" si="145"/>
        <v>8.9807350579200002E-2</v>
      </c>
      <c r="J602" s="38">
        <f t="shared" si="146"/>
        <v>8.664613183881216E-2</v>
      </c>
      <c r="K602" s="38">
        <f t="shared" si="147"/>
        <v>7.5350879956735304E-4</v>
      </c>
      <c r="L602" s="38">
        <f t="shared" si="148"/>
        <v>7.2698528982258225E-4</v>
      </c>
      <c r="M602" s="38">
        <f t="shared" ca="1" si="149"/>
        <v>4.1739634841707965E-3</v>
      </c>
      <c r="N602" s="38">
        <f t="shared" ca="1" si="150"/>
        <v>1.3220761511833085E-6</v>
      </c>
      <c r="O602" s="128">
        <f t="shared" ca="1" si="151"/>
        <v>535900.9662311062</v>
      </c>
      <c r="P602" s="38">
        <f t="shared" ca="1" si="152"/>
        <v>22248046.647582136</v>
      </c>
      <c r="Q602" s="38">
        <f t="shared" ca="1" si="153"/>
        <v>6532414.2017075</v>
      </c>
      <c r="R602" s="12">
        <f t="shared" ca="1" si="154"/>
        <v>3.6360365113448853E-3</v>
      </c>
    </row>
    <row r="603" spans="1:18" x14ac:dyDescent="0.2">
      <c r="A603" s="129">
        <v>9648</v>
      </c>
      <c r="B603" s="129">
        <v>9.8099999959231354E-3</v>
      </c>
      <c r="C603" s="125">
        <v>0.1</v>
      </c>
      <c r="D603" s="127">
        <f t="shared" si="140"/>
        <v>0.96479999999999999</v>
      </c>
      <c r="E603" s="127">
        <f t="shared" si="141"/>
        <v>9.8099999959231354E-3</v>
      </c>
      <c r="F603" s="38">
        <f t="shared" si="142"/>
        <v>9.648000000000001E-2</v>
      </c>
      <c r="G603" s="38">
        <f t="shared" si="143"/>
        <v>9.8099999959231363E-4</v>
      </c>
      <c r="H603" s="38">
        <f t="shared" si="144"/>
        <v>9.3083904000000009E-2</v>
      </c>
      <c r="I603" s="38">
        <f t="shared" si="145"/>
        <v>8.9807350579200002E-2</v>
      </c>
      <c r="J603" s="38">
        <f t="shared" si="146"/>
        <v>8.664613183881216E-2</v>
      </c>
      <c r="K603" s="38">
        <f t="shared" si="147"/>
        <v>9.464687996066642E-4</v>
      </c>
      <c r="L603" s="38">
        <f t="shared" si="148"/>
        <v>9.1315309786050962E-4</v>
      </c>
      <c r="M603" s="38">
        <f t="shared" ca="1" si="149"/>
        <v>4.1739634841707965E-3</v>
      </c>
      <c r="N603" s="38">
        <f t="shared" ca="1" si="150"/>
        <v>3.1764907561805475E-6</v>
      </c>
      <c r="O603" s="128">
        <f t="shared" ca="1" si="151"/>
        <v>535900.9662311062</v>
      </c>
      <c r="P603" s="38">
        <f t="shared" ca="1" si="152"/>
        <v>22248046.647582136</v>
      </c>
      <c r="Q603" s="38">
        <f t="shared" ca="1" si="153"/>
        <v>6532414.2017075</v>
      </c>
      <c r="R603" s="12">
        <f t="shared" ca="1" si="154"/>
        <v>5.6360365117523389E-3</v>
      </c>
    </row>
    <row r="604" spans="1:18" x14ac:dyDescent="0.2">
      <c r="A604" s="129">
        <v>9659</v>
      </c>
      <c r="B604" s="129">
        <v>2.0937499939464033E-3</v>
      </c>
      <c r="C604" s="125">
        <v>1</v>
      </c>
      <c r="D604" s="127">
        <f t="shared" si="140"/>
        <v>0.96589999999999998</v>
      </c>
      <c r="E604" s="127">
        <f t="shared" si="141"/>
        <v>2.0937499939464033E-3</v>
      </c>
      <c r="F604" s="38">
        <f t="shared" si="142"/>
        <v>0.96589999999999998</v>
      </c>
      <c r="G604" s="38">
        <f t="shared" si="143"/>
        <v>2.0937499939464033E-3</v>
      </c>
      <c r="H604" s="38">
        <f t="shared" si="144"/>
        <v>0.93296280999999992</v>
      </c>
      <c r="I604" s="38">
        <f t="shared" si="145"/>
        <v>0.90114877817899985</v>
      </c>
      <c r="J604" s="38">
        <f t="shared" si="146"/>
        <v>0.870419604843096</v>
      </c>
      <c r="K604" s="38">
        <f t="shared" si="147"/>
        <v>2.022353119152831E-3</v>
      </c>
      <c r="L604" s="38">
        <f t="shared" si="148"/>
        <v>1.9533908777897195E-3</v>
      </c>
      <c r="M604" s="38">
        <f t="shared" ca="1" si="149"/>
        <v>4.1773853416707269E-3</v>
      </c>
      <c r="N604" s="38">
        <f t="shared" ca="1" si="150"/>
        <v>4.3415362622862627E-6</v>
      </c>
      <c r="O604" s="128">
        <f t="shared" ca="1" si="151"/>
        <v>53058567.689949498</v>
      </c>
      <c r="P604" s="38">
        <f t="shared" ca="1" si="152"/>
        <v>2228408198.3848782</v>
      </c>
      <c r="Q604" s="38">
        <f t="shared" ca="1" si="153"/>
        <v>653397443.45758045</v>
      </c>
      <c r="R604" s="12">
        <f t="shared" ca="1" si="154"/>
        <v>-2.0836353477243236E-3</v>
      </c>
    </row>
    <row r="605" spans="1:18" x14ac:dyDescent="0.2">
      <c r="A605" s="129">
        <v>9662.5</v>
      </c>
      <c r="B605" s="129">
        <v>1.3431249972200021E-3</v>
      </c>
      <c r="C605" s="125">
        <v>1</v>
      </c>
      <c r="D605" s="127">
        <f t="shared" si="140"/>
        <v>0.96625000000000005</v>
      </c>
      <c r="E605" s="127">
        <f t="shared" si="141"/>
        <v>1.3431249972200021E-3</v>
      </c>
      <c r="F605" s="38">
        <f t="shared" si="142"/>
        <v>0.96625000000000005</v>
      </c>
      <c r="G605" s="38">
        <f t="shared" si="143"/>
        <v>1.3431249972200021E-3</v>
      </c>
      <c r="H605" s="38">
        <f t="shared" si="144"/>
        <v>0.93363906250000006</v>
      </c>
      <c r="I605" s="38">
        <f t="shared" si="145"/>
        <v>0.90212874414062516</v>
      </c>
      <c r="J605" s="38">
        <f t="shared" si="146"/>
        <v>0.87168189902587911</v>
      </c>
      <c r="K605" s="38">
        <f t="shared" si="147"/>
        <v>1.2977945285638272E-3</v>
      </c>
      <c r="L605" s="38">
        <f t="shared" si="148"/>
        <v>1.253993963224798E-3</v>
      </c>
      <c r="M605" s="38">
        <f t="shared" ca="1" si="149"/>
        <v>4.1784729461480782E-3</v>
      </c>
      <c r="N605" s="38">
        <f t="shared" ca="1" si="150"/>
        <v>8.0391979914906481E-6</v>
      </c>
      <c r="O605" s="128">
        <f t="shared" ca="1" si="151"/>
        <v>52890165.467391334</v>
      </c>
      <c r="P605" s="38">
        <f t="shared" ca="1" si="152"/>
        <v>2229550763.3632483</v>
      </c>
      <c r="Q605" s="38">
        <f t="shared" ca="1" si="153"/>
        <v>653445831.44896173</v>
      </c>
      <c r="R605" s="12">
        <f t="shared" ca="1" si="154"/>
        <v>-2.8353479489280761E-3</v>
      </c>
    </row>
    <row r="606" spans="1:18" x14ac:dyDescent="0.2">
      <c r="A606" s="129">
        <v>9664</v>
      </c>
      <c r="B606" s="129">
        <v>2.1500000002561137E-3</v>
      </c>
      <c r="C606" s="125">
        <v>1</v>
      </c>
      <c r="D606" s="127">
        <f t="shared" si="140"/>
        <v>0.96640000000000004</v>
      </c>
      <c r="E606" s="127">
        <f t="shared" si="141"/>
        <v>2.1500000002561137E-3</v>
      </c>
      <c r="F606" s="38">
        <f t="shared" si="142"/>
        <v>0.96640000000000004</v>
      </c>
      <c r="G606" s="38">
        <f t="shared" si="143"/>
        <v>2.1500000002561137E-3</v>
      </c>
      <c r="H606" s="38">
        <f t="shared" si="144"/>
        <v>0.93392896000000003</v>
      </c>
      <c r="I606" s="38">
        <f t="shared" si="145"/>
        <v>0.90254894694400012</v>
      </c>
      <c r="J606" s="38">
        <f t="shared" si="146"/>
        <v>0.87222330232668177</v>
      </c>
      <c r="K606" s="38">
        <f t="shared" si="147"/>
        <v>2.0777600002475083E-3</v>
      </c>
      <c r="L606" s="38">
        <f t="shared" si="148"/>
        <v>2.0079472642391921E-3</v>
      </c>
      <c r="M606" s="38">
        <f t="shared" ca="1" si="149"/>
        <v>4.1789388896880959E-3</v>
      </c>
      <c r="N606" s="38">
        <f t="shared" ca="1" si="150"/>
        <v>4.1165930170494854E-6</v>
      </c>
      <c r="O606" s="128">
        <f t="shared" ca="1" si="151"/>
        <v>52818099.404379241</v>
      </c>
      <c r="P606" s="38">
        <f t="shared" ca="1" si="152"/>
        <v>2230039840.0788045</v>
      </c>
      <c r="Q606" s="38">
        <f t="shared" ca="1" si="153"/>
        <v>653466383.54427278</v>
      </c>
      <c r="R606" s="12">
        <f t="shared" ca="1" si="154"/>
        <v>-2.0289388894319822E-3</v>
      </c>
    </row>
    <row r="607" spans="1:18" x14ac:dyDescent="0.2">
      <c r="A607" s="129">
        <v>9665.5</v>
      </c>
      <c r="B607" s="129">
        <v>1.1568749978323467E-3</v>
      </c>
      <c r="C607" s="125">
        <v>1</v>
      </c>
      <c r="D607" s="127">
        <f t="shared" si="140"/>
        <v>0.96655000000000002</v>
      </c>
      <c r="E607" s="127">
        <f t="shared" si="141"/>
        <v>1.1568749978323467E-3</v>
      </c>
      <c r="F607" s="38">
        <f t="shared" si="142"/>
        <v>0.96655000000000002</v>
      </c>
      <c r="G607" s="38">
        <f t="shared" si="143"/>
        <v>1.1568749978323467E-3</v>
      </c>
      <c r="H607" s="38">
        <f t="shared" si="144"/>
        <v>0.93421890250000006</v>
      </c>
      <c r="I607" s="38">
        <f t="shared" si="145"/>
        <v>0.90296928021137512</v>
      </c>
      <c r="J607" s="38">
        <f t="shared" si="146"/>
        <v>0.87276495778830465</v>
      </c>
      <c r="K607" s="38">
        <f t="shared" si="147"/>
        <v>1.1181775291548546E-3</v>
      </c>
      <c r="L607" s="38">
        <f t="shared" si="148"/>
        <v>1.0807744908046249E-3</v>
      </c>
      <c r="M607" s="38">
        <f t="shared" ca="1" si="149"/>
        <v>4.1794047296293754E-3</v>
      </c>
      <c r="N607" s="38">
        <f t="shared" ca="1" si="150"/>
        <v>9.135685979597019E-6</v>
      </c>
      <c r="O607" s="128">
        <f t="shared" ca="1" si="151"/>
        <v>52746097.088988692</v>
      </c>
      <c r="P607" s="38">
        <f t="shared" ca="1" si="152"/>
        <v>2230528560.2057104</v>
      </c>
      <c r="Q607" s="38">
        <f t="shared" ca="1" si="153"/>
        <v>653486824.26278973</v>
      </c>
      <c r="R607" s="12">
        <f t="shared" ca="1" si="154"/>
        <v>-3.0225297317970287E-3</v>
      </c>
    </row>
    <row r="608" spans="1:18" x14ac:dyDescent="0.2">
      <c r="A608" s="129">
        <v>9670.5</v>
      </c>
      <c r="B608" s="129">
        <v>2.0131249984842725E-3</v>
      </c>
      <c r="C608" s="125">
        <v>1</v>
      </c>
      <c r="D608" s="127">
        <f t="shared" si="140"/>
        <v>0.96704999999999997</v>
      </c>
      <c r="E608" s="127">
        <f t="shared" si="141"/>
        <v>2.0131249984842725E-3</v>
      </c>
      <c r="F608" s="38">
        <f t="shared" si="142"/>
        <v>0.96704999999999997</v>
      </c>
      <c r="G608" s="38">
        <f t="shared" si="143"/>
        <v>2.0131249984842725E-3</v>
      </c>
      <c r="H608" s="38">
        <f t="shared" si="144"/>
        <v>0.93518570249999988</v>
      </c>
      <c r="I608" s="38">
        <f t="shared" si="145"/>
        <v>0.90437133360262489</v>
      </c>
      <c r="J608" s="38">
        <f t="shared" si="146"/>
        <v>0.87457229816041837</v>
      </c>
      <c r="K608" s="38">
        <f t="shared" si="147"/>
        <v>1.9467925297842156E-3</v>
      </c>
      <c r="L608" s="38">
        <f t="shared" si="148"/>
        <v>1.8826457159278256E-3</v>
      </c>
      <c r="M608" s="38">
        <f t="shared" ca="1" si="149"/>
        <v>4.1809567812205409E-3</v>
      </c>
      <c r="N608" s="38">
        <f t="shared" ca="1" si="150"/>
        <v>4.6994946382415076E-6</v>
      </c>
      <c r="O608" s="128">
        <f t="shared" ca="1" si="151"/>
        <v>52506549.386401489</v>
      </c>
      <c r="P608" s="38">
        <f t="shared" ca="1" si="152"/>
        <v>2232155050.2026086</v>
      </c>
      <c r="Q608" s="38">
        <f t="shared" ca="1" si="153"/>
        <v>653554155.536147</v>
      </c>
      <c r="R608" s="12">
        <f t="shared" ca="1" si="154"/>
        <v>-2.1678317827362684E-3</v>
      </c>
    </row>
    <row r="609" spans="1:18" x14ac:dyDescent="0.2">
      <c r="A609" s="129">
        <v>9682</v>
      </c>
      <c r="B609" s="129">
        <v>7.0324999978765845E-3</v>
      </c>
      <c r="C609" s="125">
        <v>1</v>
      </c>
      <c r="D609" s="127">
        <f t="shared" si="140"/>
        <v>0.96819999999999995</v>
      </c>
      <c r="E609" s="127">
        <f t="shared" si="141"/>
        <v>7.0324999978765845E-3</v>
      </c>
      <c r="F609" s="38">
        <f t="shared" si="142"/>
        <v>0.96819999999999995</v>
      </c>
      <c r="G609" s="38">
        <f t="shared" si="143"/>
        <v>7.0324999978765845E-3</v>
      </c>
      <c r="H609" s="38">
        <f t="shared" si="144"/>
        <v>0.93741123999999987</v>
      </c>
      <c r="I609" s="38">
        <f t="shared" si="145"/>
        <v>0.90760156256799984</v>
      </c>
      <c r="J609" s="38">
        <f t="shared" si="146"/>
        <v>0.87873983287833746</v>
      </c>
      <c r="K609" s="38">
        <f t="shared" si="147"/>
        <v>6.8088664979441089E-3</v>
      </c>
      <c r="L609" s="38">
        <f t="shared" si="148"/>
        <v>6.5923445433094859E-3</v>
      </c>
      <c r="M609" s="38">
        <f t="shared" ca="1" si="149"/>
        <v>4.1845221314668075E-3</v>
      </c>
      <c r="N609" s="38">
        <f t="shared" ca="1" si="150"/>
        <v>8.1109779275599862E-6</v>
      </c>
      <c r="O609" s="128">
        <f t="shared" ca="1" si="151"/>
        <v>51958270.410049193</v>
      </c>
      <c r="P609" s="38">
        <f t="shared" ca="1" si="152"/>
        <v>2235880908.2700353</v>
      </c>
      <c r="Q609" s="38">
        <f t="shared" ca="1" si="153"/>
        <v>653704319.819646</v>
      </c>
      <c r="R609" s="12">
        <f t="shared" ca="1" si="154"/>
        <v>2.8479778664097771E-3</v>
      </c>
    </row>
    <row r="610" spans="1:18" x14ac:dyDescent="0.2">
      <c r="A610" s="129">
        <v>9683</v>
      </c>
      <c r="B610" s="129">
        <v>7.3037499969359487E-3</v>
      </c>
      <c r="C610" s="125">
        <v>0.1</v>
      </c>
      <c r="D610" s="127">
        <f t="shared" si="140"/>
        <v>0.96830000000000005</v>
      </c>
      <c r="E610" s="127">
        <f t="shared" si="141"/>
        <v>7.3037499969359487E-3</v>
      </c>
      <c r="F610" s="38">
        <f t="shared" si="142"/>
        <v>9.6830000000000013E-2</v>
      </c>
      <c r="G610" s="38">
        <f t="shared" si="143"/>
        <v>7.3037499969359494E-4</v>
      </c>
      <c r="H610" s="38">
        <f t="shared" si="144"/>
        <v>9.3760489000000016E-2</v>
      </c>
      <c r="I610" s="38">
        <f t="shared" si="145"/>
        <v>9.0788281498700024E-2</v>
      </c>
      <c r="J610" s="38">
        <f t="shared" si="146"/>
        <v>8.7910292975191234E-2</v>
      </c>
      <c r="K610" s="38">
        <f t="shared" si="147"/>
        <v>7.0722211220330803E-4</v>
      </c>
      <c r="L610" s="38">
        <f t="shared" si="148"/>
        <v>6.8480317124646319E-4</v>
      </c>
      <c r="M610" s="38">
        <f t="shared" ca="1" si="149"/>
        <v>4.1848318741487343E-3</v>
      </c>
      <c r="N610" s="38">
        <f t="shared" ca="1" si="150"/>
        <v>9.7276502566505226E-7</v>
      </c>
      <c r="O610" s="128">
        <f t="shared" ca="1" si="151"/>
        <v>519107.7025138801</v>
      </c>
      <c r="P610" s="38">
        <f t="shared" ca="1" si="152"/>
        <v>22362039.017972901</v>
      </c>
      <c r="Q610" s="38">
        <f t="shared" ca="1" si="153"/>
        <v>6537170.680661846</v>
      </c>
      <c r="R610" s="12">
        <f t="shared" ca="1" si="154"/>
        <v>3.1189181227872145E-3</v>
      </c>
    </row>
    <row r="611" spans="1:18" x14ac:dyDescent="0.2">
      <c r="A611" s="129">
        <v>9683</v>
      </c>
      <c r="B611" s="129">
        <v>1.030374999390915E-2</v>
      </c>
      <c r="C611" s="125">
        <v>0.1</v>
      </c>
      <c r="D611" s="127">
        <f t="shared" si="140"/>
        <v>0.96830000000000005</v>
      </c>
      <c r="E611" s="127">
        <f t="shared" si="141"/>
        <v>1.030374999390915E-2</v>
      </c>
      <c r="F611" s="38">
        <f t="shared" si="142"/>
        <v>9.6830000000000013E-2</v>
      </c>
      <c r="G611" s="38">
        <f t="shared" si="143"/>
        <v>1.030374999390915E-3</v>
      </c>
      <c r="H611" s="38">
        <f t="shared" si="144"/>
        <v>9.3760489000000016E-2</v>
      </c>
      <c r="I611" s="38">
        <f t="shared" si="145"/>
        <v>9.0788281498700024E-2</v>
      </c>
      <c r="J611" s="38">
        <f t="shared" si="146"/>
        <v>8.7910292975191234E-2</v>
      </c>
      <c r="K611" s="38">
        <f t="shared" si="147"/>
        <v>9.9771211191022305E-4</v>
      </c>
      <c r="L611" s="38">
        <f t="shared" si="148"/>
        <v>9.66084637962669E-4</v>
      </c>
      <c r="M611" s="38">
        <f t="shared" ca="1" si="149"/>
        <v>4.1848318741487343E-3</v>
      </c>
      <c r="N611" s="38">
        <f t="shared" ca="1" si="150"/>
        <v>3.7441158956332347E-6</v>
      </c>
      <c r="O611" s="128">
        <f t="shared" ca="1" si="151"/>
        <v>519107.7025138801</v>
      </c>
      <c r="P611" s="38">
        <f t="shared" ca="1" si="152"/>
        <v>22362039.017972901</v>
      </c>
      <c r="Q611" s="38">
        <f t="shared" ca="1" si="153"/>
        <v>6537170.680661846</v>
      </c>
      <c r="R611" s="12">
        <f t="shared" ca="1" si="154"/>
        <v>6.1189181197604161E-3</v>
      </c>
    </row>
    <row r="612" spans="1:18" x14ac:dyDescent="0.2">
      <c r="A612" s="129">
        <v>9694</v>
      </c>
      <c r="B612" s="129">
        <v>-1.0912500001722947E-2</v>
      </c>
      <c r="C612" s="125">
        <v>0.1</v>
      </c>
      <c r="D612" s="127">
        <f t="shared" si="140"/>
        <v>0.96940000000000004</v>
      </c>
      <c r="E612" s="127">
        <f t="shared" si="141"/>
        <v>-1.0912500001722947E-2</v>
      </c>
      <c r="F612" s="38">
        <f t="shared" si="142"/>
        <v>9.6940000000000012E-2</v>
      </c>
      <c r="G612" s="38">
        <f t="shared" si="143"/>
        <v>-1.0912500001722947E-3</v>
      </c>
      <c r="H612" s="38">
        <f t="shared" si="144"/>
        <v>9.3973636000000013E-2</v>
      </c>
      <c r="I612" s="38">
        <f t="shared" si="145"/>
        <v>9.1098042738400012E-2</v>
      </c>
      <c r="J612" s="38">
        <f t="shared" si="146"/>
        <v>8.8310442630604974E-2</v>
      </c>
      <c r="K612" s="38">
        <f t="shared" si="147"/>
        <v>-1.0578577501670224E-3</v>
      </c>
      <c r="L612" s="38">
        <f t="shared" si="148"/>
        <v>-1.0254873030119116E-3</v>
      </c>
      <c r="M612" s="38">
        <f t="shared" ca="1" si="149"/>
        <v>4.1882360047536442E-3</v>
      </c>
      <c r="N612" s="38">
        <f t="shared" ca="1" si="150"/>
        <v>2.2803222793729857E-5</v>
      </c>
      <c r="O612" s="128">
        <f t="shared" ca="1" si="151"/>
        <v>513901.25387937861</v>
      </c>
      <c r="P612" s="38">
        <f t="shared" ca="1" si="152"/>
        <v>22397463.121255789</v>
      </c>
      <c r="Q612" s="38">
        <f t="shared" ca="1" si="153"/>
        <v>6538540.2952473462</v>
      </c>
      <c r="R612" s="12">
        <f t="shared" ca="1" si="154"/>
        <v>-1.510073600647659E-2</v>
      </c>
    </row>
    <row r="613" spans="1:18" x14ac:dyDescent="0.2">
      <c r="A613" s="129">
        <v>9720</v>
      </c>
      <c r="B613" s="129">
        <v>-3.0600000027334318E-3</v>
      </c>
      <c r="C613" s="125">
        <v>0.1</v>
      </c>
      <c r="D613" s="127">
        <f t="shared" si="140"/>
        <v>0.97199999999999998</v>
      </c>
      <c r="E613" s="127">
        <f t="shared" si="141"/>
        <v>-3.0600000027334318E-3</v>
      </c>
      <c r="F613" s="38">
        <f t="shared" si="142"/>
        <v>9.7200000000000009E-2</v>
      </c>
      <c r="G613" s="38">
        <f t="shared" si="143"/>
        <v>-3.0600000027334321E-4</v>
      </c>
      <c r="H613" s="38">
        <f t="shared" si="144"/>
        <v>9.4478400000000004E-2</v>
      </c>
      <c r="I613" s="38">
        <f t="shared" si="145"/>
        <v>9.1833004800000007E-2</v>
      </c>
      <c r="J613" s="38">
        <f t="shared" si="146"/>
        <v>8.9261680665600002E-2</v>
      </c>
      <c r="K613" s="38">
        <f t="shared" si="147"/>
        <v>-2.9743200026568958E-4</v>
      </c>
      <c r="L613" s="38">
        <f t="shared" si="148"/>
        <v>-2.8910390425825028E-4</v>
      </c>
      <c r="M613" s="38">
        <f t="shared" ca="1" si="149"/>
        <v>4.1962599845301709E-3</v>
      </c>
      <c r="N613" s="38">
        <f t="shared" ca="1" si="150"/>
        <v>5.2653309002762785E-6</v>
      </c>
      <c r="O613" s="128">
        <f t="shared" ca="1" si="151"/>
        <v>501729.89193231217</v>
      </c>
      <c r="P613" s="38">
        <f t="shared" ca="1" si="152"/>
        <v>22480423.853316441</v>
      </c>
      <c r="Q613" s="38">
        <f t="shared" ca="1" si="153"/>
        <v>6541539.2225917615</v>
      </c>
      <c r="R613" s="12">
        <f t="shared" ca="1" si="154"/>
        <v>-7.2562599872636026E-3</v>
      </c>
    </row>
    <row r="614" spans="1:18" x14ac:dyDescent="0.2">
      <c r="A614" s="129">
        <v>9723</v>
      </c>
      <c r="B614" s="129">
        <v>6.153749993245583E-3</v>
      </c>
      <c r="C614" s="125">
        <v>0.1</v>
      </c>
      <c r="D614" s="127">
        <f t="shared" si="140"/>
        <v>0.97230000000000005</v>
      </c>
      <c r="E614" s="127">
        <f t="shared" si="141"/>
        <v>6.153749993245583E-3</v>
      </c>
      <c r="F614" s="38">
        <f t="shared" si="142"/>
        <v>9.7230000000000011E-2</v>
      </c>
      <c r="G614" s="38">
        <f t="shared" si="143"/>
        <v>6.1537499932455835E-4</v>
      </c>
      <c r="H614" s="38">
        <f t="shared" si="144"/>
        <v>9.4536729000000014E-2</v>
      </c>
      <c r="I614" s="38">
        <f t="shared" si="145"/>
        <v>9.1918061606700019E-2</v>
      </c>
      <c r="J614" s="38">
        <f t="shared" si="146"/>
        <v>8.9371931300194427E-2</v>
      </c>
      <c r="K614" s="38">
        <f t="shared" si="147"/>
        <v>5.9832911184326814E-4</v>
      </c>
      <c r="L614" s="38">
        <f t="shared" si="148"/>
        <v>5.8175539544520966E-4</v>
      </c>
      <c r="M614" s="38">
        <f t="shared" ca="1" si="149"/>
        <v>4.1971838254416215E-3</v>
      </c>
      <c r="N614" s="38">
        <f t="shared" ca="1" si="150"/>
        <v>3.8281511689950802E-7</v>
      </c>
      <c r="O614" s="128">
        <f t="shared" ca="1" si="151"/>
        <v>500337.64276923478</v>
      </c>
      <c r="P614" s="38">
        <f t="shared" ca="1" si="152"/>
        <v>22489926.476268269</v>
      </c>
      <c r="Q614" s="38">
        <f t="shared" ca="1" si="153"/>
        <v>6541863.6900110533</v>
      </c>
      <c r="R614" s="12">
        <f t="shared" ca="1" si="154"/>
        <v>1.9565661678039616E-3</v>
      </c>
    </row>
    <row r="615" spans="1:18" x14ac:dyDescent="0.2">
      <c r="A615" s="129">
        <v>9734</v>
      </c>
      <c r="B615" s="129">
        <v>3.3374999984516762E-3</v>
      </c>
      <c r="C615" s="125">
        <v>1</v>
      </c>
      <c r="D615" s="127">
        <f t="shared" si="140"/>
        <v>0.97340000000000004</v>
      </c>
      <c r="E615" s="127">
        <f t="shared" si="141"/>
        <v>3.3374999984516762E-3</v>
      </c>
      <c r="F615" s="38">
        <f t="shared" si="142"/>
        <v>0.97340000000000004</v>
      </c>
      <c r="G615" s="38">
        <f t="shared" si="143"/>
        <v>3.3374999984516762E-3</v>
      </c>
      <c r="H615" s="38">
        <f t="shared" si="144"/>
        <v>0.94750756000000014</v>
      </c>
      <c r="I615" s="38">
        <f t="shared" si="145"/>
        <v>0.92230385890400013</v>
      </c>
      <c r="J615" s="38">
        <f t="shared" si="146"/>
        <v>0.89777057625715373</v>
      </c>
      <c r="K615" s="38">
        <f t="shared" si="147"/>
        <v>3.2487224984928619E-3</v>
      </c>
      <c r="L615" s="38">
        <f t="shared" si="148"/>
        <v>3.1623064800329519E-3</v>
      </c>
      <c r="M615" s="38">
        <f t="shared" ca="1" si="149"/>
        <v>4.200567696737937E-3</v>
      </c>
      <c r="N615" s="38">
        <f t="shared" ca="1" si="150"/>
        <v>7.4488585182514401E-7</v>
      </c>
      <c r="O615" s="128">
        <f t="shared" ca="1" si="151"/>
        <v>49525412.579925731</v>
      </c>
      <c r="P615" s="38">
        <f t="shared" ca="1" si="152"/>
        <v>2252464552.9583564</v>
      </c>
      <c r="Q615" s="38">
        <f t="shared" ca="1" si="153"/>
        <v>654301522.26325703</v>
      </c>
      <c r="R615" s="12">
        <f t="shared" ca="1" si="154"/>
        <v>-8.6306769828626076E-4</v>
      </c>
    </row>
    <row r="616" spans="1:18" x14ac:dyDescent="0.2">
      <c r="A616" s="129">
        <v>9738.5</v>
      </c>
      <c r="B616" s="129">
        <v>2.6581249985611066E-3</v>
      </c>
      <c r="C616" s="125">
        <v>1</v>
      </c>
      <c r="D616" s="127">
        <f t="shared" si="140"/>
        <v>0.97384999999999999</v>
      </c>
      <c r="E616" s="127">
        <f t="shared" si="141"/>
        <v>2.6581249985611066E-3</v>
      </c>
      <c r="F616" s="38">
        <f t="shared" si="142"/>
        <v>0.97384999999999999</v>
      </c>
      <c r="G616" s="38">
        <f t="shared" si="143"/>
        <v>2.6581249985611066E-3</v>
      </c>
      <c r="H616" s="38">
        <f t="shared" si="144"/>
        <v>0.94838382249999997</v>
      </c>
      <c r="I616" s="38">
        <f t="shared" si="145"/>
        <v>0.92358358554162501</v>
      </c>
      <c r="J616" s="38">
        <f t="shared" si="146"/>
        <v>0.89943187477971154</v>
      </c>
      <c r="K616" s="38">
        <f t="shared" si="147"/>
        <v>2.5886150298487336E-3</v>
      </c>
      <c r="L616" s="38">
        <f t="shared" si="148"/>
        <v>2.520922746818189E-3</v>
      </c>
      <c r="M616" s="38">
        <f t="shared" ca="1" si="149"/>
        <v>4.2019504019423677E-3</v>
      </c>
      <c r="N616" s="38">
        <f t="shared" ca="1" si="150"/>
        <v>2.3833968761253135E-6</v>
      </c>
      <c r="O616" s="128">
        <f t="shared" ca="1" si="151"/>
        <v>49318417.732590169</v>
      </c>
      <c r="P616" s="38">
        <f t="shared" ca="1" si="152"/>
        <v>2253879257.99159</v>
      </c>
      <c r="Q616" s="38">
        <f t="shared" ca="1" si="153"/>
        <v>654346900.8469348</v>
      </c>
      <c r="R616" s="12">
        <f t="shared" ca="1" si="154"/>
        <v>-1.5438254033812611E-3</v>
      </c>
    </row>
    <row r="617" spans="1:18" x14ac:dyDescent="0.2">
      <c r="A617" s="129">
        <v>9738.5</v>
      </c>
      <c r="B617" s="129">
        <v>4.1581249970477074E-3</v>
      </c>
      <c r="C617" s="125">
        <v>1</v>
      </c>
      <c r="D617" s="127">
        <f t="shared" si="140"/>
        <v>0.97384999999999999</v>
      </c>
      <c r="E617" s="127">
        <f t="shared" si="141"/>
        <v>4.1581249970477074E-3</v>
      </c>
      <c r="F617" s="38">
        <f t="shared" si="142"/>
        <v>0.97384999999999999</v>
      </c>
      <c r="G617" s="38">
        <f t="shared" si="143"/>
        <v>4.1581249970477074E-3</v>
      </c>
      <c r="H617" s="38">
        <f t="shared" si="144"/>
        <v>0.94838382249999997</v>
      </c>
      <c r="I617" s="38">
        <f t="shared" si="145"/>
        <v>0.92358358554162501</v>
      </c>
      <c r="J617" s="38">
        <f t="shared" si="146"/>
        <v>0.89943187477971154</v>
      </c>
      <c r="K617" s="38">
        <f t="shared" si="147"/>
        <v>4.04939002837491E-3</v>
      </c>
      <c r="L617" s="38">
        <f t="shared" si="148"/>
        <v>3.9434984791329062E-3</v>
      </c>
      <c r="M617" s="38">
        <f t="shared" ca="1" si="149"/>
        <v>4.2019504019423677E-3</v>
      </c>
      <c r="N617" s="38">
        <f t="shared" ca="1" si="150"/>
        <v>1.9206661141809128E-9</v>
      </c>
      <c r="O617" s="128">
        <f t="shared" ca="1" si="151"/>
        <v>49318417.732590169</v>
      </c>
      <c r="P617" s="38">
        <f t="shared" ca="1" si="152"/>
        <v>2253879257.99159</v>
      </c>
      <c r="Q617" s="38">
        <f t="shared" ca="1" si="153"/>
        <v>654346900.8469348</v>
      </c>
      <c r="R617" s="12">
        <f t="shared" ca="1" si="154"/>
        <v>-4.3825404894660275E-5</v>
      </c>
    </row>
    <row r="618" spans="1:18" x14ac:dyDescent="0.2">
      <c r="A618" s="129">
        <v>9753</v>
      </c>
      <c r="B618" s="129">
        <v>2.2912499989615753E-3</v>
      </c>
      <c r="C618" s="125">
        <v>0.1</v>
      </c>
      <c r="D618" s="127">
        <f t="shared" si="140"/>
        <v>0.97529999999999994</v>
      </c>
      <c r="E618" s="127">
        <f t="shared" si="141"/>
        <v>2.2912499989615753E-3</v>
      </c>
      <c r="F618" s="38">
        <f t="shared" si="142"/>
        <v>9.7530000000000006E-2</v>
      </c>
      <c r="G618" s="38">
        <f t="shared" si="143"/>
        <v>2.2912499989615755E-4</v>
      </c>
      <c r="H618" s="38">
        <f t="shared" si="144"/>
        <v>9.5121009000000006E-2</v>
      </c>
      <c r="I618" s="38">
        <f t="shared" si="145"/>
        <v>9.2771520077699995E-2</v>
      </c>
      <c r="J618" s="38">
        <f t="shared" si="146"/>
        <v>9.0480063531780799E-2</v>
      </c>
      <c r="K618" s="38">
        <f t="shared" si="147"/>
        <v>2.2346561239872245E-4</v>
      </c>
      <c r="L618" s="38">
        <f t="shared" si="148"/>
        <v>2.17946011772474E-4</v>
      </c>
      <c r="M618" s="38">
        <f t="shared" ca="1" si="149"/>
        <v>4.2063994428339583E-3</v>
      </c>
      <c r="N618" s="38">
        <f t="shared" ca="1" si="150"/>
        <v>3.667797392364698E-7</v>
      </c>
      <c r="O618" s="128">
        <f t="shared" ca="1" si="151"/>
        <v>486552.42551885312</v>
      </c>
      <c r="P618" s="38">
        <f t="shared" ca="1" si="152"/>
        <v>22584155.016856421</v>
      </c>
      <c r="Q618" s="38">
        <f t="shared" ca="1" si="153"/>
        <v>6544862.8766492987</v>
      </c>
      <c r="R618" s="12">
        <f t="shared" ca="1" si="154"/>
        <v>-1.915149443872383E-3</v>
      </c>
    </row>
    <row r="619" spans="1:18" x14ac:dyDescent="0.2">
      <c r="A619" s="129">
        <v>9756</v>
      </c>
      <c r="B619" s="129">
        <v>5.0499999633757398E-4</v>
      </c>
      <c r="C619" s="125">
        <v>0.1</v>
      </c>
      <c r="D619" s="127">
        <f t="shared" si="140"/>
        <v>0.97560000000000002</v>
      </c>
      <c r="E619" s="127">
        <f t="shared" si="141"/>
        <v>5.0499999633757398E-4</v>
      </c>
      <c r="F619" s="38">
        <f t="shared" si="142"/>
        <v>9.7560000000000008E-2</v>
      </c>
      <c r="G619" s="38">
        <f t="shared" si="143"/>
        <v>5.0499999633757402E-5</v>
      </c>
      <c r="H619" s="38">
        <f t="shared" si="144"/>
        <v>9.5179536000000009E-2</v>
      </c>
      <c r="I619" s="38">
        <f t="shared" si="145"/>
        <v>9.2857155321600007E-2</v>
      </c>
      <c r="J619" s="38">
        <f t="shared" si="146"/>
        <v>9.0591440731752973E-2</v>
      </c>
      <c r="K619" s="38">
        <f t="shared" si="147"/>
        <v>4.9267799642693723E-5</v>
      </c>
      <c r="L619" s="38">
        <f t="shared" si="148"/>
        <v>4.8065665331411995E-5</v>
      </c>
      <c r="M619" s="38">
        <f t="shared" ca="1" si="149"/>
        <v>4.2073187254009752E-3</v>
      </c>
      <c r="N619" s="38">
        <f t="shared" ca="1" si="150"/>
        <v>1.3707163971573638E-6</v>
      </c>
      <c r="O619" s="128">
        <f t="shared" ca="1" si="151"/>
        <v>485187.57909553353</v>
      </c>
      <c r="P619" s="38">
        <f t="shared" ca="1" si="152"/>
        <v>22593497.874446291</v>
      </c>
      <c r="Q619" s="38">
        <f t="shared" ca="1" si="153"/>
        <v>6545138.2397950822</v>
      </c>
      <c r="R619" s="12">
        <f t="shared" ca="1" si="154"/>
        <v>-3.7023187290634012E-3</v>
      </c>
    </row>
    <row r="620" spans="1:18" x14ac:dyDescent="0.2">
      <c r="A620" s="129">
        <v>9764</v>
      </c>
      <c r="B620" s="129">
        <v>7.5000003562308848E-5</v>
      </c>
      <c r="C620" s="125">
        <v>0.1</v>
      </c>
      <c r="D620" s="127">
        <f t="shared" si="140"/>
        <v>0.97640000000000005</v>
      </c>
      <c r="E620" s="127">
        <f t="shared" si="141"/>
        <v>7.5000003562308848E-5</v>
      </c>
      <c r="F620" s="38">
        <f t="shared" si="142"/>
        <v>9.7640000000000005E-2</v>
      </c>
      <c r="G620" s="38">
        <f t="shared" si="143"/>
        <v>7.5000003562308853E-6</v>
      </c>
      <c r="H620" s="38">
        <f t="shared" si="144"/>
        <v>9.5335696000000011E-2</v>
      </c>
      <c r="I620" s="38">
        <f t="shared" si="145"/>
        <v>9.308577357440001E-2</v>
      </c>
      <c r="J620" s="38">
        <f t="shared" si="146"/>
        <v>9.0888949318044171E-2</v>
      </c>
      <c r="K620" s="38">
        <f t="shared" si="147"/>
        <v>7.3230003478238366E-6</v>
      </c>
      <c r="L620" s="38">
        <f t="shared" si="148"/>
        <v>7.1501775396151946E-6</v>
      </c>
      <c r="M620" s="38">
        <f t="shared" ca="1" si="149"/>
        <v>4.2097681196488265E-3</v>
      </c>
      <c r="N620" s="38">
        <f t="shared" ca="1" si="150"/>
        <v>1.7096307373805648E-6</v>
      </c>
      <c r="O620" s="128">
        <f t="shared" ca="1" si="151"/>
        <v>481560.09175650857</v>
      </c>
      <c r="P620" s="38">
        <f t="shared" ca="1" si="152"/>
        <v>22618340.824473325</v>
      </c>
      <c r="Q620" s="38">
        <f t="shared" ca="1" si="153"/>
        <v>6545850.7079181708</v>
      </c>
      <c r="R620" s="12">
        <f t="shared" ca="1" si="154"/>
        <v>-4.1347681160865176E-3</v>
      </c>
    </row>
    <row r="621" spans="1:18" x14ac:dyDescent="0.2">
      <c r="A621" s="129">
        <v>9783</v>
      </c>
      <c r="B621" s="129">
        <v>-3.5712500030058436E-3</v>
      </c>
      <c r="C621" s="125">
        <v>0.1</v>
      </c>
      <c r="D621" s="127">
        <f t="shared" si="140"/>
        <v>0.97829999999999995</v>
      </c>
      <c r="E621" s="127">
        <f t="shared" si="141"/>
        <v>-3.5712500030058436E-3</v>
      </c>
      <c r="F621" s="38">
        <f t="shared" si="142"/>
        <v>9.783E-2</v>
      </c>
      <c r="G621" s="38">
        <f t="shared" si="143"/>
        <v>-3.5712500030058439E-4</v>
      </c>
      <c r="H621" s="38">
        <f t="shared" si="144"/>
        <v>9.5707088999999995E-2</v>
      </c>
      <c r="I621" s="38">
        <f t="shared" si="145"/>
        <v>9.3630245168699985E-2</v>
      </c>
      <c r="J621" s="38">
        <f t="shared" si="146"/>
        <v>9.1598468848539186E-2</v>
      </c>
      <c r="K621" s="38">
        <f t="shared" si="147"/>
        <v>-3.493753877940617E-4</v>
      </c>
      <c r="L621" s="38">
        <f t="shared" si="148"/>
        <v>-3.4179394187893055E-4</v>
      </c>
      <c r="M621" s="38">
        <f t="shared" ca="1" si="149"/>
        <v>4.2155736207314404E-3</v>
      </c>
      <c r="N621" s="38">
        <f t="shared" ca="1" si="150"/>
        <v>6.0634622147193046E-6</v>
      </c>
      <c r="O621" s="128">
        <f t="shared" ca="1" si="151"/>
        <v>473015.14069922199</v>
      </c>
      <c r="P621" s="38">
        <f t="shared" ca="1" si="152"/>
        <v>22676926.001401026</v>
      </c>
      <c r="Q621" s="38">
        <f t="shared" ca="1" si="153"/>
        <v>6547415.5143234469</v>
      </c>
      <c r="R621" s="12">
        <f t="shared" ca="1" si="154"/>
        <v>-7.7868236237372841E-3</v>
      </c>
    </row>
    <row r="622" spans="1:18" x14ac:dyDescent="0.2">
      <c r="A622" s="129">
        <v>9807</v>
      </c>
      <c r="B622" s="129">
        <v>3.1387499984703027E-3</v>
      </c>
      <c r="C622" s="125">
        <v>0.1</v>
      </c>
      <c r="D622" s="127">
        <f t="shared" si="140"/>
        <v>0.98070000000000002</v>
      </c>
      <c r="E622" s="127">
        <f t="shared" si="141"/>
        <v>3.1387499984703027E-3</v>
      </c>
      <c r="F622" s="38">
        <f t="shared" si="142"/>
        <v>9.8070000000000004E-2</v>
      </c>
      <c r="G622" s="38">
        <f t="shared" si="143"/>
        <v>3.1387499984703027E-4</v>
      </c>
      <c r="H622" s="38">
        <f t="shared" si="144"/>
        <v>9.6177249000000006E-2</v>
      </c>
      <c r="I622" s="38">
        <f t="shared" si="145"/>
        <v>9.4321028094300013E-2</v>
      </c>
      <c r="J622" s="38">
        <f t="shared" si="146"/>
        <v>9.2500632252080023E-2</v>
      </c>
      <c r="K622" s="38">
        <f t="shared" si="147"/>
        <v>3.0781721234998259E-4</v>
      </c>
      <c r="L622" s="38">
        <f t="shared" si="148"/>
        <v>3.0187634015162791E-4</v>
      </c>
      <c r="M622" s="38">
        <f t="shared" ca="1" si="149"/>
        <v>4.2228831266131316E-3</v>
      </c>
      <c r="N622" s="38">
        <f t="shared" ca="1" si="150"/>
        <v>1.1753446395367556E-7</v>
      </c>
      <c r="O622" s="128">
        <f t="shared" ca="1" si="151"/>
        <v>462362.23787228274</v>
      </c>
      <c r="P622" s="38">
        <f t="shared" ca="1" si="152"/>
        <v>22750086.512869779</v>
      </c>
      <c r="Q622" s="38">
        <f t="shared" ca="1" si="153"/>
        <v>6549135.9318961306</v>
      </c>
      <c r="R622" s="12">
        <f t="shared" ca="1" si="154"/>
        <v>-1.084133128142829E-3</v>
      </c>
    </row>
    <row r="623" spans="1:18" x14ac:dyDescent="0.2">
      <c r="A623" s="129">
        <v>9818</v>
      </c>
      <c r="B623" s="129">
        <v>7.9224999935831875E-3</v>
      </c>
      <c r="C623" s="125">
        <v>0.1</v>
      </c>
      <c r="D623" s="127">
        <f t="shared" si="140"/>
        <v>0.98180000000000001</v>
      </c>
      <c r="E623" s="127">
        <f t="shared" si="141"/>
        <v>7.9224999935831875E-3</v>
      </c>
      <c r="F623" s="38">
        <f t="shared" si="142"/>
        <v>9.8180000000000003E-2</v>
      </c>
      <c r="G623" s="38">
        <f t="shared" si="143"/>
        <v>7.9224999935831883E-4</v>
      </c>
      <c r="H623" s="38">
        <f t="shared" si="144"/>
        <v>9.6393124000000011E-2</v>
      </c>
      <c r="I623" s="38">
        <f t="shared" si="145"/>
        <v>9.4638769143200005E-2</v>
      </c>
      <c r="J623" s="38">
        <f t="shared" si="146"/>
        <v>9.2916343544793764E-2</v>
      </c>
      <c r="K623" s="38">
        <f t="shared" si="147"/>
        <v>7.7783104936999744E-4</v>
      </c>
      <c r="L623" s="38">
        <f t="shared" si="148"/>
        <v>7.6367452427146348E-4</v>
      </c>
      <c r="M623" s="38">
        <f t="shared" ca="1" si="149"/>
        <v>4.2262244533613977E-3</v>
      </c>
      <c r="N623" s="38">
        <f t="shared" ca="1" si="150"/>
        <v>1.3662452869241884E-6</v>
      </c>
      <c r="O623" s="128">
        <f t="shared" ca="1" si="151"/>
        <v>457531.85269178788</v>
      </c>
      <c r="P623" s="38">
        <f t="shared" ca="1" si="152"/>
        <v>22783303.078983188</v>
      </c>
      <c r="Q623" s="38">
        <f t="shared" ca="1" si="153"/>
        <v>6549828.8569256021</v>
      </c>
      <c r="R623" s="12">
        <f t="shared" ca="1" si="154"/>
        <v>3.6962755402217898E-3</v>
      </c>
    </row>
    <row r="624" spans="1:18" x14ac:dyDescent="0.2">
      <c r="A624" s="129">
        <v>9917</v>
      </c>
      <c r="B624" s="129">
        <v>2.9762499980279244E-3</v>
      </c>
      <c r="C624" s="125">
        <v>0.1</v>
      </c>
      <c r="D624" s="127">
        <f t="shared" si="140"/>
        <v>0.99170000000000003</v>
      </c>
      <c r="E624" s="127">
        <f t="shared" si="141"/>
        <v>2.9762499980279244E-3</v>
      </c>
      <c r="F624" s="38">
        <f t="shared" si="142"/>
        <v>9.9170000000000008E-2</v>
      </c>
      <c r="G624" s="38">
        <f t="shared" si="143"/>
        <v>2.9762499980279244E-4</v>
      </c>
      <c r="H624" s="38">
        <f t="shared" si="144"/>
        <v>9.8346889000000007E-2</v>
      </c>
      <c r="I624" s="38">
        <f t="shared" si="145"/>
        <v>9.7530609821300004E-2</v>
      </c>
      <c r="J624" s="38">
        <f t="shared" si="146"/>
        <v>9.672110575978321E-2</v>
      </c>
      <c r="K624" s="38">
        <f t="shared" si="147"/>
        <v>2.9515471230442925E-4</v>
      </c>
      <c r="L624" s="38">
        <f t="shared" si="148"/>
        <v>2.927049281923025E-4</v>
      </c>
      <c r="M624" s="38">
        <f t="shared" ca="1" si="149"/>
        <v>4.2560456851519143E-3</v>
      </c>
      <c r="N624" s="38">
        <f t="shared" ca="1" si="150"/>
        <v>1.6378770007811654E-7</v>
      </c>
      <c r="O624" s="128">
        <f t="shared" ca="1" si="151"/>
        <v>415513.69216497306</v>
      </c>
      <c r="P624" s="38">
        <f t="shared" ca="1" si="152"/>
        <v>23073244.589070626</v>
      </c>
      <c r="Q624" s="38">
        <f t="shared" ca="1" si="153"/>
        <v>6553359.5907377759</v>
      </c>
      <c r="R624" s="12">
        <f t="shared" ca="1" si="154"/>
        <v>-1.2797956871239899E-3</v>
      </c>
    </row>
    <row r="625" spans="1:18" x14ac:dyDescent="0.2">
      <c r="A625" s="129">
        <v>9931</v>
      </c>
      <c r="B625" s="129">
        <v>4.9737500012270175E-3</v>
      </c>
      <c r="C625" s="125">
        <v>0.1</v>
      </c>
      <c r="D625" s="127">
        <f t="shared" si="140"/>
        <v>0.99309999999999998</v>
      </c>
      <c r="E625" s="127">
        <f t="shared" si="141"/>
        <v>4.9737500012270175E-3</v>
      </c>
      <c r="F625" s="38">
        <f t="shared" si="142"/>
        <v>9.9310000000000009E-2</v>
      </c>
      <c r="G625" s="38">
        <f t="shared" si="143"/>
        <v>4.9737500012270175E-4</v>
      </c>
      <c r="H625" s="38">
        <f t="shared" si="144"/>
        <v>9.8624761000000005E-2</v>
      </c>
      <c r="I625" s="38">
        <f t="shared" si="145"/>
        <v>9.7944250149100007E-2</v>
      </c>
      <c r="J625" s="38">
        <f t="shared" si="146"/>
        <v>9.7268434823071209E-2</v>
      </c>
      <c r="K625" s="38">
        <f t="shared" si="147"/>
        <v>4.9394311262185514E-4</v>
      </c>
      <c r="L625" s="38">
        <f t="shared" si="148"/>
        <v>4.9053490514476431E-4</v>
      </c>
      <c r="M625" s="38">
        <f t="shared" ca="1" si="149"/>
        <v>4.2602264083298948E-3</v>
      </c>
      <c r="N625" s="38">
        <f t="shared" ca="1" si="150"/>
        <v>5.091159176208188E-8</v>
      </c>
      <c r="O625" s="128">
        <f t="shared" ca="1" si="151"/>
        <v>409780.32513050799</v>
      </c>
      <c r="P625" s="38">
        <f t="shared" ca="1" si="152"/>
        <v>23112926.304722425</v>
      </c>
      <c r="Q625" s="38">
        <f t="shared" ca="1" si="153"/>
        <v>6553465.7114334879</v>
      </c>
      <c r="R625" s="12">
        <f t="shared" ca="1" si="154"/>
        <v>7.1352359289712265E-4</v>
      </c>
    </row>
    <row r="626" spans="1:18" x14ac:dyDescent="0.2">
      <c r="A626" s="129">
        <v>9936</v>
      </c>
      <c r="B626" s="129">
        <v>2.3300000029848889E-3</v>
      </c>
      <c r="C626" s="125">
        <v>0.1</v>
      </c>
      <c r="D626" s="127">
        <f t="shared" si="140"/>
        <v>0.99360000000000004</v>
      </c>
      <c r="E626" s="127">
        <f t="shared" si="141"/>
        <v>2.3300000029848889E-3</v>
      </c>
      <c r="F626" s="38">
        <f t="shared" si="142"/>
        <v>9.9360000000000004E-2</v>
      </c>
      <c r="G626" s="38">
        <f t="shared" si="143"/>
        <v>2.3300000029848891E-4</v>
      </c>
      <c r="H626" s="38">
        <f t="shared" si="144"/>
        <v>9.8724096000000011E-2</v>
      </c>
      <c r="I626" s="38">
        <f t="shared" si="145"/>
        <v>9.8092261785600016E-2</v>
      </c>
      <c r="J626" s="38">
        <f t="shared" si="146"/>
        <v>9.7464471310172177E-2</v>
      </c>
      <c r="K626" s="38">
        <f t="shared" si="147"/>
        <v>2.3150880029657858E-4</v>
      </c>
      <c r="L626" s="38">
        <f t="shared" si="148"/>
        <v>2.3002714397468048E-4</v>
      </c>
      <c r="M626" s="38">
        <f t="shared" ca="1" si="149"/>
        <v>4.2617173366661515E-3</v>
      </c>
      <c r="N626" s="38">
        <f t="shared" ca="1" si="150"/>
        <v>3.7315318572446467E-7</v>
      </c>
      <c r="O626" s="128">
        <f t="shared" ca="1" si="151"/>
        <v>407745.05995605694</v>
      </c>
      <c r="P626" s="38">
        <f t="shared" ca="1" si="152"/>
        <v>23127018.424491018</v>
      </c>
      <c r="Q626" s="38">
        <f t="shared" ca="1" si="153"/>
        <v>6553479.9972045068</v>
      </c>
      <c r="R626" s="12">
        <f t="shared" ca="1" si="154"/>
        <v>-1.9317173336812626E-3</v>
      </c>
    </row>
    <row r="627" spans="1:18" x14ac:dyDescent="0.2">
      <c r="A627" s="12">
        <v>10187</v>
      </c>
      <c r="B627" s="12">
        <v>6.2137499990058132E-3</v>
      </c>
      <c r="C627" s="125">
        <v>0.1</v>
      </c>
      <c r="D627" s="127">
        <f t="shared" si="140"/>
        <v>1.0186999999999999</v>
      </c>
      <c r="E627" s="127">
        <f t="shared" si="141"/>
        <v>6.2137499990058132E-3</v>
      </c>
      <c r="F627" s="38">
        <f t="shared" si="142"/>
        <v>0.10187</v>
      </c>
      <c r="G627" s="38">
        <f t="shared" si="143"/>
        <v>6.2137499990058134E-4</v>
      </c>
      <c r="H627" s="38">
        <f t="shared" si="144"/>
        <v>0.10377496899999999</v>
      </c>
      <c r="I627" s="38">
        <f t="shared" si="145"/>
        <v>0.10571556092029999</v>
      </c>
      <c r="J627" s="38">
        <f t="shared" si="146"/>
        <v>0.10769244190950959</v>
      </c>
      <c r="K627" s="38">
        <f t="shared" si="147"/>
        <v>6.3299471239872216E-4</v>
      </c>
      <c r="L627" s="38">
        <f t="shared" si="148"/>
        <v>6.4483171352057824E-4</v>
      </c>
      <c r="M627" s="38">
        <f t="shared" ca="1" si="149"/>
        <v>4.3350826412677148E-3</v>
      </c>
      <c r="N627" s="38">
        <f t="shared" ca="1" si="150"/>
        <v>3.5293910410306481E-7</v>
      </c>
      <c r="O627" s="128">
        <f t="shared" ca="1" si="151"/>
        <v>313693.83638305624</v>
      </c>
      <c r="P627" s="38">
        <f t="shared" ca="1" si="152"/>
        <v>23779442.44623103</v>
      </c>
      <c r="Q627" s="38">
        <f t="shared" ca="1" si="153"/>
        <v>6538233.5593519518</v>
      </c>
      <c r="R627" s="12">
        <f t="shared" ca="1" si="154"/>
        <v>1.8786673577380984E-3</v>
      </c>
    </row>
    <row r="628" spans="1:18" x14ac:dyDescent="0.2">
      <c r="A628" s="12">
        <v>10187</v>
      </c>
      <c r="B628" s="12">
        <v>7.2137499955715612E-3</v>
      </c>
      <c r="C628" s="125">
        <v>0.1</v>
      </c>
      <c r="D628" s="127">
        <f t="shared" si="140"/>
        <v>1.0186999999999999</v>
      </c>
      <c r="E628" s="127">
        <f t="shared" si="141"/>
        <v>7.2137499955715612E-3</v>
      </c>
      <c r="F628" s="38">
        <f t="shared" si="142"/>
        <v>0.10187</v>
      </c>
      <c r="G628" s="38">
        <f t="shared" si="143"/>
        <v>7.2137499955715612E-4</v>
      </c>
      <c r="H628" s="38">
        <f t="shared" si="144"/>
        <v>0.10377496899999999</v>
      </c>
      <c r="I628" s="38">
        <f t="shared" si="145"/>
        <v>0.10571556092029999</v>
      </c>
      <c r="J628" s="38">
        <f t="shared" si="146"/>
        <v>0.10769244190950959</v>
      </c>
      <c r="K628" s="38">
        <f t="shared" si="147"/>
        <v>7.3486471204887494E-4</v>
      </c>
      <c r="L628" s="38">
        <f t="shared" si="148"/>
        <v>7.4860668216418882E-4</v>
      </c>
      <c r="M628" s="38">
        <f t="shared" ca="1" si="149"/>
        <v>4.3350826412677148E-3</v>
      </c>
      <c r="N628" s="38">
        <f t="shared" ca="1" si="150"/>
        <v>8.2867257367347075E-7</v>
      </c>
      <c r="O628" s="128">
        <f t="shared" ca="1" si="151"/>
        <v>313693.83638305624</v>
      </c>
      <c r="P628" s="38">
        <f t="shared" ca="1" si="152"/>
        <v>23779442.44623103</v>
      </c>
      <c r="Q628" s="38">
        <f t="shared" ca="1" si="153"/>
        <v>6538233.5593519518</v>
      </c>
      <c r="R628" s="12">
        <f t="shared" ca="1" si="154"/>
        <v>2.8786673543038464E-3</v>
      </c>
    </row>
    <row r="629" spans="1:18" x14ac:dyDescent="0.2">
      <c r="A629" s="12">
        <v>10187</v>
      </c>
      <c r="B629" s="12">
        <v>8.2137499994132668E-3</v>
      </c>
      <c r="C629" s="125">
        <v>0.1</v>
      </c>
      <c r="D629" s="127">
        <f t="shared" si="140"/>
        <v>1.0186999999999999</v>
      </c>
      <c r="E629" s="127">
        <f t="shared" si="141"/>
        <v>8.2137499994132668E-3</v>
      </c>
      <c r="F629" s="38">
        <f t="shared" si="142"/>
        <v>0.10187</v>
      </c>
      <c r="G629" s="38">
        <f t="shared" si="143"/>
        <v>8.2137499994132672E-4</v>
      </c>
      <c r="H629" s="38">
        <f t="shared" si="144"/>
        <v>0.10377496899999999</v>
      </c>
      <c r="I629" s="38">
        <f t="shared" si="145"/>
        <v>0.10571556092029999</v>
      </c>
      <c r="J629" s="38">
        <f t="shared" si="146"/>
        <v>0.10769244190950959</v>
      </c>
      <c r="K629" s="38">
        <f t="shared" si="147"/>
        <v>8.3673471244022953E-4</v>
      </c>
      <c r="L629" s="38">
        <f t="shared" si="148"/>
        <v>8.5238165156286175E-4</v>
      </c>
      <c r="M629" s="38">
        <f t="shared" ca="1" si="149"/>
        <v>4.3350826412677148E-3</v>
      </c>
      <c r="N629" s="38">
        <f t="shared" ca="1" si="150"/>
        <v>1.5044060475143796E-6</v>
      </c>
      <c r="O629" s="128">
        <f t="shared" ca="1" si="151"/>
        <v>313693.83638305624</v>
      </c>
      <c r="P629" s="38">
        <f t="shared" ca="1" si="152"/>
        <v>23779442.44623103</v>
      </c>
      <c r="Q629" s="38">
        <f t="shared" ca="1" si="153"/>
        <v>6538233.5593519518</v>
      </c>
      <c r="R629" s="12">
        <f t="shared" ca="1" si="154"/>
        <v>3.878667358145552E-3</v>
      </c>
    </row>
    <row r="630" spans="1:18" x14ac:dyDescent="0.2">
      <c r="A630" s="12">
        <v>10187</v>
      </c>
      <c r="B630" s="12">
        <v>9.2137499959790148E-3</v>
      </c>
      <c r="C630" s="125">
        <v>0.1</v>
      </c>
      <c r="D630" s="127">
        <f t="shared" si="140"/>
        <v>1.0186999999999999</v>
      </c>
      <c r="E630" s="127">
        <f t="shared" si="141"/>
        <v>9.2137499959790148E-3</v>
      </c>
      <c r="F630" s="38">
        <f t="shared" si="142"/>
        <v>0.10187</v>
      </c>
      <c r="G630" s="38">
        <f t="shared" si="143"/>
        <v>9.213749995979015E-4</v>
      </c>
      <c r="H630" s="38">
        <f t="shared" si="144"/>
        <v>0.10377496899999999</v>
      </c>
      <c r="I630" s="38">
        <f t="shared" si="145"/>
        <v>0.10571556092029999</v>
      </c>
      <c r="J630" s="38">
        <f t="shared" si="146"/>
        <v>0.10769244190950959</v>
      </c>
      <c r="K630" s="38">
        <f t="shared" si="147"/>
        <v>9.3860471209038221E-4</v>
      </c>
      <c r="L630" s="38">
        <f t="shared" si="148"/>
        <v>9.5615662020647233E-4</v>
      </c>
      <c r="M630" s="38">
        <f t="shared" ca="1" si="149"/>
        <v>4.3350826412677148E-3</v>
      </c>
      <c r="N630" s="38">
        <f t="shared" ca="1" si="150"/>
        <v>2.3801395157925757E-6</v>
      </c>
      <c r="O630" s="128">
        <f t="shared" ca="1" si="151"/>
        <v>313693.83638305624</v>
      </c>
      <c r="P630" s="38">
        <f t="shared" ca="1" si="152"/>
        <v>23779442.44623103</v>
      </c>
      <c r="Q630" s="38">
        <f t="shared" ca="1" si="153"/>
        <v>6538233.5593519518</v>
      </c>
      <c r="R630" s="12">
        <f t="shared" ca="1" si="154"/>
        <v>4.8786673547113E-3</v>
      </c>
    </row>
    <row r="631" spans="1:18" x14ac:dyDescent="0.2">
      <c r="A631" s="12">
        <v>10187</v>
      </c>
      <c r="B631" s="12">
        <v>1.1213749996386468E-2</v>
      </c>
      <c r="C631" s="125">
        <v>0.1</v>
      </c>
      <c r="D631" s="127">
        <f t="shared" si="140"/>
        <v>1.0186999999999999</v>
      </c>
      <c r="E631" s="127">
        <f t="shared" si="141"/>
        <v>1.1213749996386468E-2</v>
      </c>
      <c r="F631" s="38">
        <f t="shared" si="142"/>
        <v>0.10187</v>
      </c>
      <c r="G631" s="38">
        <f t="shared" si="143"/>
        <v>1.1213749996386469E-3</v>
      </c>
      <c r="H631" s="38">
        <f t="shared" si="144"/>
        <v>0.10377496899999999</v>
      </c>
      <c r="I631" s="38">
        <f t="shared" si="145"/>
        <v>0.10571556092029999</v>
      </c>
      <c r="J631" s="38">
        <f t="shared" si="146"/>
        <v>0.10769244190950959</v>
      </c>
      <c r="K631" s="38">
        <f t="shared" si="147"/>
        <v>1.1423447121318895E-3</v>
      </c>
      <c r="L631" s="38">
        <f t="shared" si="148"/>
        <v>1.1637065582487558E-3</v>
      </c>
      <c r="M631" s="38">
        <f t="shared" ca="1" si="149"/>
        <v>4.3350826412677148E-3</v>
      </c>
      <c r="N631" s="38">
        <f t="shared" ca="1" si="150"/>
        <v>4.7316064582376428E-6</v>
      </c>
      <c r="O631" s="128">
        <f t="shared" ca="1" si="151"/>
        <v>313693.83638305624</v>
      </c>
      <c r="P631" s="38">
        <f t="shared" ca="1" si="152"/>
        <v>23779442.44623103</v>
      </c>
      <c r="Q631" s="38">
        <f t="shared" ca="1" si="153"/>
        <v>6538233.5593519518</v>
      </c>
      <c r="R631" s="12">
        <f t="shared" ca="1" si="154"/>
        <v>6.8786673551187536E-3</v>
      </c>
    </row>
    <row r="632" spans="1:18" x14ac:dyDescent="0.2">
      <c r="A632" s="12">
        <v>10195</v>
      </c>
      <c r="B632" s="12">
        <v>1.2783749996742699E-2</v>
      </c>
      <c r="C632" s="125">
        <v>0.1</v>
      </c>
      <c r="D632" s="127">
        <f t="shared" si="140"/>
        <v>1.0195000000000001</v>
      </c>
      <c r="E632" s="127">
        <f t="shared" si="141"/>
        <v>1.2783749996742699E-2</v>
      </c>
      <c r="F632" s="38">
        <f t="shared" si="142"/>
        <v>0.10195000000000001</v>
      </c>
      <c r="G632" s="38">
        <f t="shared" si="143"/>
        <v>1.2783749996742701E-3</v>
      </c>
      <c r="H632" s="38">
        <f t="shared" si="144"/>
        <v>0.10393802500000002</v>
      </c>
      <c r="I632" s="38">
        <f t="shared" si="145"/>
        <v>0.10596481648750003</v>
      </c>
      <c r="J632" s="38">
        <f t="shared" si="146"/>
        <v>0.10803113040900629</v>
      </c>
      <c r="K632" s="38">
        <f t="shared" si="147"/>
        <v>1.3033033121679185E-3</v>
      </c>
      <c r="L632" s="38">
        <f t="shared" si="148"/>
        <v>1.328717726755193E-3</v>
      </c>
      <c r="M632" s="38">
        <f t="shared" ca="1" si="149"/>
        <v>4.337373276206394E-3</v>
      </c>
      <c r="N632" s="38">
        <f t="shared" ca="1" si="150"/>
        <v>7.134127970521766E-6</v>
      </c>
      <c r="O632" s="128">
        <f t="shared" ca="1" si="151"/>
        <v>310950.34890071565</v>
      </c>
      <c r="P632" s="38">
        <f t="shared" ca="1" si="152"/>
        <v>23798434.973422382</v>
      </c>
      <c r="Q632" s="38">
        <f t="shared" ca="1" si="153"/>
        <v>6537233.4895257484</v>
      </c>
      <c r="R632" s="12">
        <f t="shared" ca="1" si="154"/>
        <v>8.4463767205363062E-3</v>
      </c>
    </row>
    <row r="633" spans="1:18" x14ac:dyDescent="0.2">
      <c r="A633" s="12">
        <v>10208</v>
      </c>
      <c r="B633" s="12">
        <v>1.2710000002698507E-2</v>
      </c>
      <c r="C633" s="125">
        <v>0.1</v>
      </c>
      <c r="D633" s="127">
        <f t="shared" si="140"/>
        <v>1.0207999999999999</v>
      </c>
      <c r="E633" s="127">
        <f t="shared" si="141"/>
        <v>1.2710000002698507E-2</v>
      </c>
      <c r="F633" s="38">
        <f t="shared" si="142"/>
        <v>0.10208</v>
      </c>
      <c r="G633" s="38">
        <f t="shared" si="143"/>
        <v>1.2710000002698508E-3</v>
      </c>
      <c r="H633" s="38">
        <f t="shared" si="144"/>
        <v>0.104203264</v>
      </c>
      <c r="I633" s="38">
        <f t="shared" si="145"/>
        <v>0.10637069189119999</v>
      </c>
      <c r="J633" s="38">
        <f t="shared" si="146"/>
        <v>0.10858320228253694</v>
      </c>
      <c r="K633" s="38">
        <f t="shared" si="147"/>
        <v>1.2974368002754636E-3</v>
      </c>
      <c r="L633" s="38">
        <f t="shared" si="148"/>
        <v>1.3244234857211932E-3</v>
      </c>
      <c r="M633" s="38">
        <f t="shared" ca="1" si="149"/>
        <v>4.3410892729916929E-3</v>
      </c>
      <c r="N633" s="38">
        <f t="shared" ca="1" si="150"/>
        <v>7.0038666801801845E-6</v>
      </c>
      <c r="O633" s="128">
        <f t="shared" ca="1" si="151"/>
        <v>306524.64136875846</v>
      </c>
      <c r="P633" s="38">
        <f t="shared" ca="1" si="152"/>
        <v>23829056.769459087</v>
      </c>
      <c r="Q633" s="38">
        <f t="shared" ca="1" si="153"/>
        <v>6535540.7708763648</v>
      </c>
      <c r="R633" s="12">
        <f t="shared" ca="1" si="154"/>
        <v>8.3689107297068143E-3</v>
      </c>
    </row>
    <row r="634" spans="1:18" x14ac:dyDescent="0.2">
      <c r="A634" s="12">
        <v>10238</v>
      </c>
      <c r="B634" s="12">
        <v>1.8474999960744753E-3</v>
      </c>
      <c r="C634" s="125">
        <v>0.1</v>
      </c>
      <c r="D634" s="127">
        <f t="shared" si="140"/>
        <v>1.0238</v>
      </c>
      <c r="E634" s="127">
        <f t="shared" si="141"/>
        <v>1.8474999960744753E-3</v>
      </c>
      <c r="F634" s="38">
        <f t="shared" si="142"/>
        <v>0.10238000000000001</v>
      </c>
      <c r="G634" s="38">
        <f t="shared" si="143"/>
        <v>1.8474999960744755E-4</v>
      </c>
      <c r="H634" s="38">
        <f t="shared" si="144"/>
        <v>0.10481664400000001</v>
      </c>
      <c r="I634" s="38">
        <f t="shared" si="145"/>
        <v>0.10731128012720002</v>
      </c>
      <c r="J634" s="38">
        <f t="shared" si="146"/>
        <v>0.10986528859422739</v>
      </c>
      <c r="K634" s="38">
        <f t="shared" si="147"/>
        <v>1.8914704959810481E-4</v>
      </c>
      <c r="L634" s="38">
        <f t="shared" si="148"/>
        <v>1.936487493785397E-4</v>
      </c>
      <c r="M634" s="38">
        <f t="shared" ca="1" si="149"/>
        <v>4.3496349518838944E-3</v>
      </c>
      <c r="N634" s="38">
        <f t="shared" ca="1" si="150"/>
        <v>6.2606793370834047E-7</v>
      </c>
      <c r="O634" s="128">
        <f t="shared" ca="1" si="151"/>
        <v>296463.9501007967</v>
      </c>
      <c r="P634" s="38">
        <f t="shared" ca="1" si="152"/>
        <v>23898580.323460255</v>
      </c>
      <c r="Q634" s="38">
        <f t="shared" ca="1" si="153"/>
        <v>6531315.2101012357</v>
      </c>
      <c r="R634" s="12">
        <f t="shared" ca="1" si="154"/>
        <v>-2.5021349558094191E-3</v>
      </c>
    </row>
    <row r="635" spans="1:18" x14ac:dyDescent="0.2">
      <c r="A635" s="12">
        <v>10238</v>
      </c>
      <c r="B635" s="12">
        <v>7.8474999972968362E-3</v>
      </c>
      <c r="C635" s="125">
        <v>0.1</v>
      </c>
      <c r="D635" s="127">
        <f t="shared" si="140"/>
        <v>1.0238</v>
      </c>
      <c r="E635" s="127">
        <f t="shared" si="141"/>
        <v>7.8474999972968362E-3</v>
      </c>
      <c r="F635" s="38">
        <f t="shared" si="142"/>
        <v>0.10238000000000001</v>
      </c>
      <c r="G635" s="38">
        <f t="shared" si="143"/>
        <v>7.8474999972968364E-4</v>
      </c>
      <c r="H635" s="38">
        <f t="shared" si="144"/>
        <v>0.10481664400000001</v>
      </c>
      <c r="I635" s="38">
        <f t="shared" si="145"/>
        <v>0.10731128012720002</v>
      </c>
      <c r="J635" s="38">
        <f t="shared" si="146"/>
        <v>0.10986528859422739</v>
      </c>
      <c r="K635" s="38">
        <f t="shared" si="147"/>
        <v>8.0342704972325015E-4</v>
      </c>
      <c r="L635" s="38">
        <f t="shared" si="148"/>
        <v>8.2254861350666353E-4</v>
      </c>
      <c r="M635" s="38">
        <f t="shared" ca="1" si="149"/>
        <v>4.3496349518838944E-3</v>
      </c>
      <c r="N635" s="38">
        <f t="shared" ca="1" si="150"/>
        <v>1.2235059875921684E-6</v>
      </c>
      <c r="O635" s="128">
        <f t="shared" ca="1" si="151"/>
        <v>296463.9501007967</v>
      </c>
      <c r="P635" s="38">
        <f t="shared" ca="1" si="152"/>
        <v>23898580.323460255</v>
      </c>
      <c r="Q635" s="38">
        <f t="shared" ca="1" si="153"/>
        <v>6531315.2101012357</v>
      </c>
      <c r="R635" s="12">
        <f t="shared" ca="1" si="154"/>
        <v>3.4978650454129418E-3</v>
      </c>
    </row>
    <row r="636" spans="1:18" x14ac:dyDescent="0.2">
      <c r="A636" s="12">
        <v>10238</v>
      </c>
      <c r="B636" s="12">
        <v>1.5847499998926651E-2</v>
      </c>
      <c r="C636" s="125">
        <v>0.1</v>
      </c>
      <c r="D636" s="127">
        <f t="shared" si="140"/>
        <v>1.0238</v>
      </c>
      <c r="E636" s="127">
        <f t="shared" si="141"/>
        <v>1.5847499998926651E-2</v>
      </c>
      <c r="F636" s="38">
        <f t="shared" si="142"/>
        <v>0.10238000000000001</v>
      </c>
      <c r="G636" s="38">
        <f t="shared" si="143"/>
        <v>1.5847499998926651E-3</v>
      </c>
      <c r="H636" s="38">
        <f t="shared" si="144"/>
        <v>0.10481664400000001</v>
      </c>
      <c r="I636" s="38">
        <f t="shared" si="145"/>
        <v>0.10731128012720002</v>
      </c>
      <c r="J636" s="38">
        <f t="shared" si="146"/>
        <v>0.10986528859422739</v>
      </c>
      <c r="K636" s="38">
        <f t="shared" si="147"/>
        <v>1.6224670498901105E-3</v>
      </c>
      <c r="L636" s="38">
        <f t="shared" si="148"/>
        <v>1.6610817656774952E-3</v>
      </c>
      <c r="M636" s="38">
        <f t="shared" ca="1" si="149"/>
        <v>4.3496349518838944E-3</v>
      </c>
      <c r="N636" s="38">
        <f t="shared" ca="1" si="150"/>
        <v>1.3220090064000752E-5</v>
      </c>
      <c r="O636" s="128">
        <f t="shared" ca="1" si="151"/>
        <v>296463.9501007967</v>
      </c>
      <c r="P636" s="38">
        <f t="shared" ca="1" si="152"/>
        <v>23898580.323460255</v>
      </c>
      <c r="Q636" s="38">
        <f t="shared" ca="1" si="153"/>
        <v>6531315.2101012357</v>
      </c>
      <c r="R636" s="12">
        <f t="shared" ca="1" si="154"/>
        <v>1.1497865047042756E-2</v>
      </c>
    </row>
    <row r="637" spans="1:18" x14ac:dyDescent="0.2">
      <c r="A637" s="12">
        <v>10241</v>
      </c>
      <c r="B637" s="12">
        <v>6.1249993450473994E-5</v>
      </c>
      <c r="C637" s="125">
        <v>0.1</v>
      </c>
      <c r="D637" s="127">
        <f t="shared" si="140"/>
        <v>1.0241</v>
      </c>
      <c r="E637" s="127">
        <f t="shared" si="141"/>
        <v>6.1249993450473994E-5</v>
      </c>
      <c r="F637" s="38">
        <f t="shared" si="142"/>
        <v>0.10241</v>
      </c>
      <c r="G637" s="38">
        <f t="shared" si="143"/>
        <v>6.1249993450473994E-6</v>
      </c>
      <c r="H637" s="38">
        <f t="shared" si="144"/>
        <v>0.104878081</v>
      </c>
      <c r="I637" s="38">
        <f t="shared" si="145"/>
        <v>0.1074056427521</v>
      </c>
      <c r="J637" s="38">
        <f t="shared" si="146"/>
        <v>0.10999411874242561</v>
      </c>
      <c r="K637" s="38">
        <f t="shared" si="147"/>
        <v>6.2726118292630422E-6</v>
      </c>
      <c r="L637" s="38">
        <f t="shared" si="148"/>
        <v>6.4237817743482817E-6</v>
      </c>
      <c r="M637" s="38">
        <f t="shared" ca="1" si="149"/>
        <v>4.3504872406008969E-3</v>
      </c>
      <c r="N637" s="38">
        <f t="shared" ca="1" si="150"/>
        <v>1.839755616234254E-6</v>
      </c>
      <c r="O637" s="128">
        <f t="shared" ca="1" si="151"/>
        <v>295469.52070106065</v>
      </c>
      <c r="P637" s="38">
        <f t="shared" ca="1" si="152"/>
        <v>23905444.818161741</v>
      </c>
      <c r="Q637" s="38">
        <f t="shared" ca="1" si="153"/>
        <v>6530868.1626814911</v>
      </c>
      <c r="R637" s="12">
        <f t="shared" ca="1" si="154"/>
        <v>-4.289237247150423E-3</v>
      </c>
    </row>
    <row r="638" spans="1:18" x14ac:dyDescent="0.2">
      <c r="A638" s="12">
        <v>10241</v>
      </c>
      <c r="B638" s="12">
        <v>4.0612499942653812E-3</v>
      </c>
      <c r="C638" s="125">
        <v>0.1</v>
      </c>
      <c r="D638" s="127">
        <f t="shared" si="140"/>
        <v>1.0241</v>
      </c>
      <c r="E638" s="127">
        <f t="shared" si="141"/>
        <v>4.0612499942653812E-3</v>
      </c>
      <c r="F638" s="38">
        <f t="shared" si="142"/>
        <v>0.10241</v>
      </c>
      <c r="G638" s="38">
        <f t="shared" si="143"/>
        <v>4.0612499942653817E-4</v>
      </c>
      <c r="H638" s="38">
        <f t="shared" si="144"/>
        <v>0.104878081</v>
      </c>
      <c r="I638" s="38">
        <f t="shared" si="145"/>
        <v>0.1074056427521</v>
      </c>
      <c r="J638" s="38">
        <f t="shared" si="146"/>
        <v>0.10999411874242561</v>
      </c>
      <c r="K638" s="38">
        <f t="shared" si="147"/>
        <v>4.1591261191271776E-4</v>
      </c>
      <c r="L638" s="38">
        <f t="shared" si="148"/>
        <v>4.2593610585981426E-4</v>
      </c>
      <c r="M638" s="38">
        <f t="shared" ca="1" si="149"/>
        <v>4.3504872406008969E-3</v>
      </c>
      <c r="N638" s="38">
        <f t="shared" ca="1" si="150"/>
        <v>8.3658184667751793E-9</v>
      </c>
      <c r="O638" s="128">
        <f t="shared" ca="1" si="151"/>
        <v>295469.52070106065</v>
      </c>
      <c r="P638" s="38">
        <f t="shared" ca="1" si="152"/>
        <v>23905444.818161741</v>
      </c>
      <c r="Q638" s="38">
        <f t="shared" ca="1" si="153"/>
        <v>6530868.1626814911</v>
      </c>
      <c r="R638" s="12">
        <f t="shared" ca="1" si="154"/>
        <v>-2.892372463355157E-4</v>
      </c>
    </row>
    <row r="639" spans="1:18" x14ac:dyDescent="0.2">
      <c r="A639" s="12">
        <v>10241</v>
      </c>
      <c r="B639" s="12">
        <v>6.0612499946728349E-3</v>
      </c>
      <c r="C639" s="125">
        <v>0.1</v>
      </c>
      <c r="D639" s="127">
        <f t="shared" si="140"/>
        <v>1.0241</v>
      </c>
      <c r="E639" s="127">
        <f t="shared" si="141"/>
        <v>6.0612499946728349E-3</v>
      </c>
      <c r="F639" s="38">
        <f t="shared" si="142"/>
        <v>0.10241</v>
      </c>
      <c r="G639" s="38">
        <f t="shared" si="143"/>
        <v>6.0612499946728355E-4</v>
      </c>
      <c r="H639" s="38">
        <f t="shared" si="144"/>
        <v>0.104878081</v>
      </c>
      <c r="I639" s="38">
        <f t="shared" si="145"/>
        <v>0.1074056427521</v>
      </c>
      <c r="J639" s="38">
        <f t="shared" si="146"/>
        <v>0.10999411874242561</v>
      </c>
      <c r="K639" s="38">
        <f t="shared" si="147"/>
        <v>6.2073261195444505E-4</v>
      </c>
      <c r="L639" s="38">
        <f t="shared" si="148"/>
        <v>6.3569226790254714E-4</v>
      </c>
      <c r="M639" s="38">
        <f t="shared" ca="1" si="149"/>
        <v>4.3504872406008969E-3</v>
      </c>
      <c r="N639" s="38">
        <f t="shared" ca="1" si="150"/>
        <v>2.9267092007198021E-7</v>
      </c>
      <c r="O639" s="128">
        <f t="shared" ca="1" si="151"/>
        <v>295469.52070106065</v>
      </c>
      <c r="P639" s="38">
        <f t="shared" ca="1" si="152"/>
        <v>23905444.818161741</v>
      </c>
      <c r="Q639" s="38">
        <f t="shared" ca="1" si="153"/>
        <v>6530868.1626814911</v>
      </c>
      <c r="R639" s="12">
        <f t="shared" ca="1" si="154"/>
        <v>1.7107627540719379E-3</v>
      </c>
    </row>
    <row r="640" spans="1:18" x14ac:dyDescent="0.2">
      <c r="A640" s="12">
        <v>10241</v>
      </c>
      <c r="B640" s="12">
        <v>8.0612499950802885E-3</v>
      </c>
      <c r="C640" s="125">
        <v>0.1</v>
      </c>
      <c r="D640" s="127">
        <f t="shared" si="140"/>
        <v>1.0241</v>
      </c>
      <c r="E640" s="127">
        <f t="shared" si="141"/>
        <v>8.0612499950802885E-3</v>
      </c>
      <c r="F640" s="38">
        <f t="shared" si="142"/>
        <v>0.10241</v>
      </c>
      <c r="G640" s="38">
        <f t="shared" si="143"/>
        <v>8.0612499950802894E-4</v>
      </c>
      <c r="H640" s="38">
        <f t="shared" si="144"/>
        <v>0.104878081</v>
      </c>
      <c r="I640" s="38">
        <f t="shared" si="145"/>
        <v>0.1074056427521</v>
      </c>
      <c r="J640" s="38">
        <f t="shared" si="146"/>
        <v>0.10999411874242561</v>
      </c>
      <c r="K640" s="38">
        <f t="shared" si="147"/>
        <v>8.2555261199617239E-4</v>
      </c>
      <c r="L640" s="38">
        <f t="shared" si="148"/>
        <v>8.4544842994528017E-4</v>
      </c>
      <c r="M640" s="38">
        <f t="shared" ca="1" si="149"/>
        <v>4.3504872406008969E-3</v>
      </c>
      <c r="N640" s="38">
        <f t="shared" ca="1" si="150"/>
        <v>1.3769760220031482E-6</v>
      </c>
      <c r="O640" s="128">
        <f t="shared" ca="1" si="151"/>
        <v>295469.52070106065</v>
      </c>
      <c r="P640" s="38">
        <f t="shared" ca="1" si="152"/>
        <v>23905444.818161741</v>
      </c>
      <c r="Q640" s="38">
        <f t="shared" ca="1" si="153"/>
        <v>6530868.1626814911</v>
      </c>
      <c r="R640" s="12">
        <f t="shared" ca="1" si="154"/>
        <v>3.7107627544793916E-3</v>
      </c>
    </row>
    <row r="641" spans="1:18" x14ac:dyDescent="0.2">
      <c r="A641" s="12">
        <v>10241</v>
      </c>
      <c r="B641" s="12">
        <v>8.0612499950802885E-3</v>
      </c>
      <c r="C641" s="125">
        <v>0.1</v>
      </c>
      <c r="D641" s="127">
        <f t="shared" si="140"/>
        <v>1.0241</v>
      </c>
      <c r="E641" s="127">
        <f t="shared" si="141"/>
        <v>8.0612499950802885E-3</v>
      </c>
      <c r="F641" s="38">
        <f t="shared" si="142"/>
        <v>0.10241</v>
      </c>
      <c r="G641" s="38">
        <f t="shared" si="143"/>
        <v>8.0612499950802894E-4</v>
      </c>
      <c r="H641" s="38">
        <f t="shared" si="144"/>
        <v>0.104878081</v>
      </c>
      <c r="I641" s="38">
        <f t="shared" si="145"/>
        <v>0.1074056427521</v>
      </c>
      <c r="J641" s="38">
        <f t="shared" si="146"/>
        <v>0.10999411874242561</v>
      </c>
      <c r="K641" s="38">
        <f t="shared" si="147"/>
        <v>8.2555261199617239E-4</v>
      </c>
      <c r="L641" s="38">
        <f t="shared" si="148"/>
        <v>8.4544842994528017E-4</v>
      </c>
      <c r="M641" s="38">
        <f t="shared" ca="1" si="149"/>
        <v>4.3504872406008969E-3</v>
      </c>
      <c r="N641" s="38">
        <f t="shared" ca="1" si="150"/>
        <v>1.3769760220031482E-6</v>
      </c>
      <c r="O641" s="128">
        <f t="shared" ca="1" si="151"/>
        <v>295469.52070106065</v>
      </c>
      <c r="P641" s="38">
        <f t="shared" ca="1" si="152"/>
        <v>23905444.818161741</v>
      </c>
      <c r="Q641" s="38">
        <f t="shared" ca="1" si="153"/>
        <v>6530868.1626814911</v>
      </c>
      <c r="R641" s="12">
        <f t="shared" ca="1" si="154"/>
        <v>3.7107627544793916E-3</v>
      </c>
    </row>
    <row r="642" spans="1:18" x14ac:dyDescent="0.2">
      <c r="A642" s="12">
        <v>10241</v>
      </c>
      <c r="B642" s="12">
        <v>1.2061249995895196E-2</v>
      </c>
      <c r="C642" s="125">
        <v>0.1</v>
      </c>
      <c r="D642" s="127">
        <f t="shared" si="140"/>
        <v>1.0241</v>
      </c>
      <c r="E642" s="127">
        <f t="shared" si="141"/>
        <v>1.2061249995895196E-2</v>
      </c>
      <c r="F642" s="38">
        <f t="shared" si="142"/>
        <v>0.10241</v>
      </c>
      <c r="G642" s="38">
        <f t="shared" si="143"/>
        <v>1.2061249995895197E-3</v>
      </c>
      <c r="H642" s="38">
        <f t="shared" si="144"/>
        <v>0.104878081</v>
      </c>
      <c r="I642" s="38">
        <f t="shared" si="145"/>
        <v>0.1074056427521</v>
      </c>
      <c r="J642" s="38">
        <f t="shared" si="146"/>
        <v>0.10999411874242561</v>
      </c>
      <c r="K642" s="38">
        <f t="shared" si="147"/>
        <v>1.2351926120796272E-3</v>
      </c>
      <c r="L642" s="38">
        <f t="shared" si="148"/>
        <v>1.2649607540307461E-3</v>
      </c>
      <c r="M642" s="38">
        <f t="shared" ca="1" si="149"/>
        <v>4.3504872406008969E-3</v>
      </c>
      <c r="N642" s="38">
        <f t="shared" ca="1" si="150"/>
        <v>5.945586226843373E-6</v>
      </c>
      <c r="O642" s="128">
        <f t="shared" ca="1" si="151"/>
        <v>295469.52070106065</v>
      </c>
      <c r="P642" s="38">
        <f t="shared" ca="1" si="152"/>
        <v>23905444.818161741</v>
      </c>
      <c r="Q642" s="38">
        <f t="shared" ca="1" si="153"/>
        <v>6530868.1626814911</v>
      </c>
      <c r="R642" s="12">
        <f t="shared" ca="1" si="154"/>
        <v>7.7107627552942988E-3</v>
      </c>
    </row>
    <row r="643" spans="1:18" x14ac:dyDescent="0.2">
      <c r="A643" s="12">
        <v>10241</v>
      </c>
      <c r="B643" s="12">
        <v>1.5061249992868397E-2</v>
      </c>
      <c r="C643" s="125">
        <v>0.1</v>
      </c>
      <c r="D643" s="127">
        <f t="shared" si="140"/>
        <v>1.0241</v>
      </c>
      <c r="E643" s="127">
        <f t="shared" si="141"/>
        <v>1.5061249992868397E-2</v>
      </c>
      <c r="F643" s="38">
        <f t="shared" si="142"/>
        <v>0.10241</v>
      </c>
      <c r="G643" s="38">
        <f t="shared" si="143"/>
        <v>1.5061249992868399E-3</v>
      </c>
      <c r="H643" s="38">
        <f t="shared" si="144"/>
        <v>0.104878081</v>
      </c>
      <c r="I643" s="38">
        <f t="shared" si="145"/>
        <v>0.1074056427521</v>
      </c>
      <c r="J643" s="38">
        <f t="shared" si="146"/>
        <v>0.10999411874242561</v>
      </c>
      <c r="K643" s="38">
        <f t="shared" si="147"/>
        <v>1.5424226117696526E-3</v>
      </c>
      <c r="L643" s="38">
        <f t="shared" si="148"/>
        <v>1.5795949967133012E-3</v>
      </c>
      <c r="M643" s="38">
        <f t="shared" ca="1" si="149"/>
        <v>4.3504872406008969E-3</v>
      </c>
      <c r="N643" s="38">
        <f t="shared" ca="1" si="150"/>
        <v>1.1472043873536089E-5</v>
      </c>
      <c r="O643" s="128">
        <f t="shared" ca="1" si="151"/>
        <v>295469.52070106065</v>
      </c>
      <c r="P643" s="38">
        <f t="shared" ca="1" si="152"/>
        <v>23905444.818161741</v>
      </c>
      <c r="Q643" s="38">
        <f t="shared" ca="1" si="153"/>
        <v>6530868.1626814911</v>
      </c>
      <c r="R643" s="12">
        <f t="shared" ca="1" si="154"/>
        <v>1.07107627522675E-2</v>
      </c>
    </row>
    <row r="644" spans="1:18" x14ac:dyDescent="0.2">
      <c r="A644" s="12">
        <v>10246</v>
      </c>
      <c r="B644" s="12">
        <v>2.5174999973387457E-3</v>
      </c>
      <c r="C644" s="125">
        <v>1</v>
      </c>
      <c r="D644" s="127">
        <f t="shared" si="140"/>
        <v>1.0246</v>
      </c>
      <c r="E644" s="127">
        <f t="shared" si="141"/>
        <v>2.5174999973387457E-3</v>
      </c>
      <c r="F644" s="38">
        <f t="shared" si="142"/>
        <v>1.0246</v>
      </c>
      <c r="G644" s="38">
        <f t="shared" si="143"/>
        <v>2.5174999973387457E-3</v>
      </c>
      <c r="H644" s="38">
        <f t="shared" si="144"/>
        <v>1.04980516</v>
      </c>
      <c r="I644" s="38">
        <f t="shared" si="145"/>
        <v>1.0756303669359999</v>
      </c>
      <c r="J644" s="38">
        <f t="shared" si="146"/>
        <v>1.1020908739626254</v>
      </c>
      <c r="K644" s="38">
        <f t="shared" si="147"/>
        <v>2.5794304972732787E-3</v>
      </c>
      <c r="L644" s="38">
        <f t="shared" si="148"/>
        <v>2.6428844875062011E-3</v>
      </c>
      <c r="M644" s="38">
        <f t="shared" ca="1" si="149"/>
        <v>4.3519068009182389E-3</v>
      </c>
      <c r="N644" s="38">
        <f t="shared" ca="1" si="150"/>
        <v>3.3650483210187332E-6</v>
      </c>
      <c r="O644" s="128">
        <f t="shared" ca="1" si="151"/>
        <v>29381682.055852018</v>
      </c>
      <c r="P644" s="38">
        <f t="shared" ca="1" si="152"/>
        <v>2391685007.4380369</v>
      </c>
      <c r="Q644" s="38">
        <f t="shared" ca="1" si="153"/>
        <v>653011319.23702586</v>
      </c>
      <c r="R644" s="12">
        <f t="shared" ca="1" si="154"/>
        <v>-1.8344068035794931E-3</v>
      </c>
    </row>
    <row r="645" spans="1:18" x14ac:dyDescent="0.2">
      <c r="A645" s="12">
        <v>10246</v>
      </c>
      <c r="B645" s="12">
        <v>2.7174999995622784E-3</v>
      </c>
      <c r="C645" s="125">
        <v>1</v>
      </c>
      <c r="D645" s="127">
        <f t="shared" si="140"/>
        <v>1.0246</v>
      </c>
      <c r="E645" s="127">
        <f t="shared" si="141"/>
        <v>2.7174999995622784E-3</v>
      </c>
      <c r="F645" s="38">
        <f t="shared" si="142"/>
        <v>1.0246</v>
      </c>
      <c r="G645" s="38">
        <f t="shared" si="143"/>
        <v>2.7174999995622784E-3</v>
      </c>
      <c r="H645" s="38">
        <f t="shared" si="144"/>
        <v>1.04980516</v>
      </c>
      <c r="I645" s="38">
        <f t="shared" si="145"/>
        <v>1.0756303669359999</v>
      </c>
      <c r="J645" s="38">
        <f t="shared" si="146"/>
        <v>1.1020908739626254</v>
      </c>
      <c r="K645" s="38">
        <f t="shared" si="147"/>
        <v>2.7843504995515105E-3</v>
      </c>
      <c r="L645" s="38">
        <f t="shared" si="148"/>
        <v>2.8528455218404776E-3</v>
      </c>
      <c r="M645" s="38">
        <f t="shared" ca="1" si="149"/>
        <v>4.3519068009182389E-3</v>
      </c>
      <c r="N645" s="38">
        <f t="shared" ca="1" si="150"/>
        <v>2.671285592318622E-6</v>
      </c>
      <c r="O645" s="128">
        <f t="shared" ca="1" si="151"/>
        <v>29381682.055852018</v>
      </c>
      <c r="P645" s="38">
        <f t="shared" ca="1" si="152"/>
        <v>2391685007.4380369</v>
      </c>
      <c r="Q645" s="38">
        <f t="shared" ca="1" si="153"/>
        <v>653011319.23702586</v>
      </c>
      <c r="R645" s="12">
        <f t="shared" ca="1" si="154"/>
        <v>-1.6344068013559605E-3</v>
      </c>
    </row>
    <row r="646" spans="1:18" x14ac:dyDescent="0.2">
      <c r="A646" s="12">
        <v>10246</v>
      </c>
      <c r="B646" s="12">
        <v>2.8174999970360659E-3</v>
      </c>
      <c r="C646" s="125">
        <v>1</v>
      </c>
      <c r="D646" s="127">
        <f t="shared" si="140"/>
        <v>1.0246</v>
      </c>
      <c r="E646" s="127">
        <f t="shared" si="141"/>
        <v>2.8174999970360659E-3</v>
      </c>
      <c r="F646" s="38">
        <f t="shared" si="142"/>
        <v>1.0246</v>
      </c>
      <c r="G646" s="38">
        <f t="shared" si="143"/>
        <v>2.8174999970360659E-3</v>
      </c>
      <c r="H646" s="38">
        <f t="shared" si="144"/>
        <v>1.04980516</v>
      </c>
      <c r="I646" s="38">
        <f t="shared" si="145"/>
        <v>1.0756303669359999</v>
      </c>
      <c r="J646" s="38">
        <f t="shared" si="146"/>
        <v>1.1020908739626254</v>
      </c>
      <c r="K646" s="38">
        <f t="shared" si="147"/>
        <v>2.886810496963153E-3</v>
      </c>
      <c r="L646" s="38">
        <f t="shared" si="148"/>
        <v>2.9578260351884465E-3</v>
      </c>
      <c r="M646" s="38">
        <f t="shared" ca="1" si="149"/>
        <v>4.3519068009182389E-3</v>
      </c>
      <c r="N646" s="38">
        <f t="shared" ca="1" si="150"/>
        <v>2.354404239799905E-6</v>
      </c>
      <c r="O646" s="128">
        <f t="shared" ca="1" si="151"/>
        <v>29381682.055852018</v>
      </c>
      <c r="P646" s="38">
        <f t="shared" ca="1" si="152"/>
        <v>2391685007.4380369</v>
      </c>
      <c r="Q646" s="38">
        <f t="shared" ca="1" si="153"/>
        <v>653011319.23702586</v>
      </c>
      <c r="R646" s="12">
        <f t="shared" ca="1" si="154"/>
        <v>-1.5344068038821729E-3</v>
      </c>
    </row>
    <row r="647" spans="1:18" x14ac:dyDescent="0.2">
      <c r="A647" s="12">
        <v>10247.5</v>
      </c>
      <c r="B647" s="12">
        <v>3.3243750003748573E-3</v>
      </c>
      <c r="C647" s="125">
        <v>1</v>
      </c>
      <c r="D647" s="127">
        <f t="shared" si="140"/>
        <v>1.02475</v>
      </c>
      <c r="E647" s="127">
        <f t="shared" si="141"/>
        <v>3.3243750003748573E-3</v>
      </c>
      <c r="F647" s="38">
        <f t="shared" si="142"/>
        <v>1.02475</v>
      </c>
      <c r="G647" s="38">
        <f t="shared" si="143"/>
        <v>3.3243750003748573E-3</v>
      </c>
      <c r="H647" s="38">
        <f t="shared" si="144"/>
        <v>1.0501125625000001</v>
      </c>
      <c r="I647" s="38">
        <f t="shared" si="145"/>
        <v>1.0761028484218751</v>
      </c>
      <c r="J647" s="38">
        <f t="shared" si="146"/>
        <v>1.1027363939203165</v>
      </c>
      <c r="K647" s="38">
        <f t="shared" si="147"/>
        <v>3.4066532816341352E-3</v>
      </c>
      <c r="L647" s="38">
        <f t="shared" si="148"/>
        <v>3.4909679503545804E-3</v>
      </c>
      <c r="M647" s="38">
        <f t="shared" ca="1" si="149"/>
        <v>4.3523324445495113E-3</v>
      </c>
      <c r="N647" s="38">
        <f t="shared" ca="1" si="150"/>
        <v>1.0566965070340868E-6</v>
      </c>
      <c r="O647" s="128">
        <f t="shared" ca="1" si="151"/>
        <v>29332215.053827103</v>
      </c>
      <c r="P647" s="38">
        <f t="shared" ca="1" si="152"/>
        <v>2392026297.7305498</v>
      </c>
      <c r="Q647" s="38">
        <f t="shared" ca="1" si="153"/>
        <v>652988429.05431795</v>
      </c>
      <c r="R647" s="12">
        <f t="shared" ca="1" si="154"/>
        <v>-1.027957444174654E-3</v>
      </c>
    </row>
    <row r="648" spans="1:18" x14ac:dyDescent="0.2">
      <c r="A648" s="12">
        <v>10247.5</v>
      </c>
      <c r="B648" s="12">
        <v>5.2243750033085234E-3</v>
      </c>
      <c r="C648" s="125">
        <v>1</v>
      </c>
      <c r="D648" s="127">
        <f t="shared" si="140"/>
        <v>1.02475</v>
      </c>
      <c r="E648" s="127">
        <f t="shared" si="141"/>
        <v>5.2243750033085234E-3</v>
      </c>
      <c r="F648" s="38">
        <f t="shared" si="142"/>
        <v>1.02475</v>
      </c>
      <c r="G648" s="38">
        <f t="shared" si="143"/>
        <v>5.2243750033085234E-3</v>
      </c>
      <c r="H648" s="38">
        <f t="shared" si="144"/>
        <v>1.0501125625000001</v>
      </c>
      <c r="I648" s="38">
        <f t="shared" si="145"/>
        <v>1.0761028484218751</v>
      </c>
      <c r="J648" s="38">
        <f t="shared" si="146"/>
        <v>1.1027363939203165</v>
      </c>
      <c r="K648" s="38">
        <f t="shared" si="147"/>
        <v>5.3536782846404099E-3</v>
      </c>
      <c r="L648" s="38">
        <f t="shared" si="148"/>
        <v>5.4861818221852605E-3</v>
      </c>
      <c r="M648" s="38">
        <f t="shared" ca="1" si="149"/>
        <v>4.3523324445495113E-3</v>
      </c>
      <c r="N648" s="38">
        <f t="shared" ca="1" si="150"/>
        <v>7.6045822428696506E-7</v>
      </c>
      <c r="O648" s="128">
        <f t="shared" ca="1" si="151"/>
        <v>29332215.053827103</v>
      </c>
      <c r="P648" s="38">
        <f t="shared" ca="1" si="152"/>
        <v>2392026297.7305498</v>
      </c>
      <c r="Q648" s="38">
        <f t="shared" ca="1" si="153"/>
        <v>652988429.05431795</v>
      </c>
      <c r="R648" s="12">
        <f t="shared" ca="1" si="154"/>
        <v>8.7204255875901211E-4</v>
      </c>
    </row>
    <row r="649" spans="1:18" x14ac:dyDescent="0.2">
      <c r="A649" s="12">
        <v>10247.5</v>
      </c>
      <c r="B649" s="12">
        <v>5.5243750030058436E-3</v>
      </c>
      <c r="C649" s="125">
        <v>1</v>
      </c>
      <c r="D649" s="127">
        <f t="shared" si="140"/>
        <v>1.02475</v>
      </c>
      <c r="E649" s="127">
        <f t="shared" si="141"/>
        <v>5.5243750030058436E-3</v>
      </c>
      <c r="F649" s="38">
        <f t="shared" si="142"/>
        <v>1.02475</v>
      </c>
      <c r="G649" s="38">
        <f t="shared" si="143"/>
        <v>5.5243750030058436E-3</v>
      </c>
      <c r="H649" s="38">
        <f t="shared" si="144"/>
        <v>1.0501125625000001</v>
      </c>
      <c r="I649" s="38">
        <f t="shared" si="145"/>
        <v>1.0761028484218751</v>
      </c>
      <c r="J649" s="38">
        <f t="shared" si="146"/>
        <v>1.1027363939203165</v>
      </c>
      <c r="K649" s="38">
        <f t="shared" si="147"/>
        <v>5.6611032843302388E-3</v>
      </c>
      <c r="L649" s="38">
        <f t="shared" si="148"/>
        <v>5.8012155906174128E-3</v>
      </c>
      <c r="M649" s="38">
        <f t="shared" ca="1" si="149"/>
        <v>4.3523324445495113E-3</v>
      </c>
      <c r="N649" s="38">
        <f t="shared" ca="1" si="150"/>
        <v>1.3736837588328651E-6</v>
      </c>
      <c r="O649" s="128">
        <f t="shared" ca="1" si="151"/>
        <v>29332215.053827103</v>
      </c>
      <c r="P649" s="38">
        <f t="shared" ca="1" si="152"/>
        <v>2392026297.7305498</v>
      </c>
      <c r="Q649" s="38">
        <f t="shared" ca="1" si="153"/>
        <v>652988429.05431795</v>
      </c>
      <c r="R649" s="12">
        <f t="shared" ca="1" si="154"/>
        <v>1.1720425584563323E-3</v>
      </c>
    </row>
    <row r="650" spans="1:18" x14ac:dyDescent="0.2">
      <c r="A650" s="12">
        <v>10249</v>
      </c>
      <c r="B650" s="12">
        <v>5.6312500018975697E-3</v>
      </c>
      <c r="C650" s="125">
        <v>0.1</v>
      </c>
      <c r="D650" s="127">
        <f t="shared" si="140"/>
        <v>1.0248999999999999</v>
      </c>
      <c r="E650" s="127">
        <f t="shared" si="141"/>
        <v>5.6312500018975697E-3</v>
      </c>
      <c r="F650" s="38">
        <f t="shared" si="142"/>
        <v>0.10249</v>
      </c>
      <c r="G650" s="38">
        <f t="shared" si="143"/>
        <v>5.63125000189757E-4</v>
      </c>
      <c r="H650" s="38">
        <f t="shared" si="144"/>
        <v>0.105042001</v>
      </c>
      <c r="I650" s="38">
        <f t="shared" si="145"/>
        <v>0.10765754682489999</v>
      </c>
      <c r="J650" s="38">
        <f t="shared" si="146"/>
        <v>0.11033821974083999</v>
      </c>
      <c r="K650" s="38">
        <f t="shared" si="147"/>
        <v>5.7714681269448187E-4</v>
      </c>
      <c r="L650" s="38">
        <f t="shared" si="148"/>
        <v>5.9151776833057446E-4</v>
      </c>
      <c r="M650" s="38">
        <f t="shared" ca="1" si="149"/>
        <v>4.3527579845820457E-3</v>
      </c>
      <c r="N650" s="38">
        <f t="shared" ca="1" si="150"/>
        <v>1.6345418383395182E-7</v>
      </c>
      <c r="O650" s="128">
        <f t="shared" ca="1" si="151"/>
        <v>292828.00619220332</v>
      </c>
      <c r="P650" s="38">
        <f t="shared" ca="1" si="152"/>
        <v>23923671.875255872</v>
      </c>
      <c r="Q650" s="38">
        <f t="shared" ca="1" si="153"/>
        <v>6529654.2761738384</v>
      </c>
      <c r="R650" s="12">
        <f t="shared" ca="1" si="154"/>
        <v>1.278492017315524E-3</v>
      </c>
    </row>
    <row r="651" spans="1:18" x14ac:dyDescent="0.2">
      <c r="A651" s="12">
        <v>10249</v>
      </c>
      <c r="B651" s="12">
        <v>6.6312499984633178E-3</v>
      </c>
      <c r="C651" s="125">
        <v>0.1</v>
      </c>
      <c r="D651" s="127">
        <f t="shared" si="140"/>
        <v>1.0248999999999999</v>
      </c>
      <c r="E651" s="127">
        <f t="shared" si="141"/>
        <v>6.6312499984633178E-3</v>
      </c>
      <c r="F651" s="38">
        <f t="shared" si="142"/>
        <v>0.10249</v>
      </c>
      <c r="G651" s="38">
        <f t="shared" si="143"/>
        <v>6.6312499984633178E-4</v>
      </c>
      <c r="H651" s="38">
        <f t="shared" si="144"/>
        <v>0.105042001</v>
      </c>
      <c r="I651" s="38">
        <f t="shared" si="145"/>
        <v>0.10765754682489999</v>
      </c>
      <c r="J651" s="38">
        <f t="shared" si="146"/>
        <v>0.11033821974083999</v>
      </c>
      <c r="K651" s="38">
        <f t="shared" si="147"/>
        <v>6.7963681234250539E-4</v>
      </c>
      <c r="L651" s="38">
        <f t="shared" si="148"/>
        <v>6.9655976896983369E-4</v>
      </c>
      <c r="M651" s="38">
        <f t="shared" ca="1" si="149"/>
        <v>4.3527579845820457E-3</v>
      </c>
      <c r="N651" s="38">
        <f t="shared" ca="1" si="150"/>
        <v>5.1915258573207342E-7</v>
      </c>
      <c r="O651" s="128">
        <f t="shared" ca="1" si="151"/>
        <v>292828.00619220332</v>
      </c>
      <c r="P651" s="38">
        <f t="shared" ca="1" si="152"/>
        <v>23923671.875255872</v>
      </c>
      <c r="Q651" s="38">
        <f t="shared" ca="1" si="153"/>
        <v>6529654.2761738384</v>
      </c>
      <c r="R651" s="12">
        <f t="shared" ca="1" si="154"/>
        <v>2.278492013881272E-3</v>
      </c>
    </row>
    <row r="652" spans="1:18" x14ac:dyDescent="0.2">
      <c r="A652" s="12">
        <v>10249</v>
      </c>
      <c r="B652" s="12">
        <v>1.0631249999278225E-2</v>
      </c>
      <c r="C652" s="125">
        <v>0.1</v>
      </c>
      <c r="D652" s="127">
        <f t="shared" si="140"/>
        <v>1.0248999999999999</v>
      </c>
      <c r="E652" s="127">
        <f t="shared" si="141"/>
        <v>1.0631249999278225E-2</v>
      </c>
      <c r="F652" s="38">
        <f t="shared" si="142"/>
        <v>0.10249</v>
      </c>
      <c r="G652" s="38">
        <f t="shared" si="143"/>
        <v>1.0631249999278225E-3</v>
      </c>
      <c r="H652" s="38">
        <f t="shared" si="144"/>
        <v>0.105042001</v>
      </c>
      <c r="I652" s="38">
        <f t="shared" si="145"/>
        <v>0.10765754682489999</v>
      </c>
      <c r="J652" s="38">
        <f t="shared" si="146"/>
        <v>0.11033821974083999</v>
      </c>
      <c r="K652" s="38">
        <f t="shared" si="147"/>
        <v>1.0895968124260253E-3</v>
      </c>
      <c r="L652" s="38">
        <f t="shared" si="148"/>
        <v>1.1167277730554333E-3</v>
      </c>
      <c r="M652" s="38">
        <f t="shared" ca="1" si="149"/>
        <v>4.3527579845820457E-3</v>
      </c>
      <c r="N652" s="38">
        <f t="shared" ca="1" si="150"/>
        <v>3.9419461978603696E-6</v>
      </c>
      <c r="O652" s="128">
        <f t="shared" ca="1" si="151"/>
        <v>292828.00619220332</v>
      </c>
      <c r="P652" s="38">
        <f t="shared" ca="1" si="152"/>
        <v>23923671.875255872</v>
      </c>
      <c r="Q652" s="38">
        <f t="shared" ca="1" si="153"/>
        <v>6529654.2761738384</v>
      </c>
      <c r="R652" s="12">
        <f t="shared" ca="1" si="154"/>
        <v>6.2784920146961793E-3</v>
      </c>
    </row>
    <row r="653" spans="1:18" x14ac:dyDescent="0.2">
      <c r="A653" s="12">
        <v>10249</v>
      </c>
      <c r="B653" s="12">
        <v>1.4631250000093132E-2</v>
      </c>
      <c r="C653" s="125">
        <v>0.1</v>
      </c>
      <c r="D653" s="127">
        <f t="shared" si="140"/>
        <v>1.0248999999999999</v>
      </c>
      <c r="E653" s="127">
        <f t="shared" si="141"/>
        <v>1.4631250000093132E-2</v>
      </c>
      <c r="F653" s="38">
        <f t="shared" si="142"/>
        <v>0.10249</v>
      </c>
      <c r="G653" s="38">
        <f t="shared" si="143"/>
        <v>1.4631250000093133E-3</v>
      </c>
      <c r="H653" s="38">
        <f t="shared" si="144"/>
        <v>0.105042001</v>
      </c>
      <c r="I653" s="38">
        <f t="shared" si="145"/>
        <v>0.10765754682489999</v>
      </c>
      <c r="J653" s="38">
        <f t="shared" si="146"/>
        <v>0.11033821974083999</v>
      </c>
      <c r="K653" s="38">
        <f t="shared" si="147"/>
        <v>1.4995568125095451E-3</v>
      </c>
      <c r="L653" s="38">
        <f t="shared" si="148"/>
        <v>1.5368957771410327E-3</v>
      </c>
      <c r="M653" s="38">
        <f t="shared" ca="1" si="149"/>
        <v>4.3527579845820457E-3</v>
      </c>
      <c r="N653" s="38">
        <f t="shared" ca="1" si="150"/>
        <v>1.0564739811292515E-5</v>
      </c>
      <c r="O653" s="128">
        <f t="shared" ca="1" si="151"/>
        <v>292828.00619220332</v>
      </c>
      <c r="P653" s="38">
        <f t="shared" ca="1" si="152"/>
        <v>23923671.875255872</v>
      </c>
      <c r="Q653" s="38">
        <f t="shared" ca="1" si="153"/>
        <v>6529654.2761738384</v>
      </c>
      <c r="R653" s="12">
        <f t="shared" ca="1" si="154"/>
        <v>1.0278492015511086E-2</v>
      </c>
    </row>
    <row r="654" spans="1:18" x14ac:dyDescent="0.2">
      <c r="A654" s="12">
        <v>10249</v>
      </c>
      <c r="B654" s="12">
        <v>1.4631250000093132E-2</v>
      </c>
      <c r="C654" s="125">
        <v>0.1</v>
      </c>
      <c r="D654" s="127">
        <f t="shared" si="140"/>
        <v>1.0248999999999999</v>
      </c>
      <c r="E654" s="127">
        <f t="shared" si="141"/>
        <v>1.4631250000093132E-2</v>
      </c>
      <c r="F654" s="38">
        <f t="shared" si="142"/>
        <v>0.10249</v>
      </c>
      <c r="G654" s="38">
        <f t="shared" si="143"/>
        <v>1.4631250000093133E-3</v>
      </c>
      <c r="H654" s="38">
        <f t="shared" si="144"/>
        <v>0.105042001</v>
      </c>
      <c r="I654" s="38">
        <f t="shared" si="145"/>
        <v>0.10765754682489999</v>
      </c>
      <c r="J654" s="38">
        <f t="shared" si="146"/>
        <v>0.11033821974083999</v>
      </c>
      <c r="K654" s="38">
        <f t="shared" si="147"/>
        <v>1.4995568125095451E-3</v>
      </c>
      <c r="L654" s="38">
        <f t="shared" si="148"/>
        <v>1.5368957771410327E-3</v>
      </c>
      <c r="M654" s="38">
        <f t="shared" ca="1" si="149"/>
        <v>4.3527579845820457E-3</v>
      </c>
      <c r="N654" s="38">
        <f t="shared" ca="1" si="150"/>
        <v>1.0564739811292515E-5</v>
      </c>
      <c r="O654" s="128">
        <f t="shared" ca="1" si="151"/>
        <v>292828.00619220332</v>
      </c>
      <c r="P654" s="38">
        <f t="shared" ca="1" si="152"/>
        <v>23923671.875255872</v>
      </c>
      <c r="Q654" s="38">
        <f t="shared" ca="1" si="153"/>
        <v>6529654.2761738384</v>
      </c>
      <c r="R654" s="12">
        <f t="shared" ca="1" si="154"/>
        <v>1.0278492015511086E-2</v>
      </c>
    </row>
    <row r="655" spans="1:18" x14ac:dyDescent="0.2">
      <c r="A655" s="12">
        <v>10249</v>
      </c>
      <c r="B655" s="12">
        <v>2.5631249998696148E-2</v>
      </c>
      <c r="C655" s="125">
        <v>0.1</v>
      </c>
      <c r="D655" s="127">
        <f t="shared" si="140"/>
        <v>1.0248999999999999</v>
      </c>
      <c r="E655" s="127">
        <f t="shared" si="141"/>
        <v>2.5631249998696148E-2</v>
      </c>
      <c r="F655" s="38">
        <f t="shared" si="142"/>
        <v>0.10249</v>
      </c>
      <c r="G655" s="38">
        <f t="shared" si="143"/>
        <v>2.563124999869615E-3</v>
      </c>
      <c r="H655" s="38">
        <f t="shared" si="144"/>
        <v>0.105042001</v>
      </c>
      <c r="I655" s="38">
        <f t="shared" si="145"/>
        <v>0.10765754682489999</v>
      </c>
      <c r="J655" s="38">
        <f t="shared" si="146"/>
        <v>0.11033821974083999</v>
      </c>
      <c r="K655" s="38">
        <f t="shared" si="147"/>
        <v>2.6269468123663684E-3</v>
      </c>
      <c r="L655" s="38">
        <f t="shared" si="148"/>
        <v>2.6923577879942907E-3</v>
      </c>
      <c r="M655" s="38">
        <f t="shared" ca="1" si="149"/>
        <v>4.3527579845820457E-3</v>
      </c>
      <c r="N655" s="38">
        <f t="shared" ca="1" si="150"/>
        <v>4.5277422239471767E-5</v>
      </c>
      <c r="O655" s="128">
        <f t="shared" ca="1" si="151"/>
        <v>292828.00619220332</v>
      </c>
      <c r="P655" s="38">
        <f t="shared" ca="1" si="152"/>
        <v>23923671.875255872</v>
      </c>
      <c r="Q655" s="38">
        <f t="shared" ca="1" si="153"/>
        <v>6529654.2761738384</v>
      </c>
      <c r="R655" s="12">
        <f t="shared" ca="1" si="154"/>
        <v>2.1278492014114102E-2</v>
      </c>
    </row>
    <row r="656" spans="1:18" x14ac:dyDescent="0.2">
      <c r="A656" s="12">
        <v>10254</v>
      </c>
      <c r="B656" s="12">
        <v>2.6874999966821633E-3</v>
      </c>
      <c r="C656" s="125">
        <v>1</v>
      </c>
      <c r="D656" s="127">
        <f t="shared" si="140"/>
        <v>1.0254000000000001</v>
      </c>
      <c r="E656" s="127">
        <f t="shared" si="141"/>
        <v>2.6874999966821633E-3</v>
      </c>
      <c r="F656" s="38">
        <f t="shared" si="142"/>
        <v>1.0254000000000001</v>
      </c>
      <c r="G656" s="38">
        <f t="shared" si="143"/>
        <v>2.6874999966821633E-3</v>
      </c>
      <c r="H656" s="38">
        <f t="shared" si="144"/>
        <v>1.0514451600000001</v>
      </c>
      <c r="I656" s="38">
        <f t="shared" si="145"/>
        <v>1.0781518670640002</v>
      </c>
      <c r="J656" s="38">
        <f t="shared" si="146"/>
        <v>1.105536924487426</v>
      </c>
      <c r="K656" s="38">
        <f t="shared" si="147"/>
        <v>2.7557624965978906E-3</v>
      </c>
      <c r="L656" s="38">
        <f t="shared" si="148"/>
        <v>2.8257588640114772E-3</v>
      </c>
      <c r="M656" s="38">
        <f t="shared" ca="1" si="149"/>
        <v>4.3541757031440613E-3</v>
      </c>
      <c r="N656" s="38">
        <f t="shared" ca="1" si="150"/>
        <v>2.7778079105102666E-6</v>
      </c>
      <c r="O656" s="128">
        <f t="shared" ca="1" si="151"/>
        <v>29118465.137011435</v>
      </c>
      <c r="P656" s="38">
        <f t="shared" ca="1" si="152"/>
        <v>2393500593.1955628</v>
      </c>
      <c r="Q656" s="38">
        <f t="shared" ca="1" si="153"/>
        <v>652887952.73416638</v>
      </c>
      <c r="R656" s="12">
        <f t="shared" ca="1" si="154"/>
        <v>-1.6666757064618979E-3</v>
      </c>
    </row>
    <row r="657" spans="1:18" x14ac:dyDescent="0.2">
      <c r="A657" s="12">
        <v>10254</v>
      </c>
      <c r="B657" s="12">
        <v>2.887499998905696E-3</v>
      </c>
      <c r="C657" s="125">
        <v>1</v>
      </c>
      <c r="D657" s="127">
        <f t="shared" si="140"/>
        <v>1.0254000000000001</v>
      </c>
      <c r="E657" s="127">
        <f t="shared" si="141"/>
        <v>2.887499998905696E-3</v>
      </c>
      <c r="F657" s="38">
        <f t="shared" si="142"/>
        <v>1.0254000000000001</v>
      </c>
      <c r="G657" s="38">
        <f t="shared" si="143"/>
        <v>2.887499998905696E-3</v>
      </c>
      <c r="H657" s="38">
        <f t="shared" si="144"/>
        <v>1.0514451600000001</v>
      </c>
      <c r="I657" s="38">
        <f t="shared" si="145"/>
        <v>1.0781518670640002</v>
      </c>
      <c r="J657" s="38">
        <f t="shared" si="146"/>
        <v>1.105536924487426</v>
      </c>
      <c r="K657" s="38">
        <f t="shared" si="147"/>
        <v>2.9608424988779008E-3</v>
      </c>
      <c r="L657" s="38">
        <f t="shared" si="148"/>
        <v>3.0360478983493997E-3</v>
      </c>
      <c r="M657" s="38">
        <f t="shared" ca="1" si="149"/>
        <v>4.3541757031440613E-3</v>
      </c>
      <c r="N657" s="38">
        <f t="shared" ca="1" si="150"/>
        <v>2.1511376214031047E-6</v>
      </c>
      <c r="O657" s="128">
        <f t="shared" ca="1" si="151"/>
        <v>29118465.137011435</v>
      </c>
      <c r="P657" s="38">
        <f t="shared" ca="1" si="152"/>
        <v>2393500593.1955628</v>
      </c>
      <c r="Q657" s="38">
        <f t="shared" ca="1" si="153"/>
        <v>652887952.73416638</v>
      </c>
      <c r="R657" s="12">
        <f t="shared" ca="1" si="154"/>
        <v>-1.4666757042383653E-3</v>
      </c>
    </row>
    <row r="658" spans="1:18" x14ac:dyDescent="0.2">
      <c r="A658" s="12">
        <v>10257</v>
      </c>
      <c r="B658" s="12">
        <v>2.8012499969918281E-3</v>
      </c>
      <c r="C658" s="125">
        <v>1</v>
      </c>
      <c r="D658" s="127">
        <f t="shared" si="140"/>
        <v>1.0257000000000001</v>
      </c>
      <c r="E658" s="127">
        <f t="shared" si="141"/>
        <v>2.8012499969918281E-3</v>
      </c>
      <c r="F658" s="38">
        <f t="shared" si="142"/>
        <v>1.0257000000000001</v>
      </c>
      <c r="G658" s="38">
        <f t="shared" si="143"/>
        <v>2.8012499969918281E-3</v>
      </c>
      <c r="H658" s="38">
        <f t="shared" si="144"/>
        <v>1.0520604900000001</v>
      </c>
      <c r="I658" s="38">
        <f t="shared" si="145"/>
        <v>1.0790984445930001</v>
      </c>
      <c r="J658" s="38">
        <f t="shared" si="146"/>
        <v>1.1068312746190403</v>
      </c>
      <c r="K658" s="38">
        <f t="shared" si="147"/>
        <v>2.8732421219145182E-3</v>
      </c>
      <c r="L658" s="38">
        <f t="shared" si="148"/>
        <v>2.9470844444477217E-3</v>
      </c>
      <c r="M658" s="38">
        <f t="shared" ca="1" si="149"/>
        <v>4.3550257817546716E-3</v>
      </c>
      <c r="N658" s="38">
        <f t="shared" ca="1" si="150"/>
        <v>2.4142191893153903E-6</v>
      </c>
      <c r="O658" s="128">
        <f t="shared" ca="1" si="151"/>
        <v>29020143.635914762</v>
      </c>
      <c r="P658" s="38">
        <f t="shared" ca="1" si="152"/>
        <v>2394178498.7313099</v>
      </c>
      <c r="Q658" s="38">
        <f t="shared" ca="1" si="153"/>
        <v>652840874.57167065</v>
      </c>
      <c r="R658" s="12">
        <f t="shared" ca="1" si="154"/>
        <v>-1.5537757847628435E-3</v>
      </c>
    </row>
    <row r="659" spans="1:18" x14ac:dyDescent="0.2">
      <c r="A659" s="12">
        <v>10258.5</v>
      </c>
      <c r="B659" s="12">
        <v>4.0081249971990474E-3</v>
      </c>
      <c r="C659" s="125">
        <v>1</v>
      </c>
      <c r="D659" s="127">
        <f t="shared" si="140"/>
        <v>1.0258499999999999</v>
      </c>
      <c r="E659" s="127">
        <f t="shared" si="141"/>
        <v>4.0081249971990474E-3</v>
      </c>
      <c r="F659" s="38">
        <f t="shared" si="142"/>
        <v>1.0258499999999999</v>
      </c>
      <c r="G659" s="38">
        <f t="shared" si="143"/>
        <v>4.0081249971990474E-3</v>
      </c>
      <c r="H659" s="38">
        <f t="shared" si="144"/>
        <v>1.0523682225</v>
      </c>
      <c r="I659" s="38">
        <f t="shared" si="145"/>
        <v>1.0795719410516249</v>
      </c>
      <c r="J659" s="38">
        <f t="shared" si="146"/>
        <v>1.1074788757278093</v>
      </c>
      <c r="K659" s="38">
        <f t="shared" si="147"/>
        <v>4.1117350283766422E-3</v>
      </c>
      <c r="L659" s="38">
        <f t="shared" si="148"/>
        <v>4.218023378860178E-3</v>
      </c>
      <c r="M659" s="38">
        <f t="shared" ca="1" si="149"/>
        <v>4.3554506656618714E-3</v>
      </c>
      <c r="N659" s="38">
        <f t="shared" ca="1" si="150"/>
        <v>1.2063511997314758E-7</v>
      </c>
      <c r="O659" s="128">
        <f t="shared" ca="1" si="151"/>
        <v>28971061.488626525</v>
      </c>
      <c r="P659" s="38">
        <f t="shared" ca="1" si="152"/>
        <v>2394516849.9382701</v>
      </c>
      <c r="Q659" s="38">
        <f t="shared" ca="1" si="153"/>
        <v>652817168.66283131</v>
      </c>
      <c r="R659" s="12">
        <f t="shared" ca="1" si="154"/>
        <v>-3.4732566846282405E-4</v>
      </c>
    </row>
    <row r="660" spans="1:18" x14ac:dyDescent="0.2">
      <c r="A660" s="12">
        <v>10258.5</v>
      </c>
      <c r="B660" s="12">
        <v>6.4081250020535663E-3</v>
      </c>
      <c r="C660" s="125">
        <v>1</v>
      </c>
      <c r="D660" s="127">
        <f t="shared" si="140"/>
        <v>1.0258499999999999</v>
      </c>
      <c r="E660" s="127">
        <f t="shared" si="141"/>
        <v>6.4081250020535663E-3</v>
      </c>
      <c r="F660" s="38">
        <f t="shared" si="142"/>
        <v>1.0258499999999999</v>
      </c>
      <c r="G660" s="38">
        <f t="shared" si="143"/>
        <v>6.4081250020535663E-3</v>
      </c>
      <c r="H660" s="38">
        <f t="shared" si="144"/>
        <v>1.0523682225</v>
      </c>
      <c r="I660" s="38">
        <f t="shared" si="145"/>
        <v>1.0795719410516249</v>
      </c>
      <c r="J660" s="38">
        <f t="shared" si="146"/>
        <v>1.1074788757278093</v>
      </c>
      <c r="K660" s="38">
        <f t="shared" si="147"/>
        <v>6.5737750333566504E-3</v>
      </c>
      <c r="L660" s="38">
        <f t="shared" si="148"/>
        <v>6.7437071179689192E-3</v>
      </c>
      <c r="M660" s="38">
        <f t="shared" ca="1" si="149"/>
        <v>4.3554506656618714E-3</v>
      </c>
      <c r="N660" s="38">
        <f t="shared" ca="1" si="150"/>
        <v>4.2134719312810848E-6</v>
      </c>
      <c r="O660" s="128">
        <f t="shared" ca="1" si="151"/>
        <v>28971061.488626525</v>
      </c>
      <c r="P660" s="38">
        <f t="shared" ca="1" si="152"/>
        <v>2394516849.9382701</v>
      </c>
      <c r="Q660" s="38">
        <f t="shared" ca="1" si="153"/>
        <v>652817168.66283131</v>
      </c>
      <c r="R660" s="12">
        <f t="shared" ca="1" si="154"/>
        <v>2.0526743363916949E-3</v>
      </c>
    </row>
    <row r="661" spans="1:18" x14ac:dyDescent="0.2">
      <c r="A661" s="12">
        <v>10258.5</v>
      </c>
      <c r="B661" s="12">
        <v>6.6081250042770989E-3</v>
      </c>
      <c r="C661" s="125">
        <v>1</v>
      </c>
      <c r="D661" s="127">
        <f t="shared" ref="D661:D724" si="155">A661/A$18</f>
        <v>1.0258499999999999</v>
      </c>
      <c r="E661" s="127">
        <f t="shared" ref="E661:E724" si="156">B661/B$18</f>
        <v>6.6081250042770989E-3</v>
      </c>
      <c r="F661" s="38">
        <f t="shared" ref="F661:F724" si="157">$C661*D661</f>
        <v>1.0258499999999999</v>
      </c>
      <c r="G661" s="38">
        <f t="shared" ref="G661:G724" si="158">$C661*E661</f>
        <v>6.6081250042770989E-3</v>
      </c>
      <c r="H661" s="38">
        <f t="shared" ref="H661:H724" si="159">C661*D661*D661</f>
        <v>1.0523682225</v>
      </c>
      <c r="I661" s="38">
        <f t="shared" ref="I661:I724" si="160">C661*D661*D661*D661</f>
        <v>1.0795719410516249</v>
      </c>
      <c r="J661" s="38">
        <f t="shared" ref="J661:J724" si="161">C661*D661*D661*D661*D661</f>
        <v>1.1074788757278093</v>
      </c>
      <c r="K661" s="38">
        <f t="shared" ref="K661:K724" si="162">C661*E661*D661</f>
        <v>6.7789450356376619E-3</v>
      </c>
      <c r="L661" s="38">
        <f t="shared" ref="L661:L724" si="163">C661*E661*D661*D661</f>
        <v>6.9541807648088949E-3</v>
      </c>
      <c r="M661" s="38">
        <f t="shared" ref="M661:M724" ca="1" si="164">+E$4+E$5*D661+E$6*D661^2</f>
        <v>4.3554506656618714E-3</v>
      </c>
      <c r="N661" s="38">
        <f t="shared" ref="N661:N724" ca="1" si="165">C661*(M661-E661)^2</f>
        <v>5.0745416758555524E-6</v>
      </c>
      <c r="O661" s="128">
        <f t="shared" ref="O661:O724" ca="1" si="166">(C661*O$1-O$2*F661+O$3*H661)^2</f>
        <v>28971061.488626525</v>
      </c>
      <c r="P661" s="38">
        <f t="shared" ref="P661:P724" ca="1" si="167">(-C661*O$2+O$4*F661-O$5*H661)^2</f>
        <v>2394516849.9382701</v>
      </c>
      <c r="Q661" s="38">
        <f t="shared" ref="Q661:Q724" ca="1" si="168">+(C661*O$3-F661*O$5+H661*O$6)^2</f>
        <v>652817168.66283131</v>
      </c>
      <c r="R661" s="12">
        <f t="shared" ref="R661:R724" ca="1" si="169">+E661-M661</f>
        <v>2.2526743386152275E-3</v>
      </c>
    </row>
    <row r="662" spans="1:18" x14ac:dyDescent="0.2">
      <c r="A662" s="12">
        <v>10284</v>
      </c>
      <c r="B662" s="12">
        <v>5.1249999960418791E-3</v>
      </c>
      <c r="C662" s="125">
        <v>0.1</v>
      </c>
      <c r="D662" s="127">
        <f t="shared" si="155"/>
        <v>1.0284</v>
      </c>
      <c r="E662" s="127">
        <f t="shared" si="156"/>
        <v>5.1249999960418791E-3</v>
      </c>
      <c r="F662" s="38">
        <f t="shared" si="157"/>
        <v>0.10284</v>
      </c>
      <c r="G662" s="38">
        <f t="shared" si="158"/>
        <v>5.1249999960418797E-4</v>
      </c>
      <c r="H662" s="38">
        <f t="shared" si="159"/>
        <v>0.10576065599999999</v>
      </c>
      <c r="I662" s="38">
        <f t="shared" si="160"/>
        <v>0.1087642586304</v>
      </c>
      <c r="J662" s="38">
        <f t="shared" si="161"/>
        <v>0.11185316357550336</v>
      </c>
      <c r="K662" s="38">
        <f t="shared" si="162"/>
        <v>5.2705499959294693E-4</v>
      </c>
      <c r="L662" s="38">
        <f t="shared" si="163"/>
        <v>5.4202336158138667E-4</v>
      </c>
      <c r="M662" s="38">
        <f t="shared" ca="1" si="164"/>
        <v>4.3626578414774856E-3</v>
      </c>
      <c r="N662" s="38">
        <f t="shared" ca="1" si="165"/>
        <v>5.8116556062588159E-8</v>
      </c>
      <c r="O662" s="128">
        <f t="shared" ca="1" si="166"/>
        <v>281446.54472557839</v>
      </c>
      <c r="P662" s="38">
        <f t="shared" ca="1" si="167"/>
        <v>24002073.697828777</v>
      </c>
      <c r="Q662" s="38">
        <f t="shared" ca="1" si="168"/>
        <v>6523971.58110567</v>
      </c>
      <c r="R662" s="12">
        <f t="shared" ca="1" si="169"/>
        <v>7.6234215456439346E-4</v>
      </c>
    </row>
    <row r="663" spans="1:18" x14ac:dyDescent="0.2">
      <c r="A663" s="12">
        <v>10300.5</v>
      </c>
      <c r="B663" s="12">
        <v>6.3006249984027818E-3</v>
      </c>
      <c r="C663" s="125">
        <v>1</v>
      </c>
      <c r="D663" s="127">
        <f t="shared" si="155"/>
        <v>1.0300499999999999</v>
      </c>
      <c r="E663" s="127">
        <f t="shared" si="156"/>
        <v>6.3006249984027818E-3</v>
      </c>
      <c r="F663" s="38">
        <f t="shared" si="157"/>
        <v>1.0300499999999999</v>
      </c>
      <c r="G663" s="38">
        <f t="shared" si="158"/>
        <v>6.3006249984027818E-3</v>
      </c>
      <c r="H663" s="38">
        <f t="shared" si="159"/>
        <v>1.0610030024999999</v>
      </c>
      <c r="I663" s="38">
        <f t="shared" si="160"/>
        <v>1.0928861427251249</v>
      </c>
      <c r="J663" s="38">
        <f t="shared" si="161"/>
        <v>1.1257273713140148</v>
      </c>
      <c r="K663" s="38">
        <f t="shared" si="162"/>
        <v>6.4899587796047849E-3</v>
      </c>
      <c r="L663" s="38">
        <f t="shared" si="163"/>
        <v>6.6849820409319079E-3</v>
      </c>
      <c r="M663" s="38">
        <f t="shared" ca="1" si="164"/>
        <v>4.367305353976187E-3</v>
      </c>
      <c r="N663" s="38">
        <f t="shared" ca="1" si="165"/>
        <v>3.7377248475257748E-6</v>
      </c>
      <c r="O663" s="128">
        <f t="shared" ca="1" si="166"/>
        <v>27617921.367188256</v>
      </c>
      <c r="P663" s="38">
        <f t="shared" ca="1" si="167"/>
        <v>2403827486.367969</v>
      </c>
      <c r="Q663" s="38">
        <f t="shared" ca="1" si="168"/>
        <v>652108274.84064698</v>
      </c>
      <c r="R663" s="12">
        <f t="shared" ca="1" si="169"/>
        <v>1.9333196444265947E-3</v>
      </c>
    </row>
    <row r="664" spans="1:18" x14ac:dyDescent="0.2">
      <c r="A664" s="12">
        <v>10330</v>
      </c>
      <c r="B664" s="12">
        <v>6.4024999956018291E-3</v>
      </c>
      <c r="C664" s="125">
        <v>0.1</v>
      </c>
      <c r="D664" s="127">
        <f t="shared" si="155"/>
        <v>1.0329999999999999</v>
      </c>
      <c r="E664" s="127">
        <f t="shared" si="156"/>
        <v>6.4024999956018291E-3</v>
      </c>
      <c r="F664" s="38">
        <f t="shared" si="157"/>
        <v>0.1033</v>
      </c>
      <c r="G664" s="38">
        <f t="shared" si="158"/>
        <v>6.4024999956018296E-4</v>
      </c>
      <c r="H664" s="38">
        <f t="shared" si="159"/>
        <v>0.1067089</v>
      </c>
      <c r="I664" s="38">
        <f t="shared" si="160"/>
        <v>0.11023029369999998</v>
      </c>
      <c r="J664" s="38">
        <f t="shared" si="161"/>
        <v>0.11386789339209998</v>
      </c>
      <c r="K664" s="38">
        <f t="shared" si="162"/>
        <v>6.6137824954566897E-4</v>
      </c>
      <c r="L664" s="38">
        <f t="shared" si="163"/>
        <v>6.8320373178067594E-4</v>
      </c>
      <c r="M664" s="38">
        <f t="shared" ca="1" si="164"/>
        <v>4.3755833022142872E-3</v>
      </c>
      <c r="N664" s="38">
        <f t="shared" ca="1" si="165"/>
        <v>4.108391281933087E-7</v>
      </c>
      <c r="O664" s="128">
        <f t="shared" ca="1" si="166"/>
        <v>266917.22143566952</v>
      </c>
      <c r="P664" s="38">
        <f t="shared" ca="1" si="167"/>
        <v>24101780.220763665</v>
      </c>
      <c r="Q664" s="38">
        <f t="shared" ca="1" si="168"/>
        <v>6515583.1155801034</v>
      </c>
      <c r="R664" s="12">
        <f t="shared" ca="1" si="169"/>
        <v>2.026916693387542E-3</v>
      </c>
    </row>
    <row r="665" spans="1:18" x14ac:dyDescent="0.2">
      <c r="A665" s="12">
        <v>10351</v>
      </c>
      <c r="B665" s="12">
        <v>5.8987500015064143E-3</v>
      </c>
      <c r="C665" s="125">
        <v>0.1</v>
      </c>
      <c r="D665" s="127">
        <f t="shared" si="155"/>
        <v>1.0350999999999999</v>
      </c>
      <c r="E665" s="127">
        <f t="shared" si="156"/>
        <v>5.8987500015064143E-3</v>
      </c>
      <c r="F665" s="38">
        <f t="shared" si="157"/>
        <v>0.10350999999999999</v>
      </c>
      <c r="G665" s="38">
        <f t="shared" si="158"/>
        <v>5.8987500015064145E-4</v>
      </c>
      <c r="H665" s="38">
        <f t="shared" si="159"/>
        <v>0.10714320099999998</v>
      </c>
      <c r="I665" s="38">
        <f t="shared" si="160"/>
        <v>0.11090392735509996</v>
      </c>
      <c r="J665" s="38">
        <f t="shared" si="161"/>
        <v>0.11479665520526396</v>
      </c>
      <c r="K665" s="38">
        <f t="shared" si="162"/>
        <v>6.105796126559289E-4</v>
      </c>
      <c r="L665" s="38">
        <f t="shared" si="163"/>
        <v>6.3201095706015196E-4</v>
      </c>
      <c r="M665" s="38">
        <f t="shared" ca="1" si="164"/>
        <v>4.3814516641571041E-3</v>
      </c>
      <c r="N665" s="38">
        <f t="shared" ca="1" si="165"/>
        <v>2.3021942445229811E-7</v>
      </c>
      <c r="O665" s="128">
        <f t="shared" ca="1" si="166"/>
        <v>260444.39380315744</v>
      </c>
      <c r="P665" s="38">
        <f t="shared" ca="1" si="167"/>
        <v>24146032.594455931</v>
      </c>
      <c r="Q665" s="38">
        <f t="shared" ca="1" si="168"/>
        <v>6511406.7670399975</v>
      </c>
      <c r="R665" s="12">
        <f t="shared" ca="1" si="169"/>
        <v>1.5172983373493102E-3</v>
      </c>
    </row>
    <row r="666" spans="1:18" x14ac:dyDescent="0.2">
      <c r="A666" s="12">
        <v>10351</v>
      </c>
      <c r="B666" s="12">
        <v>4.498750000493601E-3</v>
      </c>
      <c r="C666" s="125">
        <v>1</v>
      </c>
      <c r="D666" s="127">
        <f t="shared" si="155"/>
        <v>1.0350999999999999</v>
      </c>
      <c r="E666" s="127">
        <f t="shared" si="156"/>
        <v>4.498750000493601E-3</v>
      </c>
      <c r="F666" s="38">
        <f t="shared" si="157"/>
        <v>1.0350999999999999</v>
      </c>
      <c r="G666" s="38">
        <f t="shared" si="158"/>
        <v>4.498750000493601E-3</v>
      </c>
      <c r="H666" s="38">
        <f t="shared" si="159"/>
        <v>1.0714320099999999</v>
      </c>
      <c r="I666" s="38">
        <f t="shared" si="160"/>
        <v>1.1090392735509997</v>
      </c>
      <c r="J666" s="38">
        <f t="shared" si="161"/>
        <v>1.1479665520526396</v>
      </c>
      <c r="K666" s="38">
        <f t="shared" si="162"/>
        <v>4.6566561255109258E-3</v>
      </c>
      <c r="L666" s="38">
        <f t="shared" si="163"/>
        <v>4.8201047555163591E-3</v>
      </c>
      <c r="M666" s="38">
        <f t="shared" ca="1" si="164"/>
        <v>4.3814516641571041E-3</v>
      </c>
      <c r="N666" s="38">
        <f t="shared" ca="1" si="165"/>
        <v>1.3758899707309949E-8</v>
      </c>
      <c r="O666" s="128">
        <f t="shared" ca="1" si="166"/>
        <v>26044439.380315762</v>
      </c>
      <c r="P666" s="38">
        <f t="shared" ca="1" si="167"/>
        <v>2414603259.4455953</v>
      </c>
      <c r="Q666" s="38">
        <f t="shared" ca="1" si="168"/>
        <v>651140676.70400047</v>
      </c>
      <c r="R666" s="12">
        <f t="shared" ca="1" si="169"/>
        <v>1.172983363364969E-4</v>
      </c>
    </row>
    <row r="667" spans="1:18" x14ac:dyDescent="0.2">
      <c r="A667" s="12">
        <v>10359</v>
      </c>
      <c r="B667" s="12">
        <v>7.4687499945866875E-3</v>
      </c>
      <c r="C667" s="125">
        <v>0.1</v>
      </c>
      <c r="D667" s="127">
        <f t="shared" si="155"/>
        <v>1.0359</v>
      </c>
      <c r="E667" s="127">
        <f t="shared" si="156"/>
        <v>7.4687499945866875E-3</v>
      </c>
      <c r="F667" s="38">
        <f t="shared" si="157"/>
        <v>0.10359000000000002</v>
      </c>
      <c r="G667" s="38">
        <f t="shared" si="158"/>
        <v>7.4687499945866884E-4</v>
      </c>
      <c r="H667" s="38">
        <f t="shared" si="159"/>
        <v>0.10730888100000002</v>
      </c>
      <c r="I667" s="38">
        <f t="shared" si="160"/>
        <v>0.11116126982790003</v>
      </c>
      <c r="J667" s="38">
        <f t="shared" si="161"/>
        <v>0.11515195941472164</v>
      </c>
      <c r="K667" s="38">
        <f t="shared" si="162"/>
        <v>7.7368781193923504E-4</v>
      </c>
      <c r="L667" s="38">
        <f t="shared" si="163"/>
        <v>8.0146320438785363E-4</v>
      </c>
      <c r="M667" s="38">
        <f t="shared" ca="1" si="164"/>
        <v>4.3836818895210614E-3</v>
      </c>
      <c r="N667" s="38">
        <f t="shared" ca="1" si="165"/>
        <v>9.5176452128932134E-7</v>
      </c>
      <c r="O667" s="128">
        <f t="shared" ca="1" si="166"/>
        <v>258004.72367745111</v>
      </c>
      <c r="P667" s="38">
        <f t="shared" ca="1" si="167"/>
        <v>24162681.193833847</v>
      </c>
      <c r="Q667" s="38">
        <f t="shared" ca="1" si="168"/>
        <v>6509758.6523722867</v>
      </c>
      <c r="R667" s="12">
        <f t="shared" ca="1" si="169"/>
        <v>3.0850681050656262E-3</v>
      </c>
    </row>
    <row r="668" spans="1:18" x14ac:dyDescent="0.2">
      <c r="A668" s="12">
        <v>10373</v>
      </c>
      <c r="B668" s="12">
        <v>1.8466250003257301E-2</v>
      </c>
      <c r="C668" s="125">
        <v>0.1</v>
      </c>
      <c r="D668" s="127">
        <f t="shared" si="155"/>
        <v>1.0373000000000001</v>
      </c>
      <c r="E668" s="127">
        <f t="shared" si="156"/>
        <v>1.8466250003257301E-2</v>
      </c>
      <c r="F668" s="38">
        <f t="shared" si="157"/>
        <v>0.10373000000000002</v>
      </c>
      <c r="G668" s="38">
        <f t="shared" si="158"/>
        <v>1.8466250003257301E-3</v>
      </c>
      <c r="H668" s="38">
        <f t="shared" si="159"/>
        <v>0.10759912900000003</v>
      </c>
      <c r="I668" s="38">
        <f t="shared" si="160"/>
        <v>0.11161257651170005</v>
      </c>
      <c r="J668" s="38">
        <f t="shared" si="161"/>
        <v>0.11577572561558647</v>
      </c>
      <c r="K668" s="38">
        <f t="shared" si="162"/>
        <v>1.91550411283788E-3</v>
      </c>
      <c r="L668" s="38">
        <f t="shared" si="163"/>
        <v>1.986952416246733E-3</v>
      </c>
      <c r="M668" s="38">
        <f t="shared" ca="1" si="164"/>
        <v>4.3875776931499803E-3</v>
      </c>
      <c r="N668" s="38">
        <f t="shared" ca="1" si="165"/>
        <v>1.982090140153826E-5</v>
      </c>
      <c r="O668" s="128">
        <f t="shared" ca="1" si="166"/>
        <v>253769.8650824278</v>
      </c>
      <c r="P668" s="38">
        <f t="shared" ca="1" si="167"/>
        <v>24191537.640713193</v>
      </c>
      <c r="Q668" s="38">
        <f t="shared" ca="1" si="168"/>
        <v>6506798.6653738692</v>
      </c>
      <c r="R668" s="12">
        <f t="shared" ca="1" si="169"/>
        <v>1.407867231010732E-2</v>
      </c>
    </row>
    <row r="669" spans="1:18" x14ac:dyDescent="0.2">
      <c r="A669" s="12">
        <v>10378</v>
      </c>
      <c r="B669" s="12">
        <v>3.8224999952944927E-3</v>
      </c>
      <c r="C669" s="125">
        <v>0.1</v>
      </c>
      <c r="D669" s="127">
        <f t="shared" si="155"/>
        <v>1.0378000000000001</v>
      </c>
      <c r="E669" s="127">
        <f t="shared" si="156"/>
        <v>3.8224999952944927E-3</v>
      </c>
      <c r="F669" s="38">
        <f t="shared" si="157"/>
        <v>0.10378000000000001</v>
      </c>
      <c r="G669" s="38">
        <f t="shared" si="158"/>
        <v>3.8224999952944931E-4</v>
      </c>
      <c r="H669" s="38">
        <f t="shared" si="159"/>
        <v>0.10770288400000001</v>
      </c>
      <c r="I669" s="38">
        <f t="shared" si="160"/>
        <v>0.11177405301520002</v>
      </c>
      <c r="J669" s="38">
        <f t="shared" si="161"/>
        <v>0.11599911221917458</v>
      </c>
      <c r="K669" s="38">
        <f t="shared" si="162"/>
        <v>3.9669904951166254E-4</v>
      </c>
      <c r="L669" s="38">
        <f t="shared" si="163"/>
        <v>4.1169427358320339E-4</v>
      </c>
      <c r="M669" s="38">
        <f t="shared" ca="1" si="164"/>
        <v>4.3889668645044292E-3</v>
      </c>
      <c r="N669" s="38">
        <f t="shared" ca="1" si="165"/>
        <v>3.2088471391250736E-8</v>
      </c>
      <c r="O669" s="128">
        <f t="shared" ca="1" si="166"/>
        <v>252268.04229272102</v>
      </c>
      <c r="P669" s="38">
        <f t="shared" ca="1" si="167"/>
        <v>24201757.478311192</v>
      </c>
      <c r="Q669" s="38">
        <f t="shared" ca="1" si="168"/>
        <v>6505718.1618089909</v>
      </c>
      <c r="R669" s="12">
        <f t="shared" ca="1" si="169"/>
        <v>-5.6646686920993651E-4</v>
      </c>
    </row>
    <row r="670" spans="1:18" x14ac:dyDescent="0.2">
      <c r="A670" s="12">
        <v>10448</v>
      </c>
      <c r="B670" s="12">
        <v>9.810000003199093E-3</v>
      </c>
      <c r="C670" s="125">
        <v>0.1</v>
      </c>
      <c r="D670" s="127">
        <f t="shared" si="155"/>
        <v>1.0448</v>
      </c>
      <c r="E670" s="127">
        <f t="shared" si="156"/>
        <v>9.810000003199093E-3</v>
      </c>
      <c r="F670" s="38">
        <f t="shared" si="157"/>
        <v>0.10448</v>
      </c>
      <c r="G670" s="38">
        <f t="shared" si="158"/>
        <v>9.8100000031990935E-4</v>
      </c>
      <c r="H670" s="38">
        <f t="shared" si="159"/>
        <v>0.109160704</v>
      </c>
      <c r="I670" s="38">
        <f t="shared" si="160"/>
        <v>0.11405110353919999</v>
      </c>
      <c r="J670" s="38">
        <f t="shared" si="161"/>
        <v>0.11916059297775615</v>
      </c>
      <c r="K670" s="38">
        <f t="shared" si="162"/>
        <v>1.0249488003342413E-3</v>
      </c>
      <c r="L670" s="38">
        <f t="shared" si="163"/>
        <v>1.0708665065892152E-3</v>
      </c>
      <c r="M670" s="38">
        <f t="shared" ca="1" si="164"/>
        <v>4.4082943982733901E-3</v>
      </c>
      <c r="N670" s="38">
        <f t="shared" ca="1" si="165"/>
        <v>2.9178423442285758E-6</v>
      </c>
      <c r="O670" s="128">
        <f t="shared" ca="1" si="166"/>
        <v>231823.56241783619</v>
      </c>
      <c r="P670" s="38">
        <f t="shared" ca="1" si="167"/>
        <v>24340062.0735409</v>
      </c>
      <c r="Q670" s="38">
        <f t="shared" ca="1" si="168"/>
        <v>6489301.8523923708</v>
      </c>
      <c r="R670" s="12">
        <f t="shared" ca="1" si="169"/>
        <v>5.401705604925703E-3</v>
      </c>
    </row>
    <row r="671" spans="1:18" x14ac:dyDescent="0.2">
      <c r="A671" s="12">
        <v>10508</v>
      </c>
      <c r="B671" s="12">
        <v>-9.1499999689403921E-4</v>
      </c>
      <c r="C671" s="125">
        <v>0.1</v>
      </c>
      <c r="D671" s="127">
        <f t="shared" si="155"/>
        <v>1.0508</v>
      </c>
      <c r="E671" s="127">
        <f t="shared" si="156"/>
        <v>-9.1499999689403921E-4</v>
      </c>
      <c r="F671" s="38">
        <f t="shared" si="157"/>
        <v>0.10508000000000001</v>
      </c>
      <c r="G671" s="38">
        <f t="shared" si="158"/>
        <v>-9.1499999689403929E-5</v>
      </c>
      <c r="H671" s="38">
        <f t="shared" si="159"/>
        <v>0.110418064</v>
      </c>
      <c r="I671" s="38">
        <f t="shared" si="160"/>
        <v>0.1160273016512</v>
      </c>
      <c r="J671" s="38">
        <f t="shared" si="161"/>
        <v>0.12192148857508095</v>
      </c>
      <c r="K671" s="38">
        <f t="shared" si="162"/>
        <v>-9.6148199673625644E-5</v>
      </c>
      <c r="L671" s="38">
        <f t="shared" si="163"/>
        <v>-1.0103252821704582E-4</v>
      </c>
      <c r="M671" s="38">
        <f t="shared" ca="1" si="164"/>
        <v>4.4246812846452776E-3</v>
      </c>
      <c r="N671" s="38">
        <f t="shared" ca="1" si="165"/>
        <v>2.8512196188421364E-6</v>
      </c>
      <c r="O671" s="128">
        <f t="shared" ca="1" si="166"/>
        <v>215149.02755950554</v>
      </c>
      <c r="P671" s="38">
        <f t="shared" ca="1" si="167"/>
        <v>24451477.142971013</v>
      </c>
      <c r="Q671" s="38">
        <f t="shared" ca="1" si="168"/>
        <v>6473320.0988172973</v>
      </c>
      <c r="R671" s="12">
        <f t="shared" ca="1" si="169"/>
        <v>-5.3396812815393168E-3</v>
      </c>
    </row>
    <row r="672" spans="1:18" x14ac:dyDescent="0.2">
      <c r="A672" s="12">
        <v>10761</v>
      </c>
      <c r="B672" s="12">
        <v>6.1112499970477074E-3</v>
      </c>
      <c r="C672" s="125">
        <v>0.1</v>
      </c>
      <c r="D672" s="127">
        <f t="shared" si="155"/>
        <v>1.0761000000000001</v>
      </c>
      <c r="E672" s="127">
        <f t="shared" si="156"/>
        <v>6.1112499970477074E-3</v>
      </c>
      <c r="F672" s="38">
        <f t="shared" si="157"/>
        <v>0.10761000000000001</v>
      </c>
      <c r="G672" s="38">
        <f t="shared" si="158"/>
        <v>6.1112499970477079E-4</v>
      </c>
      <c r="H672" s="38">
        <f t="shared" si="159"/>
        <v>0.11579912100000002</v>
      </c>
      <c r="I672" s="38">
        <f t="shared" si="160"/>
        <v>0.12461143410810002</v>
      </c>
      <c r="J672" s="38">
        <f t="shared" si="161"/>
        <v>0.13409436424372645</v>
      </c>
      <c r="K672" s="38">
        <f t="shared" si="162"/>
        <v>6.5763161218230387E-4</v>
      </c>
      <c r="L672" s="38">
        <f t="shared" si="163"/>
        <v>7.0767737786937726E-4</v>
      </c>
      <c r="M672" s="38">
        <f t="shared" ca="1" si="164"/>
        <v>4.4919562376478572E-3</v>
      </c>
      <c r="N672" s="38">
        <f t="shared" ca="1" si="165"/>
        <v>2.6221122792313004E-7</v>
      </c>
      <c r="O672" s="128">
        <f t="shared" ca="1" si="166"/>
        <v>153064.58089670676</v>
      </c>
      <c r="P672" s="38">
        <f t="shared" ca="1" si="167"/>
        <v>24847824.191655651</v>
      </c>
      <c r="Q672" s="38">
        <f t="shared" ca="1" si="168"/>
        <v>6386699.9557824833</v>
      </c>
      <c r="R672" s="12">
        <f t="shared" ca="1" si="169"/>
        <v>1.6192937593998502E-3</v>
      </c>
    </row>
    <row r="673" spans="1:18" x14ac:dyDescent="0.2">
      <c r="A673" s="12">
        <v>10769</v>
      </c>
      <c r="B673" s="12">
        <v>6.8124999233987182E-4</v>
      </c>
      <c r="C673" s="125">
        <v>0.1</v>
      </c>
      <c r="D673" s="127">
        <f t="shared" si="155"/>
        <v>1.0769</v>
      </c>
      <c r="E673" s="127">
        <f t="shared" si="156"/>
        <v>6.8124999233987182E-4</v>
      </c>
      <c r="F673" s="38">
        <f t="shared" si="157"/>
        <v>0.10769000000000001</v>
      </c>
      <c r="G673" s="38">
        <f t="shared" si="158"/>
        <v>6.812499923398718E-5</v>
      </c>
      <c r="H673" s="38">
        <f t="shared" si="159"/>
        <v>0.11597136100000001</v>
      </c>
      <c r="I673" s="38">
        <f t="shared" si="160"/>
        <v>0.1248895586609</v>
      </c>
      <c r="J673" s="38">
        <f t="shared" si="161"/>
        <v>0.1344935657219232</v>
      </c>
      <c r="K673" s="38">
        <f t="shared" si="162"/>
        <v>7.3363811675080794E-5</v>
      </c>
      <c r="L673" s="38">
        <f t="shared" si="163"/>
        <v>7.9005488792894499E-5</v>
      </c>
      <c r="M673" s="38">
        <f t="shared" ca="1" si="164"/>
        <v>4.4940354390750155E-3</v>
      </c>
      <c r="N673" s="38">
        <f t="shared" ca="1" si="165"/>
        <v>1.4537332862835309E-6</v>
      </c>
      <c r="O673" s="128">
        <f t="shared" ca="1" si="166"/>
        <v>151309.72687379704</v>
      </c>
      <c r="P673" s="38">
        <f t="shared" ca="1" si="167"/>
        <v>24858399.407605238</v>
      </c>
      <c r="Q673" s="38">
        <f t="shared" ca="1" si="168"/>
        <v>6383458.2362925578</v>
      </c>
      <c r="R673" s="12">
        <f t="shared" ca="1" si="169"/>
        <v>-3.8127854467351436E-3</v>
      </c>
    </row>
    <row r="674" spans="1:18" x14ac:dyDescent="0.2">
      <c r="A674" s="12">
        <v>10769</v>
      </c>
      <c r="B674" s="12">
        <v>1.6812499961815774E-3</v>
      </c>
      <c r="C674" s="125">
        <v>0.1</v>
      </c>
      <c r="D674" s="127">
        <f t="shared" si="155"/>
        <v>1.0769</v>
      </c>
      <c r="E674" s="127">
        <f t="shared" si="156"/>
        <v>1.6812499961815774E-3</v>
      </c>
      <c r="F674" s="38">
        <f t="shared" si="157"/>
        <v>0.10769000000000001</v>
      </c>
      <c r="G674" s="38">
        <f t="shared" si="158"/>
        <v>1.6812499961815774E-4</v>
      </c>
      <c r="H674" s="38">
        <f t="shared" si="159"/>
        <v>0.11597136100000001</v>
      </c>
      <c r="I674" s="38">
        <f t="shared" si="160"/>
        <v>0.1248895586609</v>
      </c>
      <c r="J674" s="38">
        <f t="shared" si="161"/>
        <v>0.1344935657219232</v>
      </c>
      <c r="K674" s="38">
        <f t="shared" si="162"/>
        <v>1.8105381208879408E-4</v>
      </c>
      <c r="L674" s="38">
        <f t="shared" si="163"/>
        <v>1.9497685023842234E-4</v>
      </c>
      <c r="M674" s="38">
        <f t="shared" ca="1" si="164"/>
        <v>4.4940354390750155E-3</v>
      </c>
      <c r="N674" s="38">
        <f t="shared" ca="1" si="165"/>
        <v>7.9117619477532354E-7</v>
      </c>
      <c r="O674" s="128">
        <f t="shared" ca="1" si="166"/>
        <v>151309.72687379704</v>
      </c>
      <c r="P674" s="38">
        <f t="shared" ca="1" si="167"/>
        <v>24858399.407605238</v>
      </c>
      <c r="Q674" s="38">
        <f t="shared" ca="1" si="168"/>
        <v>6383458.2362925578</v>
      </c>
      <c r="R674" s="12">
        <f t="shared" ca="1" si="169"/>
        <v>-2.812785442893438E-3</v>
      </c>
    </row>
    <row r="675" spans="1:18" x14ac:dyDescent="0.2">
      <c r="A675" s="12">
        <v>10769</v>
      </c>
      <c r="B675" s="12">
        <v>4.6812499931547791E-3</v>
      </c>
      <c r="C675" s="125">
        <v>0.1</v>
      </c>
      <c r="D675" s="127">
        <f t="shared" si="155"/>
        <v>1.0769</v>
      </c>
      <c r="E675" s="127">
        <f t="shared" si="156"/>
        <v>4.6812499931547791E-3</v>
      </c>
      <c r="F675" s="38">
        <f t="shared" si="157"/>
        <v>0.10769000000000001</v>
      </c>
      <c r="G675" s="38">
        <f t="shared" si="158"/>
        <v>4.6812499931547791E-4</v>
      </c>
      <c r="H675" s="38">
        <f t="shared" si="159"/>
        <v>0.11597136100000001</v>
      </c>
      <c r="I675" s="38">
        <f t="shared" si="160"/>
        <v>0.1248895586609</v>
      </c>
      <c r="J675" s="38">
        <f t="shared" si="161"/>
        <v>0.1344935657219232</v>
      </c>
      <c r="K675" s="38">
        <f t="shared" si="162"/>
        <v>5.0412381176283814E-4</v>
      </c>
      <c r="L675" s="38">
        <f t="shared" si="163"/>
        <v>5.4289093288740033E-4</v>
      </c>
      <c r="M675" s="38">
        <f t="shared" ca="1" si="164"/>
        <v>4.4940354390750155E-3</v>
      </c>
      <c r="N675" s="38">
        <f t="shared" ca="1" si="165"/>
        <v>3.5049289259284741E-9</v>
      </c>
      <c r="O675" s="128">
        <f t="shared" ca="1" si="166"/>
        <v>151309.72687379704</v>
      </c>
      <c r="P675" s="38">
        <f t="shared" ca="1" si="167"/>
        <v>24858399.407605238</v>
      </c>
      <c r="Q675" s="38">
        <f t="shared" ca="1" si="168"/>
        <v>6383458.2362925578</v>
      </c>
      <c r="R675" s="12">
        <f t="shared" ca="1" si="169"/>
        <v>1.8721455407976362E-4</v>
      </c>
    </row>
    <row r="676" spans="1:18" x14ac:dyDescent="0.2">
      <c r="A676" s="12">
        <v>10804</v>
      </c>
      <c r="B676" s="12">
        <v>-1.8249999993713573E-3</v>
      </c>
      <c r="C676" s="125">
        <v>0.1</v>
      </c>
      <c r="D676" s="127">
        <f t="shared" si="155"/>
        <v>1.0804</v>
      </c>
      <c r="E676" s="127">
        <f t="shared" si="156"/>
        <v>-1.8249999993713573E-3</v>
      </c>
      <c r="F676" s="38">
        <f t="shared" si="157"/>
        <v>0.10804000000000001</v>
      </c>
      <c r="G676" s="38">
        <f t="shared" si="158"/>
        <v>-1.8249999993713573E-4</v>
      </c>
      <c r="H676" s="38">
        <f t="shared" si="159"/>
        <v>0.11672641600000001</v>
      </c>
      <c r="I676" s="38">
        <f t="shared" si="160"/>
        <v>0.12611121984640003</v>
      </c>
      <c r="J676" s="38">
        <f t="shared" si="161"/>
        <v>0.13625056192205059</v>
      </c>
      <c r="K676" s="38">
        <f t="shared" si="162"/>
        <v>-1.9717299993208143E-4</v>
      </c>
      <c r="L676" s="38">
        <f t="shared" si="163"/>
        <v>-2.1302570912662077E-4</v>
      </c>
      <c r="M676" s="38">
        <f t="shared" ca="1" si="164"/>
        <v>4.5030972972967456E-3</v>
      </c>
      <c r="N676" s="38">
        <f t="shared" ca="1" si="165"/>
        <v>4.0044815396098159E-6</v>
      </c>
      <c r="O676" s="128">
        <f t="shared" ca="1" si="166"/>
        <v>143776.72315634077</v>
      </c>
      <c r="P676" s="38">
        <f t="shared" ca="1" si="167"/>
        <v>24903242.737244602</v>
      </c>
      <c r="Q676" s="38">
        <f t="shared" ca="1" si="168"/>
        <v>6368916.5833884422</v>
      </c>
      <c r="R676" s="12">
        <f t="shared" ca="1" si="169"/>
        <v>-6.3280972966681028E-3</v>
      </c>
    </row>
    <row r="677" spans="1:18" x14ac:dyDescent="0.2">
      <c r="A677" s="12">
        <v>10804</v>
      </c>
      <c r="B677" s="12">
        <v>3.1750000052852556E-3</v>
      </c>
      <c r="C677" s="125">
        <v>0.1</v>
      </c>
      <c r="D677" s="127">
        <f t="shared" si="155"/>
        <v>1.0804</v>
      </c>
      <c r="E677" s="127">
        <f t="shared" si="156"/>
        <v>3.1750000052852556E-3</v>
      </c>
      <c r="F677" s="38">
        <f t="shared" si="157"/>
        <v>0.10804000000000001</v>
      </c>
      <c r="G677" s="38">
        <f t="shared" si="158"/>
        <v>3.1750000052852559E-4</v>
      </c>
      <c r="H677" s="38">
        <f t="shared" si="159"/>
        <v>0.11672641600000001</v>
      </c>
      <c r="I677" s="38">
        <f t="shared" si="160"/>
        <v>0.12611121984640003</v>
      </c>
      <c r="J677" s="38">
        <f t="shared" si="161"/>
        <v>0.13625056192205059</v>
      </c>
      <c r="K677" s="38">
        <f t="shared" si="162"/>
        <v>3.4302700057101907E-4</v>
      </c>
      <c r="L677" s="38">
        <f t="shared" si="163"/>
        <v>3.70606371416929E-4</v>
      </c>
      <c r="M677" s="38">
        <f t="shared" ca="1" si="164"/>
        <v>4.5030972972967456E-3</v>
      </c>
      <c r="N677" s="38">
        <f t="shared" ca="1" si="165"/>
        <v>1.763842417048253E-7</v>
      </c>
      <c r="O677" s="128">
        <f t="shared" ca="1" si="166"/>
        <v>143776.72315634077</v>
      </c>
      <c r="P677" s="38">
        <f t="shared" ca="1" si="167"/>
        <v>24903242.737244602</v>
      </c>
      <c r="Q677" s="38">
        <f t="shared" ca="1" si="168"/>
        <v>6368916.5833884422</v>
      </c>
      <c r="R677" s="12">
        <f t="shared" ca="1" si="169"/>
        <v>-1.3280972920114899E-3</v>
      </c>
    </row>
    <row r="678" spans="1:18" x14ac:dyDescent="0.2">
      <c r="A678" s="12">
        <v>10804</v>
      </c>
      <c r="B678" s="12">
        <v>5.1749999984167516E-3</v>
      </c>
      <c r="C678" s="125">
        <v>0.1</v>
      </c>
      <c r="D678" s="127">
        <f t="shared" si="155"/>
        <v>1.0804</v>
      </c>
      <c r="E678" s="127">
        <f t="shared" si="156"/>
        <v>5.1749999984167516E-3</v>
      </c>
      <c r="F678" s="38">
        <f t="shared" si="157"/>
        <v>0.10804000000000001</v>
      </c>
      <c r="G678" s="38">
        <f t="shared" si="158"/>
        <v>5.1749999984167521E-4</v>
      </c>
      <c r="H678" s="38">
        <f t="shared" si="159"/>
        <v>0.11672641600000001</v>
      </c>
      <c r="I678" s="38">
        <f t="shared" si="160"/>
        <v>0.12611121984640003</v>
      </c>
      <c r="J678" s="38">
        <f t="shared" si="161"/>
        <v>0.13625056192205059</v>
      </c>
      <c r="K678" s="38">
        <f t="shared" si="162"/>
        <v>5.5910699982894595E-4</v>
      </c>
      <c r="L678" s="38">
        <f t="shared" si="163"/>
        <v>6.0405920261519318E-4</v>
      </c>
      <c r="M678" s="38">
        <f t="shared" ca="1" si="164"/>
        <v>4.5030972972967456E-3</v>
      </c>
      <c r="N678" s="38">
        <f t="shared" ca="1" si="165"/>
        <v>4.5145323977236025E-8</v>
      </c>
      <c r="O678" s="128">
        <f t="shared" ca="1" si="166"/>
        <v>143776.72315634077</v>
      </c>
      <c r="P678" s="38">
        <f t="shared" ca="1" si="167"/>
        <v>24903242.737244602</v>
      </c>
      <c r="Q678" s="38">
        <f t="shared" ca="1" si="168"/>
        <v>6368916.5833884422</v>
      </c>
      <c r="R678" s="12">
        <f t="shared" ca="1" si="169"/>
        <v>6.7190270112000607E-4</v>
      </c>
    </row>
    <row r="679" spans="1:18" x14ac:dyDescent="0.2">
      <c r="A679" s="12">
        <v>10815</v>
      </c>
      <c r="B679" s="12">
        <v>-2.0412500089150853E-3</v>
      </c>
      <c r="C679" s="125">
        <v>0.1</v>
      </c>
      <c r="D679" s="127">
        <f t="shared" si="155"/>
        <v>1.0814999999999999</v>
      </c>
      <c r="E679" s="127">
        <f t="shared" si="156"/>
        <v>-2.0412500089150853E-3</v>
      </c>
      <c r="F679" s="38">
        <f t="shared" si="157"/>
        <v>0.10815</v>
      </c>
      <c r="G679" s="38">
        <f t="shared" si="158"/>
        <v>-2.0412500089150853E-4</v>
      </c>
      <c r="H679" s="38">
        <f t="shared" si="159"/>
        <v>0.11696422499999999</v>
      </c>
      <c r="I679" s="38">
        <f t="shared" si="160"/>
        <v>0.12649680933749999</v>
      </c>
      <c r="J679" s="38">
        <f t="shared" si="161"/>
        <v>0.13680629929850621</v>
      </c>
      <c r="K679" s="38">
        <f t="shared" si="162"/>
        <v>-2.2076118846416646E-4</v>
      </c>
      <c r="L679" s="38">
        <f t="shared" si="163"/>
        <v>-2.38753225323996E-4</v>
      </c>
      <c r="M679" s="38">
        <f t="shared" ca="1" si="164"/>
        <v>4.5059336607782743E-3</v>
      </c>
      <c r="N679" s="38">
        <f t="shared" ca="1" si="165"/>
        <v>4.286561400469941E-6</v>
      </c>
      <c r="O679" s="128">
        <f t="shared" ca="1" si="166"/>
        <v>141457.44222409034</v>
      </c>
      <c r="P679" s="38">
        <f t="shared" ca="1" si="167"/>
        <v>24916857.167235181</v>
      </c>
      <c r="Q679" s="38">
        <f t="shared" ca="1" si="168"/>
        <v>6364225.8240001667</v>
      </c>
      <c r="R679" s="12">
        <f t="shared" ca="1" si="169"/>
        <v>-6.5471836696933596E-3</v>
      </c>
    </row>
    <row r="680" spans="1:18" x14ac:dyDescent="0.2">
      <c r="A680" s="12">
        <v>10815</v>
      </c>
      <c r="B680" s="12">
        <v>1.9587499918998219E-3</v>
      </c>
      <c r="C680" s="125">
        <v>0.1</v>
      </c>
      <c r="D680" s="127">
        <f t="shared" si="155"/>
        <v>1.0814999999999999</v>
      </c>
      <c r="E680" s="127">
        <f t="shared" si="156"/>
        <v>1.9587499918998219E-3</v>
      </c>
      <c r="F680" s="38">
        <f t="shared" si="157"/>
        <v>0.10815</v>
      </c>
      <c r="G680" s="38">
        <f t="shared" si="158"/>
        <v>1.9587499918998221E-4</v>
      </c>
      <c r="H680" s="38">
        <f t="shared" si="159"/>
        <v>0.11696422499999999</v>
      </c>
      <c r="I680" s="38">
        <f t="shared" si="160"/>
        <v>0.12649680933749999</v>
      </c>
      <c r="J680" s="38">
        <f t="shared" si="161"/>
        <v>0.13680629929850621</v>
      </c>
      <c r="K680" s="38">
        <f t="shared" si="162"/>
        <v>2.1183881162396574E-4</v>
      </c>
      <c r="L680" s="38">
        <f t="shared" si="163"/>
        <v>2.2910367477131893E-4</v>
      </c>
      <c r="M680" s="38">
        <f t="shared" ca="1" si="164"/>
        <v>4.5059336607782743E-3</v>
      </c>
      <c r="N680" s="38">
        <f t="shared" ca="1" si="165"/>
        <v>6.4881446430010938E-7</v>
      </c>
      <c r="O680" s="128">
        <f t="shared" ca="1" si="166"/>
        <v>141457.44222409034</v>
      </c>
      <c r="P680" s="38">
        <f t="shared" ca="1" si="167"/>
        <v>24916857.167235181</v>
      </c>
      <c r="Q680" s="38">
        <f t="shared" ca="1" si="168"/>
        <v>6364225.8240001667</v>
      </c>
      <c r="R680" s="12">
        <f t="shared" ca="1" si="169"/>
        <v>-2.5471836688784524E-3</v>
      </c>
    </row>
    <row r="681" spans="1:18" x14ac:dyDescent="0.2">
      <c r="A681" s="12">
        <v>10823</v>
      </c>
      <c r="B681" s="12">
        <v>3.5287499995320104E-3</v>
      </c>
      <c r="C681" s="125">
        <v>0.1</v>
      </c>
      <c r="D681" s="127">
        <f t="shared" si="155"/>
        <v>1.0823</v>
      </c>
      <c r="E681" s="127">
        <f t="shared" si="156"/>
        <v>3.5287499995320104E-3</v>
      </c>
      <c r="F681" s="38">
        <f t="shared" si="157"/>
        <v>0.10823000000000001</v>
      </c>
      <c r="G681" s="38">
        <f t="shared" si="158"/>
        <v>3.5287499995320106E-4</v>
      </c>
      <c r="H681" s="38">
        <f t="shared" si="159"/>
        <v>0.11713732900000001</v>
      </c>
      <c r="I681" s="38">
        <f t="shared" si="160"/>
        <v>0.12677773117670002</v>
      </c>
      <c r="J681" s="38">
        <f t="shared" si="161"/>
        <v>0.13721153845254244</v>
      </c>
      <c r="K681" s="38">
        <f t="shared" si="162"/>
        <v>3.8191661244934953E-4</v>
      </c>
      <c r="L681" s="38">
        <f t="shared" si="163"/>
        <v>4.1334834965393099E-4</v>
      </c>
      <c r="M681" s="38">
        <f t="shared" ca="1" si="164"/>
        <v>4.5079929712479039E-3</v>
      </c>
      <c r="N681" s="38">
        <f t="shared" ca="1" si="165"/>
        <v>9.5891679765497433E-8</v>
      </c>
      <c r="O681" s="128">
        <f t="shared" ca="1" si="166"/>
        <v>139785.07928690725</v>
      </c>
      <c r="P681" s="38">
        <f t="shared" ca="1" si="167"/>
        <v>24926614.426588159</v>
      </c>
      <c r="Q681" s="38">
        <f t="shared" ca="1" si="168"/>
        <v>6360778.2241287837</v>
      </c>
      <c r="R681" s="12">
        <f t="shared" ca="1" si="169"/>
        <v>-9.7924297171589347E-4</v>
      </c>
    </row>
    <row r="682" spans="1:18" x14ac:dyDescent="0.2">
      <c r="A682" s="12">
        <v>10823</v>
      </c>
      <c r="B682" s="12">
        <v>7.5287500003469177E-3</v>
      </c>
      <c r="C682" s="125">
        <v>0.1</v>
      </c>
      <c r="D682" s="127">
        <f t="shared" si="155"/>
        <v>1.0823</v>
      </c>
      <c r="E682" s="127">
        <f t="shared" si="156"/>
        <v>7.5287500003469177E-3</v>
      </c>
      <c r="F682" s="38">
        <f t="shared" si="157"/>
        <v>0.10823000000000001</v>
      </c>
      <c r="G682" s="38">
        <f t="shared" si="158"/>
        <v>7.5287500003469183E-4</v>
      </c>
      <c r="H682" s="38">
        <f t="shared" si="159"/>
        <v>0.11713732900000001</v>
      </c>
      <c r="I682" s="38">
        <f t="shared" si="160"/>
        <v>0.12677773117670002</v>
      </c>
      <c r="J682" s="38">
        <f t="shared" si="161"/>
        <v>0.13721153845254244</v>
      </c>
      <c r="K682" s="38">
        <f t="shared" si="162"/>
        <v>8.1483661253754704E-4</v>
      </c>
      <c r="L682" s="38">
        <f t="shared" si="163"/>
        <v>8.8189766574938724E-4</v>
      </c>
      <c r="M682" s="38">
        <f t="shared" ca="1" si="164"/>
        <v>4.5079929712479039E-3</v>
      </c>
      <c r="N682" s="38">
        <f t="shared" ca="1" si="165"/>
        <v>9.1249730288511005E-7</v>
      </c>
      <c r="O682" s="128">
        <f t="shared" ca="1" si="166"/>
        <v>139785.07928690725</v>
      </c>
      <c r="P682" s="38">
        <f t="shared" ca="1" si="167"/>
        <v>24926614.426588159</v>
      </c>
      <c r="Q682" s="38">
        <f t="shared" ca="1" si="168"/>
        <v>6360778.2241287837</v>
      </c>
      <c r="R682" s="12">
        <f t="shared" ca="1" si="169"/>
        <v>3.0207570290990138E-3</v>
      </c>
    </row>
    <row r="683" spans="1:18" x14ac:dyDescent="0.2">
      <c r="A683" s="12">
        <v>10823</v>
      </c>
      <c r="B683" s="12">
        <v>7.5287500003469177E-3</v>
      </c>
      <c r="C683" s="125">
        <v>0.1</v>
      </c>
      <c r="D683" s="127">
        <f t="shared" si="155"/>
        <v>1.0823</v>
      </c>
      <c r="E683" s="127">
        <f t="shared" si="156"/>
        <v>7.5287500003469177E-3</v>
      </c>
      <c r="F683" s="38">
        <f t="shared" si="157"/>
        <v>0.10823000000000001</v>
      </c>
      <c r="G683" s="38">
        <f t="shared" si="158"/>
        <v>7.5287500003469183E-4</v>
      </c>
      <c r="H683" s="38">
        <f t="shared" si="159"/>
        <v>0.11713732900000001</v>
      </c>
      <c r="I683" s="38">
        <f t="shared" si="160"/>
        <v>0.12677773117670002</v>
      </c>
      <c r="J683" s="38">
        <f t="shared" si="161"/>
        <v>0.13721153845254244</v>
      </c>
      <c r="K683" s="38">
        <f t="shared" si="162"/>
        <v>8.1483661253754704E-4</v>
      </c>
      <c r="L683" s="38">
        <f t="shared" si="163"/>
        <v>8.8189766574938724E-4</v>
      </c>
      <c r="M683" s="38">
        <f t="shared" ca="1" si="164"/>
        <v>4.5079929712479039E-3</v>
      </c>
      <c r="N683" s="38">
        <f t="shared" ca="1" si="165"/>
        <v>9.1249730288511005E-7</v>
      </c>
      <c r="O683" s="128">
        <f t="shared" ca="1" si="166"/>
        <v>139785.07928690725</v>
      </c>
      <c r="P683" s="38">
        <f t="shared" ca="1" si="167"/>
        <v>24926614.426588159</v>
      </c>
      <c r="Q683" s="38">
        <f t="shared" ca="1" si="168"/>
        <v>6360778.2241287837</v>
      </c>
      <c r="R683" s="12">
        <f t="shared" ca="1" si="169"/>
        <v>3.0207570290990138E-3</v>
      </c>
    </row>
    <row r="684" spans="1:18" x14ac:dyDescent="0.2">
      <c r="A684" s="12">
        <v>10839</v>
      </c>
      <c r="B684" s="12">
        <v>2.6687499994295649E-3</v>
      </c>
      <c r="C684" s="125">
        <v>0.1</v>
      </c>
      <c r="D684" s="127">
        <f t="shared" si="155"/>
        <v>1.0839000000000001</v>
      </c>
      <c r="E684" s="127">
        <f t="shared" si="156"/>
        <v>2.6687499994295649E-3</v>
      </c>
      <c r="F684" s="38">
        <f t="shared" si="157"/>
        <v>0.10839000000000001</v>
      </c>
      <c r="G684" s="38">
        <f t="shared" si="158"/>
        <v>2.6687499994295651E-4</v>
      </c>
      <c r="H684" s="38">
        <f t="shared" si="159"/>
        <v>0.11748392100000002</v>
      </c>
      <c r="I684" s="38">
        <f t="shared" si="160"/>
        <v>0.12734082197190003</v>
      </c>
      <c r="J684" s="38">
        <f t="shared" si="161"/>
        <v>0.13802471693534246</v>
      </c>
      <c r="K684" s="38">
        <f t="shared" si="162"/>
        <v>2.8926581243817059E-4</v>
      </c>
      <c r="L684" s="38">
        <f t="shared" si="163"/>
        <v>3.1353521410173313E-4</v>
      </c>
      <c r="M684" s="38">
        <f t="shared" ca="1" si="164"/>
        <v>4.512102751761591E-3</v>
      </c>
      <c r="N684" s="38">
        <f t="shared" ca="1" si="165"/>
        <v>3.3979493695300562E-7</v>
      </c>
      <c r="O684" s="128">
        <f t="shared" ca="1" si="166"/>
        <v>136476.53157979887</v>
      </c>
      <c r="P684" s="38">
        <f t="shared" ca="1" si="167"/>
        <v>24945764.47505727</v>
      </c>
      <c r="Q684" s="38">
        <f t="shared" ca="1" si="168"/>
        <v>6353791.8387679607</v>
      </c>
      <c r="R684" s="12">
        <f t="shared" ca="1" si="169"/>
        <v>-1.843352752332026E-3</v>
      </c>
    </row>
    <row r="685" spans="1:18" x14ac:dyDescent="0.2">
      <c r="A685" s="12">
        <v>10839</v>
      </c>
      <c r="B685" s="12">
        <v>6.6687500002444722E-3</v>
      </c>
      <c r="C685" s="125">
        <v>0.1</v>
      </c>
      <c r="D685" s="127">
        <f t="shared" si="155"/>
        <v>1.0839000000000001</v>
      </c>
      <c r="E685" s="127">
        <f t="shared" si="156"/>
        <v>6.6687500002444722E-3</v>
      </c>
      <c r="F685" s="38">
        <f t="shared" si="157"/>
        <v>0.10839000000000001</v>
      </c>
      <c r="G685" s="38">
        <f t="shared" si="158"/>
        <v>6.6687500002444728E-4</v>
      </c>
      <c r="H685" s="38">
        <f t="shared" si="159"/>
        <v>0.11748392100000002</v>
      </c>
      <c r="I685" s="38">
        <f t="shared" si="160"/>
        <v>0.12734082197190003</v>
      </c>
      <c r="J685" s="38">
        <f t="shared" si="161"/>
        <v>0.13802471693534246</v>
      </c>
      <c r="K685" s="38">
        <f t="shared" si="162"/>
        <v>7.2282581252649841E-4</v>
      </c>
      <c r="L685" s="38">
        <f t="shared" si="163"/>
        <v>7.8347089819747167E-4</v>
      </c>
      <c r="M685" s="38">
        <f t="shared" ca="1" si="164"/>
        <v>4.512102751761591E-3</v>
      </c>
      <c r="N685" s="38">
        <f t="shared" ca="1" si="165"/>
        <v>4.6511273543887825E-7</v>
      </c>
      <c r="O685" s="128">
        <f t="shared" ca="1" si="166"/>
        <v>136476.53157979887</v>
      </c>
      <c r="P685" s="38">
        <f t="shared" ca="1" si="167"/>
        <v>24945764.47505727</v>
      </c>
      <c r="Q685" s="38">
        <f t="shared" ca="1" si="168"/>
        <v>6353791.8387679607</v>
      </c>
      <c r="R685" s="12">
        <f t="shared" ca="1" si="169"/>
        <v>2.1566472484828812E-3</v>
      </c>
    </row>
    <row r="686" spans="1:18" x14ac:dyDescent="0.2">
      <c r="A686" s="12">
        <v>10847</v>
      </c>
      <c r="B686" s="12">
        <v>2.3874999897088856E-4</v>
      </c>
      <c r="C686" s="125">
        <v>0.1</v>
      </c>
      <c r="D686" s="127">
        <f t="shared" si="155"/>
        <v>1.0847</v>
      </c>
      <c r="E686" s="127">
        <f t="shared" si="156"/>
        <v>2.3874999897088856E-4</v>
      </c>
      <c r="F686" s="38">
        <f t="shared" si="157"/>
        <v>0.10847000000000001</v>
      </c>
      <c r="G686" s="38">
        <f t="shared" si="158"/>
        <v>2.3874999897088856E-5</v>
      </c>
      <c r="H686" s="38">
        <f t="shared" si="159"/>
        <v>0.11765740900000002</v>
      </c>
      <c r="I686" s="38">
        <f t="shared" si="160"/>
        <v>0.12762299154230003</v>
      </c>
      <c r="J686" s="38">
        <f t="shared" si="161"/>
        <v>0.13843265892593284</v>
      </c>
      <c r="K686" s="38">
        <f t="shared" si="162"/>
        <v>2.589721238837228E-5</v>
      </c>
      <c r="L686" s="38">
        <f t="shared" si="163"/>
        <v>2.809070627766741E-5</v>
      </c>
      <c r="M686" s="38">
        <f t="shared" ca="1" si="164"/>
        <v>4.5141532218056493E-3</v>
      </c>
      <c r="N686" s="38">
        <f t="shared" ca="1" si="165"/>
        <v>1.8279072717825861E-6</v>
      </c>
      <c r="O686" s="128">
        <f t="shared" ca="1" si="166"/>
        <v>134840.27036466746</v>
      </c>
      <c r="P686" s="38">
        <f t="shared" ca="1" si="167"/>
        <v>24955157.122051261</v>
      </c>
      <c r="Q686" s="38">
        <f t="shared" ca="1" si="168"/>
        <v>6350253.1049368326</v>
      </c>
      <c r="R686" s="12">
        <f t="shared" ca="1" si="169"/>
        <v>-4.2754032228347607E-3</v>
      </c>
    </row>
    <row r="687" spans="1:18" x14ac:dyDescent="0.2">
      <c r="A687" s="12">
        <v>10851.5</v>
      </c>
      <c r="B687" s="12">
        <v>3.3593749976716936E-3</v>
      </c>
      <c r="C687" s="125">
        <v>1</v>
      </c>
      <c r="D687" s="127">
        <f t="shared" si="155"/>
        <v>1.0851500000000001</v>
      </c>
      <c r="E687" s="127">
        <f t="shared" si="156"/>
        <v>3.3593749976716936E-3</v>
      </c>
      <c r="F687" s="38">
        <f t="shared" si="157"/>
        <v>1.0851500000000001</v>
      </c>
      <c r="G687" s="38">
        <f t="shared" si="158"/>
        <v>3.3593749976716936E-3</v>
      </c>
      <c r="H687" s="38">
        <f t="shared" si="159"/>
        <v>1.1775505225</v>
      </c>
      <c r="I687" s="38">
        <f t="shared" si="160"/>
        <v>1.2778189494908752</v>
      </c>
      <c r="J687" s="38">
        <f t="shared" si="161"/>
        <v>1.3866252330400233</v>
      </c>
      <c r="K687" s="38">
        <f t="shared" si="162"/>
        <v>3.6454257787234385E-3</v>
      </c>
      <c r="L687" s="38">
        <f t="shared" si="163"/>
        <v>3.9558337837817398E-3</v>
      </c>
      <c r="M687" s="38">
        <f t="shared" ca="1" si="164"/>
        <v>4.5153053162212183E-3</v>
      </c>
      <c r="N687" s="38">
        <f t="shared" ca="1" si="165"/>
        <v>1.3361749013420058E-6</v>
      </c>
      <c r="O687" s="128">
        <f t="shared" ca="1" si="166"/>
        <v>13392513.065409305</v>
      </c>
      <c r="P687" s="38">
        <f t="shared" ca="1" si="167"/>
        <v>2496038701.8614922</v>
      </c>
      <c r="Q687" s="38">
        <f t="shared" ca="1" si="168"/>
        <v>634824923.86397052</v>
      </c>
      <c r="R687" s="12">
        <f t="shared" ca="1" si="169"/>
        <v>-1.1559303185495248E-3</v>
      </c>
    </row>
    <row r="688" spans="1:18" x14ac:dyDescent="0.2">
      <c r="A688" s="12">
        <v>10858</v>
      </c>
      <c r="B688" s="12">
        <v>3.7224999978207052E-3</v>
      </c>
      <c r="C688" s="125">
        <v>1</v>
      </c>
      <c r="D688" s="127">
        <f t="shared" si="155"/>
        <v>1.0858000000000001</v>
      </c>
      <c r="E688" s="127">
        <f t="shared" si="156"/>
        <v>3.7224999978207052E-3</v>
      </c>
      <c r="F688" s="38">
        <f t="shared" si="157"/>
        <v>1.0858000000000001</v>
      </c>
      <c r="G688" s="38">
        <f t="shared" si="158"/>
        <v>3.7224999978207052E-3</v>
      </c>
      <c r="H688" s="38">
        <f t="shared" si="159"/>
        <v>1.1789616400000003</v>
      </c>
      <c r="I688" s="38">
        <f t="shared" si="160"/>
        <v>1.2801165487120003</v>
      </c>
      <c r="J688" s="38">
        <f t="shared" si="161"/>
        <v>1.38995054859149</v>
      </c>
      <c r="K688" s="38">
        <f t="shared" si="162"/>
        <v>4.0418904976337218E-3</v>
      </c>
      <c r="L688" s="38">
        <f t="shared" si="163"/>
        <v>4.3886847023306957E-3</v>
      </c>
      <c r="M688" s="38">
        <f t="shared" ca="1" si="164"/>
        <v>4.5169678065304407E-3</v>
      </c>
      <c r="N688" s="38">
        <f t="shared" ca="1" si="165"/>
        <v>6.3117909907604893E-7</v>
      </c>
      <c r="O688" s="128">
        <f t="shared" ca="1" si="166"/>
        <v>13260992.784352457</v>
      </c>
      <c r="P688" s="38">
        <f t="shared" ca="1" si="167"/>
        <v>2496787332.0162792</v>
      </c>
      <c r="Q688" s="38">
        <f t="shared" ca="1" si="168"/>
        <v>634533783.47243285</v>
      </c>
      <c r="R688" s="12">
        <f t="shared" ca="1" si="169"/>
        <v>-7.9446780870973555E-4</v>
      </c>
    </row>
    <row r="689" spans="1:18" x14ac:dyDescent="0.2">
      <c r="A689" s="12">
        <v>10858</v>
      </c>
      <c r="B689" s="12">
        <v>4.222499999741558E-3</v>
      </c>
      <c r="C689" s="125">
        <v>1</v>
      </c>
      <c r="D689" s="127">
        <f t="shared" si="155"/>
        <v>1.0858000000000001</v>
      </c>
      <c r="E689" s="127">
        <f t="shared" si="156"/>
        <v>4.222499999741558E-3</v>
      </c>
      <c r="F689" s="38">
        <f t="shared" si="157"/>
        <v>1.0858000000000001</v>
      </c>
      <c r="G689" s="38">
        <f t="shared" si="158"/>
        <v>4.222499999741558E-3</v>
      </c>
      <c r="H689" s="38">
        <f t="shared" si="159"/>
        <v>1.1789616400000003</v>
      </c>
      <c r="I689" s="38">
        <f t="shared" si="160"/>
        <v>1.2801165487120003</v>
      </c>
      <c r="J689" s="38">
        <f t="shared" si="161"/>
        <v>1.38995054859149</v>
      </c>
      <c r="K689" s="38">
        <f t="shared" si="162"/>
        <v>4.584790499719384E-3</v>
      </c>
      <c r="L689" s="38">
        <f t="shared" si="163"/>
        <v>4.9781655245953078E-3</v>
      </c>
      <c r="M689" s="38">
        <f t="shared" ca="1" si="164"/>
        <v>4.5169678065304407E-3</v>
      </c>
      <c r="N689" s="38">
        <f t="shared" ca="1" si="165"/>
        <v>8.6711289235054784E-8</v>
      </c>
      <c r="O689" s="128">
        <f t="shared" ca="1" si="166"/>
        <v>13260992.784352457</v>
      </c>
      <c r="P689" s="38">
        <f t="shared" ca="1" si="167"/>
        <v>2496787332.0162792</v>
      </c>
      <c r="Q689" s="38">
        <f t="shared" ca="1" si="168"/>
        <v>634533783.47243285</v>
      </c>
      <c r="R689" s="12">
        <f t="shared" ca="1" si="169"/>
        <v>-2.9446780678888274E-4</v>
      </c>
    </row>
    <row r="690" spans="1:18" x14ac:dyDescent="0.2">
      <c r="A690" s="12">
        <v>10859.5</v>
      </c>
      <c r="B690" s="12">
        <v>3.429374992265366E-3</v>
      </c>
      <c r="C690" s="125">
        <v>1</v>
      </c>
      <c r="D690" s="127">
        <f t="shared" si="155"/>
        <v>1.08595</v>
      </c>
      <c r="E690" s="127">
        <f t="shared" si="156"/>
        <v>3.429374992265366E-3</v>
      </c>
      <c r="F690" s="38">
        <f t="shared" si="157"/>
        <v>1.08595</v>
      </c>
      <c r="G690" s="38">
        <f t="shared" si="158"/>
        <v>3.429374992265366E-3</v>
      </c>
      <c r="H690" s="38">
        <f t="shared" si="159"/>
        <v>1.1792874025</v>
      </c>
      <c r="I690" s="38">
        <f t="shared" si="160"/>
        <v>1.280647154744875</v>
      </c>
      <c r="J690" s="38">
        <f t="shared" si="161"/>
        <v>1.390718777695197</v>
      </c>
      <c r="K690" s="38">
        <f t="shared" si="162"/>
        <v>3.724129772850574E-3</v>
      </c>
      <c r="L690" s="38">
        <f t="shared" si="163"/>
        <v>4.0442187268270808E-3</v>
      </c>
      <c r="M690" s="38">
        <f t="shared" ca="1" si="164"/>
        <v>4.5173511818769607E-3</v>
      </c>
      <c r="N690" s="38">
        <f t="shared" ca="1" si="165"/>
        <v>1.1836921891617646E-6</v>
      </c>
      <c r="O690" s="128">
        <f t="shared" ca="1" si="166"/>
        <v>13230753.635539867</v>
      </c>
      <c r="P690" s="38">
        <f t="shared" ca="1" si="167"/>
        <v>2496958951.337646</v>
      </c>
      <c r="Q690" s="38">
        <f t="shared" ca="1" si="168"/>
        <v>634466313.21144843</v>
      </c>
      <c r="R690" s="12">
        <f t="shared" ca="1" si="169"/>
        <v>-1.0879761896115947E-3</v>
      </c>
    </row>
    <row r="691" spans="1:18" x14ac:dyDescent="0.2">
      <c r="A691" s="12">
        <v>10859.5</v>
      </c>
      <c r="B691" s="12">
        <v>4.229374993883539E-3</v>
      </c>
      <c r="C691" s="125">
        <v>1</v>
      </c>
      <c r="D691" s="127">
        <f t="shared" si="155"/>
        <v>1.08595</v>
      </c>
      <c r="E691" s="127">
        <f t="shared" si="156"/>
        <v>4.229374993883539E-3</v>
      </c>
      <c r="F691" s="38">
        <f t="shared" si="157"/>
        <v>1.08595</v>
      </c>
      <c r="G691" s="38">
        <f t="shared" si="158"/>
        <v>4.229374993883539E-3</v>
      </c>
      <c r="H691" s="38">
        <f t="shared" si="159"/>
        <v>1.1792874025</v>
      </c>
      <c r="I691" s="38">
        <f t="shared" si="160"/>
        <v>1.280647154744875</v>
      </c>
      <c r="J691" s="38">
        <f t="shared" si="161"/>
        <v>1.390718777695197</v>
      </c>
      <c r="K691" s="38">
        <f t="shared" si="162"/>
        <v>4.5928897746078294E-3</v>
      </c>
      <c r="L691" s="38">
        <f t="shared" si="163"/>
        <v>4.9876486507353726E-3</v>
      </c>
      <c r="M691" s="38">
        <f t="shared" ca="1" si="164"/>
        <v>4.5173511818769607E-3</v>
      </c>
      <c r="N691" s="38">
        <f t="shared" ca="1" si="165"/>
        <v>8.2930284851222571E-8</v>
      </c>
      <c r="O691" s="128">
        <f t="shared" ca="1" si="166"/>
        <v>13230753.635539867</v>
      </c>
      <c r="P691" s="38">
        <f t="shared" ca="1" si="167"/>
        <v>2496958951.337646</v>
      </c>
      <c r="Q691" s="38">
        <f t="shared" ca="1" si="168"/>
        <v>634466313.21144843</v>
      </c>
      <c r="R691" s="12">
        <f t="shared" ca="1" si="169"/>
        <v>-2.8797618799342173E-4</v>
      </c>
    </row>
    <row r="692" spans="1:18" x14ac:dyDescent="0.2">
      <c r="A692" s="12">
        <v>10861</v>
      </c>
      <c r="B692" s="12">
        <v>3.5362499984330498E-3</v>
      </c>
      <c r="C692" s="125">
        <v>1</v>
      </c>
      <c r="D692" s="127">
        <f t="shared" si="155"/>
        <v>1.0861000000000001</v>
      </c>
      <c r="E692" s="127">
        <f t="shared" si="156"/>
        <v>3.5362499984330498E-3</v>
      </c>
      <c r="F692" s="38">
        <f t="shared" si="157"/>
        <v>1.0861000000000001</v>
      </c>
      <c r="G692" s="38">
        <f t="shared" si="158"/>
        <v>3.5362499984330498E-3</v>
      </c>
      <c r="H692" s="38">
        <f t="shared" si="159"/>
        <v>1.1796132100000001</v>
      </c>
      <c r="I692" s="38">
        <f t="shared" si="160"/>
        <v>1.2811779073810001</v>
      </c>
      <c r="J692" s="38">
        <f t="shared" si="161"/>
        <v>1.3914873252065043</v>
      </c>
      <c r="K692" s="38">
        <f t="shared" si="162"/>
        <v>3.8407211232981357E-3</v>
      </c>
      <c r="L692" s="38">
        <f t="shared" si="163"/>
        <v>4.1714072120141053E-3</v>
      </c>
      <c r="M692" s="38">
        <f t="shared" ca="1" si="164"/>
        <v>4.5177344536247444E-3</v>
      </c>
      <c r="N692" s="38">
        <f t="shared" ca="1" si="165"/>
        <v>9.633117357829376E-7</v>
      </c>
      <c r="O692" s="128">
        <f t="shared" ca="1" si="166"/>
        <v>13200556.315742368</v>
      </c>
      <c r="P692" s="38">
        <f t="shared" ca="1" si="167"/>
        <v>2497130142.5080051</v>
      </c>
      <c r="Q692" s="38">
        <f t="shared" ca="1" si="168"/>
        <v>634398736.48118269</v>
      </c>
      <c r="R692" s="12">
        <f t="shared" ca="1" si="169"/>
        <v>-9.8148445519169458E-4</v>
      </c>
    </row>
    <row r="693" spans="1:18" x14ac:dyDescent="0.2">
      <c r="A693" s="12">
        <v>10861</v>
      </c>
      <c r="B693" s="12">
        <v>3.6362500031827949E-3</v>
      </c>
      <c r="C693" s="125">
        <v>1</v>
      </c>
      <c r="D693" s="127">
        <f t="shared" si="155"/>
        <v>1.0861000000000001</v>
      </c>
      <c r="E693" s="127">
        <f t="shared" si="156"/>
        <v>3.6362500031827949E-3</v>
      </c>
      <c r="F693" s="38">
        <f t="shared" si="157"/>
        <v>1.0861000000000001</v>
      </c>
      <c r="G693" s="38">
        <f t="shared" si="158"/>
        <v>3.6362500031827949E-3</v>
      </c>
      <c r="H693" s="38">
        <f t="shared" si="159"/>
        <v>1.1796132100000001</v>
      </c>
      <c r="I693" s="38">
        <f t="shared" si="160"/>
        <v>1.2811779073810001</v>
      </c>
      <c r="J693" s="38">
        <f t="shared" si="161"/>
        <v>1.3914873252065043</v>
      </c>
      <c r="K693" s="38">
        <f t="shared" si="162"/>
        <v>3.9493311284568341E-3</v>
      </c>
      <c r="L693" s="38">
        <f t="shared" si="163"/>
        <v>4.2893685386169679E-3</v>
      </c>
      <c r="M693" s="38">
        <f t="shared" ca="1" si="164"/>
        <v>4.5177344536247444E-3</v>
      </c>
      <c r="N693" s="38">
        <f t="shared" ca="1" si="165"/>
        <v>7.7701483637094565E-7</v>
      </c>
      <c r="O693" s="128">
        <f t="shared" ca="1" si="166"/>
        <v>13200556.315742368</v>
      </c>
      <c r="P693" s="38">
        <f t="shared" ca="1" si="167"/>
        <v>2497130142.5080051</v>
      </c>
      <c r="Q693" s="38">
        <f t="shared" ca="1" si="168"/>
        <v>634398736.48118269</v>
      </c>
      <c r="R693" s="12">
        <f t="shared" ca="1" si="169"/>
        <v>-8.8148445044194945E-4</v>
      </c>
    </row>
    <row r="694" spans="1:18" x14ac:dyDescent="0.2">
      <c r="A694" s="12">
        <v>10861</v>
      </c>
      <c r="B694" s="12">
        <v>3.8362499981303699E-3</v>
      </c>
      <c r="C694" s="125">
        <v>1</v>
      </c>
      <c r="D694" s="127">
        <f t="shared" si="155"/>
        <v>1.0861000000000001</v>
      </c>
      <c r="E694" s="127">
        <f t="shared" si="156"/>
        <v>3.8362499981303699E-3</v>
      </c>
      <c r="F694" s="38">
        <f t="shared" si="157"/>
        <v>1.0861000000000001</v>
      </c>
      <c r="G694" s="38">
        <f t="shared" si="158"/>
        <v>3.8362499981303699E-3</v>
      </c>
      <c r="H694" s="38">
        <f t="shared" si="159"/>
        <v>1.1796132100000001</v>
      </c>
      <c r="I694" s="38">
        <f t="shared" si="160"/>
        <v>1.2811779073810001</v>
      </c>
      <c r="J694" s="38">
        <f t="shared" si="161"/>
        <v>1.3914873252065043</v>
      </c>
      <c r="K694" s="38">
        <f t="shared" si="162"/>
        <v>4.1665511229693952E-3</v>
      </c>
      <c r="L694" s="38">
        <f t="shared" si="163"/>
        <v>4.5252911746570604E-3</v>
      </c>
      <c r="M694" s="38">
        <f t="shared" ca="1" si="164"/>
        <v>4.5177344536247444E-3</v>
      </c>
      <c r="N694" s="38">
        <f t="shared" ca="1" si="165"/>
        <v>4.6442106308046396E-7</v>
      </c>
      <c r="O694" s="128">
        <f t="shared" ca="1" si="166"/>
        <v>13200556.315742368</v>
      </c>
      <c r="P694" s="38">
        <f t="shared" ca="1" si="167"/>
        <v>2497130142.5080051</v>
      </c>
      <c r="Q694" s="38">
        <f t="shared" ca="1" si="168"/>
        <v>634398736.48118269</v>
      </c>
      <c r="R694" s="12">
        <f t="shared" ca="1" si="169"/>
        <v>-6.8148445549437442E-4</v>
      </c>
    </row>
    <row r="695" spans="1:18" x14ac:dyDescent="0.2">
      <c r="A695" s="12">
        <v>10864.5</v>
      </c>
      <c r="B695" s="12">
        <v>3.0856249941280112E-3</v>
      </c>
      <c r="C695" s="125">
        <v>1</v>
      </c>
      <c r="D695" s="127">
        <f t="shared" si="155"/>
        <v>1.0864499999999999</v>
      </c>
      <c r="E695" s="127">
        <f t="shared" si="156"/>
        <v>3.0856249941280112E-3</v>
      </c>
      <c r="F695" s="38">
        <f t="shared" si="157"/>
        <v>1.0864499999999999</v>
      </c>
      <c r="G695" s="38">
        <f t="shared" si="158"/>
        <v>3.0856249941280112E-3</v>
      </c>
      <c r="H695" s="38">
        <f t="shared" si="159"/>
        <v>1.1803736024999998</v>
      </c>
      <c r="I695" s="38">
        <f t="shared" si="160"/>
        <v>1.2824169004361248</v>
      </c>
      <c r="J695" s="38">
        <f t="shared" si="161"/>
        <v>1.3932818414788277</v>
      </c>
      <c r="K695" s="38">
        <f t="shared" si="162"/>
        <v>3.3523772748703775E-3</v>
      </c>
      <c r="L695" s="38">
        <f t="shared" si="163"/>
        <v>3.6421902902829214E-3</v>
      </c>
      <c r="M695" s="38">
        <f t="shared" ca="1" si="164"/>
        <v>4.5186283514855978E-3</v>
      </c>
      <c r="N695" s="38">
        <f t="shared" ca="1" si="165"/>
        <v>2.0534986221981153E-6</v>
      </c>
      <c r="O695" s="128">
        <f t="shared" ca="1" si="166"/>
        <v>13130258.430419449</v>
      </c>
      <c r="P695" s="38">
        <f t="shared" ca="1" si="167"/>
        <v>2497527923.2899418</v>
      </c>
      <c r="Q695" s="38">
        <f t="shared" ca="1" si="168"/>
        <v>634240643.4955188</v>
      </c>
      <c r="R695" s="12">
        <f t="shared" ca="1" si="169"/>
        <v>-1.4330033573575866E-3</v>
      </c>
    </row>
    <row r="696" spans="1:18" x14ac:dyDescent="0.2">
      <c r="A696" s="12">
        <v>10864.5</v>
      </c>
      <c r="B696" s="12">
        <v>3.6856249935226515E-3</v>
      </c>
      <c r="C696" s="125">
        <v>1</v>
      </c>
      <c r="D696" s="127">
        <f t="shared" si="155"/>
        <v>1.0864499999999999</v>
      </c>
      <c r="E696" s="127">
        <f t="shared" si="156"/>
        <v>3.6856249935226515E-3</v>
      </c>
      <c r="F696" s="38">
        <f t="shared" si="157"/>
        <v>1.0864499999999999</v>
      </c>
      <c r="G696" s="38">
        <f t="shared" si="158"/>
        <v>3.6856249935226515E-3</v>
      </c>
      <c r="H696" s="38">
        <f t="shared" si="159"/>
        <v>1.1803736024999998</v>
      </c>
      <c r="I696" s="38">
        <f t="shared" si="160"/>
        <v>1.2824169004361248</v>
      </c>
      <c r="J696" s="38">
        <f t="shared" si="161"/>
        <v>1.3932818414788277</v>
      </c>
      <c r="K696" s="38">
        <f t="shared" si="162"/>
        <v>4.0042472742126845E-3</v>
      </c>
      <c r="L696" s="38">
        <f t="shared" si="163"/>
        <v>4.3504144510683705E-3</v>
      </c>
      <c r="M696" s="38">
        <f t="shared" ca="1" si="164"/>
        <v>4.5186283514855978E-3</v>
      </c>
      <c r="N696" s="38">
        <f t="shared" ca="1" si="165"/>
        <v>6.9389459437754441E-7</v>
      </c>
      <c r="O696" s="128">
        <f t="shared" ca="1" si="166"/>
        <v>13130258.430419449</v>
      </c>
      <c r="P696" s="38">
        <f t="shared" ca="1" si="167"/>
        <v>2497527923.2899418</v>
      </c>
      <c r="Q696" s="38">
        <f t="shared" ca="1" si="168"/>
        <v>634240643.4955188</v>
      </c>
      <c r="R696" s="12">
        <f t="shared" ca="1" si="169"/>
        <v>-8.3300335796294631E-4</v>
      </c>
    </row>
    <row r="697" spans="1:18" x14ac:dyDescent="0.2">
      <c r="A697" s="12">
        <v>10864.5</v>
      </c>
      <c r="B697" s="12">
        <v>4.2856250001932494E-3</v>
      </c>
      <c r="C697" s="125">
        <v>1</v>
      </c>
      <c r="D697" s="127">
        <f t="shared" si="155"/>
        <v>1.0864499999999999</v>
      </c>
      <c r="E697" s="127">
        <f t="shared" si="156"/>
        <v>4.2856250001932494E-3</v>
      </c>
      <c r="F697" s="38">
        <f t="shared" si="157"/>
        <v>1.0864499999999999</v>
      </c>
      <c r="G697" s="38">
        <f t="shared" si="158"/>
        <v>4.2856250001932494E-3</v>
      </c>
      <c r="H697" s="38">
        <f t="shared" si="159"/>
        <v>1.1803736024999998</v>
      </c>
      <c r="I697" s="38">
        <f t="shared" si="160"/>
        <v>1.2824169004361248</v>
      </c>
      <c r="J697" s="38">
        <f t="shared" si="161"/>
        <v>1.3932818414788277</v>
      </c>
      <c r="K697" s="38">
        <f t="shared" si="162"/>
        <v>4.6561172814599556E-3</v>
      </c>
      <c r="L697" s="38">
        <f t="shared" si="163"/>
        <v>5.058638620442168E-3</v>
      </c>
      <c r="M697" s="38">
        <f t="shared" ca="1" si="164"/>
        <v>4.5186283514855978E-3</v>
      </c>
      <c r="N697" s="38">
        <f t="shared" ca="1" si="165"/>
        <v>5.4290561713465502E-8</v>
      </c>
      <c r="O697" s="128">
        <f t="shared" ca="1" si="166"/>
        <v>13130258.430419449</v>
      </c>
      <c r="P697" s="38">
        <f t="shared" ca="1" si="167"/>
        <v>2497527923.2899418</v>
      </c>
      <c r="Q697" s="38">
        <f t="shared" ca="1" si="168"/>
        <v>634240643.4955188</v>
      </c>
      <c r="R697" s="12">
        <f t="shared" ca="1" si="169"/>
        <v>-2.3300335129234837E-4</v>
      </c>
    </row>
    <row r="698" spans="1:18" x14ac:dyDescent="0.2">
      <c r="A698" s="12">
        <v>10896</v>
      </c>
      <c r="B698" s="12">
        <v>7.299999997485429E-4</v>
      </c>
      <c r="C698" s="125">
        <v>0.1</v>
      </c>
      <c r="D698" s="127">
        <f t="shared" si="155"/>
        <v>1.0895999999999999</v>
      </c>
      <c r="E698" s="127">
        <f t="shared" si="156"/>
        <v>7.299999997485429E-4</v>
      </c>
      <c r="F698" s="38">
        <f t="shared" si="157"/>
        <v>0.10896</v>
      </c>
      <c r="G698" s="38">
        <f t="shared" si="158"/>
        <v>7.2999999974854288E-5</v>
      </c>
      <c r="H698" s="38">
        <f t="shared" si="159"/>
        <v>0.11872281599999999</v>
      </c>
      <c r="I698" s="38">
        <f t="shared" si="160"/>
        <v>0.12936038031359998</v>
      </c>
      <c r="J698" s="38">
        <f t="shared" si="161"/>
        <v>0.14095107038969854</v>
      </c>
      <c r="K698" s="38">
        <f t="shared" si="162"/>
        <v>7.9540799972601224E-5</v>
      </c>
      <c r="L698" s="38">
        <f t="shared" si="163"/>
        <v>8.6667655650146292E-5</v>
      </c>
      <c r="M698" s="38">
        <f t="shared" ca="1" si="164"/>
        <v>4.5266480505426632E-3</v>
      </c>
      <c r="N698" s="38">
        <f t="shared" ca="1" si="165"/>
        <v>1.4414536421598794E-6</v>
      </c>
      <c r="O698" s="128">
        <f t="shared" ca="1" si="166"/>
        <v>125077.6694416954</v>
      </c>
      <c r="P698" s="38">
        <f t="shared" ca="1" si="167"/>
        <v>25010029.503462609</v>
      </c>
      <c r="Q698" s="38">
        <f t="shared" ca="1" si="168"/>
        <v>6327917.6320061004</v>
      </c>
      <c r="R698" s="12">
        <f t="shared" ca="1" si="169"/>
        <v>-3.7966480507941203E-3</v>
      </c>
    </row>
    <row r="699" spans="1:18" x14ac:dyDescent="0.2">
      <c r="A699" s="12">
        <v>10896</v>
      </c>
      <c r="B699" s="12">
        <v>1.7299999963142909E-3</v>
      </c>
      <c r="C699" s="125">
        <v>0.1</v>
      </c>
      <c r="D699" s="127">
        <f t="shared" si="155"/>
        <v>1.0895999999999999</v>
      </c>
      <c r="E699" s="127">
        <f t="shared" si="156"/>
        <v>1.7299999963142909E-3</v>
      </c>
      <c r="F699" s="38">
        <f t="shared" si="157"/>
        <v>0.10896</v>
      </c>
      <c r="G699" s="38">
        <f t="shared" si="158"/>
        <v>1.7299999963142911E-4</v>
      </c>
      <c r="H699" s="38">
        <f t="shared" si="159"/>
        <v>0.11872281599999999</v>
      </c>
      <c r="I699" s="38">
        <f t="shared" si="160"/>
        <v>0.12936038031359998</v>
      </c>
      <c r="J699" s="38">
        <f t="shared" si="161"/>
        <v>0.14095107038969854</v>
      </c>
      <c r="K699" s="38">
        <f t="shared" si="162"/>
        <v>1.8850079959840515E-4</v>
      </c>
      <c r="L699" s="38">
        <f t="shared" si="163"/>
        <v>2.0539047124242224E-4</v>
      </c>
      <c r="M699" s="38">
        <f t="shared" ca="1" si="164"/>
        <v>4.5266480505426632E-3</v>
      </c>
      <c r="N699" s="38">
        <f t="shared" ca="1" si="165"/>
        <v>7.821240339219342E-7</v>
      </c>
      <c r="O699" s="128">
        <f t="shared" ca="1" si="166"/>
        <v>125077.6694416954</v>
      </c>
      <c r="P699" s="38">
        <f t="shared" ca="1" si="167"/>
        <v>25010029.503462609</v>
      </c>
      <c r="Q699" s="38">
        <f t="shared" ca="1" si="168"/>
        <v>6327917.6320061004</v>
      </c>
      <c r="R699" s="12">
        <f t="shared" ca="1" si="169"/>
        <v>-2.7966480542283723E-3</v>
      </c>
    </row>
    <row r="700" spans="1:18" x14ac:dyDescent="0.2">
      <c r="A700" s="12">
        <v>10896</v>
      </c>
      <c r="B700" s="12">
        <v>1.0730000001785811E-2</v>
      </c>
      <c r="C700" s="125">
        <v>0.1</v>
      </c>
      <c r="D700" s="127">
        <f t="shared" si="155"/>
        <v>1.0895999999999999</v>
      </c>
      <c r="E700" s="127">
        <f t="shared" si="156"/>
        <v>1.0730000001785811E-2</v>
      </c>
      <c r="F700" s="38">
        <f t="shared" si="157"/>
        <v>0.10896</v>
      </c>
      <c r="G700" s="38">
        <f t="shared" si="158"/>
        <v>1.0730000001785811E-3</v>
      </c>
      <c r="H700" s="38">
        <f t="shared" si="159"/>
        <v>0.11872281599999999</v>
      </c>
      <c r="I700" s="38">
        <f t="shared" si="160"/>
        <v>0.12936038031359998</v>
      </c>
      <c r="J700" s="38">
        <f t="shared" si="161"/>
        <v>0.14095107038969854</v>
      </c>
      <c r="K700" s="38">
        <f t="shared" si="162"/>
        <v>1.1691408001945818E-3</v>
      </c>
      <c r="L700" s="38">
        <f t="shared" si="163"/>
        <v>1.2738958158920162E-3</v>
      </c>
      <c r="M700" s="38">
        <f t="shared" ca="1" si="164"/>
        <v>4.5266480505426632E-3</v>
      </c>
      <c r="N700" s="38">
        <f t="shared" ca="1" si="165"/>
        <v>3.8481575430992169E-6</v>
      </c>
      <c r="O700" s="128">
        <f t="shared" ca="1" si="166"/>
        <v>125077.6694416954</v>
      </c>
      <c r="P700" s="38">
        <f t="shared" ca="1" si="167"/>
        <v>25010029.503462609</v>
      </c>
      <c r="Q700" s="38">
        <f t="shared" ca="1" si="168"/>
        <v>6327917.6320061004</v>
      </c>
      <c r="R700" s="12">
        <f t="shared" ca="1" si="169"/>
        <v>6.2033519512431478E-3</v>
      </c>
    </row>
    <row r="701" spans="1:18" x14ac:dyDescent="0.2">
      <c r="A701" s="12">
        <v>10896</v>
      </c>
      <c r="B701" s="12">
        <v>1.8729999996139668E-2</v>
      </c>
      <c r="C701" s="125">
        <v>0.1</v>
      </c>
      <c r="D701" s="127">
        <f t="shared" si="155"/>
        <v>1.0895999999999999</v>
      </c>
      <c r="E701" s="127">
        <f t="shared" si="156"/>
        <v>1.8729999996139668E-2</v>
      </c>
      <c r="F701" s="38">
        <f t="shared" si="157"/>
        <v>0.10896</v>
      </c>
      <c r="G701" s="38">
        <f t="shared" si="158"/>
        <v>1.8729999996139669E-3</v>
      </c>
      <c r="H701" s="38">
        <f t="shared" si="159"/>
        <v>0.11872281599999999</v>
      </c>
      <c r="I701" s="38">
        <f t="shared" si="160"/>
        <v>0.12936038031359998</v>
      </c>
      <c r="J701" s="38">
        <f t="shared" si="161"/>
        <v>0.14095107038969854</v>
      </c>
      <c r="K701" s="38">
        <f t="shared" si="162"/>
        <v>2.040820799579378E-3</v>
      </c>
      <c r="L701" s="38">
        <f t="shared" si="163"/>
        <v>2.22367834322169E-3</v>
      </c>
      <c r="M701" s="38">
        <f t="shared" ca="1" si="164"/>
        <v>4.5266480505426632E-3</v>
      </c>
      <c r="N701" s="38">
        <f t="shared" ca="1" si="165"/>
        <v>2.0173520649049425E-5</v>
      </c>
      <c r="O701" s="128">
        <f t="shared" ca="1" si="166"/>
        <v>125077.6694416954</v>
      </c>
      <c r="P701" s="38">
        <f t="shared" ca="1" si="167"/>
        <v>25010029.503462609</v>
      </c>
      <c r="Q701" s="38">
        <f t="shared" ca="1" si="168"/>
        <v>6327917.6320061004</v>
      </c>
      <c r="R701" s="12">
        <f t="shared" ca="1" si="169"/>
        <v>1.4203351945597005E-2</v>
      </c>
    </row>
    <row r="702" spans="1:18" x14ac:dyDescent="0.2">
      <c r="A702" s="12">
        <v>10898</v>
      </c>
      <c r="B702" s="12">
        <v>2.8725000011036173E-3</v>
      </c>
      <c r="C702" s="125">
        <v>0.1</v>
      </c>
      <c r="D702" s="127">
        <f t="shared" si="155"/>
        <v>1.0898000000000001</v>
      </c>
      <c r="E702" s="127">
        <f t="shared" si="156"/>
        <v>2.8725000011036173E-3</v>
      </c>
      <c r="F702" s="38">
        <f t="shared" si="157"/>
        <v>0.10898000000000002</v>
      </c>
      <c r="G702" s="38">
        <f t="shared" si="158"/>
        <v>2.8725000011036171E-4</v>
      </c>
      <c r="H702" s="38">
        <f t="shared" si="159"/>
        <v>0.11876640400000003</v>
      </c>
      <c r="I702" s="38">
        <f t="shared" si="160"/>
        <v>0.12943162707920006</v>
      </c>
      <c r="J702" s="38">
        <f t="shared" si="161"/>
        <v>0.14105458719091224</v>
      </c>
      <c r="K702" s="38">
        <f t="shared" si="162"/>
        <v>3.1304505012027221E-4</v>
      </c>
      <c r="L702" s="38">
        <f t="shared" si="163"/>
        <v>3.4115649562107268E-4</v>
      </c>
      <c r="M702" s="38">
        <f t="shared" ca="1" si="164"/>
        <v>4.5271556953142972E-3</v>
      </c>
      <c r="N702" s="38">
        <f t="shared" ca="1" si="165"/>
        <v>2.7378854663838272E-7</v>
      </c>
      <c r="O702" s="128">
        <f t="shared" ca="1" si="166"/>
        <v>124688.59839738265</v>
      </c>
      <c r="P702" s="38">
        <f t="shared" ca="1" si="167"/>
        <v>25012172.007505476</v>
      </c>
      <c r="Q702" s="38">
        <f t="shared" ca="1" si="168"/>
        <v>6326981.9031523066</v>
      </c>
      <c r="R702" s="12">
        <f t="shared" ca="1" si="169"/>
        <v>-1.6546556942106799E-3</v>
      </c>
    </row>
    <row r="703" spans="1:18" x14ac:dyDescent="0.2">
      <c r="A703" s="12">
        <v>10903</v>
      </c>
      <c r="B703" s="12">
        <v>2.2875000286148861E-4</v>
      </c>
      <c r="C703" s="125">
        <v>0.1</v>
      </c>
      <c r="D703" s="127">
        <f t="shared" si="155"/>
        <v>1.0903</v>
      </c>
      <c r="E703" s="127">
        <f t="shared" si="156"/>
        <v>2.2875000286148861E-4</v>
      </c>
      <c r="F703" s="38">
        <f t="shared" si="157"/>
        <v>0.10903000000000002</v>
      </c>
      <c r="G703" s="38">
        <f t="shared" si="158"/>
        <v>2.2875000286148862E-5</v>
      </c>
      <c r="H703" s="38">
        <f t="shared" si="159"/>
        <v>0.11887540900000003</v>
      </c>
      <c r="I703" s="38">
        <f t="shared" si="160"/>
        <v>0.12960985843270004</v>
      </c>
      <c r="J703" s="38">
        <f t="shared" si="161"/>
        <v>0.14131362864917285</v>
      </c>
      <c r="K703" s="38">
        <f t="shared" si="162"/>
        <v>2.4940612811988103E-5</v>
      </c>
      <c r="L703" s="38">
        <f t="shared" si="163"/>
        <v>2.719275014891063E-5</v>
      </c>
      <c r="M703" s="38">
        <f t="shared" ca="1" si="164"/>
        <v>4.5284240014754227E-3</v>
      </c>
      <c r="N703" s="38">
        <f t="shared" ca="1" si="165"/>
        <v>1.8487196494356737E-6</v>
      </c>
      <c r="O703" s="128">
        <f t="shared" ca="1" si="166"/>
        <v>123719.12295067354</v>
      </c>
      <c r="P703" s="38">
        <f t="shared" ca="1" si="167"/>
        <v>25017494.878498379</v>
      </c>
      <c r="Q703" s="38">
        <f t="shared" ca="1" si="168"/>
        <v>6324634.3368332162</v>
      </c>
      <c r="R703" s="12">
        <f t="shared" ca="1" si="169"/>
        <v>-4.2996739986139341E-3</v>
      </c>
    </row>
    <row r="704" spans="1:18" x14ac:dyDescent="0.2">
      <c r="A704" s="12">
        <v>10903</v>
      </c>
      <c r="B704" s="12">
        <v>2.2875000286148861E-4</v>
      </c>
      <c r="C704" s="125">
        <v>0.1</v>
      </c>
      <c r="D704" s="127">
        <f t="shared" si="155"/>
        <v>1.0903</v>
      </c>
      <c r="E704" s="127">
        <f t="shared" si="156"/>
        <v>2.2875000286148861E-4</v>
      </c>
      <c r="F704" s="38">
        <f t="shared" si="157"/>
        <v>0.10903000000000002</v>
      </c>
      <c r="G704" s="38">
        <f t="shared" si="158"/>
        <v>2.2875000286148862E-5</v>
      </c>
      <c r="H704" s="38">
        <f t="shared" si="159"/>
        <v>0.11887540900000003</v>
      </c>
      <c r="I704" s="38">
        <f t="shared" si="160"/>
        <v>0.12960985843270004</v>
      </c>
      <c r="J704" s="38">
        <f t="shared" si="161"/>
        <v>0.14131362864917285</v>
      </c>
      <c r="K704" s="38">
        <f t="shared" si="162"/>
        <v>2.4940612811988103E-5</v>
      </c>
      <c r="L704" s="38">
        <f t="shared" si="163"/>
        <v>2.719275014891063E-5</v>
      </c>
      <c r="M704" s="38">
        <f t="shared" ca="1" si="164"/>
        <v>4.5284240014754227E-3</v>
      </c>
      <c r="N704" s="38">
        <f t="shared" ca="1" si="165"/>
        <v>1.8487196494356737E-6</v>
      </c>
      <c r="O704" s="128">
        <f t="shared" ca="1" si="166"/>
        <v>123719.12295067354</v>
      </c>
      <c r="P704" s="38">
        <f t="shared" ca="1" si="167"/>
        <v>25017494.878498379</v>
      </c>
      <c r="Q704" s="38">
        <f t="shared" ca="1" si="168"/>
        <v>6324634.3368332162</v>
      </c>
      <c r="R704" s="12">
        <f t="shared" ca="1" si="169"/>
        <v>-4.2996739986139341E-3</v>
      </c>
    </row>
    <row r="705" spans="1:18" x14ac:dyDescent="0.2">
      <c r="A705" s="12">
        <v>10931</v>
      </c>
      <c r="B705" s="12">
        <v>-3.7762499996460974E-3</v>
      </c>
      <c r="C705" s="125">
        <v>0.1</v>
      </c>
      <c r="D705" s="127">
        <f t="shared" si="155"/>
        <v>1.0931</v>
      </c>
      <c r="E705" s="127">
        <f t="shared" si="156"/>
        <v>-3.7762499996460974E-3</v>
      </c>
      <c r="F705" s="38">
        <f t="shared" si="157"/>
        <v>0.10931</v>
      </c>
      <c r="G705" s="38">
        <f t="shared" si="158"/>
        <v>-3.7762499996460977E-4</v>
      </c>
      <c r="H705" s="38">
        <f t="shared" si="159"/>
        <v>0.119486761</v>
      </c>
      <c r="I705" s="38">
        <f t="shared" si="160"/>
        <v>0.1306109784491</v>
      </c>
      <c r="J705" s="38">
        <f t="shared" si="161"/>
        <v>0.14277086054271121</v>
      </c>
      <c r="K705" s="38">
        <f t="shared" si="162"/>
        <v>-4.1278188746131492E-4</v>
      </c>
      <c r="L705" s="38">
        <f t="shared" si="163"/>
        <v>-4.5121188118396334E-4</v>
      </c>
      <c r="M705" s="38">
        <f t="shared" ca="1" si="164"/>
        <v>4.5355052437036983E-3</v>
      </c>
      <c r="N705" s="38">
        <f t="shared" ca="1" si="165"/>
        <v>6.908527522535283E-6</v>
      </c>
      <c r="O705" s="128">
        <f t="shared" ca="1" si="166"/>
        <v>118374.20011459735</v>
      </c>
      <c r="P705" s="38">
        <f t="shared" ca="1" si="167"/>
        <v>25046420.826929938</v>
      </c>
      <c r="Q705" s="38">
        <f t="shared" ca="1" si="168"/>
        <v>6311270.6140600424</v>
      </c>
      <c r="R705" s="12">
        <f t="shared" ca="1" si="169"/>
        <v>-8.3117552433497957E-3</v>
      </c>
    </row>
    <row r="706" spans="1:18" x14ac:dyDescent="0.2">
      <c r="A706" s="12">
        <v>10931</v>
      </c>
      <c r="B706" s="12">
        <v>1.2237499977345578E-3</v>
      </c>
      <c r="C706" s="125">
        <v>0.1</v>
      </c>
      <c r="D706" s="127">
        <f t="shared" si="155"/>
        <v>1.0931</v>
      </c>
      <c r="E706" s="127">
        <f t="shared" si="156"/>
        <v>1.2237499977345578E-3</v>
      </c>
      <c r="F706" s="38">
        <f t="shared" si="157"/>
        <v>0.10931</v>
      </c>
      <c r="G706" s="38">
        <f t="shared" si="158"/>
        <v>1.223749997734558E-4</v>
      </c>
      <c r="H706" s="38">
        <f t="shared" si="159"/>
        <v>0.119486761</v>
      </c>
      <c r="I706" s="38">
        <f t="shared" si="160"/>
        <v>0.1306109784491</v>
      </c>
      <c r="J706" s="38">
        <f t="shared" si="161"/>
        <v>0.14277086054271121</v>
      </c>
      <c r="K706" s="38">
        <f t="shared" si="162"/>
        <v>1.3376811225236453E-4</v>
      </c>
      <c r="L706" s="38">
        <f t="shared" si="163"/>
        <v>1.4622192350305968E-4</v>
      </c>
      <c r="M706" s="38">
        <f t="shared" ca="1" si="164"/>
        <v>4.5355052437036983E-3</v>
      </c>
      <c r="N706" s="38">
        <f t="shared" ca="1" si="165"/>
        <v>1.0967722809204123E-6</v>
      </c>
      <c r="O706" s="128">
        <f t="shared" ca="1" si="166"/>
        <v>118374.20011459735</v>
      </c>
      <c r="P706" s="38">
        <f t="shared" ca="1" si="167"/>
        <v>25046420.826929938</v>
      </c>
      <c r="Q706" s="38">
        <f t="shared" ca="1" si="168"/>
        <v>6311270.6140600424</v>
      </c>
      <c r="R706" s="12">
        <f t="shared" ca="1" si="169"/>
        <v>-3.3117552459691404E-3</v>
      </c>
    </row>
    <row r="707" spans="1:18" x14ac:dyDescent="0.2">
      <c r="A707" s="12">
        <v>10931</v>
      </c>
      <c r="B707" s="12">
        <v>1.2237499977345578E-3</v>
      </c>
      <c r="C707" s="125">
        <v>0.1</v>
      </c>
      <c r="D707" s="127">
        <f t="shared" si="155"/>
        <v>1.0931</v>
      </c>
      <c r="E707" s="127">
        <f t="shared" si="156"/>
        <v>1.2237499977345578E-3</v>
      </c>
      <c r="F707" s="38">
        <f t="shared" si="157"/>
        <v>0.10931</v>
      </c>
      <c r="G707" s="38">
        <f t="shared" si="158"/>
        <v>1.223749997734558E-4</v>
      </c>
      <c r="H707" s="38">
        <f t="shared" si="159"/>
        <v>0.119486761</v>
      </c>
      <c r="I707" s="38">
        <f t="shared" si="160"/>
        <v>0.1306109784491</v>
      </c>
      <c r="J707" s="38">
        <f t="shared" si="161"/>
        <v>0.14277086054271121</v>
      </c>
      <c r="K707" s="38">
        <f t="shared" si="162"/>
        <v>1.3376811225236453E-4</v>
      </c>
      <c r="L707" s="38">
        <f t="shared" si="163"/>
        <v>1.4622192350305968E-4</v>
      </c>
      <c r="M707" s="38">
        <f t="shared" ca="1" si="164"/>
        <v>4.5355052437036983E-3</v>
      </c>
      <c r="N707" s="38">
        <f t="shared" ca="1" si="165"/>
        <v>1.0967722809204123E-6</v>
      </c>
      <c r="O707" s="128">
        <f t="shared" ca="1" si="166"/>
        <v>118374.20011459735</v>
      </c>
      <c r="P707" s="38">
        <f t="shared" ca="1" si="167"/>
        <v>25046420.826929938</v>
      </c>
      <c r="Q707" s="38">
        <f t="shared" ca="1" si="168"/>
        <v>6311270.6140600424</v>
      </c>
      <c r="R707" s="12">
        <f t="shared" ca="1" si="169"/>
        <v>-3.3117552459691404E-3</v>
      </c>
    </row>
    <row r="708" spans="1:18" x14ac:dyDescent="0.2">
      <c r="A708" s="12">
        <v>10931</v>
      </c>
      <c r="B708" s="12">
        <v>4.2237500019837171E-3</v>
      </c>
      <c r="C708" s="125">
        <v>0.1</v>
      </c>
      <c r="D708" s="127">
        <f t="shared" si="155"/>
        <v>1.0931</v>
      </c>
      <c r="E708" s="127">
        <f t="shared" si="156"/>
        <v>4.2237500019837171E-3</v>
      </c>
      <c r="F708" s="38">
        <f t="shared" si="157"/>
        <v>0.10931</v>
      </c>
      <c r="G708" s="38">
        <f t="shared" si="158"/>
        <v>4.2237500019837171E-4</v>
      </c>
      <c r="H708" s="38">
        <f t="shared" si="159"/>
        <v>0.119486761</v>
      </c>
      <c r="I708" s="38">
        <f t="shared" si="160"/>
        <v>0.1306109784491</v>
      </c>
      <c r="J708" s="38">
        <f t="shared" si="161"/>
        <v>0.14277086054271121</v>
      </c>
      <c r="K708" s="38">
        <f t="shared" si="162"/>
        <v>4.6169811271684012E-4</v>
      </c>
      <c r="L708" s="38">
        <f t="shared" si="163"/>
        <v>5.0468220701077788E-4</v>
      </c>
      <c r="M708" s="38">
        <f t="shared" ca="1" si="164"/>
        <v>4.5355052437036983E-3</v>
      </c>
      <c r="N708" s="38">
        <f t="shared" ca="1" si="165"/>
        <v>9.7191330739883911E-9</v>
      </c>
      <c r="O708" s="128">
        <f t="shared" ca="1" si="166"/>
        <v>118374.20011459735</v>
      </c>
      <c r="P708" s="38">
        <f t="shared" ca="1" si="167"/>
        <v>25046420.826929938</v>
      </c>
      <c r="Q708" s="38">
        <f t="shared" ca="1" si="168"/>
        <v>6311270.6140600424</v>
      </c>
      <c r="R708" s="12">
        <f t="shared" ca="1" si="169"/>
        <v>-3.117552417199812E-4</v>
      </c>
    </row>
    <row r="709" spans="1:18" x14ac:dyDescent="0.2">
      <c r="A709" s="12">
        <v>10931</v>
      </c>
      <c r="B709" s="12">
        <v>6.2237499951152131E-3</v>
      </c>
      <c r="C709" s="125">
        <v>0.1</v>
      </c>
      <c r="D709" s="127">
        <f t="shared" si="155"/>
        <v>1.0931</v>
      </c>
      <c r="E709" s="127">
        <f t="shared" si="156"/>
        <v>6.2237499951152131E-3</v>
      </c>
      <c r="F709" s="38">
        <f t="shared" si="157"/>
        <v>0.10931</v>
      </c>
      <c r="G709" s="38">
        <f t="shared" si="158"/>
        <v>6.2237499951152137E-4</v>
      </c>
      <c r="H709" s="38">
        <f t="shared" si="159"/>
        <v>0.119486761</v>
      </c>
      <c r="I709" s="38">
        <f t="shared" si="160"/>
        <v>0.1306109784491</v>
      </c>
      <c r="J709" s="38">
        <f t="shared" si="161"/>
        <v>0.14277086054271121</v>
      </c>
      <c r="K709" s="38">
        <f t="shared" si="162"/>
        <v>6.8031811196604404E-4</v>
      </c>
      <c r="L709" s="38">
        <f t="shared" si="163"/>
        <v>7.4365572819008274E-4</v>
      </c>
      <c r="M709" s="38">
        <f t="shared" ca="1" si="164"/>
        <v>4.5355052437036983E-3</v>
      </c>
      <c r="N709" s="38">
        <f t="shared" ca="1" si="165"/>
        <v>2.8501703406685275E-7</v>
      </c>
      <c r="O709" s="128">
        <f t="shared" ca="1" si="166"/>
        <v>118374.20011459735</v>
      </c>
      <c r="P709" s="38">
        <f t="shared" ca="1" si="167"/>
        <v>25046420.826929938</v>
      </c>
      <c r="Q709" s="38">
        <f t="shared" ca="1" si="168"/>
        <v>6311270.6140600424</v>
      </c>
      <c r="R709" s="12">
        <f t="shared" ca="1" si="169"/>
        <v>1.6882447514115148E-3</v>
      </c>
    </row>
    <row r="710" spans="1:18" x14ac:dyDescent="0.2">
      <c r="A710" s="12">
        <v>10933</v>
      </c>
      <c r="B710" s="12">
        <v>3.6624999484047294E-4</v>
      </c>
      <c r="C710" s="125">
        <v>0.1</v>
      </c>
      <c r="D710" s="127">
        <f t="shared" si="155"/>
        <v>1.0932999999999999</v>
      </c>
      <c r="E710" s="127">
        <f t="shared" si="156"/>
        <v>3.6624999484047294E-4</v>
      </c>
      <c r="F710" s="38">
        <f t="shared" si="157"/>
        <v>0.10933</v>
      </c>
      <c r="G710" s="38">
        <f t="shared" si="158"/>
        <v>3.6624999484047298E-5</v>
      </c>
      <c r="H710" s="38">
        <f t="shared" si="159"/>
        <v>0.11953048899999999</v>
      </c>
      <c r="I710" s="38">
        <f t="shared" si="160"/>
        <v>0.13068268362369997</v>
      </c>
      <c r="J710" s="38">
        <f t="shared" si="161"/>
        <v>0.14287537800579117</v>
      </c>
      <c r="K710" s="38">
        <f t="shared" si="162"/>
        <v>4.0042111935908907E-5</v>
      </c>
      <c r="L710" s="38">
        <f t="shared" si="163"/>
        <v>4.3778040979529205E-5</v>
      </c>
      <c r="M710" s="38">
        <f t="shared" ca="1" si="164"/>
        <v>4.5360096654035106E-3</v>
      </c>
      <c r="N710" s="38">
        <f t="shared" ca="1" si="165"/>
        <v>1.7386895710253974E-6</v>
      </c>
      <c r="O710" s="128">
        <f t="shared" ca="1" si="166"/>
        <v>117997.85775603779</v>
      </c>
      <c r="P710" s="38">
        <f t="shared" ca="1" si="167"/>
        <v>25048429.643084429</v>
      </c>
      <c r="Q710" s="38">
        <f t="shared" ca="1" si="168"/>
        <v>6310301.9680515947</v>
      </c>
      <c r="R710" s="12">
        <f t="shared" ca="1" si="169"/>
        <v>-4.1697596705630377E-3</v>
      </c>
    </row>
    <row r="711" spans="1:18" x14ac:dyDescent="0.2">
      <c r="A711" s="12">
        <v>10933</v>
      </c>
      <c r="B711" s="12">
        <v>7.3662499999045394E-3</v>
      </c>
      <c r="C711" s="125">
        <v>0.1</v>
      </c>
      <c r="D711" s="127">
        <f t="shared" si="155"/>
        <v>1.0932999999999999</v>
      </c>
      <c r="E711" s="127">
        <f t="shared" si="156"/>
        <v>7.3662499999045394E-3</v>
      </c>
      <c r="F711" s="38">
        <f t="shared" si="157"/>
        <v>0.10933</v>
      </c>
      <c r="G711" s="38">
        <f t="shared" si="158"/>
        <v>7.3662499999045401E-4</v>
      </c>
      <c r="H711" s="38">
        <f t="shared" si="159"/>
        <v>0.11953048899999999</v>
      </c>
      <c r="I711" s="38">
        <f t="shared" si="160"/>
        <v>0.13068268362369997</v>
      </c>
      <c r="J711" s="38">
        <f t="shared" si="161"/>
        <v>0.14287537800579117</v>
      </c>
      <c r="K711" s="38">
        <f t="shared" si="162"/>
        <v>8.053521124895633E-4</v>
      </c>
      <c r="L711" s="38">
        <f t="shared" si="163"/>
        <v>8.8049146458483952E-4</v>
      </c>
      <c r="M711" s="38">
        <f t="shared" ca="1" si="164"/>
        <v>4.5360096654035106E-3</v>
      </c>
      <c r="N711" s="38">
        <f t="shared" ca="1" si="165"/>
        <v>8.0102603510364955E-7</v>
      </c>
      <c r="O711" s="128">
        <f t="shared" ca="1" si="166"/>
        <v>117997.85775603779</v>
      </c>
      <c r="P711" s="38">
        <f t="shared" ca="1" si="167"/>
        <v>25048429.643084429</v>
      </c>
      <c r="Q711" s="38">
        <f t="shared" ca="1" si="168"/>
        <v>6310301.9680515947</v>
      </c>
      <c r="R711" s="12">
        <f t="shared" ca="1" si="169"/>
        <v>2.8302403345010288E-3</v>
      </c>
    </row>
    <row r="712" spans="1:18" x14ac:dyDescent="0.2">
      <c r="A712" s="12">
        <v>10933</v>
      </c>
      <c r="B712" s="12">
        <v>1.0366249996877741E-2</v>
      </c>
      <c r="C712" s="125">
        <v>0.1</v>
      </c>
      <c r="D712" s="127">
        <f t="shared" si="155"/>
        <v>1.0932999999999999</v>
      </c>
      <c r="E712" s="127">
        <f t="shared" si="156"/>
        <v>1.0366249996877741E-2</v>
      </c>
      <c r="F712" s="38">
        <f t="shared" si="157"/>
        <v>0.10933</v>
      </c>
      <c r="G712" s="38">
        <f t="shared" si="158"/>
        <v>1.0366249996877741E-3</v>
      </c>
      <c r="H712" s="38">
        <f t="shared" si="159"/>
        <v>0.11953048899999999</v>
      </c>
      <c r="I712" s="38">
        <f t="shared" si="160"/>
        <v>0.13068268362369997</v>
      </c>
      <c r="J712" s="38">
        <f t="shared" si="161"/>
        <v>0.14287537800579117</v>
      </c>
      <c r="K712" s="38">
        <f t="shared" si="162"/>
        <v>1.1333421121586433E-3</v>
      </c>
      <c r="L712" s="38">
        <f t="shared" si="163"/>
        <v>1.2390829312230447E-3</v>
      </c>
      <c r="M712" s="38">
        <f t="shared" ca="1" si="164"/>
        <v>4.5360096654035106E-3</v>
      </c>
      <c r="N712" s="38">
        <f t="shared" ca="1" si="165"/>
        <v>3.3991702322748749E-6</v>
      </c>
      <c r="O712" s="128">
        <f t="shared" ca="1" si="166"/>
        <v>117997.85775603779</v>
      </c>
      <c r="P712" s="38">
        <f t="shared" ca="1" si="167"/>
        <v>25048429.643084429</v>
      </c>
      <c r="Q712" s="38">
        <f t="shared" ca="1" si="168"/>
        <v>6310301.9680515947</v>
      </c>
      <c r="R712" s="12">
        <f t="shared" ca="1" si="169"/>
        <v>5.8302403314742304E-3</v>
      </c>
    </row>
    <row r="713" spans="1:18" x14ac:dyDescent="0.2">
      <c r="A713" s="12">
        <v>10933</v>
      </c>
      <c r="B713" s="12">
        <v>1.4366249997692648E-2</v>
      </c>
      <c r="C713" s="125">
        <v>0.1</v>
      </c>
      <c r="D713" s="127">
        <f t="shared" si="155"/>
        <v>1.0932999999999999</v>
      </c>
      <c r="E713" s="127">
        <f t="shared" si="156"/>
        <v>1.4366249997692648E-2</v>
      </c>
      <c r="F713" s="38">
        <f t="shared" si="157"/>
        <v>0.10933</v>
      </c>
      <c r="G713" s="38">
        <f t="shared" si="158"/>
        <v>1.4366249997692648E-3</v>
      </c>
      <c r="H713" s="38">
        <f t="shared" si="159"/>
        <v>0.11953048899999999</v>
      </c>
      <c r="I713" s="38">
        <f t="shared" si="160"/>
        <v>0.13068268362369997</v>
      </c>
      <c r="J713" s="38">
        <f t="shared" si="161"/>
        <v>0.14287537800579117</v>
      </c>
      <c r="K713" s="38">
        <f t="shared" si="162"/>
        <v>1.5706621122477372E-3</v>
      </c>
      <c r="L713" s="38">
        <f t="shared" si="163"/>
        <v>1.717204887320451E-3</v>
      </c>
      <c r="M713" s="38">
        <f t="shared" ca="1" si="164"/>
        <v>4.5360096654035106E-3</v>
      </c>
      <c r="N713" s="38">
        <f t="shared" ca="1" si="165"/>
        <v>9.6633624990564057E-6</v>
      </c>
      <c r="O713" s="128">
        <f t="shared" ca="1" si="166"/>
        <v>117997.85775603779</v>
      </c>
      <c r="P713" s="38">
        <f t="shared" ca="1" si="167"/>
        <v>25048429.643084429</v>
      </c>
      <c r="Q713" s="38">
        <f t="shared" ca="1" si="168"/>
        <v>6310301.9680515947</v>
      </c>
      <c r="R713" s="12">
        <f t="shared" ca="1" si="169"/>
        <v>9.8302403322891377E-3</v>
      </c>
    </row>
    <row r="714" spans="1:18" x14ac:dyDescent="0.2">
      <c r="A714" s="12">
        <v>11001</v>
      </c>
      <c r="B714" s="12">
        <v>4.1112499966402538E-3</v>
      </c>
      <c r="C714" s="125">
        <v>1</v>
      </c>
      <c r="D714" s="127">
        <f t="shared" si="155"/>
        <v>1.1001000000000001</v>
      </c>
      <c r="E714" s="127">
        <f t="shared" si="156"/>
        <v>4.1112499966402538E-3</v>
      </c>
      <c r="F714" s="38">
        <f t="shared" si="157"/>
        <v>1.1001000000000001</v>
      </c>
      <c r="G714" s="38">
        <f t="shared" si="158"/>
        <v>4.1112499966402538E-3</v>
      </c>
      <c r="H714" s="38">
        <f t="shared" si="159"/>
        <v>1.2102200100000002</v>
      </c>
      <c r="I714" s="38">
        <f t="shared" si="160"/>
        <v>1.3313630330010005</v>
      </c>
      <c r="J714" s="38">
        <f t="shared" si="161"/>
        <v>1.4646324726044007</v>
      </c>
      <c r="K714" s="38">
        <f t="shared" si="162"/>
        <v>4.5227861213039434E-3</v>
      </c>
      <c r="L714" s="38">
        <f t="shared" si="163"/>
        <v>4.9755170120464685E-3</v>
      </c>
      <c r="M714" s="38">
        <f t="shared" ca="1" si="164"/>
        <v>4.5530504187551168E-3</v>
      </c>
      <c r="N714" s="38">
        <f t="shared" ca="1" si="165"/>
        <v>1.9518761298087115E-7</v>
      </c>
      <c r="O714" s="128">
        <f t="shared" ca="1" si="166"/>
        <v>10562791.936928388</v>
      </c>
      <c r="P714" s="38">
        <f t="shared" ca="1" si="167"/>
        <v>2511217290.4756842</v>
      </c>
      <c r="Q714" s="38">
        <f t="shared" ca="1" si="168"/>
        <v>627625425.98078322</v>
      </c>
      <c r="R714" s="12">
        <f t="shared" ca="1" si="169"/>
        <v>-4.4180042211486303E-4</v>
      </c>
    </row>
    <row r="715" spans="1:18" x14ac:dyDescent="0.2">
      <c r="A715" s="12">
        <v>11001</v>
      </c>
      <c r="B715" s="12">
        <v>5.1112499932060018E-3</v>
      </c>
      <c r="C715" s="125">
        <v>1</v>
      </c>
      <c r="D715" s="127">
        <f t="shared" si="155"/>
        <v>1.1001000000000001</v>
      </c>
      <c r="E715" s="127">
        <f t="shared" si="156"/>
        <v>5.1112499932060018E-3</v>
      </c>
      <c r="F715" s="38">
        <f t="shared" si="157"/>
        <v>1.1001000000000001</v>
      </c>
      <c r="G715" s="38">
        <f t="shared" si="158"/>
        <v>5.1112499932060018E-3</v>
      </c>
      <c r="H715" s="38">
        <f t="shared" si="159"/>
        <v>1.2102200100000002</v>
      </c>
      <c r="I715" s="38">
        <f t="shared" si="160"/>
        <v>1.3313630330010005</v>
      </c>
      <c r="J715" s="38">
        <f t="shared" si="161"/>
        <v>1.4646324726044007</v>
      </c>
      <c r="K715" s="38">
        <f t="shared" si="162"/>
        <v>5.6228861175259227E-3</v>
      </c>
      <c r="L715" s="38">
        <f t="shared" si="163"/>
        <v>6.1857370178902676E-3</v>
      </c>
      <c r="M715" s="38">
        <f t="shared" ca="1" si="164"/>
        <v>4.5530504187551168E-3</v>
      </c>
      <c r="N715" s="38">
        <f t="shared" ca="1" si="165"/>
        <v>3.1158676491714908E-7</v>
      </c>
      <c r="O715" s="128">
        <f t="shared" ca="1" si="166"/>
        <v>10562791.936928388</v>
      </c>
      <c r="P715" s="38">
        <f t="shared" ca="1" si="167"/>
        <v>2511217290.4756842</v>
      </c>
      <c r="Q715" s="38">
        <f t="shared" ca="1" si="168"/>
        <v>627625425.98078322</v>
      </c>
      <c r="R715" s="12">
        <f t="shared" ca="1" si="169"/>
        <v>5.5819957445088497E-4</v>
      </c>
    </row>
    <row r="716" spans="1:18" x14ac:dyDescent="0.2">
      <c r="A716" s="12">
        <v>11001</v>
      </c>
      <c r="B716" s="12">
        <v>6.7112499964423478E-3</v>
      </c>
      <c r="C716" s="125">
        <v>1</v>
      </c>
      <c r="D716" s="127">
        <f t="shared" si="155"/>
        <v>1.1001000000000001</v>
      </c>
      <c r="E716" s="127">
        <f t="shared" si="156"/>
        <v>6.7112499964423478E-3</v>
      </c>
      <c r="F716" s="38">
        <f t="shared" si="157"/>
        <v>1.1001000000000001</v>
      </c>
      <c r="G716" s="38">
        <f t="shared" si="158"/>
        <v>6.7112499964423478E-3</v>
      </c>
      <c r="H716" s="38">
        <f t="shared" si="159"/>
        <v>1.2102200100000002</v>
      </c>
      <c r="I716" s="38">
        <f t="shared" si="160"/>
        <v>1.3313630330010005</v>
      </c>
      <c r="J716" s="38">
        <f t="shared" si="161"/>
        <v>1.4646324726044007</v>
      </c>
      <c r="K716" s="38">
        <f t="shared" si="162"/>
        <v>7.3830461210862277E-3</v>
      </c>
      <c r="L716" s="38">
        <f t="shared" si="163"/>
        <v>8.1220890378069597E-3</v>
      </c>
      <c r="M716" s="38">
        <f t="shared" ca="1" si="164"/>
        <v>4.5530504187551168E-3</v>
      </c>
      <c r="N716" s="38">
        <f t="shared" ca="1" si="165"/>
        <v>4.6578254171293418E-6</v>
      </c>
      <c r="O716" s="128">
        <f t="shared" ca="1" si="166"/>
        <v>10562791.936928388</v>
      </c>
      <c r="P716" s="38">
        <f t="shared" ca="1" si="167"/>
        <v>2511217290.4756842</v>
      </c>
      <c r="Q716" s="38">
        <f t="shared" ca="1" si="168"/>
        <v>627625425.98078322</v>
      </c>
      <c r="R716" s="12">
        <f t="shared" ca="1" si="169"/>
        <v>2.1581995776872309E-3</v>
      </c>
    </row>
    <row r="717" spans="1:18" x14ac:dyDescent="0.2">
      <c r="A717" s="12">
        <v>11003</v>
      </c>
      <c r="B717" s="12">
        <v>7.3537499993108213E-3</v>
      </c>
      <c r="C717" s="125">
        <v>0.1</v>
      </c>
      <c r="D717" s="127">
        <f t="shared" si="155"/>
        <v>1.1003000000000001</v>
      </c>
      <c r="E717" s="127">
        <f t="shared" si="156"/>
        <v>7.3537499993108213E-3</v>
      </c>
      <c r="F717" s="38">
        <f t="shared" si="157"/>
        <v>0.11003000000000002</v>
      </c>
      <c r="G717" s="38">
        <f t="shared" si="158"/>
        <v>7.3537499993108217E-4</v>
      </c>
      <c r="H717" s="38">
        <f t="shared" si="159"/>
        <v>0.12106600900000003</v>
      </c>
      <c r="I717" s="38">
        <f t="shared" si="160"/>
        <v>0.13320892970270004</v>
      </c>
      <c r="J717" s="38">
        <f t="shared" si="161"/>
        <v>0.14656978535188087</v>
      </c>
      <c r="K717" s="38">
        <f t="shared" si="162"/>
        <v>8.0913311242416977E-4</v>
      </c>
      <c r="L717" s="38">
        <f t="shared" si="163"/>
        <v>8.9028916360031401E-4</v>
      </c>
      <c r="M717" s="38">
        <f t="shared" ca="1" si="164"/>
        <v>4.5535483943112843E-3</v>
      </c>
      <c r="N717" s="38">
        <f t="shared" ca="1" si="165"/>
        <v>7.8411290286419832E-7</v>
      </c>
      <c r="O717" s="128">
        <f t="shared" ca="1" si="166"/>
        <v>105276.49561760413</v>
      </c>
      <c r="P717" s="38">
        <f t="shared" ca="1" si="167"/>
        <v>25113913.510136273</v>
      </c>
      <c r="Q717" s="38">
        <f t="shared" ca="1" si="168"/>
        <v>6275220.1971262973</v>
      </c>
      <c r="R717" s="12">
        <f t="shared" ca="1" si="169"/>
        <v>2.800201604999537E-3</v>
      </c>
    </row>
    <row r="718" spans="1:18" x14ac:dyDescent="0.2">
      <c r="A718" s="12">
        <v>11003</v>
      </c>
      <c r="B718" s="12">
        <v>7.3537499993108213E-3</v>
      </c>
      <c r="C718" s="125">
        <v>0.1</v>
      </c>
      <c r="D718" s="127">
        <f t="shared" si="155"/>
        <v>1.1003000000000001</v>
      </c>
      <c r="E718" s="127">
        <f t="shared" si="156"/>
        <v>7.3537499993108213E-3</v>
      </c>
      <c r="F718" s="38">
        <f t="shared" si="157"/>
        <v>0.11003000000000002</v>
      </c>
      <c r="G718" s="38">
        <f t="shared" si="158"/>
        <v>7.3537499993108217E-4</v>
      </c>
      <c r="H718" s="38">
        <f t="shared" si="159"/>
        <v>0.12106600900000003</v>
      </c>
      <c r="I718" s="38">
        <f t="shared" si="160"/>
        <v>0.13320892970270004</v>
      </c>
      <c r="J718" s="38">
        <f t="shared" si="161"/>
        <v>0.14656978535188087</v>
      </c>
      <c r="K718" s="38">
        <f t="shared" si="162"/>
        <v>8.0913311242416977E-4</v>
      </c>
      <c r="L718" s="38">
        <f t="shared" si="163"/>
        <v>8.9028916360031401E-4</v>
      </c>
      <c r="M718" s="38">
        <f t="shared" ca="1" si="164"/>
        <v>4.5535483943112843E-3</v>
      </c>
      <c r="N718" s="38">
        <f t="shared" ca="1" si="165"/>
        <v>7.8411290286419832E-7</v>
      </c>
      <c r="O718" s="128">
        <f t="shared" ca="1" si="166"/>
        <v>105276.49561760413</v>
      </c>
      <c r="P718" s="38">
        <f t="shared" ca="1" si="167"/>
        <v>25113913.510136273</v>
      </c>
      <c r="Q718" s="38">
        <f t="shared" ca="1" si="168"/>
        <v>6275220.1971262973</v>
      </c>
      <c r="R718" s="12">
        <f t="shared" ca="1" si="169"/>
        <v>2.800201604999537E-3</v>
      </c>
    </row>
    <row r="719" spans="1:18" x14ac:dyDescent="0.2">
      <c r="A719" s="12">
        <v>11009</v>
      </c>
      <c r="B719" s="12">
        <v>9.7812499952851795E-3</v>
      </c>
      <c r="C719" s="125">
        <v>0.1</v>
      </c>
      <c r="D719" s="127">
        <f t="shared" si="155"/>
        <v>1.1009</v>
      </c>
      <c r="E719" s="127">
        <f t="shared" si="156"/>
        <v>9.7812499952851795E-3</v>
      </c>
      <c r="F719" s="38">
        <f t="shared" si="157"/>
        <v>0.11009000000000001</v>
      </c>
      <c r="G719" s="38">
        <f t="shared" si="158"/>
        <v>9.7812499952851803E-4</v>
      </c>
      <c r="H719" s="38">
        <f t="shared" si="159"/>
        <v>0.12119808100000001</v>
      </c>
      <c r="I719" s="38">
        <f t="shared" si="160"/>
        <v>0.13342696737290002</v>
      </c>
      <c r="J719" s="38">
        <f t="shared" si="161"/>
        <v>0.14688974838082564</v>
      </c>
      <c r="K719" s="38">
        <f t="shared" si="162"/>
        <v>1.0768178119809455E-3</v>
      </c>
      <c r="L719" s="38">
        <f t="shared" si="163"/>
        <v>1.1854687292098228E-3</v>
      </c>
      <c r="M719" s="38">
        <f t="shared" ca="1" si="164"/>
        <v>4.5550412159265875E-3</v>
      </c>
      <c r="N719" s="38">
        <f t="shared" ca="1" si="165"/>
        <v>2.7313258205444826E-6</v>
      </c>
      <c r="O719" s="128">
        <f t="shared" ca="1" si="166"/>
        <v>104226.4308389822</v>
      </c>
      <c r="P719" s="38">
        <f t="shared" ca="1" si="167"/>
        <v>25119089.252818175</v>
      </c>
      <c r="Q719" s="38">
        <f t="shared" ca="1" si="168"/>
        <v>6272106.8475601412</v>
      </c>
      <c r="R719" s="12">
        <f t="shared" ca="1" si="169"/>
        <v>5.226208779358592E-3</v>
      </c>
    </row>
    <row r="720" spans="1:18" x14ac:dyDescent="0.2">
      <c r="A720" s="12">
        <v>11009</v>
      </c>
      <c r="B720" s="12">
        <v>9.7812499952851795E-3</v>
      </c>
      <c r="C720" s="125">
        <v>0.1</v>
      </c>
      <c r="D720" s="127">
        <f t="shared" si="155"/>
        <v>1.1009</v>
      </c>
      <c r="E720" s="127">
        <f t="shared" si="156"/>
        <v>9.7812499952851795E-3</v>
      </c>
      <c r="F720" s="38">
        <f t="shared" si="157"/>
        <v>0.11009000000000001</v>
      </c>
      <c r="G720" s="38">
        <f t="shared" si="158"/>
        <v>9.7812499952851803E-4</v>
      </c>
      <c r="H720" s="38">
        <f t="shared" si="159"/>
        <v>0.12119808100000001</v>
      </c>
      <c r="I720" s="38">
        <f t="shared" si="160"/>
        <v>0.13342696737290002</v>
      </c>
      <c r="J720" s="38">
        <f t="shared" si="161"/>
        <v>0.14688974838082564</v>
      </c>
      <c r="K720" s="38">
        <f t="shared" si="162"/>
        <v>1.0768178119809455E-3</v>
      </c>
      <c r="L720" s="38">
        <f t="shared" si="163"/>
        <v>1.1854687292098228E-3</v>
      </c>
      <c r="M720" s="38">
        <f t="shared" ca="1" si="164"/>
        <v>4.5550412159265875E-3</v>
      </c>
      <c r="N720" s="38">
        <f t="shared" ca="1" si="165"/>
        <v>2.7313258205444826E-6</v>
      </c>
      <c r="O720" s="128">
        <f t="shared" ca="1" si="166"/>
        <v>104226.4308389822</v>
      </c>
      <c r="P720" s="38">
        <f t="shared" ca="1" si="167"/>
        <v>25119089.252818175</v>
      </c>
      <c r="Q720" s="38">
        <f t="shared" ca="1" si="168"/>
        <v>6272106.8475601412</v>
      </c>
      <c r="R720" s="12">
        <f t="shared" ca="1" si="169"/>
        <v>5.226208779358592E-3</v>
      </c>
    </row>
    <row r="721" spans="1:18" x14ac:dyDescent="0.2">
      <c r="A721" s="12">
        <v>11009</v>
      </c>
      <c r="B721" s="12">
        <v>1.3781249996100087E-2</v>
      </c>
      <c r="C721" s="125">
        <v>0.1</v>
      </c>
      <c r="D721" s="127">
        <f t="shared" si="155"/>
        <v>1.1009</v>
      </c>
      <c r="E721" s="127">
        <f t="shared" si="156"/>
        <v>1.3781249996100087E-2</v>
      </c>
      <c r="F721" s="38">
        <f t="shared" si="157"/>
        <v>0.11009000000000001</v>
      </c>
      <c r="G721" s="38">
        <f t="shared" si="158"/>
        <v>1.3781249996100088E-3</v>
      </c>
      <c r="H721" s="38">
        <f t="shared" si="159"/>
        <v>0.12119808100000001</v>
      </c>
      <c r="I721" s="38">
        <f t="shared" si="160"/>
        <v>0.13342696737290002</v>
      </c>
      <c r="J721" s="38">
        <f t="shared" si="161"/>
        <v>0.14688974838082564</v>
      </c>
      <c r="K721" s="38">
        <f t="shared" si="162"/>
        <v>1.5171778120706587E-3</v>
      </c>
      <c r="L721" s="38">
        <f t="shared" si="163"/>
        <v>1.6702610533085882E-3</v>
      </c>
      <c r="M721" s="38">
        <f t="shared" ca="1" si="164"/>
        <v>4.5550412159265875E-3</v>
      </c>
      <c r="N721" s="38">
        <f t="shared" ca="1" si="165"/>
        <v>8.5122928455350555E-6</v>
      </c>
      <c r="O721" s="128">
        <f t="shared" ca="1" si="166"/>
        <v>104226.4308389822</v>
      </c>
      <c r="P721" s="38">
        <f t="shared" ca="1" si="167"/>
        <v>25119089.252818175</v>
      </c>
      <c r="Q721" s="38">
        <f t="shared" ca="1" si="168"/>
        <v>6272106.8475601412</v>
      </c>
      <c r="R721" s="12">
        <f t="shared" ca="1" si="169"/>
        <v>9.2262087801734984E-3</v>
      </c>
    </row>
    <row r="722" spans="1:18" x14ac:dyDescent="0.2">
      <c r="A722" s="12">
        <v>11074</v>
      </c>
      <c r="B722" s="12">
        <v>4.0124999941326678E-3</v>
      </c>
      <c r="C722" s="125">
        <v>1</v>
      </c>
      <c r="D722" s="127">
        <f t="shared" si="155"/>
        <v>1.1073999999999999</v>
      </c>
      <c r="E722" s="127">
        <f t="shared" si="156"/>
        <v>4.0124999941326678E-3</v>
      </c>
      <c r="F722" s="38">
        <f t="shared" si="157"/>
        <v>1.1073999999999999</v>
      </c>
      <c r="G722" s="38">
        <f t="shared" si="158"/>
        <v>4.0124999941326678E-3</v>
      </c>
      <c r="H722" s="38">
        <f t="shared" si="159"/>
        <v>1.2263347599999999</v>
      </c>
      <c r="I722" s="38">
        <f t="shared" si="160"/>
        <v>1.3580431132239998</v>
      </c>
      <c r="J722" s="38">
        <f t="shared" si="161"/>
        <v>1.5038969435842573</v>
      </c>
      <c r="K722" s="38">
        <f t="shared" si="162"/>
        <v>4.4434424935025163E-3</v>
      </c>
      <c r="L722" s="38">
        <f t="shared" si="163"/>
        <v>4.920668217304686E-3</v>
      </c>
      <c r="M722" s="38">
        <f t="shared" ca="1" si="164"/>
        <v>4.5711072038319561E-3</v>
      </c>
      <c r="N722" s="38">
        <f t="shared" ca="1" si="165"/>
        <v>3.1204201472802469E-7</v>
      </c>
      <c r="O722" s="128">
        <f t="shared" ca="1" si="166"/>
        <v>9325110.106396528</v>
      </c>
      <c r="P722" s="38">
        <f t="shared" ca="1" si="167"/>
        <v>2517072462.8925972</v>
      </c>
      <c r="Q722" s="38">
        <f t="shared" ca="1" si="168"/>
        <v>623730919.86283088</v>
      </c>
      <c r="R722" s="12">
        <f t="shared" ca="1" si="169"/>
        <v>-5.5860720969928834E-4</v>
      </c>
    </row>
    <row r="723" spans="1:18" x14ac:dyDescent="0.2">
      <c r="A723" s="12">
        <v>11074</v>
      </c>
      <c r="B723" s="12">
        <v>4.5124999960535206E-3</v>
      </c>
      <c r="C723" s="125">
        <v>1</v>
      </c>
      <c r="D723" s="127">
        <f t="shared" si="155"/>
        <v>1.1073999999999999</v>
      </c>
      <c r="E723" s="127">
        <f t="shared" si="156"/>
        <v>4.5124999960535206E-3</v>
      </c>
      <c r="F723" s="38">
        <f t="shared" si="157"/>
        <v>1.1073999999999999</v>
      </c>
      <c r="G723" s="38">
        <f t="shared" si="158"/>
        <v>4.5124999960535206E-3</v>
      </c>
      <c r="H723" s="38">
        <f t="shared" si="159"/>
        <v>1.2263347599999999</v>
      </c>
      <c r="I723" s="38">
        <f t="shared" si="160"/>
        <v>1.3580431132239998</v>
      </c>
      <c r="J723" s="38">
        <f t="shared" si="161"/>
        <v>1.5038969435842573</v>
      </c>
      <c r="K723" s="38">
        <f t="shared" si="162"/>
        <v>4.9971424956296688E-3</v>
      </c>
      <c r="L723" s="38">
        <f t="shared" si="163"/>
        <v>5.5338355996602953E-3</v>
      </c>
      <c r="M723" s="38">
        <f t="shared" ca="1" si="164"/>
        <v>4.5711072038319561E-3</v>
      </c>
      <c r="N723" s="38">
        <f t="shared" ca="1" si="165"/>
        <v>3.4348048035847146E-9</v>
      </c>
      <c r="O723" s="128">
        <f t="shared" ca="1" si="166"/>
        <v>9325110.106396528</v>
      </c>
      <c r="P723" s="38">
        <f t="shared" ca="1" si="167"/>
        <v>2517072462.8925972</v>
      </c>
      <c r="Q723" s="38">
        <f t="shared" ca="1" si="168"/>
        <v>623730919.86283088</v>
      </c>
      <c r="R723" s="12">
        <f t="shared" ca="1" si="169"/>
        <v>-5.8607207778435533E-5</v>
      </c>
    </row>
    <row r="724" spans="1:18" x14ac:dyDescent="0.2">
      <c r="A724" s="12">
        <v>11074</v>
      </c>
      <c r="B724" s="12">
        <v>4.8124999957508408E-3</v>
      </c>
      <c r="C724" s="125">
        <v>1</v>
      </c>
      <c r="D724" s="127">
        <f t="shared" si="155"/>
        <v>1.1073999999999999</v>
      </c>
      <c r="E724" s="127">
        <f t="shared" si="156"/>
        <v>4.8124999957508408E-3</v>
      </c>
      <c r="F724" s="38">
        <f t="shared" si="157"/>
        <v>1.1073999999999999</v>
      </c>
      <c r="G724" s="38">
        <f t="shared" si="158"/>
        <v>4.8124999957508408E-3</v>
      </c>
      <c r="H724" s="38">
        <f t="shared" si="159"/>
        <v>1.2263347599999999</v>
      </c>
      <c r="I724" s="38">
        <f t="shared" si="160"/>
        <v>1.3580431132239998</v>
      </c>
      <c r="J724" s="38">
        <f t="shared" si="161"/>
        <v>1.5038969435842573</v>
      </c>
      <c r="K724" s="38">
        <f t="shared" si="162"/>
        <v>5.3293624952944806E-3</v>
      </c>
      <c r="L724" s="38">
        <f t="shared" si="163"/>
        <v>5.9017360272891079E-3</v>
      </c>
      <c r="M724" s="38">
        <f t="shared" ca="1" si="164"/>
        <v>4.5711072038319561E-3</v>
      </c>
      <c r="N724" s="38">
        <f t="shared" ca="1" si="165"/>
        <v>5.8270479990393931E-8</v>
      </c>
      <c r="O724" s="128">
        <f t="shared" ca="1" si="166"/>
        <v>9325110.106396528</v>
      </c>
      <c r="P724" s="38">
        <f t="shared" ca="1" si="167"/>
        <v>2517072462.8925972</v>
      </c>
      <c r="Q724" s="38">
        <f t="shared" ca="1" si="168"/>
        <v>623730919.86283088</v>
      </c>
      <c r="R724" s="12">
        <f t="shared" ca="1" si="169"/>
        <v>2.4139279191888463E-4</v>
      </c>
    </row>
    <row r="725" spans="1:18" x14ac:dyDescent="0.2">
      <c r="A725" s="12">
        <v>11262</v>
      </c>
      <c r="B725" s="12">
        <v>8.0750000051921234E-4</v>
      </c>
      <c r="C725" s="125">
        <v>0.1</v>
      </c>
      <c r="D725" s="127">
        <f t="shared" ref="D725:D788" si="170">A725/A$18</f>
        <v>1.1262000000000001</v>
      </c>
      <c r="E725" s="127">
        <f t="shared" ref="E725:E788" si="171">B725/B$18</f>
        <v>8.0750000051921234E-4</v>
      </c>
      <c r="F725" s="38">
        <f t="shared" ref="F725:F788" si="172">$C725*D725</f>
        <v>0.11262000000000001</v>
      </c>
      <c r="G725" s="38">
        <f t="shared" ref="G725:G788" si="173">$C725*E725</f>
        <v>8.0750000051921234E-5</v>
      </c>
      <c r="H725" s="38">
        <f t="shared" ref="H725:H788" si="174">C725*D725*D725</f>
        <v>0.12683264400000002</v>
      </c>
      <c r="I725" s="38">
        <f t="shared" ref="I725:I788" si="175">C725*D725*D725*D725</f>
        <v>0.14283892367280004</v>
      </c>
      <c r="J725" s="38">
        <f t="shared" ref="J725:J788" si="176">C725*D725*D725*D725*D725</f>
        <v>0.16086519584030742</v>
      </c>
      <c r="K725" s="38">
        <f t="shared" ref="K725:K788" si="177">C725*E725*D725</f>
        <v>9.0940650058473705E-5</v>
      </c>
      <c r="L725" s="38">
        <f t="shared" ref="L725:L788" si="178">C725*E725*D725*D725</f>
        <v>1.024173600958531E-4</v>
      </c>
      <c r="M725" s="38">
        <f t="shared" ref="M725:M788" ca="1" si="179">+E$4+E$5*D725+E$6*D725^2</f>
        <v>4.6164799686056112E-3</v>
      </c>
      <c r="N725" s="38">
        <f t="shared" ref="N725:N788" ca="1" si="180">C725*(M725-E725)^2</f>
        <v>1.4508328397283466E-6</v>
      </c>
      <c r="O725" s="128">
        <f t="shared" ref="O725:O788" ca="1" si="181">(C725*O$1-O$2*F725+O$3*H725)^2</f>
        <v>65486.492409012681</v>
      </c>
      <c r="P725" s="38">
        <f t="shared" ref="P725:P788" ca="1" si="182">(-C725*O$2+O$4*F725-O$5*H725)^2</f>
        <v>25274191.961534906</v>
      </c>
      <c r="Q725" s="38">
        <f t="shared" ref="Q725:Q788" ca="1" si="183">+(C725*O$3-F725*O$5+H725*O$6)^2</f>
        <v>6125772.304181179</v>
      </c>
      <c r="R725" s="12">
        <f t="shared" ref="R725:R788" ca="1" si="184">+E725-M725</f>
        <v>-3.8089799680863989E-3</v>
      </c>
    </row>
    <row r="726" spans="1:18" x14ac:dyDescent="0.2">
      <c r="A726" s="12">
        <v>11262</v>
      </c>
      <c r="B726" s="12">
        <v>3.807499997492414E-3</v>
      </c>
      <c r="C726" s="125">
        <v>0.1</v>
      </c>
      <c r="D726" s="127">
        <f t="shared" si="170"/>
        <v>1.1262000000000001</v>
      </c>
      <c r="E726" s="127">
        <f t="shared" si="171"/>
        <v>3.807499997492414E-3</v>
      </c>
      <c r="F726" s="38">
        <f t="shared" si="172"/>
        <v>0.11262000000000001</v>
      </c>
      <c r="G726" s="38">
        <f t="shared" si="173"/>
        <v>3.807499997492414E-4</v>
      </c>
      <c r="H726" s="38">
        <f t="shared" si="174"/>
        <v>0.12683264400000002</v>
      </c>
      <c r="I726" s="38">
        <f t="shared" si="175"/>
        <v>0.14283892367280004</v>
      </c>
      <c r="J726" s="38">
        <f t="shared" si="176"/>
        <v>0.16086519584030742</v>
      </c>
      <c r="K726" s="38">
        <f t="shared" si="177"/>
        <v>4.2880064971759571E-4</v>
      </c>
      <c r="L726" s="38">
        <f t="shared" si="178"/>
        <v>4.8291529171195634E-4</v>
      </c>
      <c r="M726" s="38">
        <f t="shared" ca="1" si="179"/>
        <v>4.6164799686056112E-3</v>
      </c>
      <c r="N726" s="38">
        <f t="shared" ca="1" si="180"/>
        <v>6.5444859366230953E-8</v>
      </c>
      <c r="O726" s="128">
        <f t="shared" ca="1" si="181"/>
        <v>65486.492409012681</v>
      </c>
      <c r="P726" s="38">
        <f t="shared" ca="1" si="182"/>
        <v>25274191.961534906</v>
      </c>
      <c r="Q726" s="38">
        <f t="shared" ca="1" si="183"/>
        <v>6125772.304181179</v>
      </c>
      <c r="R726" s="12">
        <f t="shared" ca="1" si="184"/>
        <v>-8.0897997111319727E-4</v>
      </c>
    </row>
    <row r="727" spans="1:18" x14ac:dyDescent="0.2">
      <c r="A727" s="12">
        <v>11273</v>
      </c>
      <c r="B727" s="12">
        <v>5.9124999825144187E-4</v>
      </c>
      <c r="C727" s="125">
        <v>0.1</v>
      </c>
      <c r="D727" s="127">
        <f t="shared" si="170"/>
        <v>1.1273</v>
      </c>
      <c r="E727" s="127">
        <f t="shared" si="171"/>
        <v>5.9124999825144187E-4</v>
      </c>
      <c r="F727" s="38">
        <f t="shared" si="172"/>
        <v>0.11273</v>
      </c>
      <c r="G727" s="38">
        <f t="shared" si="173"/>
        <v>5.9124999825144191E-5</v>
      </c>
      <c r="H727" s="38">
        <f t="shared" si="174"/>
        <v>0.127080529</v>
      </c>
      <c r="I727" s="38">
        <f t="shared" si="175"/>
        <v>0.14325788034170001</v>
      </c>
      <c r="J727" s="38">
        <f t="shared" si="176"/>
        <v>0.16149460850919842</v>
      </c>
      <c r="K727" s="38">
        <f t="shared" si="177"/>
        <v>6.665161230288504E-5</v>
      </c>
      <c r="L727" s="38">
        <f t="shared" si="178"/>
        <v>7.5136362549042308E-5</v>
      </c>
      <c r="M727" s="38">
        <f t="shared" ca="1" si="179"/>
        <v>4.6190843630037268E-3</v>
      </c>
      <c r="N727" s="38">
        <f t="shared" ca="1" si="180"/>
        <v>1.6223449669879445E-6</v>
      </c>
      <c r="O727" s="128">
        <f t="shared" ca="1" si="181"/>
        <v>64038.292828788697</v>
      </c>
      <c r="P727" s="38">
        <f t="shared" ca="1" si="182"/>
        <v>25278128.089164797</v>
      </c>
      <c r="Q727" s="38">
        <f t="shared" ca="1" si="183"/>
        <v>6118751.585261466</v>
      </c>
      <c r="R727" s="12">
        <f t="shared" ca="1" si="184"/>
        <v>-4.0278343647522849E-3</v>
      </c>
    </row>
    <row r="728" spans="1:18" x14ac:dyDescent="0.2">
      <c r="A728" s="12">
        <v>11273</v>
      </c>
      <c r="B728" s="12">
        <v>1.1591249996854458E-2</v>
      </c>
      <c r="C728" s="125">
        <v>0.1</v>
      </c>
      <c r="D728" s="127">
        <f t="shared" si="170"/>
        <v>1.1273</v>
      </c>
      <c r="E728" s="127">
        <f t="shared" si="171"/>
        <v>1.1591249996854458E-2</v>
      </c>
      <c r="F728" s="38">
        <f t="shared" si="172"/>
        <v>0.11273</v>
      </c>
      <c r="G728" s="38">
        <f t="shared" si="173"/>
        <v>1.1591249996854458E-3</v>
      </c>
      <c r="H728" s="38">
        <f t="shared" si="174"/>
        <v>0.127080529</v>
      </c>
      <c r="I728" s="38">
        <f t="shared" si="175"/>
        <v>0.14325788034170001</v>
      </c>
      <c r="J728" s="38">
        <f t="shared" si="176"/>
        <v>0.16149460850919842</v>
      </c>
      <c r="K728" s="38">
        <f t="shared" si="177"/>
        <v>1.306681612145403E-3</v>
      </c>
      <c r="L728" s="38">
        <f t="shared" si="178"/>
        <v>1.4730221813715127E-3</v>
      </c>
      <c r="M728" s="38">
        <f t="shared" ca="1" si="179"/>
        <v>4.6190843630037268E-3</v>
      </c>
      <c r="N728" s="38">
        <f t="shared" ca="1" si="180"/>
        <v>4.8611093625849175E-6</v>
      </c>
      <c r="O728" s="128">
        <f t="shared" ca="1" si="181"/>
        <v>64038.292828788697</v>
      </c>
      <c r="P728" s="38">
        <f t="shared" ca="1" si="182"/>
        <v>25278128.089164797</v>
      </c>
      <c r="Q728" s="38">
        <f t="shared" ca="1" si="183"/>
        <v>6118751.585261466</v>
      </c>
      <c r="R728" s="12">
        <f t="shared" ca="1" si="184"/>
        <v>6.9721656338507312E-3</v>
      </c>
    </row>
    <row r="729" spans="1:18" x14ac:dyDescent="0.2">
      <c r="A729" s="12">
        <v>11327</v>
      </c>
      <c r="B729" s="12">
        <v>4.3874999391846359E-4</v>
      </c>
      <c r="C729" s="125">
        <v>0.1</v>
      </c>
      <c r="D729" s="127">
        <f t="shared" si="170"/>
        <v>1.1327</v>
      </c>
      <c r="E729" s="127">
        <f t="shared" si="171"/>
        <v>4.3874999391846359E-4</v>
      </c>
      <c r="F729" s="38">
        <f t="shared" si="172"/>
        <v>0.11327000000000001</v>
      </c>
      <c r="G729" s="38">
        <f t="shared" si="173"/>
        <v>4.3874999391846359E-5</v>
      </c>
      <c r="H729" s="38">
        <f t="shared" si="174"/>
        <v>0.12830092900000001</v>
      </c>
      <c r="I729" s="38">
        <f t="shared" si="175"/>
        <v>0.14532646227830001</v>
      </c>
      <c r="J729" s="38">
        <f t="shared" si="176"/>
        <v>0.16461128382263043</v>
      </c>
      <c r="K729" s="38">
        <f t="shared" si="177"/>
        <v>4.9697211811144371E-5</v>
      </c>
      <c r="L729" s="38">
        <f t="shared" si="178"/>
        <v>5.6292031818483228E-5</v>
      </c>
      <c r="M729" s="38">
        <f t="shared" ca="1" si="179"/>
        <v>4.6317887648522375E-3</v>
      </c>
      <c r="N729" s="38">
        <f t="shared" ca="1" si="180"/>
        <v>1.7581574134553814E-6</v>
      </c>
      <c r="O729" s="128">
        <f t="shared" ca="1" si="181"/>
        <v>57201.349020932284</v>
      </c>
      <c r="P729" s="38">
        <f t="shared" ca="1" si="182"/>
        <v>25294047.83712836</v>
      </c>
      <c r="Q729" s="38">
        <f t="shared" ca="1" si="183"/>
        <v>6083503.9628383443</v>
      </c>
      <c r="R729" s="12">
        <f t="shared" ca="1" si="184"/>
        <v>-4.1930387709337739E-3</v>
      </c>
    </row>
    <row r="730" spans="1:18" x14ac:dyDescent="0.2">
      <c r="A730" s="12">
        <v>11327</v>
      </c>
      <c r="B730" s="12">
        <v>1.4387499977601692E-3</v>
      </c>
      <c r="C730" s="125">
        <v>0.1</v>
      </c>
      <c r="D730" s="127">
        <f t="shared" si="170"/>
        <v>1.1327</v>
      </c>
      <c r="E730" s="127">
        <f t="shared" si="171"/>
        <v>1.4387499977601692E-3</v>
      </c>
      <c r="F730" s="38">
        <f t="shared" si="172"/>
        <v>0.11327000000000001</v>
      </c>
      <c r="G730" s="38">
        <f t="shared" si="173"/>
        <v>1.4387499977601694E-4</v>
      </c>
      <c r="H730" s="38">
        <f t="shared" si="174"/>
        <v>0.12830092900000001</v>
      </c>
      <c r="I730" s="38">
        <f t="shared" si="175"/>
        <v>0.14532646227830001</v>
      </c>
      <c r="J730" s="38">
        <f t="shared" si="176"/>
        <v>0.16461128382263043</v>
      </c>
      <c r="K730" s="38">
        <f t="shared" si="177"/>
        <v>1.6296721224629438E-4</v>
      </c>
      <c r="L730" s="38">
        <f t="shared" si="178"/>
        <v>1.8459296131137764E-4</v>
      </c>
      <c r="M730" s="38">
        <f t="shared" ca="1" si="179"/>
        <v>4.6317887648522375E-3</v>
      </c>
      <c r="N730" s="38">
        <f t="shared" ca="1" si="180"/>
        <v>1.0195496568152835E-6</v>
      </c>
      <c r="O730" s="128">
        <f t="shared" ca="1" si="181"/>
        <v>57201.349020932284</v>
      </c>
      <c r="P730" s="38">
        <f t="shared" ca="1" si="182"/>
        <v>25294047.83712836</v>
      </c>
      <c r="Q730" s="38">
        <f t="shared" ca="1" si="183"/>
        <v>6083503.9628383443</v>
      </c>
      <c r="R730" s="12">
        <f t="shared" ca="1" si="184"/>
        <v>-3.1930387670920683E-3</v>
      </c>
    </row>
    <row r="731" spans="1:18" x14ac:dyDescent="0.2">
      <c r="A731" s="12">
        <v>11327</v>
      </c>
      <c r="B731" s="12">
        <v>2.4387499943259172E-3</v>
      </c>
      <c r="C731" s="125">
        <v>0.1</v>
      </c>
      <c r="D731" s="127">
        <f t="shared" si="170"/>
        <v>1.1327</v>
      </c>
      <c r="E731" s="127">
        <f t="shared" si="171"/>
        <v>2.4387499943259172E-3</v>
      </c>
      <c r="F731" s="38">
        <f t="shared" si="172"/>
        <v>0.11327000000000001</v>
      </c>
      <c r="G731" s="38">
        <f t="shared" si="173"/>
        <v>2.4387499943259174E-4</v>
      </c>
      <c r="H731" s="38">
        <f t="shared" si="174"/>
        <v>0.12830092900000001</v>
      </c>
      <c r="I731" s="38">
        <f t="shared" si="175"/>
        <v>0.14532646227830001</v>
      </c>
      <c r="J731" s="38">
        <f t="shared" si="176"/>
        <v>0.16461128382263043</v>
      </c>
      <c r="K731" s="38">
        <f t="shared" si="177"/>
        <v>2.7623721185729666E-4</v>
      </c>
      <c r="L731" s="38">
        <f t="shared" si="178"/>
        <v>3.1289388987075994E-4</v>
      </c>
      <c r="M731" s="38">
        <f t="shared" ca="1" si="179"/>
        <v>4.6317887648522375E-3</v>
      </c>
      <c r="N731" s="38">
        <f t="shared" ca="1" si="180"/>
        <v>4.8094190490315946E-7</v>
      </c>
      <c r="O731" s="128">
        <f t="shared" ca="1" si="181"/>
        <v>57201.349020932284</v>
      </c>
      <c r="P731" s="38">
        <f t="shared" ca="1" si="182"/>
        <v>25294047.83712836</v>
      </c>
      <c r="Q731" s="38">
        <f t="shared" ca="1" si="183"/>
        <v>6083503.9628383443</v>
      </c>
      <c r="R731" s="12">
        <f t="shared" ca="1" si="184"/>
        <v>-2.1930387705263203E-3</v>
      </c>
    </row>
    <row r="732" spans="1:18" x14ac:dyDescent="0.2">
      <c r="A732" s="12">
        <v>11327</v>
      </c>
      <c r="B732" s="12">
        <v>2.4387499943259172E-3</v>
      </c>
      <c r="C732" s="125">
        <v>0.1</v>
      </c>
      <c r="D732" s="127">
        <f t="shared" si="170"/>
        <v>1.1327</v>
      </c>
      <c r="E732" s="127">
        <f t="shared" si="171"/>
        <v>2.4387499943259172E-3</v>
      </c>
      <c r="F732" s="38">
        <f t="shared" si="172"/>
        <v>0.11327000000000001</v>
      </c>
      <c r="G732" s="38">
        <f t="shared" si="173"/>
        <v>2.4387499943259174E-4</v>
      </c>
      <c r="H732" s="38">
        <f t="shared" si="174"/>
        <v>0.12830092900000001</v>
      </c>
      <c r="I732" s="38">
        <f t="shared" si="175"/>
        <v>0.14532646227830001</v>
      </c>
      <c r="J732" s="38">
        <f t="shared" si="176"/>
        <v>0.16461128382263043</v>
      </c>
      <c r="K732" s="38">
        <f t="shared" si="177"/>
        <v>2.7623721185729666E-4</v>
      </c>
      <c r="L732" s="38">
        <f t="shared" si="178"/>
        <v>3.1289388987075994E-4</v>
      </c>
      <c r="M732" s="38">
        <f t="shared" ca="1" si="179"/>
        <v>4.6317887648522375E-3</v>
      </c>
      <c r="N732" s="38">
        <f t="shared" ca="1" si="180"/>
        <v>4.8094190490315946E-7</v>
      </c>
      <c r="O732" s="128">
        <f t="shared" ca="1" si="181"/>
        <v>57201.349020932284</v>
      </c>
      <c r="P732" s="38">
        <f t="shared" ca="1" si="182"/>
        <v>25294047.83712836</v>
      </c>
      <c r="Q732" s="38">
        <f t="shared" ca="1" si="183"/>
        <v>6083503.9628383443</v>
      </c>
      <c r="R732" s="12">
        <f t="shared" ca="1" si="184"/>
        <v>-2.1930387705263203E-3</v>
      </c>
    </row>
    <row r="733" spans="1:18" x14ac:dyDescent="0.2">
      <c r="A733" s="12">
        <v>11362</v>
      </c>
      <c r="B733" s="12">
        <v>-9.067500002856832E-3</v>
      </c>
      <c r="C733" s="125">
        <v>0.1</v>
      </c>
      <c r="D733" s="127">
        <f t="shared" si="170"/>
        <v>1.1362000000000001</v>
      </c>
      <c r="E733" s="127">
        <f t="shared" si="171"/>
        <v>-9.067500002856832E-3</v>
      </c>
      <c r="F733" s="38">
        <f t="shared" si="172"/>
        <v>0.11362000000000001</v>
      </c>
      <c r="G733" s="38">
        <f t="shared" si="173"/>
        <v>-9.0675000028568326E-4</v>
      </c>
      <c r="H733" s="38">
        <f t="shared" si="174"/>
        <v>0.12909504400000002</v>
      </c>
      <c r="I733" s="38">
        <f t="shared" si="175"/>
        <v>0.14667778899280004</v>
      </c>
      <c r="J733" s="38">
        <f t="shared" si="176"/>
        <v>0.16665530385361943</v>
      </c>
      <c r="K733" s="38">
        <f t="shared" si="177"/>
        <v>-1.0302493503245933E-3</v>
      </c>
      <c r="L733" s="38">
        <f t="shared" si="178"/>
        <v>-1.170569311838803E-3</v>
      </c>
      <c r="M733" s="38">
        <f t="shared" ca="1" si="179"/>
        <v>4.6399513860356408E-3</v>
      </c>
      <c r="N733" s="38">
        <f t="shared" ca="1" si="180"/>
        <v>1.878942235788502E-5</v>
      </c>
      <c r="O733" s="128">
        <f t="shared" ca="1" si="181"/>
        <v>53008.161694066912</v>
      </c>
      <c r="P733" s="38">
        <f t="shared" ca="1" si="182"/>
        <v>25301344.404483858</v>
      </c>
      <c r="Q733" s="38">
        <f t="shared" ca="1" si="183"/>
        <v>6059968.0545745743</v>
      </c>
      <c r="R733" s="12">
        <f t="shared" ca="1" si="184"/>
        <v>-1.3707451388892473E-2</v>
      </c>
    </row>
    <row r="734" spans="1:18" x14ac:dyDescent="0.2">
      <c r="A734" s="12">
        <v>11362</v>
      </c>
      <c r="B734" s="12">
        <v>5.932500003837049E-3</v>
      </c>
      <c r="C734" s="125">
        <v>0.1</v>
      </c>
      <c r="D734" s="127">
        <f t="shared" si="170"/>
        <v>1.1362000000000001</v>
      </c>
      <c r="E734" s="127">
        <f t="shared" si="171"/>
        <v>5.932500003837049E-3</v>
      </c>
      <c r="F734" s="38">
        <f t="shared" si="172"/>
        <v>0.11362000000000001</v>
      </c>
      <c r="G734" s="38">
        <f t="shared" si="173"/>
        <v>5.9325000038370492E-4</v>
      </c>
      <c r="H734" s="38">
        <f t="shared" si="174"/>
        <v>0.12909504400000002</v>
      </c>
      <c r="I734" s="38">
        <f t="shared" si="175"/>
        <v>0.14667778899280004</v>
      </c>
      <c r="J734" s="38">
        <f t="shared" si="176"/>
        <v>0.16665530385361943</v>
      </c>
      <c r="K734" s="38">
        <f t="shared" si="177"/>
        <v>6.7405065043596554E-4</v>
      </c>
      <c r="L734" s="38">
        <f t="shared" si="178"/>
        <v>7.6585634902534409E-4</v>
      </c>
      <c r="M734" s="38">
        <f t="shared" ca="1" si="179"/>
        <v>4.6399513860356408E-3</v>
      </c>
      <c r="N734" s="38">
        <f t="shared" ca="1" si="180"/>
        <v>1.6706819293803309E-7</v>
      </c>
      <c r="O734" s="128">
        <f t="shared" ca="1" si="181"/>
        <v>53008.161694066912</v>
      </c>
      <c r="P734" s="38">
        <f t="shared" ca="1" si="182"/>
        <v>25301344.404483858</v>
      </c>
      <c r="Q734" s="38">
        <f t="shared" ca="1" si="183"/>
        <v>6059968.0545745743</v>
      </c>
      <c r="R734" s="12">
        <f t="shared" ca="1" si="184"/>
        <v>1.2925486178014083E-3</v>
      </c>
    </row>
    <row r="735" spans="1:18" x14ac:dyDescent="0.2">
      <c r="A735" s="12">
        <v>11370</v>
      </c>
      <c r="B735" s="12">
        <v>-1.1497500003315508E-2</v>
      </c>
      <c r="C735" s="125">
        <v>0.1</v>
      </c>
      <c r="D735" s="127">
        <f t="shared" si="170"/>
        <v>1.137</v>
      </c>
      <c r="E735" s="127">
        <f t="shared" si="171"/>
        <v>-1.1497500003315508E-2</v>
      </c>
      <c r="F735" s="38">
        <f t="shared" si="172"/>
        <v>0.11370000000000001</v>
      </c>
      <c r="G735" s="38">
        <f t="shared" si="173"/>
        <v>-1.1497500003315509E-3</v>
      </c>
      <c r="H735" s="38">
        <f t="shared" si="174"/>
        <v>0.1292769</v>
      </c>
      <c r="I735" s="38">
        <f t="shared" si="175"/>
        <v>0.14698783530000001</v>
      </c>
      <c r="J735" s="38">
        <f t="shared" si="176"/>
        <v>0.1671251687361</v>
      </c>
      <c r="K735" s="38">
        <f t="shared" si="177"/>
        <v>-1.3072657503769734E-3</v>
      </c>
      <c r="L735" s="38">
        <f t="shared" si="178"/>
        <v>-1.4863611581786187E-3</v>
      </c>
      <c r="M735" s="38">
        <f t="shared" ca="1" si="179"/>
        <v>4.641809208472512E-3</v>
      </c>
      <c r="N735" s="38">
        <f t="shared" ca="1" si="180"/>
        <v>2.6047730183370571E-5</v>
      </c>
      <c r="O735" s="128">
        <f t="shared" ca="1" si="181"/>
        <v>52075.638593281226</v>
      </c>
      <c r="P735" s="38">
        <f t="shared" ca="1" si="182"/>
        <v>25302678.337269504</v>
      </c>
      <c r="Q735" s="38">
        <f t="shared" ca="1" si="183"/>
        <v>6054512.6327783326</v>
      </c>
      <c r="R735" s="12">
        <f t="shared" ca="1" si="184"/>
        <v>-1.6139309211788022E-2</v>
      </c>
    </row>
    <row r="736" spans="1:18" x14ac:dyDescent="0.2">
      <c r="A736" s="12">
        <v>11370</v>
      </c>
      <c r="B736" s="12">
        <v>-1.4975000012782402E-3</v>
      </c>
      <c r="C736" s="125">
        <v>0.1</v>
      </c>
      <c r="D736" s="127">
        <f t="shared" si="170"/>
        <v>1.137</v>
      </c>
      <c r="E736" s="127">
        <f t="shared" si="171"/>
        <v>-1.4975000012782402E-3</v>
      </c>
      <c r="F736" s="38">
        <f t="shared" si="172"/>
        <v>0.11370000000000001</v>
      </c>
      <c r="G736" s="38">
        <f t="shared" si="173"/>
        <v>-1.4975000012782403E-4</v>
      </c>
      <c r="H736" s="38">
        <f t="shared" si="174"/>
        <v>0.1292769</v>
      </c>
      <c r="I736" s="38">
        <f t="shared" si="175"/>
        <v>0.14698783530000001</v>
      </c>
      <c r="J736" s="38">
        <f t="shared" si="176"/>
        <v>0.1671251687361</v>
      </c>
      <c r="K736" s="38">
        <f t="shared" si="177"/>
        <v>-1.7026575014533591E-4</v>
      </c>
      <c r="L736" s="38">
        <f t="shared" si="178"/>
        <v>-1.9359215791524693E-4</v>
      </c>
      <c r="M736" s="38">
        <f t="shared" ca="1" si="179"/>
        <v>4.641809208472512E-3</v>
      </c>
      <c r="N736" s="38">
        <f t="shared" ca="1" si="180"/>
        <v>3.7691117572930406E-6</v>
      </c>
      <c r="O736" s="128">
        <f t="shared" ca="1" si="181"/>
        <v>52075.638593281226</v>
      </c>
      <c r="P736" s="38">
        <f t="shared" ca="1" si="182"/>
        <v>25302678.337269504</v>
      </c>
      <c r="Q736" s="38">
        <f t="shared" ca="1" si="183"/>
        <v>6054512.6327783326</v>
      </c>
      <c r="R736" s="12">
        <f t="shared" ca="1" si="184"/>
        <v>-6.1393092097507523E-3</v>
      </c>
    </row>
    <row r="737" spans="1:18" x14ac:dyDescent="0.2">
      <c r="A737" s="12">
        <v>11370</v>
      </c>
      <c r="B737" s="12">
        <v>1.5024999956949614E-3</v>
      </c>
      <c r="C737" s="125">
        <v>0.1</v>
      </c>
      <c r="D737" s="127">
        <f t="shared" si="170"/>
        <v>1.137</v>
      </c>
      <c r="E737" s="127">
        <f t="shared" si="171"/>
        <v>1.5024999956949614E-3</v>
      </c>
      <c r="F737" s="38">
        <f t="shared" si="172"/>
        <v>0.11370000000000001</v>
      </c>
      <c r="G737" s="38">
        <f t="shared" si="173"/>
        <v>1.5024999956949616E-4</v>
      </c>
      <c r="H737" s="38">
        <f t="shared" si="174"/>
        <v>0.1292769</v>
      </c>
      <c r="I737" s="38">
        <f t="shared" si="175"/>
        <v>0.14698783530000001</v>
      </c>
      <c r="J737" s="38">
        <f t="shared" si="176"/>
        <v>0.1671251687361</v>
      </c>
      <c r="K737" s="38">
        <f t="shared" si="177"/>
        <v>1.7083424951051714E-4</v>
      </c>
      <c r="L737" s="38">
        <f t="shared" si="178"/>
        <v>1.94238541693458E-4</v>
      </c>
      <c r="M737" s="38">
        <f t="shared" ca="1" si="179"/>
        <v>4.641809208472512E-3</v>
      </c>
      <c r="N737" s="38">
        <f t="shared" ca="1" si="180"/>
        <v>9.855262333430006E-7</v>
      </c>
      <c r="O737" s="128">
        <f t="shared" ca="1" si="181"/>
        <v>52075.638593281226</v>
      </c>
      <c r="P737" s="38">
        <f t="shared" ca="1" si="182"/>
        <v>25302678.337269504</v>
      </c>
      <c r="Q737" s="38">
        <f t="shared" ca="1" si="183"/>
        <v>6054512.6327783326</v>
      </c>
      <c r="R737" s="12">
        <f t="shared" ca="1" si="184"/>
        <v>-3.1393092127775506E-3</v>
      </c>
    </row>
    <row r="738" spans="1:18" x14ac:dyDescent="0.2">
      <c r="A738" s="12">
        <v>11370</v>
      </c>
      <c r="B738" s="12">
        <v>2.502499999536667E-3</v>
      </c>
      <c r="C738" s="125">
        <v>0.1</v>
      </c>
      <c r="D738" s="127">
        <f t="shared" si="170"/>
        <v>1.137</v>
      </c>
      <c r="E738" s="127">
        <f t="shared" si="171"/>
        <v>2.502499999536667E-3</v>
      </c>
      <c r="F738" s="38">
        <f t="shared" si="172"/>
        <v>0.11370000000000001</v>
      </c>
      <c r="G738" s="38">
        <f t="shared" si="173"/>
        <v>2.5024999995366671E-4</v>
      </c>
      <c r="H738" s="38">
        <f t="shared" si="174"/>
        <v>0.1292769</v>
      </c>
      <c r="I738" s="38">
        <f t="shared" si="175"/>
        <v>0.14698783530000001</v>
      </c>
      <c r="J738" s="38">
        <f t="shared" si="176"/>
        <v>0.1671251687361</v>
      </c>
      <c r="K738" s="38">
        <f t="shared" si="177"/>
        <v>2.8453424994731905E-4</v>
      </c>
      <c r="L738" s="38">
        <f t="shared" si="178"/>
        <v>3.2351544219010178E-4</v>
      </c>
      <c r="M738" s="38">
        <f t="shared" ca="1" si="179"/>
        <v>4.641809208472512E-3</v>
      </c>
      <c r="N738" s="38">
        <f t="shared" ca="1" si="180"/>
        <v>4.5766438914377111E-7</v>
      </c>
      <c r="O738" s="128">
        <f t="shared" ca="1" si="181"/>
        <v>52075.638593281226</v>
      </c>
      <c r="P738" s="38">
        <f t="shared" ca="1" si="182"/>
        <v>25302678.337269504</v>
      </c>
      <c r="Q738" s="38">
        <f t="shared" ca="1" si="183"/>
        <v>6054512.6327783326</v>
      </c>
      <c r="R738" s="12">
        <f t="shared" ca="1" si="184"/>
        <v>-2.139309208935845E-3</v>
      </c>
    </row>
    <row r="739" spans="1:18" x14ac:dyDescent="0.2">
      <c r="A739" s="12">
        <v>11370</v>
      </c>
      <c r="B739" s="12">
        <v>3.502499996102415E-3</v>
      </c>
      <c r="C739" s="125">
        <v>0.1</v>
      </c>
      <c r="D739" s="127">
        <f t="shared" si="170"/>
        <v>1.137</v>
      </c>
      <c r="E739" s="127">
        <f t="shared" si="171"/>
        <v>3.502499996102415E-3</v>
      </c>
      <c r="F739" s="38">
        <f t="shared" si="172"/>
        <v>0.11370000000000001</v>
      </c>
      <c r="G739" s="38">
        <f t="shared" si="173"/>
        <v>3.5024999961024155E-4</v>
      </c>
      <c r="H739" s="38">
        <f t="shared" si="174"/>
        <v>0.1292769</v>
      </c>
      <c r="I739" s="38">
        <f t="shared" si="175"/>
        <v>0.14698783530000001</v>
      </c>
      <c r="J739" s="38">
        <f t="shared" si="176"/>
        <v>0.1671251687361</v>
      </c>
      <c r="K739" s="38">
        <f t="shared" si="177"/>
        <v>3.9823424955684467E-4</v>
      </c>
      <c r="L739" s="38">
        <f t="shared" si="178"/>
        <v>4.5279234174613241E-4</v>
      </c>
      <c r="M739" s="38">
        <f t="shared" ca="1" si="179"/>
        <v>4.641809208472512E-3</v>
      </c>
      <c r="N739" s="38">
        <f t="shared" ca="1" si="180"/>
        <v>1.2980254813913709E-7</v>
      </c>
      <c r="O739" s="128">
        <f t="shared" ca="1" si="181"/>
        <v>52075.638593281226</v>
      </c>
      <c r="P739" s="38">
        <f t="shared" ca="1" si="182"/>
        <v>25302678.337269504</v>
      </c>
      <c r="Q739" s="38">
        <f t="shared" ca="1" si="183"/>
        <v>6054512.6327783326</v>
      </c>
      <c r="R739" s="12">
        <f t="shared" ca="1" si="184"/>
        <v>-1.139309212370097E-3</v>
      </c>
    </row>
    <row r="740" spans="1:18" x14ac:dyDescent="0.2">
      <c r="A740" s="12">
        <v>11370</v>
      </c>
      <c r="B740" s="12">
        <v>5.5024999965098687E-3</v>
      </c>
      <c r="C740" s="125">
        <v>0.1</v>
      </c>
      <c r="D740" s="127">
        <f t="shared" si="170"/>
        <v>1.137</v>
      </c>
      <c r="E740" s="127">
        <f t="shared" si="171"/>
        <v>5.5024999965098687E-3</v>
      </c>
      <c r="F740" s="38">
        <f t="shared" si="172"/>
        <v>0.11370000000000001</v>
      </c>
      <c r="G740" s="38">
        <f t="shared" si="173"/>
        <v>5.5024999965098693E-4</v>
      </c>
      <c r="H740" s="38">
        <f t="shared" si="174"/>
        <v>0.1292769</v>
      </c>
      <c r="I740" s="38">
        <f t="shared" si="175"/>
        <v>0.14698783530000001</v>
      </c>
      <c r="J740" s="38">
        <f t="shared" si="176"/>
        <v>0.1671251687361</v>
      </c>
      <c r="K740" s="38">
        <f t="shared" si="177"/>
        <v>6.2563424960317214E-4</v>
      </c>
      <c r="L740" s="38">
        <f t="shared" si="178"/>
        <v>7.1134614179880671E-4</v>
      </c>
      <c r="M740" s="38">
        <f t="shared" ca="1" si="179"/>
        <v>4.641809208472512E-3</v>
      </c>
      <c r="N740" s="38">
        <f t="shared" ca="1" si="180"/>
        <v>7.4078863261236598E-8</v>
      </c>
      <c r="O740" s="128">
        <f t="shared" ca="1" si="181"/>
        <v>52075.638593281226</v>
      </c>
      <c r="P740" s="38">
        <f t="shared" ca="1" si="182"/>
        <v>25302678.337269504</v>
      </c>
      <c r="Q740" s="38">
        <f t="shared" ca="1" si="183"/>
        <v>6054512.6327783326</v>
      </c>
      <c r="R740" s="12">
        <f t="shared" ca="1" si="184"/>
        <v>8.6069078803735662E-4</v>
      </c>
    </row>
    <row r="741" spans="1:18" x14ac:dyDescent="0.2">
      <c r="A741" s="12">
        <v>11370</v>
      </c>
      <c r="B741" s="12">
        <v>8.5025000007590279E-3</v>
      </c>
      <c r="C741" s="125">
        <v>0.1</v>
      </c>
      <c r="D741" s="127">
        <f t="shared" si="170"/>
        <v>1.137</v>
      </c>
      <c r="E741" s="127">
        <f t="shared" si="171"/>
        <v>8.5025000007590279E-3</v>
      </c>
      <c r="F741" s="38">
        <f t="shared" si="172"/>
        <v>0.11370000000000001</v>
      </c>
      <c r="G741" s="38">
        <f t="shared" si="173"/>
        <v>8.5025000007590281E-4</v>
      </c>
      <c r="H741" s="38">
        <f t="shared" si="174"/>
        <v>0.1292769</v>
      </c>
      <c r="I741" s="38">
        <f t="shared" si="175"/>
        <v>0.14698783530000001</v>
      </c>
      <c r="J741" s="38">
        <f t="shared" si="176"/>
        <v>0.1671251687361</v>
      </c>
      <c r="K741" s="38">
        <f t="shared" si="177"/>
        <v>9.6673425008630151E-4</v>
      </c>
      <c r="L741" s="38">
        <f t="shared" si="178"/>
        <v>1.0991768423481247E-3</v>
      </c>
      <c r="M741" s="38">
        <f t="shared" ca="1" si="179"/>
        <v>4.641809208472512E-3</v>
      </c>
      <c r="N741" s="38">
        <f t="shared" ca="1" si="180"/>
        <v>1.4904933393645886E-6</v>
      </c>
      <c r="O741" s="128">
        <f t="shared" ca="1" si="181"/>
        <v>52075.638593281226</v>
      </c>
      <c r="P741" s="38">
        <f t="shared" ca="1" si="182"/>
        <v>25302678.337269504</v>
      </c>
      <c r="Q741" s="38">
        <f t="shared" ca="1" si="183"/>
        <v>6054512.6327783326</v>
      </c>
      <c r="R741" s="12">
        <f t="shared" ca="1" si="184"/>
        <v>3.8606907922865159E-3</v>
      </c>
    </row>
    <row r="742" spans="1:18" x14ac:dyDescent="0.2">
      <c r="A742" s="12">
        <v>11405</v>
      </c>
      <c r="B742" s="12">
        <v>5.9962499944958836E-3</v>
      </c>
      <c r="C742" s="125">
        <v>0.1</v>
      </c>
      <c r="D742" s="127">
        <f t="shared" si="170"/>
        <v>1.1405000000000001</v>
      </c>
      <c r="E742" s="127">
        <f t="shared" si="171"/>
        <v>5.9962499944958836E-3</v>
      </c>
      <c r="F742" s="38">
        <f t="shared" si="172"/>
        <v>0.11405000000000001</v>
      </c>
      <c r="G742" s="38">
        <f t="shared" si="173"/>
        <v>5.996249994495884E-4</v>
      </c>
      <c r="H742" s="38">
        <f t="shared" si="174"/>
        <v>0.13007402500000001</v>
      </c>
      <c r="I742" s="38">
        <f t="shared" si="175"/>
        <v>0.14834942551250002</v>
      </c>
      <c r="J742" s="38">
        <f t="shared" si="176"/>
        <v>0.16919251979700628</v>
      </c>
      <c r="K742" s="38">
        <f t="shared" si="177"/>
        <v>6.8387231187225564E-4</v>
      </c>
      <c r="L742" s="38">
        <f t="shared" si="178"/>
        <v>7.799563716903076E-4</v>
      </c>
      <c r="M742" s="38">
        <f t="shared" ca="1" si="179"/>
        <v>4.6499025336117425E-3</v>
      </c>
      <c r="N742" s="38">
        <f t="shared" ca="1" si="180"/>
        <v>1.812651485429174E-7</v>
      </c>
      <c r="O742" s="128">
        <f t="shared" ca="1" si="181"/>
        <v>48107.913819155154</v>
      </c>
      <c r="P742" s="38">
        <f t="shared" ca="1" si="182"/>
        <v>25307053.306233801</v>
      </c>
      <c r="Q742" s="38">
        <f t="shared" ca="1" si="183"/>
        <v>6030315.1794780949</v>
      </c>
      <c r="R742" s="12">
        <f t="shared" ca="1" si="184"/>
        <v>1.3463474608841411E-3</v>
      </c>
    </row>
    <row r="743" spans="1:18" x14ac:dyDescent="0.2">
      <c r="A743" s="12">
        <v>11405</v>
      </c>
      <c r="B743" s="12">
        <v>9.9962499953107908E-3</v>
      </c>
      <c r="C743" s="125">
        <v>0.1</v>
      </c>
      <c r="D743" s="127">
        <f t="shared" si="170"/>
        <v>1.1405000000000001</v>
      </c>
      <c r="E743" s="127">
        <f t="shared" si="171"/>
        <v>9.9962499953107908E-3</v>
      </c>
      <c r="F743" s="38">
        <f t="shared" si="172"/>
        <v>0.11405000000000001</v>
      </c>
      <c r="G743" s="38">
        <f t="shared" si="173"/>
        <v>9.9962499953107917E-4</v>
      </c>
      <c r="H743" s="38">
        <f t="shared" si="174"/>
        <v>0.13007402500000001</v>
      </c>
      <c r="I743" s="38">
        <f t="shared" si="175"/>
        <v>0.14834942551250002</v>
      </c>
      <c r="J743" s="38">
        <f t="shared" si="176"/>
        <v>0.16919251979700628</v>
      </c>
      <c r="K743" s="38">
        <f t="shared" si="177"/>
        <v>1.1400723119651959E-3</v>
      </c>
      <c r="L743" s="38">
        <f t="shared" si="178"/>
        <v>1.300252471796306E-3</v>
      </c>
      <c r="M743" s="38">
        <f t="shared" ca="1" si="179"/>
        <v>4.6499025336117425E-3</v>
      </c>
      <c r="N743" s="38">
        <f t="shared" ca="1" si="180"/>
        <v>2.8583431181215858E-6</v>
      </c>
      <c r="O743" s="128">
        <f t="shared" ca="1" si="181"/>
        <v>48107.913819155154</v>
      </c>
      <c r="P743" s="38">
        <f t="shared" ca="1" si="182"/>
        <v>25307053.306233801</v>
      </c>
      <c r="Q743" s="38">
        <f t="shared" ca="1" si="183"/>
        <v>6030315.1794780949</v>
      </c>
      <c r="R743" s="12">
        <f t="shared" ca="1" si="184"/>
        <v>5.3463474616990483E-3</v>
      </c>
    </row>
    <row r="744" spans="1:18" x14ac:dyDescent="0.2">
      <c r="A744" s="12">
        <v>11405</v>
      </c>
      <c r="B744" s="12">
        <v>1.6996250000374857E-2</v>
      </c>
      <c r="C744" s="125">
        <v>0.1</v>
      </c>
      <c r="D744" s="127">
        <f t="shared" si="170"/>
        <v>1.1405000000000001</v>
      </c>
      <c r="E744" s="127">
        <f t="shared" si="171"/>
        <v>1.6996250000374857E-2</v>
      </c>
      <c r="F744" s="38">
        <f t="shared" si="172"/>
        <v>0.11405000000000001</v>
      </c>
      <c r="G744" s="38">
        <f t="shared" si="173"/>
        <v>1.6996250000374858E-3</v>
      </c>
      <c r="H744" s="38">
        <f t="shared" si="174"/>
        <v>0.13007402500000001</v>
      </c>
      <c r="I744" s="38">
        <f t="shared" si="175"/>
        <v>0.14834942551250002</v>
      </c>
      <c r="J744" s="38">
        <f t="shared" si="176"/>
        <v>0.16919251979700628</v>
      </c>
      <c r="K744" s="38">
        <f t="shared" si="177"/>
        <v>1.9384223125427527E-3</v>
      </c>
      <c r="L744" s="38">
        <f t="shared" si="178"/>
        <v>2.2107706474550097E-3</v>
      </c>
      <c r="M744" s="38">
        <f t="shared" ca="1" si="179"/>
        <v>4.6499025336117425E-3</v>
      </c>
      <c r="N744" s="38">
        <f t="shared" ca="1" si="180"/>
        <v>1.5243229577004798E-5</v>
      </c>
      <c r="O744" s="128">
        <f t="shared" ca="1" si="181"/>
        <v>48107.913819155154</v>
      </c>
      <c r="P744" s="38">
        <f t="shared" ca="1" si="182"/>
        <v>25307053.306233801</v>
      </c>
      <c r="Q744" s="38">
        <f t="shared" ca="1" si="183"/>
        <v>6030315.1794780949</v>
      </c>
      <c r="R744" s="12">
        <f t="shared" ca="1" si="184"/>
        <v>1.2346347466763115E-2</v>
      </c>
    </row>
    <row r="745" spans="1:18" x14ac:dyDescent="0.2">
      <c r="A745" s="12">
        <v>11405</v>
      </c>
      <c r="B745" s="12">
        <v>2.0996249993913807E-2</v>
      </c>
      <c r="C745" s="125">
        <v>0.1</v>
      </c>
      <c r="D745" s="127">
        <f t="shared" si="170"/>
        <v>1.1405000000000001</v>
      </c>
      <c r="E745" s="127">
        <f t="shared" si="171"/>
        <v>2.0996249993913807E-2</v>
      </c>
      <c r="F745" s="38">
        <f t="shared" si="172"/>
        <v>0.11405000000000001</v>
      </c>
      <c r="G745" s="38">
        <f t="shared" si="173"/>
        <v>2.0996249993913809E-3</v>
      </c>
      <c r="H745" s="38">
        <f t="shared" si="174"/>
        <v>0.13007402500000001</v>
      </c>
      <c r="I745" s="38">
        <f t="shared" si="175"/>
        <v>0.14834942551250002</v>
      </c>
      <c r="J745" s="38">
        <f t="shared" si="176"/>
        <v>0.16919251979700628</v>
      </c>
      <c r="K745" s="38">
        <f t="shared" si="177"/>
        <v>2.3946223118058701E-3</v>
      </c>
      <c r="L745" s="38">
        <f t="shared" si="178"/>
        <v>2.7310667466145951E-3</v>
      </c>
      <c r="M745" s="38">
        <f t="shared" ca="1" si="179"/>
        <v>4.6499025336117425E-3</v>
      </c>
      <c r="N745" s="38">
        <f t="shared" ca="1" si="180"/>
        <v>2.6720307529292374E-5</v>
      </c>
      <c r="O745" s="128">
        <f t="shared" ca="1" si="181"/>
        <v>48107.913819155154</v>
      </c>
      <c r="P745" s="38">
        <f t="shared" ca="1" si="182"/>
        <v>25307053.306233801</v>
      </c>
      <c r="Q745" s="38">
        <f t="shared" ca="1" si="183"/>
        <v>6030315.1794780949</v>
      </c>
      <c r="R745" s="12">
        <f t="shared" ca="1" si="184"/>
        <v>1.6346347460302064E-2</v>
      </c>
    </row>
    <row r="746" spans="1:18" x14ac:dyDescent="0.2">
      <c r="A746" s="12">
        <v>11411.5</v>
      </c>
      <c r="B746" s="12">
        <v>4.7593749986845069E-3</v>
      </c>
      <c r="C746" s="125">
        <v>1</v>
      </c>
      <c r="D746" s="127">
        <f t="shared" si="170"/>
        <v>1.1411500000000001</v>
      </c>
      <c r="E746" s="127">
        <f t="shared" si="171"/>
        <v>4.7593749986845069E-3</v>
      </c>
      <c r="F746" s="38">
        <f t="shared" si="172"/>
        <v>1.1411500000000001</v>
      </c>
      <c r="G746" s="38">
        <f t="shared" si="173"/>
        <v>4.7593749986845069E-3</v>
      </c>
      <c r="H746" s="38">
        <f t="shared" si="174"/>
        <v>1.3022233225000002</v>
      </c>
      <c r="I746" s="38">
        <f t="shared" si="175"/>
        <v>1.4860321444708753</v>
      </c>
      <c r="J746" s="38">
        <f t="shared" si="176"/>
        <v>1.6957855816629395</v>
      </c>
      <c r="K746" s="38">
        <f t="shared" si="177"/>
        <v>5.4311607797488254E-3</v>
      </c>
      <c r="L746" s="38">
        <f t="shared" si="178"/>
        <v>6.1977691238103731E-3</v>
      </c>
      <c r="M746" s="38">
        <f t="shared" ca="1" si="179"/>
        <v>4.651399369540286E-3</v>
      </c>
      <c r="N746" s="38">
        <f t="shared" ca="1" si="180"/>
        <v>1.1658736489090311E-8</v>
      </c>
      <c r="O746" s="128">
        <f t="shared" ca="1" si="181"/>
        <v>4739098.5216246666</v>
      </c>
      <c r="P746" s="38">
        <f t="shared" ca="1" si="182"/>
        <v>2530760390.6975236</v>
      </c>
      <c r="Q746" s="38">
        <f t="shared" ca="1" si="183"/>
        <v>602576240.42209375</v>
      </c>
      <c r="R746" s="12">
        <f t="shared" ca="1" si="184"/>
        <v>1.0797562914422083E-4</v>
      </c>
    </row>
    <row r="747" spans="1:18" x14ac:dyDescent="0.2">
      <c r="A747" s="12">
        <v>11411.5</v>
      </c>
      <c r="B747" s="12">
        <v>5.5593750003026798E-3</v>
      </c>
      <c r="C747" s="125">
        <v>1</v>
      </c>
      <c r="D747" s="127">
        <f t="shared" si="170"/>
        <v>1.1411500000000001</v>
      </c>
      <c r="E747" s="127">
        <f t="shared" si="171"/>
        <v>5.5593750003026798E-3</v>
      </c>
      <c r="F747" s="38">
        <f t="shared" si="172"/>
        <v>1.1411500000000001</v>
      </c>
      <c r="G747" s="38">
        <f t="shared" si="173"/>
        <v>5.5593750003026798E-3</v>
      </c>
      <c r="H747" s="38">
        <f t="shared" si="174"/>
        <v>1.3022233225000002</v>
      </c>
      <c r="I747" s="38">
        <f t="shared" si="175"/>
        <v>1.4860321444708753</v>
      </c>
      <c r="J747" s="38">
        <f t="shared" si="176"/>
        <v>1.6957855816629395</v>
      </c>
      <c r="K747" s="38">
        <f t="shared" si="177"/>
        <v>6.3440807815954041E-3</v>
      </c>
      <c r="L747" s="38">
        <f t="shared" si="178"/>
        <v>7.2395477839175965E-3</v>
      </c>
      <c r="M747" s="38">
        <f t="shared" ca="1" si="179"/>
        <v>4.651399369540286E-3</v>
      </c>
      <c r="N747" s="38">
        <f t="shared" ca="1" si="180"/>
        <v>8.2441974605836687E-7</v>
      </c>
      <c r="O747" s="128">
        <f t="shared" ca="1" si="181"/>
        <v>4739098.5216246666</v>
      </c>
      <c r="P747" s="38">
        <f t="shared" ca="1" si="182"/>
        <v>2530760390.6975236</v>
      </c>
      <c r="Q747" s="38">
        <f t="shared" ca="1" si="183"/>
        <v>602576240.42209375</v>
      </c>
      <c r="R747" s="12">
        <f t="shared" ca="1" si="184"/>
        <v>9.0797563076239381E-4</v>
      </c>
    </row>
    <row r="748" spans="1:18" x14ac:dyDescent="0.2">
      <c r="A748" s="12">
        <v>11411.5</v>
      </c>
      <c r="B748" s="12">
        <v>6.7593749990919605E-3</v>
      </c>
      <c r="C748" s="125">
        <v>1</v>
      </c>
      <c r="D748" s="127">
        <f t="shared" si="170"/>
        <v>1.1411500000000001</v>
      </c>
      <c r="E748" s="127">
        <f t="shared" si="171"/>
        <v>6.7593749990919605E-3</v>
      </c>
      <c r="F748" s="38">
        <f t="shared" si="172"/>
        <v>1.1411500000000001</v>
      </c>
      <c r="G748" s="38">
        <f t="shared" si="173"/>
        <v>6.7593749990919605E-3</v>
      </c>
      <c r="H748" s="38">
        <f t="shared" si="174"/>
        <v>1.3022233225000002</v>
      </c>
      <c r="I748" s="38">
        <f t="shared" si="175"/>
        <v>1.4860321444708753</v>
      </c>
      <c r="J748" s="38">
        <f t="shared" si="176"/>
        <v>1.6957855816629395</v>
      </c>
      <c r="K748" s="38">
        <f t="shared" si="177"/>
        <v>7.7134607802137913E-3</v>
      </c>
      <c r="L748" s="38">
        <f t="shared" si="178"/>
        <v>8.8022157693409681E-3</v>
      </c>
      <c r="M748" s="38">
        <f t="shared" ca="1" si="179"/>
        <v>4.651399369540286E-3</v>
      </c>
      <c r="N748" s="38">
        <f t="shared" ca="1" si="180"/>
        <v>4.4435612547837786E-6</v>
      </c>
      <c r="O748" s="128">
        <f t="shared" ca="1" si="181"/>
        <v>4739098.5216246666</v>
      </c>
      <c r="P748" s="38">
        <f t="shared" ca="1" si="182"/>
        <v>2530760390.6975236</v>
      </c>
      <c r="Q748" s="38">
        <f t="shared" ca="1" si="183"/>
        <v>602576240.42209375</v>
      </c>
      <c r="R748" s="12">
        <f t="shared" ca="1" si="184"/>
        <v>2.1079756295516745E-3</v>
      </c>
    </row>
    <row r="749" spans="1:18" x14ac:dyDescent="0.2">
      <c r="A749" s="12">
        <v>11416</v>
      </c>
      <c r="B749" s="12">
        <v>4.1799999962677248E-3</v>
      </c>
      <c r="C749" s="125">
        <v>1</v>
      </c>
      <c r="D749" s="127">
        <f t="shared" si="170"/>
        <v>1.1415999999999999</v>
      </c>
      <c r="E749" s="127">
        <f t="shared" si="171"/>
        <v>4.1799999962677248E-3</v>
      </c>
      <c r="F749" s="38">
        <f t="shared" si="172"/>
        <v>1.1415999999999999</v>
      </c>
      <c r="G749" s="38">
        <f t="shared" si="173"/>
        <v>4.1799999962677248E-3</v>
      </c>
      <c r="H749" s="38">
        <f t="shared" si="174"/>
        <v>1.3032505599999999</v>
      </c>
      <c r="I749" s="38">
        <f t="shared" si="175"/>
        <v>1.487790839296</v>
      </c>
      <c r="J749" s="38">
        <f t="shared" si="176"/>
        <v>1.6984620221403135</v>
      </c>
      <c r="K749" s="38">
        <f t="shared" si="177"/>
        <v>4.7718879957392348E-3</v>
      </c>
      <c r="L749" s="38">
        <f t="shared" si="178"/>
        <v>5.4475873359359104E-3</v>
      </c>
      <c r="M749" s="38">
        <f t="shared" ca="1" si="179"/>
        <v>4.652434500981629E-3</v>
      </c>
      <c r="N749" s="38">
        <f t="shared" ca="1" si="180"/>
        <v>2.2319436124427199E-7</v>
      </c>
      <c r="O749" s="128">
        <f t="shared" ca="1" si="181"/>
        <v>4689828.2351239212</v>
      </c>
      <c r="P749" s="38">
        <f t="shared" ca="1" si="182"/>
        <v>2530793702.945086</v>
      </c>
      <c r="Q749" s="38">
        <f t="shared" ca="1" si="183"/>
        <v>602259969.44527864</v>
      </c>
      <c r="R749" s="12">
        <f t="shared" ca="1" si="184"/>
        <v>-4.7243450471390423E-4</v>
      </c>
    </row>
    <row r="750" spans="1:18" x14ac:dyDescent="0.2">
      <c r="A750" s="12">
        <v>11416</v>
      </c>
      <c r="B750" s="12">
        <v>4.3799999984912574E-3</v>
      </c>
      <c r="C750" s="125">
        <v>1</v>
      </c>
      <c r="D750" s="127">
        <f t="shared" si="170"/>
        <v>1.1415999999999999</v>
      </c>
      <c r="E750" s="127">
        <f t="shared" si="171"/>
        <v>4.3799999984912574E-3</v>
      </c>
      <c r="F750" s="38">
        <f t="shared" si="172"/>
        <v>1.1415999999999999</v>
      </c>
      <c r="G750" s="38">
        <f t="shared" si="173"/>
        <v>4.3799999984912574E-3</v>
      </c>
      <c r="H750" s="38">
        <f t="shared" si="174"/>
        <v>1.3032505599999999</v>
      </c>
      <c r="I750" s="38">
        <f t="shared" si="175"/>
        <v>1.487790839296</v>
      </c>
      <c r="J750" s="38">
        <f t="shared" si="176"/>
        <v>1.6984620221403135</v>
      </c>
      <c r="K750" s="38">
        <f t="shared" si="177"/>
        <v>5.000207998277619E-3</v>
      </c>
      <c r="L750" s="38">
        <f t="shared" si="178"/>
        <v>5.7082374508337294E-3</v>
      </c>
      <c r="M750" s="38">
        <f t="shared" ca="1" si="179"/>
        <v>4.652434500981629E-3</v>
      </c>
      <c r="N750" s="38">
        <f t="shared" ca="1" si="180"/>
        <v>7.4220558147176274E-8</v>
      </c>
      <c r="O750" s="128">
        <f t="shared" ca="1" si="181"/>
        <v>4689828.2351239212</v>
      </c>
      <c r="P750" s="38">
        <f t="shared" ca="1" si="182"/>
        <v>2530793702.945086</v>
      </c>
      <c r="Q750" s="38">
        <f t="shared" ca="1" si="183"/>
        <v>602259969.44527864</v>
      </c>
      <c r="R750" s="12">
        <f t="shared" ca="1" si="184"/>
        <v>-2.7243450249037158E-4</v>
      </c>
    </row>
    <row r="751" spans="1:18" x14ac:dyDescent="0.2">
      <c r="A751" s="12">
        <v>11416</v>
      </c>
      <c r="B751" s="12">
        <v>4.4799999959650449E-3</v>
      </c>
      <c r="C751" s="125">
        <v>1</v>
      </c>
      <c r="D751" s="127">
        <f t="shared" si="170"/>
        <v>1.1415999999999999</v>
      </c>
      <c r="E751" s="127">
        <f t="shared" si="171"/>
        <v>4.4799999959650449E-3</v>
      </c>
      <c r="F751" s="38">
        <f t="shared" si="172"/>
        <v>1.1415999999999999</v>
      </c>
      <c r="G751" s="38">
        <f t="shared" si="173"/>
        <v>4.4799999959650449E-3</v>
      </c>
      <c r="H751" s="38">
        <f t="shared" si="174"/>
        <v>1.3032505599999999</v>
      </c>
      <c r="I751" s="38">
        <f t="shared" si="175"/>
        <v>1.487790839296</v>
      </c>
      <c r="J751" s="38">
        <f t="shared" si="176"/>
        <v>1.6984620221403135</v>
      </c>
      <c r="K751" s="38">
        <f t="shared" si="177"/>
        <v>5.1143679953936953E-3</v>
      </c>
      <c r="L751" s="38">
        <f t="shared" si="178"/>
        <v>5.8385625035414423E-3</v>
      </c>
      <c r="M751" s="38">
        <f t="shared" ca="1" si="179"/>
        <v>4.652434500981629E-3</v>
      </c>
      <c r="N751" s="38">
        <f t="shared" ca="1" si="180"/>
        <v>2.9733658520314354E-8</v>
      </c>
      <c r="O751" s="128">
        <f t="shared" ca="1" si="181"/>
        <v>4689828.2351239212</v>
      </c>
      <c r="P751" s="38">
        <f t="shared" ca="1" si="182"/>
        <v>2530793702.945086</v>
      </c>
      <c r="Q751" s="38">
        <f t="shared" ca="1" si="183"/>
        <v>602259969.44527864</v>
      </c>
      <c r="R751" s="12">
        <f t="shared" ca="1" si="184"/>
        <v>-1.7243450501658406E-4</v>
      </c>
    </row>
    <row r="752" spans="1:18" x14ac:dyDescent="0.2">
      <c r="A752" s="12">
        <v>11451</v>
      </c>
      <c r="B752" s="12">
        <v>6.2737499974900857E-3</v>
      </c>
      <c r="C752" s="125">
        <v>0.1</v>
      </c>
      <c r="D752" s="127">
        <f t="shared" si="170"/>
        <v>1.1451</v>
      </c>
      <c r="E752" s="127">
        <f t="shared" si="171"/>
        <v>6.2737499974900857E-3</v>
      </c>
      <c r="F752" s="38">
        <f t="shared" si="172"/>
        <v>0.11451</v>
      </c>
      <c r="G752" s="38">
        <f t="shared" si="173"/>
        <v>6.2737499974900861E-4</v>
      </c>
      <c r="H752" s="38">
        <f t="shared" si="174"/>
        <v>0.131125401</v>
      </c>
      <c r="I752" s="38">
        <f t="shared" si="175"/>
        <v>0.15015169668510001</v>
      </c>
      <c r="J752" s="38">
        <f t="shared" si="176"/>
        <v>0.171938707874108</v>
      </c>
      <c r="K752" s="38">
        <f t="shared" si="177"/>
        <v>7.1840711221258981E-4</v>
      </c>
      <c r="L752" s="38">
        <f t="shared" si="178"/>
        <v>8.2264798419463662E-4</v>
      </c>
      <c r="M752" s="38">
        <f t="shared" ca="1" si="179"/>
        <v>4.6604536954689552E-3</v>
      </c>
      <c r="N752" s="38">
        <f t="shared" ca="1" si="180"/>
        <v>2.6027249581150551E-7</v>
      </c>
      <c r="O752" s="128">
        <f t="shared" ca="1" si="181"/>
        <v>43166.880904172242</v>
      </c>
      <c r="P752" s="38">
        <f t="shared" ca="1" si="182"/>
        <v>25309185.55269105</v>
      </c>
      <c r="Q752" s="38">
        <f t="shared" ca="1" si="183"/>
        <v>5997700.4156996682</v>
      </c>
      <c r="R752" s="12">
        <f t="shared" ca="1" si="184"/>
        <v>1.6132963020211305E-3</v>
      </c>
    </row>
    <row r="753" spans="1:18" x14ac:dyDescent="0.2">
      <c r="A753" s="12">
        <v>11472</v>
      </c>
      <c r="B753" s="12">
        <v>4.7699999995529652E-3</v>
      </c>
      <c r="C753" s="125">
        <v>0.1</v>
      </c>
      <c r="D753" s="127">
        <f t="shared" si="170"/>
        <v>1.1472</v>
      </c>
      <c r="E753" s="127">
        <f t="shared" si="171"/>
        <v>4.7699999995529652E-3</v>
      </c>
      <c r="F753" s="38">
        <f t="shared" si="172"/>
        <v>0.11472</v>
      </c>
      <c r="G753" s="38">
        <f t="shared" si="173"/>
        <v>4.7699999995529655E-4</v>
      </c>
      <c r="H753" s="38">
        <f t="shared" si="174"/>
        <v>0.131606784</v>
      </c>
      <c r="I753" s="38">
        <f t="shared" si="175"/>
        <v>0.1509793026048</v>
      </c>
      <c r="J753" s="38">
        <f t="shared" si="176"/>
        <v>0.17320345594822656</v>
      </c>
      <c r="K753" s="38">
        <f t="shared" si="177"/>
        <v>5.4721439994871615E-4</v>
      </c>
      <c r="L753" s="38">
        <f t="shared" si="178"/>
        <v>6.2776435962116721E-4</v>
      </c>
      <c r="M753" s="38">
        <f t="shared" ca="1" si="179"/>
        <v>4.6652381383580467E-3</v>
      </c>
      <c r="N753" s="38">
        <f t="shared" ca="1" si="180"/>
        <v>1.0975047561023354E-9</v>
      </c>
      <c r="O753" s="128">
        <f t="shared" ca="1" si="181"/>
        <v>41012.927038062204</v>
      </c>
      <c r="P753" s="38">
        <f t="shared" ca="1" si="182"/>
        <v>25308792.71429535</v>
      </c>
      <c r="Q753" s="38">
        <f t="shared" ca="1" si="183"/>
        <v>5982506.3021990256</v>
      </c>
      <c r="R753" s="12">
        <f t="shared" ca="1" si="184"/>
        <v>1.0476186119491842E-4</v>
      </c>
    </row>
    <row r="754" spans="1:18" x14ac:dyDescent="0.2">
      <c r="A754" s="12">
        <v>11532</v>
      </c>
      <c r="B754" s="12">
        <v>1.0045000002719462E-2</v>
      </c>
      <c r="C754" s="125">
        <v>0.1</v>
      </c>
      <c r="D754" s="127">
        <f t="shared" si="170"/>
        <v>1.1532</v>
      </c>
      <c r="E754" s="127">
        <f t="shared" si="171"/>
        <v>1.0045000002719462E-2</v>
      </c>
      <c r="F754" s="38">
        <f t="shared" si="172"/>
        <v>0.11532000000000001</v>
      </c>
      <c r="G754" s="38">
        <f t="shared" si="173"/>
        <v>1.0045000002719463E-3</v>
      </c>
      <c r="H754" s="38">
        <f t="shared" si="174"/>
        <v>0.13298702400000001</v>
      </c>
      <c r="I754" s="38">
        <f t="shared" si="175"/>
        <v>0.15336063607680001</v>
      </c>
      <c r="J754" s="38">
        <f t="shared" si="176"/>
        <v>0.17685548552376576</v>
      </c>
      <c r="K754" s="38">
        <f t="shared" si="177"/>
        <v>1.1583894003136086E-3</v>
      </c>
      <c r="L754" s="38">
        <f t="shared" si="178"/>
        <v>1.3358546564416535E-3</v>
      </c>
      <c r="M754" s="38">
        <f t="shared" ca="1" si="179"/>
        <v>4.6787960885479162E-3</v>
      </c>
      <c r="N754" s="38">
        <f t="shared" ca="1" si="180"/>
        <v>2.8796144448470018E-6</v>
      </c>
      <c r="O754" s="128">
        <f t="shared" ca="1" si="181"/>
        <v>35203.285280346732</v>
      </c>
      <c r="P754" s="38">
        <f t="shared" ca="1" si="182"/>
        <v>25302951.359637227</v>
      </c>
      <c r="Q754" s="38">
        <f t="shared" ca="1" si="183"/>
        <v>5938050.722660304</v>
      </c>
      <c r="R754" s="12">
        <f t="shared" ca="1" si="184"/>
        <v>5.3662039141715457E-3</v>
      </c>
    </row>
    <row r="755" spans="1:18" x14ac:dyDescent="0.2">
      <c r="A755" s="12">
        <v>11613</v>
      </c>
      <c r="B755" s="12">
        <v>4.8162499952013604E-3</v>
      </c>
      <c r="C755" s="125">
        <v>0.1</v>
      </c>
      <c r="D755" s="127">
        <f t="shared" si="170"/>
        <v>1.1613</v>
      </c>
      <c r="E755" s="127">
        <f t="shared" si="171"/>
        <v>4.8162499952013604E-3</v>
      </c>
      <c r="F755" s="38">
        <f t="shared" si="172"/>
        <v>0.11613000000000001</v>
      </c>
      <c r="G755" s="38">
        <f t="shared" si="173"/>
        <v>4.8162499952013609E-4</v>
      </c>
      <c r="H755" s="38">
        <f t="shared" si="174"/>
        <v>0.13486176900000002</v>
      </c>
      <c r="I755" s="38">
        <f t="shared" si="175"/>
        <v>0.15661497233970004</v>
      </c>
      <c r="J755" s="38">
        <f t="shared" si="176"/>
        <v>0.18187696737809364</v>
      </c>
      <c r="K755" s="38">
        <f t="shared" si="177"/>
        <v>5.59311111942734E-4</v>
      </c>
      <c r="L755" s="38">
        <f t="shared" si="178"/>
        <v>6.4952799429909695E-4</v>
      </c>
      <c r="M755" s="38">
        <f t="shared" ca="1" si="179"/>
        <v>4.6968363877093917E-3</v>
      </c>
      <c r="N755" s="38">
        <f t="shared" ca="1" si="180"/>
        <v>1.4259609654245963E-9</v>
      </c>
      <c r="O755" s="128">
        <f t="shared" ca="1" si="181"/>
        <v>28149.390642644714</v>
      </c>
      <c r="P755" s="38">
        <f t="shared" ca="1" si="182"/>
        <v>25283980.46641621</v>
      </c>
      <c r="Q755" s="38">
        <f t="shared" ca="1" si="183"/>
        <v>5875610.2210129062</v>
      </c>
      <c r="R755" s="12">
        <f t="shared" ca="1" si="184"/>
        <v>1.1941360749196869E-4</v>
      </c>
    </row>
    <row r="756" spans="1:18" x14ac:dyDescent="0.2">
      <c r="A756" s="12">
        <v>11613</v>
      </c>
      <c r="B756" s="12">
        <v>6.8162499956088141E-3</v>
      </c>
      <c r="C756" s="125">
        <v>0.1</v>
      </c>
      <c r="D756" s="127">
        <f t="shared" si="170"/>
        <v>1.1613</v>
      </c>
      <c r="E756" s="127">
        <f t="shared" si="171"/>
        <v>6.8162499956088141E-3</v>
      </c>
      <c r="F756" s="38">
        <f t="shared" si="172"/>
        <v>0.11613000000000001</v>
      </c>
      <c r="G756" s="38">
        <f t="shared" si="173"/>
        <v>6.8162499956088147E-4</v>
      </c>
      <c r="H756" s="38">
        <f t="shared" si="174"/>
        <v>0.13486176900000002</v>
      </c>
      <c r="I756" s="38">
        <f t="shared" si="175"/>
        <v>0.15661497233970004</v>
      </c>
      <c r="J756" s="38">
        <f t="shared" si="176"/>
        <v>0.18187696737809364</v>
      </c>
      <c r="K756" s="38">
        <f t="shared" si="177"/>
        <v>7.915711119900517E-4</v>
      </c>
      <c r="L756" s="38">
        <f t="shared" si="178"/>
        <v>9.1925153235404707E-4</v>
      </c>
      <c r="M756" s="38">
        <f t="shared" ca="1" si="179"/>
        <v>4.6968363877093917E-3</v>
      </c>
      <c r="N756" s="38">
        <f t="shared" ca="1" si="180"/>
        <v>4.491914041349247E-7</v>
      </c>
      <c r="O756" s="128">
        <f t="shared" ca="1" si="181"/>
        <v>28149.390642644714</v>
      </c>
      <c r="P756" s="38">
        <f t="shared" ca="1" si="182"/>
        <v>25283980.46641621</v>
      </c>
      <c r="Q756" s="38">
        <f t="shared" ca="1" si="183"/>
        <v>5875610.2210129062</v>
      </c>
      <c r="R756" s="12">
        <f t="shared" ca="1" si="184"/>
        <v>2.1194136078994223E-3</v>
      </c>
    </row>
    <row r="757" spans="1:18" x14ac:dyDescent="0.2">
      <c r="A757" s="12">
        <v>11809</v>
      </c>
      <c r="B757" s="12">
        <v>1.7812500009313226E-3</v>
      </c>
      <c r="C757" s="125">
        <v>0.1</v>
      </c>
      <c r="D757" s="127">
        <f t="shared" si="170"/>
        <v>1.1809000000000001</v>
      </c>
      <c r="E757" s="127">
        <f t="shared" si="171"/>
        <v>1.7812500009313226E-3</v>
      </c>
      <c r="F757" s="38">
        <f t="shared" si="172"/>
        <v>0.11809000000000001</v>
      </c>
      <c r="G757" s="38">
        <f t="shared" si="173"/>
        <v>1.7812500009313227E-4</v>
      </c>
      <c r="H757" s="38">
        <f t="shared" si="174"/>
        <v>0.13945248100000002</v>
      </c>
      <c r="I757" s="38">
        <f t="shared" si="175"/>
        <v>0.16467943481290004</v>
      </c>
      <c r="J757" s="38">
        <f t="shared" si="176"/>
        <v>0.19446994457055367</v>
      </c>
      <c r="K757" s="38">
        <f t="shared" si="177"/>
        <v>2.103478126099799E-4</v>
      </c>
      <c r="L757" s="38">
        <f t="shared" si="178"/>
        <v>2.483997319111253E-4</v>
      </c>
      <c r="M757" s="38">
        <f t="shared" ca="1" si="179"/>
        <v>4.739239550032753E-3</v>
      </c>
      <c r="N757" s="38">
        <f t="shared" ca="1" si="180"/>
        <v>8.749702172593284E-7</v>
      </c>
      <c r="O757" s="128">
        <f t="shared" ca="1" si="181"/>
        <v>14632.688464210247</v>
      </c>
      <c r="P757" s="38">
        <f t="shared" ca="1" si="182"/>
        <v>25185485.934446819</v>
      </c>
      <c r="Q757" s="38">
        <f t="shared" ca="1" si="183"/>
        <v>5713277.2878452223</v>
      </c>
      <c r="R757" s="12">
        <f t="shared" ca="1" si="184"/>
        <v>-2.9579895491014304E-3</v>
      </c>
    </row>
    <row r="758" spans="1:18" x14ac:dyDescent="0.2">
      <c r="A758" s="12">
        <v>11944</v>
      </c>
      <c r="B758" s="12">
        <v>6.3999999983934686E-3</v>
      </c>
      <c r="C758" s="125">
        <v>0.1</v>
      </c>
      <c r="D758" s="127">
        <f t="shared" si="170"/>
        <v>1.1943999999999999</v>
      </c>
      <c r="E758" s="127">
        <f t="shared" si="171"/>
        <v>6.3999999983934686E-3</v>
      </c>
      <c r="F758" s="38">
        <f t="shared" si="172"/>
        <v>0.11943999999999999</v>
      </c>
      <c r="G758" s="38">
        <f t="shared" si="173"/>
        <v>6.3999999983934688E-4</v>
      </c>
      <c r="H758" s="38">
        <f t="shared" si="174"/>
        <v>0.14265913599999996</v>
      </c>
      <c r="I758" s="38">
        <f t="shared" si="175"/>
        <v>0.17039207203839996</v>
      </c>
      <c r="J758" s="38">
        <f t="shared" si="176"/>
        <v>0.2035162908426649</v>
      </c>
      <c r="K758" s="38">
        <f t="shared" si="177"/>
        <v>7.6441599980811581E-4</v>
      </c>
      <c r="L758" s="38">
        <f t="shared" si="178"/>
        <v>9.1301847017081345E-4</v>
      </c>
      <c r="M758" s="38">
        <f t="shared" ca="1" si="179"/>
        <v>4.7674170743365468E-3</v>
      </c>
      <c r="N758" s="38">
        <f t="shared" ca="1" si="180"/>
        <v>2.6653270039222485E-7</v>
      </c>
      <c r="O758" s="128">
        <f t="shared" ca="1" si="181"/>
        <v>8050.0107074443831</v>
      </c>
      <c r="P758" s="38">
        <f t="shared" ca="1" si="182"/>
        <v>25074548.429863736</v>
      </c>
      <c r="Q758" s="38">
        <f t="shared" ca="1" si="183"/>
        <v>5592523.2270046985</v>
      </c>
      <c r="R758" s="12">
        <f t="shared" ca="1" si="184"/>
        <v>1.6325829240569217E-3</v>
      </c>
    </row>
    <row r="759" spans="1:18" x14ac:dyDescent="0.2">
      <c r="A759" s="12">
        <v>11952</v>
      </c>
      <c r="B759" s="12">
        <v>1.6969999996945262E-2</v>
      </c>
      <c r="C759" s="125">
        <v>0.1</v>
      </c>
      <c r="D759" s="127">
        <f t="shared" si="170"/>
        <v>1.1952</v>
      </c>
      <c r="E759" s="127">
        <f t="shared" si="171"/>
        <v>1.6969999996945262E-2</v>
      </c>
      <c r="F759" s="38">
        <f t="shared" si="172"/>
        <v>0.11952000000000002</v>
      </c>
      <c r="G759" s="38">
        <f t="shared" si="173"/>
        <v>1.6969999996945262E-3</v>
      </c>
      <c r="H759" s="38">
        <f t="shared" si="174"/>
        <v>0.14285030400000001</v>
      </c>
      <c r="I759" s="38">
        <f t="shared" si="175"/>
        <v>0.17073468334080003</v>
      </c>
      <c r="J759" s="38">
        <f t="shared" si="176"/>
        <v>0.20406209352892421</v>
      </c>
      <c r="K759" s="38">
        <f t="shared" si="177"/>
        <v>2.0282543996348978E-3</v>
      </c>
      <c r="L759" s="38">
        <f t="shared" si="178"/>
        <v>2.4241696584436298E-3</v>
      </c>
      <c r="M759" s="38">
        <f t="shared" ca="1" si="179"/>
        <v>4.7690605164533769E-3</v>
      </c>
      <c r="N759" s="38">
        <f t="shared" ca="1" si="180"/>
        <v>1.488629242066256E-5</v>
      </c>
      <c r="O759" s="128">
        <f t="shared" ca="1" si="181"/>
        <v>7725.6980604634145</v>
      </c>
      <c r="P759" s="38">
        <f t="shared" ca="1" si="182"/>
        <v>25066876.469983105</v>
      </c>
      <c r="Q759" s="38">
        <f t="shared" ca="1" si="183"/>
        <v>5585145.38611311</v>
      </c>
      <c r="R759" s="12">
        <f t="shared" ca="1" si="184"/>
        <v>1.2200939480491885E-2</v>
      </c>
    </row>
    <row r="760" spans="1:18" x14ac:dyDescent="0.2">
      <c r="A760" s="12">
        <v>11973</v>
      </c>
      <c r="B760" s="12">
        <v>1.246625000203494E-2</v>
      </c>
      <c r="C760" s="125">
        <v>0.1</v>
      </c>
      <c r="D760" s="127">
        <f t="shared" si="170"/>
        <v>1.1973</v>
      </c>
      <c r="E760" s="127">
        <f t="shared" si="171"/>
        <v>1.246625000203494E-2</v>
      </c>
      <c r="F760" s="38">
        <f t="shared" si="172"/>
        <v>0.11973</v>
      </c>
      <c r="G760" s="38">
        <f t="shared" si="173"/>
        <v>1.246625000203494E-3</v>
      </c>
      <c r="H760" s="38">
        <f t="shared" si="174"/>
        <v>0.14335272900000001</v>
      </c>
      <c r="I760" s="38">
        <f t="shared" si="175"/>
        <v>0.17163622243170001</v>
      </c>
      <c r="J760" s="38">
        <f t="shared" si="176"/>
        <v>0.20550004911747444</v>
      </c>
      <c r="K760" s="38">
        <f t="shared" si="177"/>
        <v>1.4925841127436433E-3</v>
      </c>
      <c r="L760" s="38">
        <f t="shared" si="178"/>
        <v>1.7870709581879643E-3</v>
      </c>
      <c r="M760" s="38">
        <f t="shared" ca="1" si="179"/>
        <v>4.773360531647626E-3</v>
      </c>
      <c r="N760" s="38">
        <f t="shared" ca="1" si="180"/>
        <v>5.9180548403596009E-6</v>
      </c>
      <c r="O760" s="128">
        <f t="shared" ca="1" si="181"/>
        <v>6908.3653642333575</v>
      </c>
      <c r="P760" s="38">
        <f t="shared" ca="1" si="182"/>
        <v>25046154.864103615</v>
      </c>
      <c r="Q760" s="38">
        <f t="shared" ca="1" si="183"/>
        <v>5565662.2146843104</v>
      </c>
      <c r="R760" s="12">
        <f t="shared" ca="1" si="184"/>
        <v>7.6928894703873138E-3</v>
      </c>
    </row>
    <row r="761" spans="1:18" x14ac:dyDescent="0.2">
      <c r="A761" s="12">
        <v>11992</v>
      </c>
      <c r="B761" s="12">
        <v>1.9819999994069804E-2</v>
      </c>
      <c r="C761" s="125">
        <v>0.1</v>
      </c>
      <c r="D761" s="127">
        <f t="shared" si="170"/>
        <v>1.1992</v>
      </c>
      <c r="E761" s="127">
        <f t="shared" si="171"/>
        <v>1.9819999994069804E-2</v>
      </c>
      <c r="F761" s="38">
        <f t="shared" si="172"/>
        <v>0.11992000000000001</v>
      </c>
      <c r="G761" s="38">
        <f t="shared" si="173"/>
        <v>1.9819999994069803E-3</v>
      </c>
      <c r="H761" s="38">
        <f t="shared" si="174"/>
        <v>0.14380806400000001</v>
      </c>
      <c r="I761" s="38">
        <f t="shared" si="175"/>
        <v>0.17245463034880001</v>
      </c>
      <c r="J761" s="38">
        <f t="shared" si="176"/>
        <v>0.20680759271428098</v>
      </c>
      <c r="K761" s="38">
        <f t="shared" si="177"/>
        <v>2.3768143992888508E-3</v>
      </c>
      <c r="L761" s="38">
        <f t="shared" si="178"/>
        <v>2.8502758276271901E-3</v>
      </c>
      <c r="M761" s="38">
        <f t="shared" ca="1" si="179"/>
        <v>4.777233524909677E-3</v>
      </c>
      <c r="N761" s="38">
        <f t="shared" ca="1" si="180"/>
        <v>2.2628482304568822E-5</v>
      </c>
      <c r="O761" s="128">
        <f t="shared" ca="1" si="181"/>
        <v>6210.9179923455713</v>
      </c>
      <c r="P761" s="38">
        <f t="shared" ca="1" si="182"/>
        <v>25026680.249309883</v>
      </c>
      <c r="Q761" s="38">
        <f t="shared" ca="1" si="183"/>
        <v>5547890.0951722823</v>
      </c>
      <c r="R761" s="12">
        <f t="shared" ca="1" si="184"/>
        <v>1.5042766469160126E-2</v>
      </c>
    </row>
    <row r="762" spans="1:18" x14ac:dyDescent="0.2">
      <c r="A762" s="12">
        <v>12019</v>
      </c>
      <c r="B762" s="12">
        <v>7.743750000372529E-3</v>
      </c>
      <c r="C762" s="125">
        <v>0.1</v>
      </c>
      <c r="D762" s="127">
        <f t="shared" si="170"/>
        <v>1.2019</v>
      </c>
      <c r="E762" s="127">
        <f t="shared" si="171"/>
        <v>7.743750000372529E-3</v>
      </c>
      <c r="F762" s="38">
        <f t="shared" si="172"/>
        <v>0.12019000000000001</v>
      </c>
      <c r="G762" s="38">
        <f t="shared" si="173"/>
        <v>7.7437500003725297E-4</v>
      </c>
      <c r="H762" s="38">
        <f t="shared" si="174"/>
        <v>0.14445636100000001</v>
      </c>
      <c r="I762" s="38">
        <f t="shared" si="175"/>
        <v>0.1736221002859</v>
      </c>
      <c r="J762" s="38">
        <f t="shared" si="176"/>
        <v>0.2086764023336232</v>
      </c>
      <c r="K762" s="38">
        <f t="shared" si="177"/>
        <v>9.3072131254477437E-4</v>
      </c>
      <c r="L762" s="38">
        <f t="shared" si="178"/>
        <v>1.1186339455475642E-3</v>
      </c>
      <c r="M762" s="38">
        <f t="shared" ca="1" si="179"/>
        <v>4.7827086589253519E-3</v>
      </c>
      <c r="N762" s="38">
        <f t="shared" ca="1" si="180"/>
        <v>8.7677658257592987E-7</v>
      </c>
      <c r="O762" s="128">
        <f t="shared" ca="1" si="181"/>
        <v>5287.6740566683457</v>
      </c>
      <c r="P762" s="38">
        <f t="shared" ca="1" si="182"/>
        <v>24997820.200408041</v>
      </c>
      <c r="Q762" s="38">
        <f t="shared" ca="1" si="183"/>
        <v>5522400.4580873614</v>
      </c>
      <c r="R762" s="12">
        <f t="shared" ca="1" si="184"/>
        <v>2.9610413414471771E-3</v>
      </c>
    </row>
    <row r="763" spans="1:18" x14ac:dyDescent="0.2">
      <c r="A763" s="12">
        <v>12067</v>
      </c>
      <c r="B763" s="12">
        <v>1.4163749998260755E-2</v>
      </c>
      <c r="C763" s="125">
        <v>0.1</v>
      </c>
      <c r="D763" s="127">
        <f t="shared" si="170"/>
        <v>1.2067000000000001</v>
      </c>
      <c r="E763" s="127">
        <f t="shared" si="171"/>
        <v>1.4163749998260755E-2</v>
      </c>
      <c r="F763" s="38">
        <f t="shared" si="172"/>
        <v>0.12067000000000001</v>
      </c>
      <c r="G763" s="38">
        <f t="shared" si="173"/>
        <v>1.4163749998260756E-3</v>
      </c>
      <c r="H763" s="38">
        <f t="shared" si="174"/>
        <v>0.14561248900000004</v>
      </c>
      <c r="I763" s="38">
        <f t="shared" si="175"/>
        <v>0.17571059047630005</v>
      </c>
      <c r="J763" s="38">
        <f t="shared" si="176"/>
        <v>0.2120299695277513</v>
      </c>
      <c r="K763" s="38">
        <f t="shared" si="177"/>
        <v>1.7091397122901257E-3</v>
      </c>
      <c r="L763" s="38">
        <f t="shared" si="178"/>
        <v>2.062418890820495E-3</v>
      </c>
      <c r="M763" s="38">
        <f t="shared" ca="1" si="179"/>
        <v>4.7923593515190668E-3</v>
      </c>
      <c r="N763" s="38">
        <f t="shared" ca="1" si="180"/>
        <v>8.7822962653837602E-6</v>
      </c>
      <c r="O763" s="128">
        <f t="shared" ca="1" si="181"/>
        <v>3839.6525378441675</v>
      </c>
      <c r="P763" s="38">
        <f t="shared" ca="1" si="182"/>
        <v>24943084.007318188</v>
      </c>
      <c r="Q763" s="38">
        <f t="shared" ca="1" si="183"/>
        <v>5476412.3956900239</v>
      </c>
      <c r="R763" s="12">
        <f t="shared" ca="1" si="184"/>
        <v>9.3713906467416883E-3</v>
      </c>
    </row>
    <row r="764" spans="1:18" x14ac:dyDescent="0.2">
      <c r="A764" s="12">
        <v>12108</v>
      </c>
      <c r="B764" s="12">
        <v>1.3084999991406221E-2</v>
      </c>
      <c r="C764" s="125">
        <v>0.1</v>
      </c>
      <c r="D764" s="127">
        <f t="shared" si="170"/>
        <v>1.2108000000000001</v>
      </c>
      <c r="E764" s="127">
        <f t="shared" si="171"/>
        <v>1.3084999991406221E-2</v>
      </c>
      <c r="F764" s="38">
        <f t="shared" si="172"/>
        <v>0.12108000000000002</v>
      </c>
      <c r="G764" s="38">
        <f t="shared" si="173"/>
        <v>1.3084999991406221E-3</v>
      </c>
      <c r="H764" s="38">
        <f t="shared" si="174"/>
        <v>0.14660366400000005</v>
      </c>
      <c r="I764" s="38">
        <f t="shared" si="175"/>
        <v>0.17750771637120008</v>
      </c>
      <c r="J764" s="38">
        <f t="shared" si="176"/>
        <v>0.21492634298224908</v>
      </c>
      <c r="K764" s="38">
        <f t="shared" si="177"/>
        <v>1.5843317989594654E-3</v>
      </c>
      <c r="L764" s="38">
        <f t="shared" si="178"/>
        <v>1.9183089421801209E-3</v>
      </c>
      <c r="M764" s="38">
        <f t="shared" ca="1" si="179"/>
        <v>4.8005186443780181E-3</v>
      </c>
      <c r="N764" s="38">
        <f t="shared" ca="1" si="180"/>
        <v>6.8632631189258225E-6</v>
      </c>
      <c r="O764" s="128">
        <f t="shared" ca="1" si="181"/>
        <v>2794.4954573695582</v>
      </c>
      <c r="P764" s="38">
        <f t="shared" ca="1" si="182"/>
        <v>24892863.435348663</v>
      </c>
      <c r="Q764" s="38">
        <f t="shared" ca="1" si="183"/>
        <v>5436457.0212943247</v>
      </c>
      <c r="R764" s="12">
        <f t="shared" ca="1" si="184"/>
        <v>8.2844813470282028E-3</v>
      </c>
    </row>
    <row r="765" spans="1:18" x14ac:dyDescent="0.2">
      <c r="A765" s="12">
        <v>12167</v>
      </c>
      <c r="B765" s="12">
        <v>9.2887499995413236E-3</v>
      </c>
      <c r="C765" s="125">
        <v>0.1</v>
      </c>
      <c r="D765" s="127">
        <f t="shared" si="170"/>
        <v>1.2166999999999999</v>
      </c>
      <c r="E765" s="127">
        <f t="shared" si="171"/>
        <v>9.2887499995413236E-3</v>
      </c>
      <c r="F765" s="38">
        <f t="shared" si="172"/>
        <v>0.12167</v>
      </c>
      <c r="G765" s="38">
        <f t="shared" si="173"/>
        <v>9.2887499995413241E-4</v>
      </c>
      <c r="H765" s="38">
        <f t="shared" si="174"/>
        <v>0.14803588899999998</v>
      </c>
      <c r="I765" s="38">
        <f t="shared" si="175"/>
        <v>0.18011526614629997</v>
      </c>
      <c r="J765" s="38">
        <f t="shared" si="176"/>
        <v>0.21914624432020316</v>
      </c>
      <c r="K765" s="38">
        <f t="shared" si="177"/>
        <v>1.1301622124441928E-3</v>
      </c>
      <c r="L765" s="38">
        <f t="shared" si="178"/>
        <v>1.3750683638808492E-3</v>
      </c>
      <c r="M765" s="38">
        <f t="shared" ca="1" si="179"/>
        <v>4.8121242363538402E-3</v>
      </c>
      <c r="N765" s="38">
        <f t="shared" ca="1" si="180"/>
        <v>2.0040178223633918E-6</v>
      </c>
      <c r="O765" s="128">
        <f t="shared" ca="1" si="181"/>
        <v>1591.7713261804913</v>
      </c>
      <c r="P765" s="38">
        <f t="shared" ca="1" si="182"/>
        <v>24815010.268114042</v>
      </c>
      <c r="Q765" s="38">
        <f t="shared" ca="1" si="183"/>
        <v>5377888.3487257827</v>
      </c>
      <c r="R765" s="12">
        <f t="shared" ca="1" si="184"/>
        <v>4.4766257631874834E-3</v>
      </c>
    </row>
    <row r="766" spans="1:18" x14ac:dyDescent="0.2">
      <c r="A766" s="12">
        <v>12189</v>
      </c>
      <c r="B766" s="12">
        <v>8.8562500022817403E-3</v>
      </c>
      <c r="C766" s="125">
        <v>0.1</v>
      </c>
      <c r="D766" s="127">
        <f t="shared" si="170"/>
        <v>1.2189000000000001</v>
      </c>
      <c r="E766" s="127">
        <f t="shared" si="171"/>
        <v>8.8562500022817403E-3</v>
      </c>
      <c r="F766" s="38">
        <f t="shared" si="172"/>
        <v>0.12189000000000001</v>
      </c>
      <c r="G766" s="38">
        <f t="shared" si="173"/>
        <v>8.8562500022817405E-4</v>
      </c>
      <c r="H766" s="38">
        <f t="shared" si="174"/>
        <v>0.14857172100000002</v>
      </c>
      <c r="I766" s="38">
        <f t="shared" si="175"/>
        <v>0.18109407072690004</v>
      </c>
      <c r="J766" s="38">
        <f t="shared" si="176"/>
        <v>0.22073556280901846</v>
      </c>
      <c r="K766" s="38">
        <f t="shared" si="177"/>
        <v>1.0794883127781215E-3</v>
      </c>
      <c r="L766" s="38">
        <f t="shared" si="178"/>
        <v>1.3157883044452525E-3</v>
      </c>
      <c r="M766" s="38">
        <f t="shared" ca="1" si="179"/>
        <v>4.8164107201262756E-3</v>
      </c>
      <c r="N766" s="38">
        <f t="shared" ca="1" si="180"/>
        <v>1.6320301425646382E-6</v>
      </c>
      <c r="O766" s="128">
        <f t="shared" ca="1" si="181"/>
        <v>1232.1565233986905</v>
      </c>
      <c r="P766" s="38">
        <f t="shared" ca="1" si="182"/>
        <v>24784299.068450376</v>
      </c>
      <c r="Q766" s="38">
        <f t="shared" ca="1" si="183"/>
        <v>5355729.9244776275</v>
      </c>
      <c r="R766" s="12">
        <f t="shared" ca="1" si="184"/>
        <v>4.0398392821554647E-3</v>
      </c>
    </row>
    <row r="767" spans="1:18" x14ac:dyDescent="0.2">
      <c r="A767" s="12">
        <v>12491</v>
      </c>
      <c r="B767" s="12">
        <v>8.3737499953713268E-3</v>
      </c>
      <c r="C767" s="125">
        <v>0.1</v>
      </c>
      <c r="D767" s="127">
        <f t="shared" si="170"/>
        <v>1.2491000000000001</v>
      </c>
      <c r="E767" s="127">
        <f t="shared" si="171"/>
        <v>8.3737499953713268E-3</v>
      </c>
      <c r="F767" s="38">
        <f t="shared" si="172"/>
        <v>0.12491000000000002</v>
      </c>
      <c r="G767" s="38">
        <f t="shared" si="173"/>
        <v>8.3737499953713275E-4</v>
      </c>
      <c r="H767" s="38">
        <f t="shared" si="174"/>
        <v>0.15602508100000004</v>
      </c>
      <c r="I767" s="38">
        <f t="shared" si="175"/>
        <v>0.19489092867710006</v>
      </c>
      <c r="J767" s="38">
        <f t="shared" si="176"/>
        <v>0.24343825901056571</v>
      </c>
      <c r="K767" s="38">
        <f t="shared" si="177"/>
        <v>1.0459651119218325E-3</v>
      </c>
      <c r="L767" s="38">
        <f t="shared" si="178"/>
        <v>1.3065150213015611E-3</v>
      </c>
      <c r="M767" s="38">
        <f t="shared" ca="1" si="179"/>
        <v>4.8729998009712687E-3</v>
      </c>
      <c r="N767" s="38">
        <f t="shared" ca="1" si="180"/>
        <v>1.2255251923592045E-6</v>
      </c>
      <c r="O767" s="128">
        <f t="shared" ca="1" si="181"/>
        <v>814.0175454851103</v>
      </c>
      <c r="P767" s="38">
        <f t="shared" ca="1" si="182"/>
        <v>24271503.292421378</v>
      </c>
      <c r="Q767" s="38">
        <f t="shared" ca="1" si="183"/>
        <v>5034837.5244321739</v>
      </c>
      <c r="R767" s="12">
        <f t="shared" ca="1" si="184"/>
        <v>3.5007501944000581E-3</v>
      </c>
    </row>
    <row r="768" spans="1:18" x14ac:dyDescent="0.2">
      <c r="A768" s="12">
        <v>12491</v>
      </c>
      <c r="B768" s="12">
        <v>8.3737499953713268E-3</v>
      </c>
      <c r="C768" s="125">
        <v>0.1</v>
      </c>
      <c r="D768" s="127">
        <f t="shared" si="170"/>
        <v>1.2491000000000001</v>
      </c>
      <c r="E768" s="127">
        <f t="shared" si="171"/>
        <v>8.3737499953713268E-3</v>
      </c>
      <c r="F768" s="38">
        <f t="shared" si="172"/>
        <v>0.12491000000000002</v>
      </c>
      <c r="G768" s="38">
        <f t="shared" si="173"/>
        <v>8.3737499953713275E-4</v>
      </c>
      <c r="H768" s="38">
        <f t="shared" si="174"/>
        <v>0.15602508100000004</v>
      </c>
      <c r="I768" s="38">
        <f t="shared" si="175"/>
        <v>0.19489092867710006</v>
      </c>
      <c r="J768" s="38">
        <f t="shared" si="176"/>
        <v>0.24343825901056571</v>
      </c>
      <c r="K768" s="38">
        <f t="shared" si="177"/>
        <v>1.0459651119218325E-3</v>
      </c>
      <c r="L768" s="38">
        <f t="shared" si="178"/>
        <v>1.3065150213015611E-3</v>
      </c>
      <c r="M768" s="38">
        <f t="shared" ca="1" si="179"/>
        <v>4.8729998009712687E-3</v>
      </c>
      <c r="N768" s="38">
        <f t="shared" ca="1" si="180"/>
        <v>1.2255251923592045E-6</v>
      </c>
      <c r="O768" s="128">
        <f t="shared" ca="1" si="181"/>
        <v>814.0175454851103</v>
      </c>
      <c r="P768" s="38">
        <f t="shared" ca="1" si="182"/>
        <v>24271503.292421378</v>
      </c>
      <c r="Q768" s="38">
        <f t="shared" ca="1" si="183"/>
        <v>5034837.5244321739</v>
      </c>
      <c r="R768" s="12">
        <f t="shared" ca="1" si="184"/>
        <v>3.5007501944000581E-3</v>
      </c>
    </row>
    <row r="769" spans="1:18" x14ac:dyDescent="0.2">
      <c r="A769" s="12">
        <v>12491</v>
      </c>
      <c r="B769" s="12">
        <v>1.037374999577878E-2</v>
      </c>
      <c r="C769" s="125">
        <v>0.1</v>
      </c>
      <c r="D769" s="127">
        <f t="shared" si="170"/>
        <v>1.2491000000000001</v>
      </c>
      <c r="E769" s="127">
        <f t="shared" si="171"/>
        <v>1.037374999577878E-2</v>
      </c>
      <c r="F769" s="38">
        <f t="shared" si="172"/>
        <v>0.12491000000000002</v>
      </c>
      <c r="G769" s="38">
        <f t="shared" si="173"/>
        <v>1.0373749995778781E-3</v>
      </c>
      <c r="H769" s="38">
        <f t="shared" si="174"/>
        <v>0.15602508100000004</v>
      </c>
      <c r="I769" s="38">
        <f t="shared" si="175"/>
        <v>0.19489092867710006</v>
      </c>
      <c r="J769" s="38">
        <f t="shared" si="176"/>
        <v>0.24343825901056571</v>
      </c>
      <c r="K769" s="38">
        <f t="shared" si="177"/>
        <v>1.2957851119727276E-3</v>
      </c>
      <c r="L769" s="38">
        <f t="shared" si="178"/>
        <v>1.618565183365134E-3</v>
      </c>
      <c r="M769" s="38">
        <f t="shared" ca="1" si="179"/>
        <v>4.8729998009712687E-3</v>
      </c>
      <c r="N769" s="38">
        <f t="shared" ca="1" si="180"/>
        <v>3.0258252705674878E-6</v>
      </c>
      <c r="O769" s="128">
        <f t="shared" ca="1" si="181"/>
        <v>814.0175454851103</v>
      </c>
      <c r="P769" s="38">
        <f t="shared" ca="1" si="182"/>
        <v>24271503.292421378</v>
      </c>
      <c r="Q769" s="38">
        <f t="shared" ca="1" si="183"/>
        <v>5034837.5244321739</v>
      </c>
      <c r="R769" s="12">
        <f t="shared" ca="1" si="184"/>
        <v>5.5007501948075117E-3</v>
      </c>
    </row>
    <row r="770" spans="1:18" x14ac:dyDescent="0.2">
      <c r="A770" s="12">
        <v>12491</v>
      </c>
      <c r="B770" s="12">
        <v>1.1373749999620486E-2</v>
      </c>
      <c r="C770" s="125">
        <v>0.1</v>
      </c>
      <c r="D770" s="127">
        <f t="shared" si="170"/>
        <v>1.2491000000000001</v>
      </c>
      <c r="E770" s="127">
        <f t="shared" si="171"/>
        <v>1.1373749999620486E-2</v>
      </c>
      <c r="F770" s="38">
        <f t="shared" si="172"/>
        <v>0.12491000000000002</v>
      </c>
      <c r="G770" s="38">
        <f t="shared" si="173"/>
        <v>1.1373749999620487E-3</v>
      </c>
      <c r="H770" s="38">
        <f t="shared" si="174"/>
        <v>0.15602508100000004</v>
      </c>
      <c r="I770" s="38">
        <f t="shared" si="175"/>
        <v>0.19489092867710006</v>
      </c>
      <c r="J770" s="38">
        <f t="shared" si="176"/>
        <v>0.24343825901056571</v>
      </c>
      <c r="K770" s="38">
        <f t="shared" si="177"/>
        <v>1.4206951124525952E-3</v>
      </c>
      <c r="L770" s="38">
        <f t="shared" si="178"/>
        <v>1.7745902649645368E-3</v>
      </c>
      <c r="M770" s="38">
        <f t="shared" ca="1" si="179"/>
        <v>4.8729998009712687E-3</v>
      </c>
      <c r="N770" s="38">
        <f t="shared" ca="1" si="180"/>
        <v>4.2259753145237839E-6</v>
      </c>
      <c r="O770" s="128">
        <f t="shared" ca="1" si="181"/>
        <v>814.0175454851103</v>
      </c>
      <c r="P770" s="38">
        <f t="shared" ca="1" si="182"/>
        <v>24271503.292421378</v>
      </c>
      <c r="Q770" s="38">
        <f t="shared" ca="1" si="183"/>
        <v>5034837.5244321739</v>
      </c>
      <c r="R770" s="12">
        <f t="shared" ca="1" si="184"/>
        <v>6.5007501986492173E-3</v>
      </c>
    </row>
    <row r="771" spans="1:18" x14ac:dyDescent="0.2">
      <c r="A771" s="12">
        <v>12491</v>
      </c>
      <c r="B771" s="12">
        <v>1.2373749996186234E-2</v>
      </c>
      <c r="C771" s="125">
        <v>0.1</v>
      </c>
      <c r="D771" s="127">
        <f t="shared" si="170"/>
        <v>1.2491000000000001</v>
      </c>
      <c r="E771" s="127">
        <f t="shared" si="171"/>
        <v>1.2373749996186234E-2</v>
      </c>
      <c r="F771" s="38">
        <f t="shared" si="172"/>
        <v>0.12491000000000002</v>
      </c>
      <c r="G771" s="38">
        <f t="shared" si="173"/>
        <v>1.2373749996186234E-3</v>
      </c>
      <c r="H771" s="38">
        <f t="shared" si="174"/>
        <v>0.15602508100000004</v>
      </c>
      <c r="I771" s="38">
        <f t="shared" si="175"/>
        <v>0.19489092867710006</v>
      </c>
      <c r="J771" s="38">
        <f t="shared" si="176"/>
        <v>0.24343825901056571</v>
      </c>
      <c r="K771" s="38">
        <f t="shared" si="177"/>
        <v>1.5456051120236226E-3</v>
      </c>
      <c r="L771" s="38">
        <f t="shared" si="178"/>
        <v>1.9306153454287072E-3</v>
      </c>
      <c r="M771" s="38">
        <f t="shared" ca="1" si="179"/>
        <v>4.8729998009712687E-3</v>
      </c>
      <c r="N771" s="38">
        <f t="shared" ca="1" si="180"/>
        <v>5.6261253491017343E-6</v>
      </c>
      <c r="O771" s="128">
        <f t="shared" ca="1" si="181"/>
        <v>814.0175454851103</v>
      </c>
      <c r="P771" s="38">
        <f t="shared" ca="1" si="182"/>
        <v>24271503.292421378</v>
      </c>
      <c r="Q771" s="38">
        <f t="shared" ca="1" si="183"/>
        <v>5034837.5244321739</v>
      </c>
      <c r="R771" s="12">
        <f t="shared" ca="1" si="184"/>
        <v>7.5007501952149653E-3</v>
      </c>
    </row>
    <row r="772" spans="1:18" x14ac:dyDescent="0.2">
      <c r="A772" s="12">
        <v>12499</v>
      </c>
      <c r="B772" s="12">
        <v>3.9437499945051968E-3</v>
      </c>
      <c r="C772" s="125">
        <v>0.1</v>
      </c>
      <c r="D772" s="127">
        <f t="shared" si="170"/>
        <v>1.2499</v>
      </c>
      <c r="E772" s="127">
        <f t="shared" si="171"/>
        <v>3.9437499945051968E-3</v>
      </c>
      <c r="F772" s="38">
        <f t="shared" si="172"/>
        <v>0.12499</v>
      </c>
      <c r="G772" s="38">
        <f t="shared" si="173"/>
        <v>3.943749994505197E-4</v>
      </c>
      <c r="H772" s="38">
        <f t="shared" si="174"/>
        <v>0.156225001</v>
      </c>
      <c r="I772" s="38">
        <f t="shared" si="175"/>
        <v>0.1952656287499</v>
      </c>
      <c r="J772" s="38">
        <f t="shared" si="176"/>
        <v>0.24406250937450003</v>
      </c>
      <c r="K772" s="38">
        <f t="shared" si="177"/>
        <v>4.9292931181320462E-4</v>
      </c>
      <c r="L772" s="38">
        <f t="shared" si="178"/>
        <v>6.161123468353245E-4</v>
      </c>
      <c r="M772" s="38">
        <f t="shared" ca="1" si="179"/>
        <v>4.8744417550553414E-3</v>
      </c>
      <c r="N772" s="38">
        <f t="shared" ca="1" si="180"/>
        <v>8.6618715315592765E-8</v>
      </c>
      <c r="O772" s="128">
        <f t="shared" ca="1" si="181"/>
        <v>909.69668104356299</v>
      </c>
      <c r="P772" s="38">
        <f t="shared" ca="1" si="182"/>
        <v>24255634.557759363</v>
      </c>
      <c r="Q772" s="38">
        <f t="shared" ca="1" si="183"/>
        <v>5025931.9570473647</v>
      </c>
      <c r="R772" s="12">
        <f t="shared" ca="1" si="184"/>
        <v>-9.3069176055014455E-4</v>
      </c>
    </row>
    <row r="773" spans="1:18" x14ac:dyDescent="0.2">
      <c r="A773" s="12">
        <v>12507</v>
      </c>
      <c r="B773" s="12">
        <v>9.5137500029522926E-3</v>
      </c>
      <c r="C773" s="125">
        <v>0.1</v>
      </c>
      <c r="D773" s="127">
        <f t="shared" si="170"/>
        <v>1.2506999999999999</v>
      </c>
      <c r="E773" s="127">
        <f t="shared" si="171"/>
        <v>9.5137500029522926E-3</v>
      </c>
      <c r="F773" s="38">
        <f t="shared" si="172"/>
        <v>0.12506999999999999</v>
      </c>
      <c r="G773" s="38">
        <f t="shared" si="173"/>
        <v>9.513750002952293E-4</v>
      </c>
      <c r="H773" s="38">
        <f t="shared" si="174"/>
        <v>0.15642504899999998</v>
      </c>
      <c r="I773" s="38">
        <f t="shared" si="175"/>
        <v>0.19564080878429996</v>
      </c>
      <c r="J773" s="38">
        <f t="shared" si="176"/>
        <v>0.24468795954652395</v>
      </c>
      <c r="K773" s="38">
        <f t="shared" si="177"/>
        <v>1.1898847128692432E-3</v>
      </c>
      <c r="L773" s="38">
        <f t="shared" si="178"/>
        <v>1.4881888103855624E-3</v>
      </c>
      <c r="M773" s="38">
        <f t="shared" ca="1" si="179"/>
        <v>4.875880762330892E-3</v>
      </c>
      <c r="N773" s="38">
        <f t="shared" ca="1" si="180"/>
        <v>2.150983109310213E-6</v>
      </c>
      <c r="O773" s="128">
        <f t="shared" ca="1" si="181"/>
        <v>1010.5088366718296</v>
      </c>
      <c r="P773" s="38">
        <f t="shared" ca="1" si="182"/>
        <v>24239649.371469516</v>
      </c>
      <c r="Q773" s="38">
        <f t="shared" ca="1" si="183"/>
        <v>5017006.4335793182</v>
      </c>
      <c r="R773" s="12">
        <f t="shared" ca="1" si="184"/>
        <v>4.6378692406214006E-3</v>
      </c>
    </row>
    <row r="774" spans="1:18" x14ac:dyDescent="0.2">
      <c r="A774" s="12">
        <v>12518</v>
      </c>
      <c r="B774" s="12">
        <v>5.2974999998696148E-3</v>
      </c>
      <c r="C774" s="125">
        <v>0.1</v>
      </c>
      <c r="D774" s="127">
        <f t="shared" si="170"/>
        <v>1.2518</v>
      </c>
      <c r="E774" s="127">
        <f t="shared" si="171"/>
        <v>5.2974999998696148E-3</v>
      </c>
      <c r="F774" s="38">
        <f t="shared" si="172"/>
        <v>0.12518000000000001</v>
      </c>
      <c r="G774" s="38">
        <f t="shared" si="173"/>
        <v>5.2974999998696155E-4</v>
      </c>
      <c r="H774" s="38">
        <f t="shared" si="174"/>
        <v>0.15670032400000003</v>
      </c>
      <c r="I774" s="38">
        <f t="shared" si="175"/>
        <v>0.19615746558320005</v>
      </c>
      <c r="J774" s="38">
        <f t="shared" si="176"/>
        <v>0.24554991541704982</v>
      </c>
      <c r="K774" s="38">
        <f t="shared" si="177"/>
        <v>6.6314104998367845E-4</v>
      </c>
      <c r="L774" s="38">
        <f t="shared" si="178"/>
        <v>8.3011996636956872E-4</v>
      </c>
      <c r="M774" s="38">
        <f t="shared" ca="1" si="179"/>
        <v>4.8778545857489815E-3</v>
      </c>
      <c r="N774" s="38">
        <f t="shared" ca="1" si="180"/>
        <v>1.7610227359247789E-8</v>
      </c>
      <c r="O774" s="128">
        <f t="shared" ca="1" si="181"/>
        <v>1157.4554799790103</v>
      </c>
      <c r="P774" s="38">
        <f t="shared" ca="1" si="182"/>
        <v>24217479.817798223</v>
      </c>
      <c r="Q774" s="38">
        <f t="shared" ca="1" si="183"/>
        <v>5004701.3907136088</v>
      </c>
      <c r="R774" s="12">
        <f t="shared" ca="1" si="184"/>
        <v>4.1964541412063336E-4</v>
      </c>
    </row>
    <row r="775" spans="1:18" x14ac:dyDescent="0.2">
      <c r="A775" s="12">
        <v>12518</v>
      </c>
      <c r="B775" s="12">
        <v>9.2975000006845221E-3</v>
      </c>
      <c r="C775" s="125">
        <v>0.1</v>
      </c>
      <c r="D775" s="127">
        <f t="shared" si="170"/>
        <v>1.2518</v>
      </c>
      <c r="E775" s="127">
        <f t="shared" si="171"/>
        <v>9.2975000006845221E-3</v>
      </c>
      <c r="F775" s="38">
        <f t="shared" si="172"/>
        <v>0.12518000000000001</v>
      </c>
      <c r="G775" s="38">
        <f t="shared" si="173"/>
        <v>9.2975000006845221E-4</v>
      </c>
      <c r="H775" s="38">
        <f t="shared" si="174"/>
        <v>0.15670032400000003</v>
      </c>
      <c r="I775" s="38">
        <f t="shared" si="175"/>
        <v>0.19615746558320005</v>
      </c>
      <c r="J775" s="38">
        <f t="shared" si="176"/>
        <v>0.24554991541704982</v>
      </c>
      <c r="K775" s="38">
        <f t="shared" si="177"/>
        <v>1.1638610500856884E-3</v>
      </c>
      <c r="L775" s="38">
        <f t="shared" si="178"/>
        <v>1.4569212624972647E-3</v>
      </c>
      <c r="M775" s="38">
        <f t="shared" ca="1" si="179"/>
        <v>4.8778545857489815E-3</v>
      </c>
      <c r="N775" s="38">
        <f t="shared" ca="1" si="180"/>
        <v>1.9533265593760749E-6</v>
      </c>
      <c r="O775" s="128">
        <f t="shared" ca="1" si="181"/>
        <v>1157.4554799790103</v>
      </c>
      <c r="P775" s="38">
        <f t="shared" ca="1" si="182"/>
        <v>24217479.817798223</v>
      </c>
      <c r="Q775" s="38">
        <f t="shared" ca="1" si="183"/>
        <v>5004701.3907136088</v>
      </c>
      <c r="R775" s="12">
        <f t="shared" ca="1" si="184"/>
        <v>4.4196454149355406E-3</v>
      </c>
    </row>
    <row r="776" spans="1:18" x14ac:dyDescent="0.2">
      <c r="A776" s="12">
        <v>12526</v>
      </c>
      <c r="B776" s="12">
        <v>3.8674999959766865E-3</v>
      </c>
      <c r="C776" s="125">
        <v>0.1</v>
      </c>
      <c r="D776" s="127">
        <f t="shared" si="170"/>
        <v>1.2525999999999999</v>
      </c>
      <c r="E776" s="127">
        <f t="shared" si="171"/>
        <v>3.8674999959766865E-3</v>
      </c>
      <c r="F776" s="38">
        <f t="shared" si="172"/>
        <v>0.12526000000000001</v>
      </c>
      <c r="G776" s="38">
        <f t="shared" si="173"/>
        <v>3.8674999959766867E-4</v>
      </c>
      <c r="H776" s="38">
        <f t="shared" si="174"/>
        <v>0.15690067600000002</v>
      </c>
      <c r="I776" s="38">
        <f t="shared" si="175"/>
        <v>0.1965337867576</v>
      </c>
      <c r="J776" s="38">
        <f t="shared" si="176"/>
        <v>0.24617822129256975</v>
      </c>
      <c r="K776" s="38">
        <f t="shared" si="177"/>
        <v>4.8444304949603974E-4</v>
      </c>
      <c r="L776" s="38">
        <f t="shared" si="178"/>
        <v>6.0681336379873939E-4</v>
      </c>
      <c r="M776" s="38">
        <f t="shared" ca="1" si="179"/>
        <v>4.8792865943542907E-3</v>
      </c>
      <c r="N776" s="38">
        <f t="shared" ca="1" si="180"/>
        <v>1.0237121206565234E-7</v>
      </c>
      <c r="O776" s="128">
        <f t="shared" ca="1" si="181"/>
        <v>1270.3466373452252</v>
      </c>
      <c r="P776" s="38">
        <f t="shared" ca="1" si="182"/>
        <v>24201218.542741116</v>
      </c>
      <c r="Q776" s="38">
        <f t="shared" ca="1" si="183"/>
        <v>4995728.7695846464</v>
      </c>
      <c r="R776" s="12">
        <f t="shared" ca="1" si="184"/>
        <v>-1.0117865983776042E-3</v>
      </c>
    </row>
    <row r="777" spans="1:18" x14ac:dyDescent="0.2">
      <c r="A777" s="12">
        <v>12534</v>
      </c>
      <c r="B777" s="12">
        <v>5.437500003608875E-3</v>
      </c>
      <c r="C777" s="125">
        <v>0.1</v>
      </c>
      <c r="D777" s="127">
        <f t="shared" si="170"/>
        <v>1.2534000000000001</v>
      </c>
      <c r="E777" s="127">
        <f t="shared" si="171"/>
        <v>5.437500003608875E-3</v>
      </c>
      <c r="F777" s="38">
        <f t="shared" si="172"/>
        <v>0.12534000000000001</v>
      </c>
      <c r="G777" s="38">
        <f t="shared" si="173"/>
        <v>5.437500003608875E-4</v>
      </c>
      <c r="H777" s="38">
        <f t="shared" si="174"/>
        <v>0.15710115600000002</v>
      </c>
      <c r="I777" s="38">
        <f t="shared" si="175"/>
        <v>0.19691058893040003</v>
      </c>
      <c r="J777" s="38">
        <f t="shared" si="176"/>
        <v>0.24680773216536342</v>
      </c>
      <c r="K777" s="38">
        <f t="shared" si="177"/>
        <v>6.8153625045233644E-4</v>
      </c>
      <c r="L777" s="38">
        <f t="shared" si="178"/>
        <v>8.542375363169585E-4</v>
      </c>
      <c r="M777" s="38">
        <f t="shared" ca="1" si="179"/>
        <v>4.8807156561510761E-3</v>
      </c>
      <c r="N777" s="38">
        <f t="shared" ca="1" si="180"/>
        <v>3.1000880957400694E-8</v>
      </c>
      <c r="O777" s="128">
        <f t="shared" ca="1" si="181"/>
        <v>1388.2766865578794</v>
      </c>
      <c r="P777" s="38">
        <f t="shared" ca="1" si="182"/>
        <v>24184841.225760978</v>
      </c>
      <c r="Q777" s="38">
        <f t="shared" ca="1" si="183"/>
        <v>4986736.4439210072</v>
      </c>
      <c r="R777" s="12">
        <f t="shared" ca="1" si="184"/>
        <v>5.5678434745779892E-4</v>
      </c>
    </row>
    <row r="778" spans="1:18" x14ac:dyDescent="0.2">
      <c r="A778" s="12">
        <v>12542</v>
      </c>
      <c r="B778" s="12">
        <v>1.0074999954667874E-3</v>
      </c>
      <c r="C778" s="125">
        <v>0.1</v>
      </c>
      <c r="D778" s="127">
        <f t="shared" si="170"/>
        <v>1.2542</v>
      </c>
      <c r="E778" s="127">
        <f t="shared" si="171"/>
        <v>1.0074999954667874E-3</v>
      </c>
      <c r="F778" s="38">
        <f t="shared" si="172"/>
        <v>0.12542</v>
      </c>
      <c r="G778" s="38">
        <f t="shared" si="173"/>
        <v>1.0074999954667874E-4</v>
      </c>
      <c r="H778" s="38">
        <f t="shared" si="174"/>
        <v>0.15730176400000001</v>
      </c>
      <c r="I778" s="38">
        <f t="shared" si="175"/>
        <v>0.1972878724088</v>
      </c>
      <c r="J778" s="38">
        <f t="shared" si="176"/>
        <v>0.24743844957511696</v>
      </c>
      <c r="K778" s="38">
        <f t="shared" si="177"/>
        <v>1.2636064943144447E-4</v>
      </c>
      <c r="L778" s="38">
        <f t="shared" si="178"/>
        <v>1.5848152651691766E-4</v>
      </c>
      <c r="M778" s="38">
        <f t="shared" ca="1" si="179"/>
        <v>4.8821417711393394E-3</v>
      </c>
      <c r="N778" s="38">
        <f t="shared" ca="1" si="180"/>
        <v>1.5012848889786949E-6</v>
      </c>
      <c r="O778" s="128">
        <f t="shared" ca="1" si="181"/>
        <v>1511.2178453097006</v>
      </c>
      <c r="P778" s="38">
        <f t="shared" ca="1" si="182"/>
        <v>24168347.990254842</v>
      </c>
      <c r="Q778" s="38">
        <f t="shared" ca="1" si="183"/>
        <v>4977724.4887624821</v>
      </c>
      <c r="R778" s="12">
        <f t="shared" ca="1" si="184"/>
        <v>-3.8746417756725521E-3</v>
      </c>
    </row>
    <row r="779" spans="1:18" x14ac:dyDescent="0.2">
      <c r="A779" s="12">
        <v>12550</v>
      </c>
      <c r="B779" s="12">
        <v>6.5774999966379255E-3</v>
      </c>
      <c r="C779" s="125">
        <v>0.1</v>
      </c>
      <c r="D779" s="127">
        <f t="shared" si="170"/>
        <v>1.2549999999999999</v>
      </c>
      <c r="E779" s="127">
        <f t="shared" si="171"/>
        <v>6.5774999966379255E-3</v>
      </c>
      <c r="F779" s="38">
        <f t="shared" si="172"/>
        <v>0.1255</v>
      </c>
      <c r="G779" s="38">
        <f t="shared" si="173"/>
        <v>6.5774999966379262E-4</v>
      </c>
      <c r="H779" s="38">
        <f t="shared" si="174"/>
        <v>0.15750249999999999</v>
      </c>
      <c r="I779" s="38">
        <f t="shared" si="175"/>
        <v>0.19766563749999996</v>
      </c>
      <c r="J779" s="38">
        <f t="shared" si="176"/>
        <v>0.24807037506249993</v>
      </c>
      <c r="K779" s="38">
        <f t="shared" si="177"/>
        <v>8.2547624957805962E-4</v>
      </c>
      <c r="L779" s="38">
        <f t="shared" si="178"/>
        <v>1.0359726932204648E-3</v>
      </c>
      <c r="M779" s="38">
        <f t="shared" ca="1" si="179"/>
        <v>4.8835649393190773E-3</v>
      </c>
      <c r="N779" s="38">
        <f t="shared" ca="1" si="180"/>
        <v>2.8694159784138093E-7</v>
      </c>
      <c r="O779" s="128">
        <f t="shared" ca="1" si="181"/>
        <v>1639.1423804535521</v>
      </c>
      <c r="P779" s="38">
        <f t="shared" ca="1" si="182"/>
        <v>24151738.960535377</v>
      </c>
      <c r="Q779" s="38">
        <f t="shared" ca="1" si="183"/>
        <v>4968692.9793805648</v>
      </c>
      <c r="R779" s="12">
        <f t="shared" ca="1" si="184"/>
        <v>1.6939350573188482E-3</v>
      </c>
    </row>
    <row r="780" spans="1:18" x14ac:dyDescent="0.2">
      <c r="A780" s="12">
        <v>12561</v>
      </c>
      <c r="B780" s="12">
        <v>3.6124999314779416E-4</v>
      </c>
      <c r="C780" s="125">
        <v>0.1</v>
      </c>
      <c r="D780" s="127">
        <f t="shared" si="170"/>
        <v>1.2561</v>
      </c>
      <c r="E780" s="127">
        <f t="shared" si="171"/>
        <v>3.6124999314779416E-4</v>
      </c>
      <c r="F780" s="38">
        <f t="shared" si="172"/>
        <v>0.12561</v>
      </c>
      <c r="G780" s="38">
        <f t="shared" si="173"/>
        <v>3.612499931477942E-5</v>
      </c>
      <c r="H780" s="38">
        <f t="shared" si="174"/>
        <v>0.15777872100000001</v>
      </c>
      <c r="I780" s="38">
        <f t="shared" si="175"/>
        <v>0.19818585144810003</v>
      </c>
      <c r="J780" s="38">
        <f t="shared" si="176"/>
        <v>0.24894124800395845</v>
      </c>
      <c r="K780" s="38">
        <f t="shared" si="177"/>
        <v>4.5376611639294429E-5</v>
      </c>
      <c r="L780" s="38">
        <f t="shared" si="178"/>
        <v>5.6997561880117734E-5</v>
      </c>
      <c r="M780" s="38">
        <f t="shared" ca="1" si="179"/>
        <v>4.8855169839804296E-3</v>
      </c>
      <c r="N780" s="38">
        <f t="shared" ca="1" si="180"/>
        <v>2.0468991804337789E-6</v>
      </c>
      <c r="O780" s="128">
        <f t="shared" ca="1" si="181"/>
        <v>1823.1246909005984</v>
      </c>
      <c r="P780" s="38">
        <f t="shared" ca="1" si="182"/>
        <v>24128712.704623312</v>
      </c>
      <c r="Q780" s="38">
        <f t="shared" ca="1" si="183"/>
        <v>4956242.8643328669</v>
      </c>
      <c r="R780" s="12">
        <f t="shared" ca="1" si="184"/>
        <v>-4.5242669908326354E-3</v>
      </c>
    </row>
    <row r="781" spans="1:18" x14ac:dyDescent="0.2">
      <c r="A781" s="12">
        <v>12577</v>
      </c>
      <c r="B781" s="12">
        <v>8.5012499985168688E-3</v>
      </c>
      <c r="C781" s="125">
        <v>0.1</v>
      </c>
      <c r="D781" s="127">
        <f t="shared" si="170"/>
        <v>1.2577</v>
      </c>
      <c r="E781" s="127">
        <f t="shared" si="171"/>
        <v>8.5012499985168688E-3</v>
      </c>
      <c r="F781" s="38">
        <f t="shared" si="172"/>
        <v>0.12577000000000002</v>
      </c>
      <c r="G781" s="38">
        <f t="shared" si="173"/>
        <v>8.5012499985168697E-4</v>
      </c>
      <c r="H781" s="38">
        <f t="shared" si="174"/>
        <v>0.15818092900000003</v>
      </c>
      <c r="I781" s="38">
        <f t="shared" si="175"/>
        <v>0.19894415440330004</v>
      </c>
      <c r="J781" s="38">
        <f t="shared" si="176"/>
        <v>0.25021206299303045</v>
      </c>
      <c r="K781" s="38">
        <f t="shared" si="177"/>
        <v>1.0692022123134667E-3</v>
      </c>
      <c r="L781" s="38">
        <f t="shared" si="178"/>
        <v>1.3447356224266472E-3</v>
      </c>
      <c r="M781" s="38">
        <f t="shared" ca="1" si="179"/>
        <v>4.8883463761909014E-3</v>
      </c>
      <c r="N781" s="38">
        <f t="shared" ca="1" si="180"/>
        <v>1.3053072584216097E-6</v>
      </c>
      <c r="O781" s="128">
        <f t="shared" ca="1" si="181"/>
        <v>2107.3132151468481</v>
      </c>
      <c r="P781" s="38">
        <f t="shared" ca="1" si="182"/>
        <v>24094830.261919189</v>
      </c>
      <c r="Q781" s="38">
        <f t="shared" ca="1" si="183"/>
        <v>4938068.2705933172</v>
      </c>
      <c r="R781" s="12">
        <f t="shared" ca="1" si="184"/>
        <v>3.6129036223259674E-3</v>
      </c>
    </row>
    <row r="782" spans="1:18" x14ac:dyDescent="0.2">
      <c r="A782" s="12">
        <v>12591</v>
      </c>
      <c r="B782" s="12">
        <v>3.4987499966518953E-3</v>
      </c>
      <c r="C782" s="125">
        <v>0.1</v>
      </c>
      <c r="D782" s="127">
        <f t="shared" si="170"/>
        <v>1.2591000000000001</v>
      </c>
      <c r="E782" s="127">
        <f t="shared" si="171"/>
        <v>3.4987499966518953E-3</v>
      </c>
      <c r="F782" s="38">
        <f t="shared" si="172"/>
        <v>0.12591000000000002</v>
      </c>
      <c r="G782" s="38">
        <f t="shared" si="173"/>
        <v>3.4987499966518957E-4</v>
      </c>
      <c r="H782" s="38">
        <f t="shared" si="174"/>
        <v>0.15853328100000005</v>
      </c>
      <c r="I782" s="38">
        <f t="shared" si="175"/>
        <v>0.19960925410710009</v>
      </c>
      <c r="J782" s="38">
        <f t="shared" si="176"/>
        <v>0.25132801184624975</v>
      </c>
      <c r="K782" s="38">
        <f t="shared" si="177"/>
        <v>4.405276120784402E-4</v>
      </c>
      <c r="L782" s="38">
        <f t="shared" si="178"/>
        <v>5.5466831636796408E-4</v>
      </c>
      <c r="M782" s="38">
        <f t="shared" ca="1" si="179"/>
        <v>4.8908124251595981E-3</v>
      </c>
      <c r="N782" s="38">
        <f t="shared" ca="1" si="180"/>
        <v>1.937837804862763E-7</v>
      </c>
      <c r="O782" s="128">
        <f t="shared" ca="1" si="181"/>
        <v>2371.941204113059</v>
      </c>
      <c r="P782" s="38">
        <f t="shared" ca="1" si="182"/>
        <v>24064804.960111011</v>
      </c>
      <c r="Q782" s="38">
        <f t="shared" ca="1" si="183"/>
        <v>4922102.4075444732</v>
      </c>
      <c r="R782" s="12">
        <f t="shared" ca="1" si="184"/>
        <v>-1.3920624285077027E-3</v>
      </c>
    </row>
    <row r="783" spans="1:18" x14ac:dyDescent="0.2">
      <c r="A783" s="12">
        <v>12599</v>
      </c>
      <c r="B783" s="12">
        <v>4.0687500004423782E-3</v>
      </c>
      <c r="C783" s="125">
        <v>0.1</v>
      </c>
      <c r="D783" s="127">
        <f t="shared" si="170"/>
        <v>1.2599</v>
      </c>
      <c r="E783" s="127">
        <f t="shared" si="171"/>
        <v>4.0687500004423782E-3</v>
      </c>
      <c r="F783" s="38">
        <f t="shared" si="172"/>
        <v>0.12599000000000002</v>
      </c>
      <c r="G783" s="38">
        <f t="shared" si="173"/>
        <v>4.0687500004423784E-4</v>
      </c>
      <c r="H783" s="38">
        <f t="shared" si="174"/>
        <v>0.15873480100000004</v>
      </c>
      <c r="I783" s="38">
        <f t="shared" si="175"/>
        <v>0.19998997577990005</v>
      </c>
      <c r="J783" s="38">
        <f t="shared" si="176"/>
        <v>0.2519673704850961</v>
      </c>
      <c r="K783" s="38">
        <f t="shared" si="177"/>
        <v>5.1262181255573526E-4</v>
      </c>
      <c r="L783" s="38">
        <f t="shared" si="178"/>
        <v>6.4585222163897088E-4</v>
      </c>
      <c r="M783" s="38">
        <f t="shared" ca="1" si="179"/>
        <v>4.8922175441371337E-3</v>
      </c>
      <c r="N783" s="38">
        <f t="shared" ca="1" si="180"/>
        <v>6.780987955186741E-8</v>
      </c>
      <c r="O783" s="128">
        <f t="shared" ca="1" si="181"/>
        <v>2529.7866788908254</v>
      </c>
      <c r="P783" s="38">
        <f t="shared" ca="1" si="182"/>
        <v>24047489.45748575</v>
      </c>
      <c r="Q783" s="38">
        <f t="shared" ca="1" si="183"/>
        <v>4912952.7846855884</v>
      </c>
      <c r="R783" s="12">
        <f t="shared" ca="1" si="184"/>
        <v>-8.2346754369475549E-4</v>
      </c>
    </row>
    <row r="784" spans="1:18" x14ac:dyDescent="0.2">
      <c r="A784" s="12">
        <v>12610</v>
      </c>
      <c r="B784" s="12">
        <v>8.5249999392544851E-4</v>
      </c>
      <c r="C784" s="125">
        <v>0.1</v>
      </c>
      <c r="D784" s="127">
        <f t="shared" si="170"/>
        <v>1.2609999999999999</v>
      </c>
      <c r="E784" s="127">
        <f t="shared" si="171"/>
        <v>8.5249999392544851E-4</v>
      </c>
      <c r="F784" s="38">
        <f t="shared" si="172"/>
        <v>0.12609999999999999</v>
      </c>
      <c r="G784" s="38">
        <f t="shared" si="173"/>
        <v>8.5249999392544859E-5</v>
      </c>
      <c r="H784" s="38">
        <f t="shared" si="174"/>
        <v>0.15901209999999996</v>
      </c>
      <c r="I784" s="38">
        <f t="shared" si="175"/>
        <v>0.20051425809999993</v>
      </c>
      <c r="J784" s="38">
        <f t="shared" si="176"/>
        <v>0.25284847946409988</v>
      </c>
      <c r="K784" s="38">
        <f t="shared" si="177"/>
        <v>1.0750024923399906E-4</v>
      </c>
      <c r="L784" s="38">
        <f t="shared" si="178"/>
        <v>1.355578142840728E-4</v>
      </c>
      <c r="M784" s="38">
        <f t="shared" ca="1" si="179"/>
        <v>4.8941447711454561E-3</v>
      </c>
      <c r="N784" s="38">
        <f t="shared" ca="1" si="180"/>
        <v>1.6334892505229766E-6</v>
      </c>
      <c r="O784" s="128">
        <f t="shared" ca="1" si="181"/>
        <v>2754.6352273648195</v>
      </c>
      <c r="P784" s="38">
        <f t="shared" ca="1" si="182"/>
        <v>24023493.087500375</v>
      </c>
      <c r="Q784" s="38">
        <f t="shared" ca="1" si="183"/>
        <v>4900341.0272583114</v>
      </c>
      <c r="R784" s="12">
        <f t="shared" ca="1" si="184"/>
        <v>-4.0416447772200076E-3</v>
      </c>
    </row>
    <row r="785" spans="1:18" x14ac:dyDescent="0.2">
      <c r="A785" s="12">
        <v>12615</v>
      </c>
      <c r="B785" s="12">
        <v>6.2087499973131344E-3</v>
      </c>
      <c r="C785" s="125">
        <v>0.1</v>
      </c>
      <c r="D785" s="127">
        <f t="shared" si="170"/>
        <v>1.2615000000000001</v>
      </c>
      <c r="E785" s="127">
        <f t="shared" si="171"/>
        <v>6.2087499973131344E-3</v>
      </c>
      <c r="F785" s="38">
        <f t="shared" si="172"/>
        <v>0.12615000000000001</v>
      </c>
      <c r="G785" s="38">
        <f t="shared" si="173"/>
        <v>6.2087499973131346E-4</v>
      </c>
      <c r="H785" s="38">
        <f t="shared" si="174"/>
        <v>0.15913822500000002</v>
      </c>
      <c r="I785" s="38">
        <f t="shared" si="175"/>
        <v>0.20075287083750004</v>
      </c>
      <c r="J785" s="38">
        <f t="shared" si="176"/>
        <v>0.25324974656150634</v>
      </c>
      <c r="K785" s="38">
        <f t="shared" si="177"/>
        <v>7.8323381216105199E-4</v>
      </c>
      <c r="L785" s="38">
        <f t="shared" si="178"/>
        <v>9.8804945404116704E-4</v>
      </c>
      <c r="M785" s="38">
        <f t="shared" ca="1" si="179"/>
        <v>4.895018941666638E-3</v>
      </c>
      <c r="N785" s="38">
        <f t="shared" ca="1" si="180"/>
        <v>1.7258892865700578E-7</v>
      </c>
      <c r="O785" s="128">
        <f t="shared" ca="1" si="181"/>
        <v>2859.8118967027303</v>
      </c>
      <c r="P785" s="38">
        <f t="shared" ca="1" si="182"/>
        <v>24012513.938039411</v>
      </c>
      <c r="Q785" s="38">
        <f t="shared" ca="1" si="183"/>
        <v>4894596.5825014021</v>
      </c>
      <c r="R785" s="12">
        <f t="shared" ca="1" si="184"/>
        <v>1.3137310556464964E-3</v>
      </c>
    </row>
    <row r="786" spans="1:18" x14ac:dyDescent="0.2">
      <c r="A786" s="12">
        <v>12620</v>
      </c>
      <c r="B786" s="12">
        <v>4.5649999956367537E-3</v>
      </c>
      <c r="C786" s="125">
        <v>0.1</v>
      </c>
      <c r="D786" s="127">
        <f t="shared" si="170"/>
        <v>1.262</v>
      </c>
      <c r="E786" s="127">
        <f t="shared" si="171"/>
        <v>4.5649999956367537E-3</v>
      </c>
      <c r="F786" s="38">
        <f t="shared" si="172"/>
        <v>0.12620000000000001</v>
      </c>
      <c r="G786" s="38">
        <f t="shared" si="173"/>
        <v>4.564999995636754E-4</v>
      </c>
      <c r="H786" s="38">
        <f t="shared" si="174"/>
        <v>0.1592644</v>
      </c>
      <c r="I786" s="38">
        <f t="shared" si="175"/>
        <v>0.20099167279999999</v>
      </c>
      <c r="J786" s="38">
        <f t="shared" si="176"/>
        <v>0.25365149107359997</v>
      </c>
      <c r="K786" s="38">
        <f t="shared" si="177"/>
        <v>5.7610299944935834E-4</v>
      </c>
      <c r="L786" s="38">
        <f t="shared" si="178"/>
        <v>7.2704198530509022E-4</v>
      </c>
      <c r="M786" s="38">
        <f t="shared" ca="1" si="179"/>
        <v>4.8958919610907429E-3</v>
      </c>
      <c r="N786" s="38">
        <f t="shared" ca="1" si="180"/>
        <v>1.0948949280200396E-8</v>
      </c>
      <c r="O786" s="128">
        <f t="shared" ca="1" si="181"/>
        <v>2966.837230054095</v>
      </c>
      <c r="P786" s="38">
        <f t="shared" ca="1" si="182"/>
        <v>24001490.016074933</v>
      </c>
      <c r="Q786" s="38">
        <f t="shared" ca="1" si="183"/>
        <v>4888844.77185445</v>
      </c>
      <c r="R786" s="12">
        <f t="shared" ca="1" si="184"/>
        <v>-3.3089196545398915E-4</v>
      </c>
    </row>
    <row r="787" spans="1:18" x14ac:dyDescent="0.2">
      <c r="A787" s="12">
        <v>12623</v>
      </c>
      <c r="B787" s="12">
        <v>7.7787499976693653E-3</v>
      </c>
      <c r="C787" s="125">
        <v>0.1</v>
      </c>
      <c r="D787" s="127">
        <f t="shared" si="170"/>
        <v>1.2623</v>
      </c>
      <c r="E787" s="127">
        <f t="shared" si="171"/>
        <v>7.7787499976693653E-3</v>
      </c>
      <c r="F787" s="38">
        <f t="shared" si="172"/>
        <v>0.12623000000000001</v>
      </c>
      <c r="G787" s="38">
        <f t="shared" si="173"/>
        <v>7.7787499976693657E-4</v>
      </c>
      <c r="H787" s="38">
        <f t="shared" si="174"/>
        <v>0.159340129</v>
      </c>
      <c r="I787" s="38">
        <f t="shared" si="175"/>
        <v>0.2011350448367</v>
      </c>
      <c r="J787" s="38">
        <f t="shared" si="176"/>
        <v>0.25389276709736641</v>
      </c>
      <c r="K787" s="38">
        <f t="shared" si="177"/>
        <v>9.8191161220580409E-4</v>
      </c>
      <c r="L787" s="38">
        <f t="shared" si="178"/>
        <v>1.2394670280873865E-3</v>
      </c>
      <c r="M787" s="38">
        <f t="shared" ca="1" si="179"/>
        <v>4.8964152202186067E-3</v>
      </c>
      <c r="N787" s="38">
        <f t="shared" ca="1" si="180"/>
        <v>8.3078537693021153E-7</v>
      </c>
      <c r="O787" s="128">
        <f t="shared" ca="1" si="181"/>
        <v>3031.9370214474266</v>
      </c>
      <c r="P787" s="38">
        <f t="shared" ca="1" si="182"/>
        <v>23994854.185638368</v>
      </c>
      <c r="Q787" s="38">
        <f t="shared" ca="1" si="183"/>
        <v>4885390.15771621</v>
      </c>
      <c r="R787" s="12">
        <f t="shared" ca="1" si="184"/>
        <v>2.8823347774507586E-3</v>
      </c>
    </row>
    <row r="788" spans="1:18" x14ac:dyDescent="0.2">
      <c r="A788" s="12">
        <v>12628</v>
      </c>
      <c r="B788" s="12">
        <v>9.1350000002421439E-3</v>
      </c>
      <c r="C788" s="125">
        <v>0.1</v>
      </c>
      <c r="D788" s="127">
        <f t="shared" si="170"/>
        <v>1.2627999999999999</v>
      </c>
      <c r="E788" s="127">
        <f t="shared" si="171"/>
        <v>9.1350000002421439E-3</v>
      </c>
      <c r="F788" s="38">
        <f t="shared" si="172"/>
        <v>0.12628</v>
      </c>
      <c r="G788" s="38">
        <f t="shared" si="173"/>
        <v>9.1350000002421439E-4</v>
      </c>
      <c r="H788" s="38">
        <f t="shared" si="174"/>
        <v>0.15946638399999999</v>
      </c>
      <c r="I788" s="38">
        <f t="shared" si="175"/>
        <v>0.20137414971519998</v>
      </c>
      <c r="J788" s="38">
        <f t="shared" si="176"/>
        <v>0.25429527626035453</v>
      </c>
      <c r="K788" s="38">
        <f t="shared" si="177"/>
        <v>1.1535678000305779E-3</v>
      </c>
      <c r="L788" s="38">
        <f t="shared" si="178"/>
        <v>1.4567254178786137E-3</v>
      </c>
      <c r="M788" s="38">
        <f t="shared" ca="1" si="179"/>
        <v>4.8972863978873843E-3</v>
      </c>
      <c r="N788" s="38">
        <f t="shared" ca="1" si="180"/>
        <v>1.7958216575582556E-6</v>
      </c>
      <c r="O788" s="128">
        <f t="shared" ca="1" si="181"/>
        <v>3141.9063851807773</v>
      </c>
      <c r="P788" s="38">
        <f t="shared" ca="1" si="182"/>
        <v>23983758.695474405</v>
      </c>
      <c r="Q788" s="38">
        <f t="shared" ca="1" si="183"/>
        <v>4879626.6010530153</v>
      </c>
      <c r="R788" s="12">
        <f t="shared" ca="1" si="184"/>
        <v>4.2377136023547595E-3</v>
      </c>
    </row>
    <row r="789" spans="1:18" x14ac:dyDescent="0.2">
      <c r="A789" s="12">
        <v>12629</v>
      </c>
      <c r="B789" s="12">
        <v>6.2062499928288162E-3</v>
      </c>
      <c r="C789" s="125">
        <v>0.1</v>
      </c>
      <c r="D789" s="127">
        <f t="shared" ref="D789:D852" si="185">A789/A$18</f>
        <v>1.2628999999999999</v>
      </c>
      <c r="E789" s="127">
        <f t="shared" ref="E789:E852" si="186">B789/B$18</f>
        <v>6.2062499928288162E-3</v>
      </c>
      <c r="F789" s="38">
        <f t="shared" ref="F789:F852" si="187">$C789*D789</f>
        <v>0.12628999999999999</v>
      </c>
      <c r="G789" s="38">
        <f t="shared" ref="G789:G852" si="188">$C789*E789</f>
        <v>6.2062499928288166E-4</v>
      </c>
      <c r="H789" s="38">
        <f t="shared" ref="H789:H852" si="189">C789*D789*D789</f>
        <v>0.15949164099999996</v>
      </c>
      <c r="I789" s="38">
        <f t="shared" ref="I789:I852" si="190">C789*D789*D789*D789</f>
        <v>0.20142199341889994</v>
      </c>
      <c r="J789" s="38">
        <f t="shared" ref="J789:J852" si="191">C789*D789*D789*D789*D789</f>
        <v>0.25437583548872872</v>
      </c>
      <c r="K789" s="38">
        <f t="shared" ref="K789:K852" si="192">C789*E789*D789</f>
        <v>7.8378731159435121E-4</v>
      </c>
      <c r="L789" s="38">
        <f t="shared" ref="L789:L852" si="193">C789*E789*D789*D789</f>
        <v>9.8984499581250616E-4</v>
      </c>
      <c r="M789" s="38">
        <f t="shared" ref="M789:M852" ca="1" si="194">+E$4+E$5*D789+E$6*D789^2</f>
        <v>4.8974604952894893E-3</v>
      </c>
      <c r="N789" s="38">
        <f t="shared" ref="N789:N852" ca="1" si="195">C789*(M789-E789)^2</f>
        <v>1.7129299488692439E-7</v>
      </c>
      <c r="O789" s="128">
        <f t="shared" ref="O789:O852" ca="1" si="196">(C789*O$1-O$2*F789+O$3*H789)^2</f>
        <v>3164.1202365396643</v>
      </c>
      <c r="P789" s="38">
        <f t="shared" ref="P789:P852" ca="1" si="197">(-C789*O$2+O$4*F789-O$5*H789)^2</f>
        <v>23981534.23388635</v>
      </c>
      <c r="Q789" s="38">
        <f t="shared" ref="Q789:Q852" ca="1" si="198">+(C789*O$3-F789*O$5+H789*O$6)^2</f>
        <v>4878473.0111228805</v>
      </c>
      <c r="R789" s="12">
        <f t="shared" ref="R789:R852" ca="1" si="199">+E789-M789</f>
        <v>1.3087894975393269E-3</v>
      </c>
    </row>
    <row r="790" spans="1:18" x14ac:dyDescent="0.2">
      <c r="A790" s="12">
        <v>12631</v>
      </c>
      <c r="B790" s="12">
        <v>4.3487500006449409E-3</v>
      </c>
      <c r="C790" s="125">
        <v>0.1</v>
      </c>
      <c r="D790" s="127">
        <f t="shared" si="185"/>
        <v>1.2630999999999999</v>
      </c>
      <c r="E790" s="127">
        <f t="shared" si="186"/>
        <v>4.3487500006449409E-3</v>
      </c>
      <c r="F790" s="38">
        <f t="shared" si="187"/>
        <v>0.12631000000000001</v>
      </c>
      <c r="G790" s="38">
        <f t="shared" si="188"/>
        <v>4.3487500006449413E-4</v>
      </c>
      <c r="H790" s="38">
        <f t="shared" si="189"/>
        <v>0.15954216099999999</v>
      </c>
      <c r="I790" s="38">
        <f t="shared" si="190"/>
        <v>0.20151770355909995</v>
      </c>
      <c r="J790" s="38">
        <f t="shared" si="191"/>
        <v>0.25453701136549911</v>
      </c>
      <c r="K790" s="38">
        <f t="shared" si="192"/>
        <v>5.4929061258146247E-4</v>
      </c>
      <c r="L790" s="38">
        <f t="shared" si="193"/>
        <v>6.9380897275164515E-4</v>
      </c>
      <c r="M790" s="38">
        <f t="shared" ca="1" si="194"/>
        <v>4.8978085519620499E-3</v>
      </c>
      <c r="N790" s="38">
        <f t="shared" ca="1" si="195"/>
        <v>3.0146529277444243E-8</v>
      </c>
      <c r="O790" s="128">
        <f t="shared" ca="1" si="196"/>
        <v>3208.7674931574597</v>
      </c>
      <c r="P790" s="38">
        <f t="shared" ca="1" si="197"/>
        <v>23977079.94925797</v>
      </c>
      <c r="Q790" s="38">
        <f t="shared" ca="1" si="198"/>
        <v>4876164.9538818672</v>
      </c>
      <c r="R790" s="12">
        <f t="shared" ca="1" si="199"/>
        <v>-5.4905855131710899E-4</v>
      </c>
    </row>
    <row r="791" spans="1:18" x14ac:dyDescent="0.2">
      <c r="A791" s="12">
        <v>12639</v>
      </c>
      <c r="B791" s="12">
        <v>6.9187499975669198E-3</v>
      </c>
      <c r="C791" s="125">
        <v>0.1</v>
      </c>
      <c r="D791" s="127">
        <f t="shared" si="185"/>
        <v>1.2639</v>
      </c>
      <c r="E791" s="127">
        <f t="shared" si="186"/>
        <v>6.9187499975669198E-3</v>
      </c>
      <c r="F791" s="38">
        <f t="shared" si="187"/>
        <v>0.12639</v>
      </c>
      <c r="G791" s="38">
        <f t="shared" si="188"/>
        <v>6.9187499975669202E-4</v>
      </c>
      <c r="H791" s="38">
        <f t="shared" si="189"/>
        <v>0.15974432099999999</v>
      </c>
      <c r="I791" s="38">
        <f t="shared" si="190"/>
        <v>0.2019008473119</v>
      </c>
      <c r="J791" s="38">
        <f t="shared" si="191"/>
        <v>0.25518248091751039</v>
      </c>
      <c r="K791" s="38">
        <f t="shared" si="192"/>
        <v>8.7446081219248305E-4</v>
      </c>
      <c r="L791" s="38">
        <f t="shared" si="193"/>
        <v>1.1052310205300793E-3</v>
      </c>
      <c r="M791" s="38">
        <f t="shared" ca="1" si="194"/>
        <v>4.8991989368969736E-3</v>
      </c>
      <c r="N791" s="38">
        <f t="shared" ca="1" si="195"/>
        <v>4.0785864866531047E-7</v>
      </c>
      <c r="O791" s="128">
        <f t="shared" ca="1" si="196"/>
        <v>3390.2761255877131</v>
      </c>
      <c r="P791" s="38">
        <f t="shared" ca="1" si="197"/>
        <v>23959191.3633973</v>
      </c>
      <c r="Q791" s="38">
        <f t="shared" ca="1" si="198"/>
        <v>4866921.0488477116</v>
      </c>
      <c r="R791" s="12">
        <f t="shared" ca="1" si="199"/>
        <v>2.0195510606699461E-3</v>
      </c>
    </row>
    <row r="792" spans="1:18" x14ac:dyDescent="0.2">
      <c r="A792" s="12">
        <v>12642</v>
      </c>
      <c r="B792" s="12">
        <v>1.0132499999599531E-2</v>
      </c>
      <c r="C792" s="125">
        <v>0.1</v>
      </c>
      <c r="D792" s="127">
        <f t="shared" si="185"/>
        <v>1.2642</v>
      </c>
      <c r="E792" s="127">
        <f t="shared" si="186"/>
        <v>1.0132499999599531E-2</v>
      </c>
      <c r="F792" s="38">
        <f t="shared" si="187"/>
        <v>0.12642</v>
      </c>
      <c r="G792" s="38">
        <f t="shared" si="188"/>
        <v>1.0132499999599531E-3</v>
      </c>
      <c r="H792" s="38">
        <f t="shared" si="189"/>
        <v>0.15982016400000001</v>
      </c>
      <c r="I792" s="38">
        <f t="shared" si="190"/>
        <v>0.20204465132880001</v>
      </c>
      <c r="J792" s="38">
        <f t="shared" si="191"/>
        <v>0.25542484820986899</v>
      </c>
      <c r="K792" s="38">
        <f t="shared" si="192"/>
        <v>1.2809506499493726E-3</v>
      </c>
      <c r="L792" s="38">
        <f t="shared" si="193"/>
        <v>1.619377811665997E-3</v>
      </c>
      <c r="M792" s="38">
        <f t="shared" ca="1" si="194"/>
        <v>4.8997195715234972E-3</v>
      </c>
      <c r="N792" s="38">
        <f t="shared" ca="1" si="195"/>
        <v>2.7381991008455604E-6</v>
      </c>
      <c r="O792" s="128">
        <f t="shared" ca="1" si="196"/>
        <v>3459.5424107701979</v>
      </c>
      <c r="P792" s="38">
        <f t="shared" ca="1" si="197"/>
        <v>23952453.690583367</v>
      </c>
      <c r="Q792" s="38">
        <f t="shared" ca="1" si="198"/>
        <v>4863449.7789859017</v>
      </c>
      <c r="R792" s="12">
        <f t="shared" ca="1" si="199"/>
        <v>5.2327804280760341E-3</v>
      </c>
    </row>
    <row r="793" spans="1:18" x14ac:dyDescent="0.2">
      <c r="A793" s="12">
        <v>12647</v>
      </c>
      <c r="B793" s="12">
        <v>7.488749994081445E-3</v>
      </c>
      <c r="C793" s="125">
        <v>0.1</v>
      </c>
      <c r="D793" s="127">
        <f t="shared" si="185"/>
        <v>1.2646999999999999</v>
      </c>
      <c r="E793" s="127">
        <f t="shared" si="186"/>
        <v>7.488749994081445E-3</v>
      </c>
      <c r="F793" s="38">
        <f t="shared" si="187"/>
        <v>0.12647</v>
      </c>
      <c r="G793" s="38">
        <f t="shared" si="188"/>
        <v>7.4887499940814453E-4</v>
      </c>
      <c r="H793" s="38">
        <f t="shared" si="189"/>
        <v>0.15994660899999999</v>
      </c>
      <c r="I793" s="38">
        <f t="shared" si="190"/>
        <v>0.20228447640229999</v>
      </c>
      <c r="J793" s="38">
        <f t="shared" si="191"/>
        <v>0.25582917730598881</v>
      </c>
      <c r="K793" s="38">
        <f t="shared" si="192"/>
        <v>9.471022117514803E-4</v>
      </c>
      <c r="L793" s="38">
        <f t="shared" si="193"/>
        <v>1.1978001672020972E-3</v>
      </c>
      <c r="M793" s="38">
        <f t="shared" ca="1" si="194"/>
        <v>4.9005863750233719E-3</v>
      </c>
      <c r="N793" s="38">
        <f t="shared" ca="1" si="195"/>
        <v>6.6985909190157835E-7</v>
      </c>
      <c r="O793" s="128">
        <f t="shared" ca="1" si="196"/>
        <v>3576.435781652126</v>
      </c>
      <c r="P793" s="38">
        <f t="shared" ca="1" si="197"/>
        <v>23941188.563471105</v>
      </c>
      <c r="Q793" s="38">
        <f t="shared" ca="1" si="198"/>
        <v>4857658.52069481</v>
      </c>
      <c r="R793" s="12">
        <f t="shared" ca="1" si="199"/>
        <v>2.5881636190580731E-3</v>
      </c>
    </row>
    <row r="794" spans="1:18" x14ac:dyDescent="0.2">
      <c r="A794" s="12">
        <v>12653</v>
      </c>
      <c r="B794" s="12">
        <v>3.9162500033853576E-3</v>
      </c>
      <c r="C794" s="125">
        <v>0.1</v>
      </c>
      <c r="D794" s="127">
        <f t="shared" si="185"/>
        <v>1.2653000000000001</v>
      </c>
      <c r="E794" s="127">
        <f t="shared" si="186"/>
        <v>3.9162500033853576E-3</v>
      </c>
      <c r="F794" s="38">
        <f t="shared" si="187"/>
        <v>0.12653</v>
      </c>
      <c r="G794" s="38">
        <f t="shared" si="188"/>
        <v>3.9162500033853578E-4</v>
      </c>
      <c r="H794" s="38">
        <f t="shared" si="189"/>
        <v>0.16009840900000002</v>
      </c>
      <c r="I794" s="38">
        <f t="shared" si="190"/>
        <v>0.20257251690770003</v>
      </c>
      <c r="J794" s="38">
        <f t="shared" si="191"/>
        <v>0.25631500564331289</v>
      </c>
      <c r="K794" s="38">
        <f t="shared" si="192"/>
        <v>4.9552311292834939E-4</v>
      </c>
      <c r="L794" s="38">
        <f t="shared" si="193"/>
        <v>6.2698539478824055E-4</v>
      </c>
      <c r="M794" s="38">
        <f t="shared" ca="1" si="194"/>
        <v>4.9016250197750771E-3</v>
      </c>
      <c r="N794" s="38">
        <f t="shared" ca="1" si="195"/>
        <v>9.7096392292504012E-8</v>
      </c>
      <c r="O794" s="128">
        <f t="shared" ca="1" si="196"/>
        <v>3719.0914610317677</v>
      </c>
      <c r="P794" s="38">
        <f t="shared" ca="1" si="197"/>
        <v>23927611.592522748</v>
      </c>
      <c r="Q794" s="38">
        <f t="shared" ca="1" si="198"/>
        <v>4850699.4502597526</v>
      </c>
      <c r="R794" s="12">
        <f t="shared" ca="1" si="199"/>
        <v>-9.8537501638971958E-4</v>
      </c>
    </row>
    <row r="795" spans="1:18" x14ac:dyDescent="0.2">
      <c r="A795" s="12">
        <v>12661</v>
      </c>
      <c r="B795" s="12">
        <v>-1.5137500013224781E-3</v>
      </c>
      <c r="C795" s="125">
        <v>0.1</v>
      </c>
      <c r="D795" s="127">
        <f t="shared" si="185"/>
        <v>1.2661</v>
      </c>
      <c r="E795" s="127">
        <f t="shared" si="186"/>
        <v>-1.5137500013224781E-3</v>
      </c>
      <c r="F795" s="38">
        <f t="shared" si="187"/>
        <v>0.12661</v>
      </c>
      <c r="G795" s="38">
        <f t="shared" si="188"/>
        <v>-1.5137500013224782E-4</v>
      </c>
      <c r="H795" s="38">
        <f t="shared" si="189"/>
        <v>0.16030092100000001</v>
      </c>
      <c r="I795" s="38">
        <f t="shared" si="190"/>
        <v>0.20295699607810003</v>
      </c>
      <c r="J795" s="38">
        <f t="shared" si="191"/>
        <v>0.25696385273448247</v>
      </c>
      <c r="K795" s="38">
        <f t="shared" si="192"/>
        <v>-1.9165588766743895E-4</v>
      </c>
      <c r="L795" s="38">
        <f t="shared" si="193"/>
        <v>-2.4265551937574447E-4</v>
      </c>
      <c r="M795" s="38">
        <f t="shared" ca="1" si="194"/>
        <v>4.903007300986563E-3</v>
      </c>
      <c r="N795" s="38">
        <f t="shared" ca="1" si="195"/>
        <v>4.1174774276736406E-6</v>
      </c>
      <c r="O795" s="128">
        <f t="shared" ca="1" si="196"/>
        <v>3913.3252577072385</v>
      </c>
      <c r="P795" s="38">
        <f t="shared" ca="1" si="197"/>
        <v>23909409.246577598</v>
      </c>
      <c r="Q795" s="38">
        <f t="shared" ca="1" si="198"/>
        <v>4841404.5202285228</v>
      </c>
      <c r="R795" s="12">
        <f t="shared" ca="1" si="199"/>
        <v>-6.416757302309041E-3</v>
      </c>
    </row>
    <row r="796" spans="1:18" x14ac:dyDescent="0.2">
      <c r="A796" s="12">
        <v>12664</v>
      </c>
      <c r="B796" s="12">
        <v>5.7000000015250407E-3</v>
      </c>
      <c r="C796" s="125">
        <v>0.1</v>
      </c>
      <c r="D796" s="127">
        <f t="shared" si="185"/>
        <v>1.2664</v>
      </c>
      <c r="E796" s="127">
        <f t="shared" si="186"/>
        <v>5.7000000015250407E-3</v>
      </c>
      <c r="F796" s="38">
        <f t="shared" si="187"/>
        <v>0.12664</v>
      </c>
      <c r="G796" s="38">
        <f t="shared" si="188"/>
        <v>5.7000000015250407E-4</v>
      </c>
      <c r="H796" s="38">
        <f t="shared" si="189"/>
        <v>0.16037689599999999</v>
      </c>
      <c r="I796" s="38">
        <f t="shared" si="190"/>
        <v>0.20310130109439997</v>
      </c>
      <c r="J796" s="38">
        <f t="shared" si="191"/>
        <v>0.25720748770594815</v>
      </c>
      <c r="K796" s="38">
        <f t="shared" si="192"/>
        <v>7.2184800019313119E-4</v>
      </c>
      <c r="L796" s="38">
        <f t="shared" si="193"/>
        <v>9.1414830744458134E-4</v>
      </c>
      <c r="M796" s="38">
        <f t="shared" ca="1" si="194"/>
        <v>4.9035248967167957E-3</v>
      </c>
      <c r="N796" s="38">
        <f t="shared" ca="1" si="195"/>
        <v>6.3437259257930493E-8</v>
      </c>
      <c r="O796" s="128">
        <f t="shared" ca="1" si="196"/>
        <v>3987.3442978010903</v>
      </c>
      <c r="P796" s="38">
        <f t="shared" ca="1" si="197"/>
        <v>23902554.010820769</v>
      </c>
      <c r="Q796" s="38">
        <f t="shared" ca="1" si="198"/>
        <v>4837914.1716248682</v>
      </c>
      <c r="R796" s="12">
        <f t="shared" ca="1" si="199"/>
        <v>7.9647510480824503E-4</v>
      </c>
    </row>
    <row r="797" spans="1:18" x14ac:dyDescent="0.2">
      <c r="A797" s="12">
        <v>12674</v>
      </c>
      <c r="B797" s="12">
        <v>2.4124999981722794E-3</v>
      </c>
      <c r="C797" s="125">
        <v>0.1</v>
      </c>
      <c r="D797" s="127">
        <f t="shared" si="185"/>
        <v>1.2674000000000001</v>
      </c>
      <c r="E797" s="127">
        <f t="shared" si="186"/>
        <v>2.4124999981722794E-3</v>
      </c>
      <c r="F797" s="38">
        <f t="shared" si="187"/>
        <v>0.12674000000000002</v>
      </c>
      <c r="G797" s="38">
        <f t="shared" si="188"/>
        <v>2.4124999981722794E-4</v>
      </c>
      <c r="H797" s="38">
        <f t="shared" si="189"/>
        <v>0.16063027600000004</v>
      </c>
      <c r="I797" s="38">
        <f t="shared" si="190"/>
        <v>0.20358281180240007</v>
      </c>
      <c r="J797" s="38">
        <f t="shared" si="191"/>
        <v>0.25802085567836186</v>
      </c>
      <c r="K797" s="38">
        <f t="shared" si="192"/>
        <v>3.0576024976835473E-4</v>
      </c>
      <c r="L797" s="38">
        <f t="shared" si="193"/>
        <v>3.8752054055641281E-4</v>
      </c>
      <c r="M797" s="38">
        <f t="shared" ca="1" si="194"/>
        <v>4.9052472229651704E-3</v>
      </c>
      <c r="N797" s="38">
        <f t="shared" ca="1" si="195"/>
        <v>6.2137887267126599E-7</v>
      </c>
      <c r="O797" s="128">
        <f t="shared" ca="1" si="196"/>
        <v>4238.7043357890889</v>
      </c>
      <c r="P797" s="38">
        <f t="shared" ca="1" si="197"/>
        <v>23879587.703195572</v>
      </c>
      <c r="Q797" s="38">
        <f t="shared" ca="1" si="198"/>
        <v>4826261.0348899048</v>
      </c>
      <c r="R797" s="12">
        <f t="shared" ca="1" si="199"/>
        <v>-2.4927472247928909E-3</v>
      </c>
    </row>
    <row r="798" spans="1:18" x14ac:dyDescent="0.2">
      <c r="A798" s="12">
        <v>12688</v>
      </c>
      <c r="B798" s="12">
        <v>4.4100000013713725E-3</v>
      </c>
      <c r="C798" s="125">
        <v>0.1</v>
      </c>
      <c r="D798" s="127">
        <f t="shared" si="185"/>
        <v>1.2687999999999999</v>
      </c>
      <c r="E798" s="127">
        <f t="shared" si="186"/>
        <v>4.4100000013713725E-3</v>
      </c>
      <c r="F798" s="38">
        <f t="shared" si="187"/>
        <v>0.12687999999999999</v>
      </c>
      <c r="G798" s="38">
        <f t="shared" si="188"/>
        <v>4.4100000013713725E-4</v>
      </c>
      <c r="H798" s="38">
        <f t="shared" si="189"/>
        <v>0.16098534399999997</v>
      </c>
      <c r="I798" s="38">
        <f t="shared" si="190"/>
        <v>0.20425820446719994</v>
      </c>
      <c r="J798" s="38">
        <f t="shared" si="191"/>
        <v>0.25916280982798329</v>
      </c>
      <c r="K798" s="38">
        <f t="shared" si="192"/>
        <v>5.5954080017399973E-4</v>
      </c>
      <c r="L798" s="38">
        <f t="shared" si="193"/>
        <v>7.0994536726077086E-4</v>
      </c>
      <c r="M798" s="38">
        <f t="shared" ca="1" si="194"/>
        <v>4.907650744340521E-3</v>
      </c>
      <c r="N798" s="38">
        <f t="shared" ca="1" si="195"/>
        <v>2.4765626197774558E-8</v>
      </c>
      <c r="O798" s="128">
        <f t="shared" ca="1" si="196"/>
        <v>4602.4954386537402</v>
      </c>
      <c r="P798" s="38">
        <f t="shared" ca="1" si="197"/>
        <v>23847136.705496449</v>
      </c>
      <c r="Q798" s="38">
        <f t="shared" ca="1" si="198"/>
        <v>4809898.6963656042</v>
      </c>
      <c r="R798" s="12">
        <f t="shared" ca="1" si="199"/>
        <v>-4.9765074296914853E-4</v>
      </c>
    </row>
    <row r="799" spans="1:18" x14ac:dyDescent="0.2">
      <c r="A799" s="12">
        <v>12688</v>
      </c>
      <c r="B799" s="12">
        <v>4.4100000013713725E-3</v>
      </c>
      <c r="C799" s="125">
        <v>0.1</v>
      </c>
      <c r="D799" s="127">
        <f t="shared" si="185"/>
        <v>1.2687999999999999</v>
      </c>
      <c r="E799" s="127">
        <f t="shared" si="186"/>
        <v>4.4100000013713725E-3</v>
      </c>
      <c r="F799" s="38">
        <f t="shared" si="187"/>
        <v>0.12687999999999999</v>
      </c>
      <c r="G799" s="38">
        <f t="shared" si="188"/>
        <v>4.4100000013713725E-4</v>
      </c>
      <c r="H799" s="38">
        <f t="shared" si="189"/>
        <v>0.16098534399999997</v>
      </c>
      <c r="I799" s="38">
        <f t="shared" si="190"/>
        <v>0.20425820446719994</v>
      </c>
      <c r="J799" s="38">
        <f t="shared" si="191"/>
        <v>0.25916280982798329</v>
      </c>
      <c r="K799" s="38">
        <f t="shared" si="192"/>
        <v>5.5954080017399973E-4</v>
      </c>
      <c r="L799" s="38">
        <f t="shared" si="193"/>
        <v>7.0994536726077086E-4</v>
      </c>
      <c r="M799" s="38">
        <f t="shared" ca="1" si="194"/>
        <v>4.907650744340521E-3</v>
      </c>
      <c r="N799" s="38">
        <f t="shared" ca="1" si="195"/>
        <v>2.4765626197774558E-8</v>
      </c>
      <c r="O799" s="128">
        <f t="shared" ca="1" si="196"/>
        <v>4602.4954386537402</v>
      </c>
      <c r="P799" s="38">
        <f t="shared" ca="1" si="197"/>
        <v>23847136.705496449</v>
      </c>
      <c r="Q799" s="38">
        <f t="shared" ca="1" si="198"/>
        <v>4809898.6963656042</v>
      </c>
      <c r="R799" s="12">
        <f t="shared" ca="1" si="199"/>
        <v>-4.9765074296914853E-4</v>
      </c>
    </row>
    <row r="800" spans="1:18" x14ac:dyDescent="0.2">
      <c r="A800" s="12">
        <v>12688</v>
      </c>
      <c r="B800" s="12">
        <v>1.0410000002593733E-2</v>
      </c>
      <c r="C800" s="125">
        <v>0.1</v>
      </c>
      <c r="D800" s="127">
        <f t="shared" si="185"/>
        <v>1.2687999999999999</v>
      </c>
      <c r="E800" s="127">
        <f t="shared" si="186"/>
        <v>1.0410000002593733E-2</v>
      </c>
      <c r="F800" s="38">
        <f t="shared" si="187"/>
        <v>0.12687999999999999</v>
      </c>
      <c r="G800" s="38">
        <f t="shared" si="188"/>
        <v>1.0410000002593733E-3</v>
      </c>
      <c r="H800" s="38">
        <f t="shared" si="189"/>
        <v>0.16098534399999997</v>
      </c>
      <c r="I800" s="38">
        <f t="shared" si="190"/>
        <v>0.20425820446719994</v>
      </c>
      <c r="J800" s="38">
        <f t="shared" si="191"/>
        <v>0.25916280982798329</v>
      </c>
      <c r="K800" s="38">
        <f t="shared" si="192"/>
        <v>1.3208208003290928E-3</v>
      </c>
      <c r="L800" s="38">
        <f t="shared" si="193"/>
        <v>1.6758574314575528E-3</v>
      </c>
      <c r="M800" s="38">
        <f t="shared" ca="1" si="194"/>
        <v>4.907650744340521E-3</v>
      </c>
      <c r="N800" s="38">
        <f t="shared" ca="1" si="195"/>
        <v>3.0275847359799678E-6</v>
      </c>
      <c r="O800" s="128">
        <f t="shared" ca="1" si="196"/>
        <v>4602.4954386537402</v>
      </c>
      <c r="P800" s="38">
        <f t="shared" ca="1" si="197"/>
        <v>23847136.705496449</v>
      </c>
      <c r="Q800" s="38">
        <f t="shared" ca="1" si="198"/>
        <v>4809898.6963656042</v>
      </c>
      <c r="R800" s="12">
        <f t="shared" ca="1" si="199"/>
        <v>5.5023492582532123E-3</v>
      </c>
    </row>
    <row r="801" spans="1:18" x14ac:dyDescent="0.2">
      <c r="A801" s="12">
        <v>12688</v>
      </c>
      <c r="B801" s="12">
        <v>1.1409999999159481E-2</v>
      </c>
      <c r="C801" s="125">
        <v>0.1</v>
      </c>
      <c r="D801" s="127">
        <f t="shared" si="185"/>
        <v>1.2687999999999999</v>
      </c>
      <c r="E801" s="127">
        <f t="shared" si="186"/>
        <v>1.1409999999159481E-2</v>
      </c>
      <c r="F801" s="38">
        <f t="shared" si="187"/>
        <v>0.12687999999999999</v>
      </c>
      <c r="G801" s="38">
        <f t="shared" si="188"/>
        <v>1.1409999999159482E-3</v>
      </c>
      <c r="H801" s="38">
        <f t="shared" si="189"/>
        <v>0.16098534399999997</v>
      </c>
      <c r="I801" s="38">
        <f t="shared" si="190"/>
        <v>0.20425820446719994</v>
      </c>
      <c r="J801" s="38">
        <f t="shared" si="191"/>
        <v>0.25916280982798329</v>
      </c>
      <c r="K801" s="38">
        <f t="shared" si="192"/>
        <v>1.447700799893355E-3</v>
      </c>
      <c r="L801" s="38">
        <f t="shared" si="193"/>
        <v>1.8368427749046888E-3</v>
      </c>
      <c r="M801" s="38">
        <f t="shared" ca="1" si="194"/>
        <v>4.907650744340521E-3</v>
      </c>
      <c r="N801" s="38">
        <f t="shared" ca="1" si="195"/>
        <v>4.2280545831644687E-6</v>
      </c>
      <c r="O801" s="128">
        <f t="shared" ca="1" si="196"/>
        <v>4602.4954386537402</v>
      </c>
      <c r="P801" s="38">
        <f t="shared" ca="1" si="197"/>
        <v>23847136.705496449</v>
      </c>
      <c r="Q801" s="38">
        <f t="shared" ca="1" si="198"/>
        <v>4809898.6963656042</v>
      </c>
      <c r="R801" s="12">
        <f t="shared" ca="1" si="199"/>
        <v>6.5023492548189604E-3</v>
      </c>
    </row>
    <row r="802" spans="1:18" x14ac:dyDescent="0.2">
      <c r="A802" s="12">
        <v>12701</v>
      </c>
      <c r="B802" s="12">
        <v>2.3362499996437691E-3</v>
      </c>
      <c r="C802" s="125">
        <v>0.1</v>
      </c>
      <c r="D802" s="127">
        <f t="shared" si="185"/>
        <v>1.2701</v>
      </c>
      <c r="E802" s="127">
        <f t="shared" si="186"/>
        <v>2.3362499996437691E-3</v>
      </c>
      <c r="F802" s="38">
        <f t="shared" si="187"/>
        <v>0.12701000000000001</v>
      </c>
      <c r="G802" s="38">
        <f t="shared" si="188"/>
        <v>2.3362499996437691E-4</v>
      </c>
      <c r="H802" s="38">
        <f t="shared" si="189"/>
        <v>0.16131540100000002</v>
      </c>
      <c r="I802" s="38">
        <f t="shared" si="190"/>
        <v>0.20488669081010003</v>
      </c>
      <c r="J802" s="38">
        <f t="shared" si="191"/>
        <v>0.26022658599790804</v>
      </c>
      <c r="K802" s="38">
        <f t="shared" si="192"/>
        <v>2.9672711245475514E-4</v>
      </c>
      <c r="L802" s="38">
        <f t="shared" si="193"/>
        <v>3.768731055287845E-4</v>
      </c>
      <c r="M802" s="38">
        <f t="shared" ca="1" si="194"/>
        <v>4.9098745049161365E-3</v>
      </c>
      <c r="N802" s="38">
        <f t="shared" ca="1" si="195"/>
        <v>6.6235430941384385E-7</v>
      </c>
      <c r="O802" s="128">
        <f t="shared" ca="1" si="196"/>
        <v>4952.6056756694716</v>
      </c>
      <c r="P802" s="38">
        <f t="shared" ca="1" si="197"/>
        <v>23816692.753244139</v>
      </c>
      <c r="Q802" s="38">
        <f t="shared" ca="1" si="198"/>
        <v>4794655.3445317969</v>
      </c>
      <c r="R802" s="12">
        <f t="shared" ca="1" si="199"/>
        <v>-2.5736245052723674E-3</v>
      </c>
    </row>
    <row r="803" spans="1:18" x14ac:dyDescent="0.2">
      <c r="A803" s="12">
        <v>12707</v>
      </c>
      <c r="B803" s="12">
        <v>2.7637499952106737E-3</v>
      </c>
      <c r="C803" s="125">
        <v>0.1</v>
      </c>
      <c r="D803" s="127">
        <f t="shared" si="185"/>
        <v>1.2706999999999999</v>
      </c>
      <c r="E803" s="127">
        <f t="shared" si="186"/>
        <v>2.7637499952106737E-3</v>
      </c>
      <c r="F803" s="38">
        <f t="shared" si="187"/>
        <v>0.12706999999999999</v>
      </c>
      <c r="G803" s="38">
        <f t="shared" si="188"/>
        <v>2.7637499952106739E-4</v>
      </c>
      <c r="H803" s="38">
        <f t="shared" si="189"/>
        <v>0.16146784899999997</v>
      </c>
      <c r="I803" s="38">
        <f t="shared" si="190"/>
        <v>0.20517719572429996</v>
      </c>
      <c r="J803" s="38">
        <f t="shared" si="191"/>
        <v>0.26071866260686793</v>
      </c>
      <c r="K803" s="38">
        <f t="shared" si="192"/>
        <v>3.5118971189142034E-4</v>
      </c>
      <c r="L803" s="38">
        <f t="shared" si="193"/>
        <v>4.4625676690042778E-4</v>
      </c>
      <c r="M803" s="38">
        <f t="shared" ca="1" si="194"/>
        <v>4.9108982314496948E-3</v>
      </c>
      <c r="N803" s="38">
        <f t="shared" ca="1" si="195"/>
        <v>4.6102455483843396E-7</v>
      </c>
      <c r="O803" s="128">
        <f t="shared" ca="1" si="196"/>
        <v>5118.1584562950402</v>
      </c>
      <c r="P803" s="38">
        <f t="shared" ca="1" si="197"/>
        <v>23802540.901713748</v>
      </c>
      <c r="Q803" s="38">
        <f t="shared" ca="1" si="198"/>
        <v>4787603.8903397396</v>
      </c>
      <c r="R803" s="12">
        <f t="shared" ca="1" si="199"/>
        <v>-2.1471482362390212E-3</v>
      </c>
    </row>
    <row r="804" spans="1:18" x14ac:dyDescent="0.2">
      <c r="A804" s="12">
        <v>12717</v>
      </c>
      <c r="B804" s="12">
        <v>4.4762500037904829E-3</v>
      </c>
      <c r="C804" s="125">
        <v>0.1</v>
      </c>
      <c r="D804" s="127">
        <f t="shared" si="185"/>
        <v>1.2717000000000001</v>
      </c>
      <c r="E804" s="127">
        <f t="shared" si="186"/>
        <v>4.4762500037904829E-3</v>
      </c>
      <c r="F804" s="38">
        <f t="shared" si="187"/>
        <v>0.12717000000000001</v>
      </c>
      <c r="G804" s="38">
        <f t="shared" si="188"/>
        <v>4.476250003790483E-4</v>
      </c>
      <c r="H804" s="38">
        <f t="shared" si="189"/>
        <v>0.16172208900000001</v>
      </c>
      <c r="I804" s="38">
        <f t="shared" si="190"/>
        <v>0.20566198058130003</v>
      </c>
      <c r="J804" s="38">
        <f t="shared" si="191"/>
        <v>0.26154034070523924</v>
      </c>
      <c r="K804" s="38">
        <f t="shared" si="192"/>
        <v>5.6924471298203572E-4</v>
      </c>
      <c r="L804" s="38">
        <f t="shared" si="193"/>
        <v>7.2390850149925488E-4</v>
      </c>
      <c r="M804" s="38">
        <f t="shared" ca="1" si="194"/>
        <v>4.9126007588283054E-3</v>
      </c>
      <c r="N804" s="38">
        <f t="shared" ca="1" si="195"/>
        <v>1.9040198142207777E-8</v>
      </c>
      <c r="O804" s="128">
        <f t="shared" ca="1" si="196"/>
        <v>5399.6021259494146</v>
      </c>
      <c r="P804" s="38">
        <f t="shared" ca="1" si="197"/>
        <v>23778813.229852628</v>
      </c>
      <c r="Q804" s="38">
        <f t="shared" ca="1" si="198"/>
        <v>4775829.0457993411</v>
      </c>
      <c r="R804" s="12">
        <f t="shared" ca="1" si="199"/>
        <v>-4.3635075503782247E-4</v>
      </c>
    </row>
    <row r="805" spans="1:18" x14ac:dyDescent="0.2">
      <c r="A805" s="12">
        <v>12731</v>
      </c>
      <c r="B805" s="12">
        <v>6.4737499924376607E-3</v>
      </c>
      <c r="C805" s="125">
        <v>0.1</v>
      </c>
      <c r="D805" s="127">
        <f t="shared" si="185"/>
        <v>1.2730999999999999</v>
      </c>
      <c r="E805" s="127">
        <f t="shared" si="186"/>
        <v>6.4737499924376607E-3</v>
      </c>
      <c r="F805" s="38">
        <f t="shared" si="187"/>
        <v>0.12731000000000001</v>
      </c>
      <c r="G805" s="38">
        <f t="shared" si="188"/>
        <v>6.4737499924376611E-4</v>
      </c>
      <c r="H805" s="38">
        <f t="shared" si="189"/>
        <v>0.162078361</v>
      </c>
      <c r="I805" s="38">
        <f t="shared" si="190"/>
        <v>0.20634196138909999</v>
      </c>
      <c r="J805" s="38">
        <f t="shared" si="191"/>
        <v>0.26269395104446319</v>
      </c>
      <c r="K805" s="38">
        <f t="shared" si="192"/>
        <v>8.2417311153723852E-4</v>
      </c>
      <c r="L805" s="38">
        <f t="shared" si="193"/>
        <v>1.0492547882980582E-3</v>
      </c>
      <c r="M805" s="38">
        <f t="shared" ca="1" si="194"/>
        <v>4.914976561785989E-3</v>
      </c>
      <c r="N805" s="38">
        <f t="shared" ca="1" si="195"/>
        <v>2.4297746081055819E-7</v>
      </c>
      <c r="O805" s="128">
        <f t="shared" ca="1" si="196"/>
        <v>5805.1327868780836</v>
      </c>
      <c r="P805" s="38">
        <f t="shared" ca="1" si="197"/>
        <v>23745298.332693398</v>
      </c>
      <c r="Q805" s="38">
        <f t="shared" ca="1" si="198"/>
        <v>4759297.4432917684</v>
      </c>
      <c r="R805" s="12">
        <f t="shared" ca="1" si="199"/>
        <v>1.5587734306516717E-3</v>
      </c>
    </row>
    <row r="806" spans="1:18" x14ac:dyDescent="0.2">
      <c r="A806" s="12">
        <v>12753</v>
      </c>
      <c r="B806" s="12">
        <v>1.6041249997215346E-2</v>
      </c>
      <c r="C806" s="125">
        <v>0.1</v>
      </c>
      <c r="D806" s="127">
        <f t="shared" si="185"/>
        <v>1.2753000000000001</v>
      </c>
      <c r="E806" s="127">
        <f t="shared" si="186"/>
        <v>1.6041249997215346E-2</v>
      </c>
      <c r="F806" s="38">
        <f t="shared" si="187"/>
        <v>0.12753</v>
      </c>
      <c r="G806" s="38">
        <f t="shared" si="188"/>
        <v>1.6041249997215347E-3</v>
      </c>
      <c r="H806" s="38">
        <f t="shared" si="189"/>
        <v>0.16263900900000003</v>
      </c>
      <c r="I806" s="38">
        <f t="shared" si="190"/>
        <v>0.20741352817770006</v>
      </c>
      <c r="J806" s="38">
        <f t="shared" si="191"/>
        <v>0.26451447248502091</v>
      </c>
      <c r="K806" s="38">
        <f t="shared" si="192"/>
        <v>2.0457406121448733E-3</v>
      </c>
      <c r="L806" s="38">
        <f t="shared" si="193"/>
        <v>2.6089330026683572E-3</v>
      </c>
      <c r="M806" s="38">
        <f t="shared" ca="1" si="194"/>
        <v>4.9186917330560406E-3</v>
      </c>
      <c r="N806" s="38">
        <f t="shared" ca="1" si="195"/>
        <v>1.2371130233961845E-5</v>
      </c>
      <c r="O806" s="128">
        <f t="shared" ca="1" si="196"/>
        <v>6469.2097206168319</v>
      </c>
      <c r="P806" s="38">
        <f t="shared" ca="1" si="197"/>
        <v>23691935.713234216</v>
      </c>
      <c r="Q806" s="38">
        <f t="shared" ca="1" si="198"/>
        <v>4733209.8065898214</v>
      </c>
      <c r="R806" s="12">
        <f t="shared" ca="1" si="199"/>
        <v>1.1122558264159305E-2</v>
      </c>
    </row>
    <row r="807" spans="1:18" x14ac:dyDescent="0.2">
      <c r="A807" s="12">
        <v>12804</v>
      </c>
      <c r="B807" s="12">
        <v>5.8749999952851795E-3</v>
      </c>
      <c r="C807" s="125">
        <v>1</v>
      </c>
      <c r="D807" s="127">
        <f t="shared" si="185"/>
        <v>1.2804</v>
      </c>
      <c r="E807" s="127">
        <f t="shared" si="186"/>
        <v>5.8749999952851795E-3</v>
      </c>
      <c r="F807" s="38">
        <f t="shared" si="187"/>
        <v>1.2804</v>
      </c>
      <c r="G807" s="38">
        <f t="shared" si="188"/>
        <v>5.8749999952851795E-3</v>
      </c>
      <c r="H807" s="38">
        <f t="shared" si="189"/>
        <v>1.6394241599999999</v>
      </c>
      <c r="I807" s="38">
        <f t="shared" si="190"/>
        <v>2.0991186944639999</v>
      </c>
      <c r="J807" s="38">
        <f t="shared" si="191"/>
        <v>2.6877115763917052</v>
      </c>
      <c r="K807" s="38">
        <f t="shared" si="192"/>
        <v>7.5223499939631438E-3</v>
      </c>
      <c r="L807" s="38">
        <f t="shared" si="193"/>
        <v>9.6316169322704093E-3</v>
      </c>
      <c r="M807" s="38">
        <f t="shared" ca="1" si="194"/>
        <v>4.927218464857182E-3</v>
      </c>
      <c r="N807" s="38">
        <f t="shared" ca="1" si="195"/>
        <v>8.9828982942043719E-7</v>
      </c>
      <c r="O807" s="128">
        <f t="shared" ca="1" si="196"/>
        <v>813192.31799693091</v>
      </c>
      <c r="P807" s="38">
        <f t="shared" ca="1" si="197"/>
        <v>2356497375.5290146</v>
      </c>
      <c r="Q807" s="38">
        <f t="shared" ca="1" si="198"/>
        <v>467222822.65452427</v>
      </c>
      <c r="R807" s="12">
        <f t="shared" ca="1" si="199"/>
        <v>9.477815304279975E-4</v>
      </c>
    </row>
    <row r="808" spans="1:18" x14ac:dyDescent="0.2">
      <c r="A808" s="12">
        <v>12957</v>
      </c>
      <c r="B808" s="12">
        <v>2.5762500008568168E-3</v>
      </c>
      <c r="C808" s="125">
        <v>0.1</v>
      </c>
      <c r="D808" s="127">
        <f t="shared" si="185"/>
        <v>1.2957000000000001</v>
      </c>
      <c r="E808" s="127">
        <f t="shared" si="186"/>
        <v>2.5762500008568168E-3</v>
      </c>
      <c r="F808" s="38">
        <f t="shared" si="187"/>
        <v>0.12957000000000002</v>
      </c>
      <c r="G808" s="38">
        <f t="shared" si="188"/>
        <v>2.5762500008568167E-4</v>
      </c>
      <c r="H808" s="38">
        <f t="shared" si="189"/>
        <v>0.16788384900000003</v>
      </c>
      <c r="I808" s="38">
        <f t="shared" si="190"/>
        <v>0.21752710314930004</v>
      </c>
      <c r="J808" s="38">
        <f t="shared" si="191"/>
        <v>0.28184986755054808</v>
      </c>
      <c r="K808" s="38">
        <f t="shared" si="192"/>
        <v>3.3380471261101777E-4</v>
      </c>
      <c r="L808" s="38">
        <f t="shared" si="193"/>
        <v>4.3251076613009577E-4</v>
      </c>
      <c r="M808" s="38">
        <f t="shared" ca="1" si="194"/>
        <v>4.9520800994198415E-3</v>
      </c>
      <c r="N808" s="38">
        <f t="shared" ca="1" si="195"/>
        <v>5.6445686572379926E-7</v>
      </c>
      <c r="O808" s="128">
        <f t="shared" ca="1" si="196"/>
        <v>14093.616212361609</v>
      </c>
      <c r="P808" s="38">
        <f t="shared" ca="1" si="197"/>
        <v>23157133.980095804</v>
      </c>
      <c r="Q808" s="38">
        <f t="shared" ca="1" si="198"/>
        <v>4485234.9729164457</v>
      </c>
      <c r="R808" s="12">
        <f t="shared" ca="1" si="199"/>
        <v>-2.3758300985630247E-3</v>
      </c>
    </row>
    <row r="809" spans="1:18" x14ac:dyDescent="0.2">
      <c r="A809" s="12">
        <v>13002</v>
      </c>
      <c r="B809" s="12">
        <v>8.7825000009615906E-3</v>
      </c>
      <c r="C809" s="125">
        <v>0.1</v>
      </c>
      <c r="D809" s="127">
        <f t="shared" si="185"/>
        <v>1.3002</v>
      </c>
      <c r="E809" s="127">
        <f t="shared" si="186"/>
        <v>8.7825000009615906E-3</v>
      </c>
      <c r="F809" s="38">
        <f t="shared" si="187"/>
        <v>0.13002</v>
      </c>
      <c r="G809" s="38">
        <f t="shared" si="188"/>
        <v>8.782500000961591E-4</v>
      </c>
      <c r="H809" s="38">
        <f t="shared" si="189"/>
        <v>0.16905200400000001</v>
      </c>
      <c r="I809" s="38">
        <f t="shared" si="190"/>
        <v>0.21980141560080002</v>
      </c>
      <c r="J809" s="38">
        <f t="shared" si="191"/>
        <v>0.2857858005641602</v>
      </c>
      <c r="K809" s="38">
        <f t="shared" si="192"/>
        <v>1.141900650125026E-3</v>
      </c>
      <c r="L809" s="38">
        <f t="shared" si="193"/>
        <v>1.4846992252925588E-3</v>
      </c>
      <c r="M809" s="38">
        <f t="shared" ca="1" si="194"/>
        <v>4.9591872193799208E-3</v>
      </c>
      <c r="N809" s="38">
        <f t="shared" ca="1" si="195"/>
        <v>1.4617720625805765E-6</v>
      </c>
      <c r="O809" s="128">
        <f t="shared" ca="1" si="196"/>
        <v>16106.457132659525</v>
      </c>
      <c r="P809" s="38">
        <f t="shared" ca="1" si="197"/>
        <v>23029604.617061578</v>
      </c>
      <c r="Q809" s="38">
        <f t="shared" ca="1" si="198"/>
        <v>4429142.7335534384</v>
      </c>
      <c r="R809" s="12">
        <f t="shared" ca="1" si="199"/>
        <v>3.8233127815816698E-3</v>
      </c>
    </row>
    <row r="810" spans="1:18" x14ac:dyDescent="0.2">
      <c r="A810" s="12">
        <v>13065</v>
      </c>
      <c r="B810" s="12">
        <v>7.2712499968474731E-3</v>
      </c>
      <c r="C810" s="125">
        <v>0.1</v>
      </c>
      <c r="D810" s="127">
        <f t="shared" si="185"/>
        <v>1.3065</v>
      </c>
      <c r="E810" s="127">
        <f t="shared" si="186"/>
        <v>7.2712499968474731E-3</v>
      </c>
      <c r="F810" s="38">
        <f t="shared" si="187"/>
        <v>0.13065000000000002</v>
      </c>
      <c r="G810" s="38">
        <f t="shared" si="188"/>
        <v>7.2712499968474731E-4</v>
      </c>
      <c r="H810" s="38">
        <f t="shared" si="189"/>
        <v>0.17069422500000003</v>
      </c>
      <c r="I810" s="38">
        <f t="shared" si="190"/>
        <v>0.22301200496250004</v>
      </c>
      <c r="J810" s="38">
        <f t="shared" si="191"/>
        <v>0.29136518448350629</v>
      </c>
      <c r="K810" s="38">
        <f t="shared" si="192"/>
        <v>9.4998881208812236E-4</v>
      </c>
      <c r="L810" s="38">
        <f t="shared" si="193"/>
        <v>1.2411603829931318E-3</v>
      </c>
      <c r="M810" s="38">
        <f t="shared" ca="1" si="194"/>
        <v>4.9689805460334845E-3</v>
      </c>
      <c r="N810" s="38">
        <f t="shared" ca="1" si="195"/>
        <v>5.3004446241513449E-7</v>
      </c>
      <c r="O810" s="128">
        <f t="shared" ca="1" si="196"/>
        <v>19107.979636684337</v>
      </c>
      <c r="P810" s="38">
        <f t="shared" ca="1" si="197"/>
        <v>22845377.411360547</v>
      </c>
      <c r="Q810" s="38">
        <f t="shared" ca="1" si="198"/>
        <v>4349828.537609688</v>
      </c>
      <c r="R810" s="12">
        <f t="shared" ca="1" si="199"/>
        <v>2.3022694508139886E-3</v>
      </c>
    </row>
    <row r="811" spans="1:18" x14ac:dyDescent="0.2">
      <c r="A811" s="12">
        <v>13100</v>
      </c>
      <c r="B811" s="12">
        <v>6.76499999826774E-3</v>
      </c>
      <c r="C811" s="125">
        <v>0.1</v>
      </c>
      <c r="D811" s="127">
        <f t="shared" si="185"/>
        <v>1.31</v>
      </c>
      <c r="E811" s="127">
        <f t="shared" si="186"/>
        <v>6.76499999826774E-3</v>
      </c>
      <c r="F811" s="38">
        <f t="shared" si="187"/>
        <v>0.13100000000000001</v>
      </c>
      <c r="G811" s="38">
        <f t="shared" si="188"/>
        <v>6.76499999826774E-4</v>
      </c>
      <c r="H811" s="38">
        <f t="shared" si="189"/>
        <v>0.17161000000000001</v>
      </c>
      <c r="I811" s="38">
        <f t="shared" si="190"/>
        <v>0.22480910000000001</v>
      </c>
      <c r="J811" s="38">
        <f t="shared" si="191"/>
        <v>0.29449992100000005</v>
      </c>
      <c r="K811" s="38">
        <f t="shared" si="192"/>
        <v>8.8621499977307398E-4</v>
      </c>
      <c r="L811" s="38">
        <f t="shared" si="193"/>
        <v>1.1609416497027269E-3</v>
      </c>
      <c r="M811" s="38">
        <f t="shared" ca="1" si="194"/>
        <v>4.9743423178036025E-3</v>
      </c>
      <c r="N811" s="38">
        <f t="shared" ca="1" si="195"/>
        <v>3.2064549286052053E-7</v>
      </c>
      <c r="O811" s="128">
        <f t="shared" ca="1" si="196"/>
        <v>20864.075770923384</v>
      </c>
      <c r="P811" s="38">
        <f t="shared" ca="1" si="197"/>
        <v>22740191.373027276</v>
      </c>
      <c r="Q811" s="38">
        <f t="shared" ca="1" si="198"/>
        <v>4305383.6324300868</v>
      </c>
      <c r="R811" s="12">
        <f t="shared" ca="1" si="199"/>
        <v>1.7906576804641375E-3</v>
      </c>
    </row>
    <row r="812" spans="1:18" x14ac:dyDescent="0.2">
      <c r="A812" s="12">
        <v>13108</v>
      </c>
      <c r="B812" s="12">
        <v>8.3349999986239709E-3</v>
      </c>
      <c r="C812" s="125">
        <v>0.1</v>
      </c>
      <c r="D812" s="127">
        <f t="shared" si="185"/>
        <v>1.3108</v>
      </c>
      <c r="E812" s="127">
        <f t="shared" si="186"/>
        <v>8.3349999986239709E-3</v>
      </c>
      <c r="F812" s="38">
        <f t="shared" si="187"/>
        <v>0.13108</v>
      </c>
      <c r="G812" s="38">
        <f t="shared" si="188"/>
        <v>8.3349999986239711E-4</v>
      </c>
      <c r="H812" s="38">
        <f t="shared" si="189"/>
        <v>0.17181966400000001</v>
      </c>
      <c r="I812" s="38">
        <f t="shared" si="190"/>
        <v>0.22522121557120001</v>
      </c>
      <c r="J812" s="38">
        <f t="shared" si="191"/>
        <v>0.29521996937072897</v>
      </c>
      <c r="K812" s="38">
        <f t="shared" si="192"/>
        <v>1.09255179981963E-3</v>
      </c>
      <c r="L812" s="38">
        <f t="shared" si="193"/>
        <v>1.432116899203571E-3</v>
      </c>
      <c r="M812" s="38">
        <f t="shared" ca="1" si="194"/>
        <v>4.9755599460888679E-3</v>
      </c>
      <c r="N812" s="38">
        <f t="shared" ca="1" si="195"/>
        <v>1.1285837466577056E-6</v>
      </c>
      <c r="O812" s="128">
        <f t="shared" ca="1" si="196"/>
        <v>21274.062888302644</v>
      </c>
      <c r="P812" s="38">
        <f t="shared" ca="1" si="197"/>
        <v>22715866.460236806</v>
      </c>
      <c r="Q812" s="38">
        <f t="shared" ca="1" si="198"/>
        <v>4295187.6153779542</v>
      </c>
      <c r="R812" s="12">
        <f t="shared" ca="1" si="199"/>
        <v>3.359440052535103E-3</v>
      </c>
    </row>
    <row r="813" spans="1:18" x14ac:dyDescent="0.2">
      <c r="A813" s="12">
        <v>13110</v>
      </c>
      <c r="B813" s="12">
        <v>6.4774999918881804E-3</v>
      </c>
      <c r="C813" s="125">
        <v>0.1</v>
      </c>
      <c r="D813" s="127">
        <f t="shared" si="185"/>
        <v>1.3109999999999999</v>
      </c>
      <c r="E813" s="127">
        <f t="shared" si="186"/>
        <v>6.4774999918881804E-3</v>
      </c>
      <c r="F813" s="38">
        <f t="shared" si="187"/>
        <v>0.13109999999999999</v>
      </c>
      <c r="G813" s="38">
        <f t="shared" si="188"/>
        <v>6.4774999918881804E-4</v>
      </c>
      <c r="H813" s="38">
        <f t="shared" si="189"/>
        <v>0.17187209999999997</v>
      </c>
      <c r="I813" s="38">
        <f t="shared" si="190"/>
        <v>0.22532432309999995</v>
      </c>
      <c r="J813" s="38">
        <f t="shared" si="191"/>
        <v>0.29540018758409992</v>
      </c>
      <c r="K813" s="38">
        <f t="shared" si="192"/>
        <v>8.4920024893654037E-4</v>
      </c>
      <c r="L813" s="38">
        <f t="shared" si="193"/>
        <v>1.1133015263558043E-3</v>
      </c>
      <c r="M813" s="38">
        <f t="shared" ca="1" si="194"/>
        <v>4.9758638927213531E-3</v>
      </c>
      <c r="N813" s="38">
        <f t="shared" ca="1" si="195"/>
        <v>2.254910974320966E-7</v>
      </c>
      <c r="O813" s="128">
        <f t="shared" ca="1" si="196"/>
        <v>21377.05218141868</v>
      </c>
      <c r="P813" s="38">
        <f t="shared" ca="1" si="197"/>
        <v>22709768.869152848</v>
      </c>
      <c r="Q813" s="38">
        <f t="shared" ca="1" si="198"/>
        <v>4292636.4761800915</v>
      </c>
      <c r="R813" s="12">
        <f t="shared" ca="1" si="199"/>
        <v>1.5016360991668273E-3</v>
      </c>
    </row>
    <row r="814" spans="1:18" x14ac:dyDescent="0.2">
      <c r="A814" s="12">
        <v>13119</v>
      </c>
      <c r="B814" s="12">
        <v>5.1187499921070412E-3</v>
      </c>
      <c r="C814" s="125">
        <v>0.1</v>
      </c>
      <c r="D814" s="127">
        <f t="shared" si="185"/>
        <v>1.3119000000000001</v>
      </c>
      <c r="E814" s="127">
        <f t="shared" si="186"/>
        <v>5.1187499921070412E-3</v>
      </c>
      <c r="F814" s="38">
        <f t="shared" si="187"/>
        <v>0.13119</v>
      </c>
      <c r="G814" s="38">
        <f t="shared" si="188"/>
        <v>5.1187499921070414E-4</v>
      </c>
      <c r="H814" s="38">
        <f t="shared" si="189"/>
        <v>0.17210816100000001</v>
      </c>
      <c r="I814" s="38">
        <f t="shared" si="190"/>
        <v>0.22578869641590002</v>
      </c>
      <c r="J814" s="38">
        <f t="shared" si="191"/>
        <v>0.29621219082801925</v>
      </c>
      <c r="K814" s="38">
        <f t="shared" si="192"/>
        <v>6.7152881146452276E-4</v>
      </c>
      <c r="L814" s="38">
        <f t="shared" si="193"/>
        <v>8.8097864776030745E-4</v>
      </c>
      <c r="M814" s="38">
        <f t="shared" ca="1" si="194"/>
        <v>4.9772293733953152E-3</v>
      </c>
      <c r="N814" s="38">
        <f t="shared" ca="1" si="195"/>
        <v>2.0028085520549722E-9</v>
      </c>
      <c r="O814" s="128">
        <f t="shared" ca="1" si="196"/>
        <v>21842.927111848843</v>
      </c>
      <c r="P814" s="38">
        <f t="shared" ca="1" si="197"/>
        <v>22682248.829138365</v>
      </c>
      <c r="Q814" s="38">
        <f t="shared" ca="1" si="198"/>
        <v>4281145.8380826013</v>
      </c>
      <c r="R814" s="12">
        <f t="shared" ca="1" si="199"/>
        <v>1.4152061871172596E-4</v>
      </c>
    </row>
    <row r="815" spans="1:18" x14ac:dyDescent="0.2">
      <c r="A815" s="12">
        <v>13124</v>
      </c>
      <c r="B815" s="12">
        <v>4.4749999942723662E-3</v>
      </c>
      <c r="C815" s="125">
        <v>0.1</v>
      </c>
      <c r="D815" s="127">
        <f t="shared" si="185"/>
        <v>1.3124</v>
      </c>
      <c r="E815" s="127">
        <f t="shared" si="186"/>
        <v>4.4749999942723662E-3</v>
      </c>
      <c r="F815" s="38">
        <f t="shared" si="187"/>
        <v>0.13124</v>
      </c>
      <c r="G815" s="38">
        <f t="shared" si="188"/>
        <v>4.4749999942723663E-4</v>
      </c>
      <c r="H815" s="38">
        <f t="shared" si="189"/>
        <v>0.172239376</v>
      </c>
      <c r="I815" s="38">
        <f t="shared" si="190"/>
        <v>0.22604695706239999</v>
      </c>
      <c r="J815" s="38">
        <f t="shared" si="191"/>
        <v>0.29666402644869377</v>
      </c>
      <c r="K815" s="38">
        <f t="shared" si="192"/>
        <v>5.872989992483054E-4</v>
      </c>
      <c r="L815" s="38">
        <f t="shared" si="193"/>
        <v>7.7077120661347596E-4</v>
      </c>
      <c r="M815" s="38">
        <f t="shared" ca="1" si="194"/>
        <v>4.9779863622338291E-3</v>
      </c>
      <c r="N815" s="38">
        <f t="shared" ca="1" si="195"/>
        <v>2.529952863550642E-8</v>
      </c>
      <c r="O815" s="128">
        <f t="shared" ca="1" si="196"/>
        <v>22103.451010941</v>
      </c>
      <c r="P815" s="38">
        <f t="shared" ca="1" si="197"/>
        <v>22666902.79945384</v>
      </c>
      <c r="Q815" s="38">
        <f t="shared" ca="1" si="198"/>
        <v>4274754.7512689438</v>
      </c>
      <c r="R815" s="12">
        <f t="shared" ca="1" si="199"/>
        <v>-5.0298636796146292E-4</v>
      </c>
    </row>
    <row r="816" spans="1:18" x14ac:dyDescent="0.2">
      <c r="A816" s="12">
        <v>13130</v>
      </c>
      <c r="B816" s="12">
        <v>3.9025000005494803E-3</v>
      </c>
      <c r="C816" s="125">
        <v>0.1</v>
      </c>
      <c r="D816" s="127">
        <f t="shared" si="185"/>
        <v>1.3129999999999999</v>
      </c>
      <c r="E816" s="127">
        <f t="shared" si="186"/>
        <v>3.9025000005494803E-3</v>
      </c>
      <c r="F816" s="38">
        <f t="shared" si="187"/>
        <v>0.1313</v>
      </c>
      <c r="G816" s="38">
        <f t="shared" si="188"/>
        <v>3.9025000005494804E-4</v>
      </c>
      <c r="H816" s="38">
        <f t="shared" si="189"/>
        <v>0.17239689999999999</v>
      </c>
      <c r="I816" s="38">
        <f t="shared" si="190"/>
        <v>0.22635712969999999</v>
      </c>
      <c r="J816" s="38">
        <f t="shared" si="191"/>
        <v>0.2972069112961</v>
      </c>
      <c r="K816" s="38">
        <f t="shared" si="192"/>
        <v>5.1239825007214676E-4</v>
      </c>
      <c r="L816" s="38">
        <f t="shared" si="193"/>
        <v>6.7277890234472863E-4</v>
      </c>
      <c r="M816" s="38">
        <f t="shared" ca="1" si="194"/>
        <v>4.9788932293919003E-3</v>
      </c>
      <c r="N816" s="38">
        <f t="shared" ca="1" si="195"/>
        <v>1.1586223830978103E-7</v>
      </c>
      <c r="O816" s="128">
        <f t="shared" ca="1" si="196"/>
        <v>22417.676405647264</v>
      </c>
      <c r="P816" s="38">
        <f t="shared" ca="1" si="197"/>
        <v>22648433.791259997</v>
      </c>
      <c r="Q816" s="38">
        <f t="shared" ca="1" si="198"/>
        <v>4267078.5105057284</v>
      </c>
      <c r="R816" s="12">
        <f t="shared" ca="1" si="199"/>
        <v>-1.07639322884242E-3</v>
      </c>
    </row>
    <row r="817" spans="1:18" x14ac:dyDescent="0.2">
      <c r="A817" s="12">
        <v>13135</v>
      </c>
      <c r="B817" s="12">
        <v>3.2587499954388477E-3</v>
      </c>
      <c r="C817" s="125">
        <v>0.1</v>
      </c>
      <c r="D817" s="127">
        <f t="shared" si="185"/>
        <v>1.3134999999999999</v>
      </c>
      <c r="E817" s="127">
        <f t="shared" si="186"/>
        <v>3.2587499954388477E-3</v>
      </c>
      <c r="F817" s="38">
        <f t="shared" si="187"/>
        <v>0.13134999999999999</v>
      </c>
      <c r="G817" s="38">
        <f t="shared" si="188"/>
        <v>3.2587499954388481E-4</v>
      </c>
      <c r="H817" s="38">
        <f t="shared" si="189"/>
        <v>0.17252822499999998</v>
      </c>
      <c r="I817" s="38">
        <f t="shared" si="190"/>
        <v>0.22661582353749996</v>
      </c>
      <c r="J817" s="38">
        <f t="shared" si="191"/>
        <v>0.29765988421650619</v>
      </c>
      <c r="K817" s="38">
        <f t="shared" si="192"/>
        <v>4.2803681190089267E-4</v>
      </c>
      <c r="L817" s="38">
        <f t="shared" si="193"/>
        <v>5.6222635243182253E-4</v>
      </c>
      <c r="M817" s="38">
        <f t="shared" ca="1" si="194"/>
        <v>4.9796476858168376E-3</v>
      </c>
      <c r="N817" s="38">
        <f t="shared" ca="1" si="195"/>
        <v>2.9614888607483001E-7</v>
      </c>
      <c r="O817" s="128">
        <f t="shared" ca="1" si="196"/>
        <v>22680.854590143648</v>
      </c>
      <c r="P817" s="38">
        <f t="shared" ca="1" si="197"/>
        <v>22632998.195543002</v>
      </c>
      <c r="Q817" s="38">
        <f t="shared" ca="1" si="198"/>
        <v>4260675.8891631784</v>
      </c>
      <c r="R817" s="12">
        <f t="shared" ca="1" si="199"/>
        <v>-1.7208976903779899E-3</v>
      </c>
    </row>
    <row r="818" spans="1:18" x14ac:dyDescent="0.2">
      <c r="A818" s="12">
        <v>13151</v>
      </c>
      <c r="B818" s="12">
        <v>8.3987499965587631E-3</v>
      </c>
      <c r="C818" s="125">
        <v>0.1</v>
      </c>
      <c r="D818" s="127">
        <f t="shared" si="185"/>
        <v>1.3150999999999999</v>
      </c>
      <c r="E818" s="127">
        <f t="shared" si="186"/>
        <v>8.3987499965587631E-3</v>
      </c>
      <c r="F818" s="38">
        <f t="shared" si="187"/>
        <v>0.13150999999999999</v>
      </c>
      <c r="G818" s="38">
        <f t="shared" si="188"/>
        <v>8.3987499965587631E-4</v>
      </c>
      <c r="H818" s="38">
        <f t="shared" si="189"/>
        <v>0.17294880099999999</v>
      </c>
      <c r="I818" s="38">
        <f t="shared" si="190"/>
        <v>0.22744496819509996</v>
      </c>
      <c r="J818" s="38">
        <f t="shared" si="191"/>
        <v>0.29911287767337597</v>
      </c>
      <c r="K818" s="38">
        <f t="shared" si="192"/>
        <v>1.1045196120474429E-3</v>
      </c>
      <c r="L818" s="38">
        <f t="shared" si="193"/>
        <v>1.4525537418035922E-3</v>
      </c>
      <c r="M818" s="38">
        <f t="shared" ca="1" si="194"/>
        <v>4.982054211004271E-3</v>
      </c>
      <c r="N818" s="38">
        <f t="shared" ca="1" si="195"/>
        <v>1.1673810091025828E-6</v>
      </c>
      <c r="O818" s="128">
        <f t="shared" ca="1" si="196"/>
        <v>23531.040250624697</v>
      </c>
      <c r="P818" s="38">
        <f t="shared" ca="1" si="197"/>
        <v>22583331.442387465</v>
      </c>
      <c r="Q818" s="38">
        <f t="shared" ca="1" si="198"/>
        <v>4240152.6222652877</v>
      </c>
      <c r="R818" s="12">
        <f t="shared" ca="1" si="199"/>
        <v>3.4166957855544921E-3</v>
      </c>
    </row>
    <row r="819" spans="1:18" x14ac:dyDescent="0.2">
      <c r="A819" s="12">
        <v>13156</v>
      </c>
      <c r="B819" s="12">
        <v>7.7549999987240881E-3</v>
      </c>
      <c r="C819" s="125">
        <v>0.1</v>
      </c>
      <c r="D819" s="127">
        <f t="shared" si="185"/>
        <v>1.3156000000000001</v>
      </c>
      <c r="E819" s="127">
        <f t="shared" si="186"/>
        <v>7.7549999987240881E-3</v>
      </c>
      <c r="F819" s="38">
        <f t="shared" si="187"/>
        <v>0.13156000000000001</v>
      </c>
      <c r="G819" s="38">
        <f t="shared" si="188"/>
        <v>7.7549999987240885E-4</v>
      </c>
      <c r="H819" s="38">
        <f t="shared" si="189"/>
        <v>0.17308033600000003</v>
      </c>
      <c r="I819" s="38">
        <f t="shared" si="190"/>
        <v>0.22770449004160007</v>
      </c>
      <c r="J819" s="38">
        <f t="shared" si="191"/>
        <v>0.29956802709872909</v>
      </c>
      <c r="K819" s="38">
        <f t="shared" si="192"/>
        <v>1.0202477998321412E-3</v>
      </c>
      <c r="L819" s="38">
        <f t="shared" si="193"/>
        <v>1.3422380054591652E-3</v>
      </c>
      <c r="M819" s="38">
        <f t="shared" ca="1" si="194"/>
        <v>4.9828038328214759E-3</v>
      </c>
      <c r="N819" s="38">
        <f t="shared" ca="1" si="195"/>
        <v>7.685071582245144E-7</v>
      </c>
      <c r="O819" s="128">
        <f t="shared" ca="1" si="196"/>
        <v>23799.20676208023</v>
      </c>
      <c r="P819" s="38">
        <f t="shared" ca="1" si="197"/>
        <v>22567725.489391454</v>
      </c>
      <c r="Q819" s="38">
        <f t="shared" ca="1" si="198"/>
        <v>4233728.2842609677</v>
      </c>
      <c r="R819" s="12">
        <f t="shared" ca="1" si="199"/>
        <v>2.7721961659026122E-3</v>
      </c>
    </row>
    <row r="820" spans="1:18" x14ac:dyDescent="0.2">
      <c r="A820" s="12">
        <v>13182.5</v>
      </c>
      <c r="B820" s="12">
        <v>6.1431249996530823E-3</v>
      </c>
      <c r="C820" s="125">
        <v>1</v>
      </c>
      <c r="D820" s="127">
        <f t="shared" si="185"/>
        <v>1.3182499999999999</v>
      </c>
      <c r="E820" s="127">
        <f t="shared" si="186"/>
        <v>6.1431249996530823E-3</v>
      </c>
      <c r="F820" s="38">
        <f t="shared" si="187"/>
        <v>1.3182499999999999</v>
      </c>
      <c r="G820" s="38">
        <f t="shared" si="188"/>
        <v>6.1431249996530823E-3</v>
      </c>
      <c r="H820" s="38">
        <f t="shared" si="189"/>
        <v>1.7377830624999997</v>
      </c>
      <c r="I820" s="38">
        <f t="shared" si="190"/>
        <v>2.2908325221406245</v>
      </c>
      <c r="J820" s="38">
        <f t="shared" si="191"/>
        <v>3.0198899723118782</v>
      </c>
      <c r="K820" s="38">
        <f t="shared" si="192"/>
        <v>8.0981745307926751E-3</v>
      </c>
      <c r="L820" s="38">
        <f t="shared" si="193"/>
        <v>1.0675418575217444E-2</v>
      </c>
      <c r="M820" s="38">
        <f t="shared" ca="1" si="194"/>
        <v>4.9867576108869266E-3</v>
      </c>
      <c r="N820" s="38">
        <f t="shared" ca="1" si="195"/>
        <v>1.3371855378018575E-6</v>
      </c>
      <c r="O820" s="128">
        <f t="shared" ca="1" si="196"/>
        <v>2523992.4109762027</v>
      </c>
      <c r="P820" s="38">
        <f t="shared" ca="1" si="197"/>
        <v>2248433996.9720922</v>
      </c>
      <c r="Q820" s="38">
        <f t="shared" ca="1" si="198"/>
        <v>419959449.95247704</v>
      </c>
      <c r="R820" s="12">
        <f t="shared" ca="1" si="199"/>
        <v>1.1563673887661557E-3</v>
      </c>
    </row>
    <row r="821" spans="1:18" x14ac:dyDescent="0.2">
      <c r="A821" s="12">
        <v>13182.5</v>
      </c>
      <c r="B821" s="12">
        <v>6.1431249996530823E-3</v>
      </c>
      <c r="C821" s="125">
        <v>1</v>
      </c>
      <c r="D821" s="127">
        <f t="shared" si="185"/>
        <v>1.3182499999999999</v>
      </c>
      <c r="E821" s="127">
        <f t="shared" si="186"/>
        <v>6.1431249996530823E-3</v>
      </c>
      <c r="F821" s="38">
        <f t="shared" si="187"/>
        <v>1.3182499999999999</v>
      </c>
      <c r="G821" s="38">
        <f t="shared" si="188"/>
        <v>6.1431249996530823E-3</v>
      </c>
      <c r="H821" s="38">
        <f t="shared" si="189"/>
        <v>1.7377830624999997</v>
      </c>
      <c r="I821" s="38">
        <f t="shared" si="190"/>
        <v>2.2908325221406245</v>
      </c>
      <c r="J821" s="38">
        <f t="shared" si="191"/>
        <v>3.0198899723118782</v>
      </c>
      <c r="K821" s="38">
        <f t="shared" si="192"/>
        <v>8.0981745307926751E-3</v>
      </c>
      <c r="L821" s="38">
        <f t="shared" si="193"/>
        <v>1.0675418575217444E-2</v>
      </c>
      <c r="M821" s="38">
        <f t="shared" ca="1" si="194"/>
        <v>4.9867576108869266E-3</v>
      </c>
      <c r="N821" s="38">
        <f t="shared" ca="1" si="195"/>
        <v>1.3371855378018575E-6</v>
      </c>
      <c r="O821" s="128">
        <f t="shared" ca="1" si="196"/>
        <v>2523992.4109762027</v>
      </c>
      <c r="P821" s="38">
        <f t="shared" ca="1" si="197"/>
        <v>2248433996.9720922</v>
      </c>
      <c r="Q821" s="38">
        <f t="shared" ca="1" si="198"/>
        <v>419959449.95247704</v>
      </c>
      <c r="R821" s="12">
        <f t="shared" ca="1" si="199"/>
        <v>1.1563673887661557E-3</v>
      </c>
    </row>
    <row r="822" spans="1:18" x14ac:dyDescent="0.2">
      <c r="A822" s="12">
        <v>13184</v>
      </c>
      <c r="B822" s="12">
        <v>4.1500000006635673E-3</v>
      </c>
      <c r="C822" s="125">
        <v>1</v>
      </c>
      <c r="D822" s="127">
        <f t="shared" si="185"/>
        <v>1.3184</v>
      </c>
      <c r="E822" s="127">
        <f t="shared" si="186"/>
        <v>4.1500000006635673E-3</v>
      </c>
      <c r="F822" s="38">
        <f t="shared" si="187"/>
        <v>1.3184</v>
      </c>
      <c r="G822" s="38">
        <f t="shared" si="188"/>
        <v>4.1500000006635673E-3</v>
      </c>
      <c r="H822" s="38">
        <f t="shared" si="189"/>
        <v>1.7381785600000002</v>
      </c>
      <c r="I822" s="38">
        <f t="shared" si="190"/>
        <v>2.2916146135040001</v>
      </c>
      <c r="J822" s="38">
        <f t="shared" si="191"/>
        <v>3.0212647064436737</v>
      </c>
      <c r="K822" s="38">
        <f t="shared" si="192"/>
        <v>5.4713600008748468E-3</v>
      </c>
      <c r="L822" s="38">
        <f t="shared" si="193"/>
        <v>7.2134410251533986E-3</v>
      </c>
      <c r="M822" s="38">
        <f t="shared" ca="1" si="194"/>
        <v>4.9869804427238032E-3</v>
      </c>
      <c r="N822" s="38">
        <f t="shared" ca="1" si="195"/>
        <v>7.0053626039134779E-7</v>
      </c>
      <c r="O822" s="128">
        <f t="shared" ca="1" si="196"/>
        <v>2532244.1237000232</v>
      </c>
      <c r="P822" s="38">
        <f t="shared" ca="1" si="197"/>
        <v>2247958621.2903762</v>
      </c>
      <c r="Q822" s="38">
        <f t="shared" ca="1" si="198"/>
        <v>419765817.43698275</v>
      </c>
      <c r="R822" s="12">
        <f t="shared" ca="1" si="199"/>
        <v>-8.3698044206023583E-4</v>
      </c>
    </row>
    <row r="823" spans="1:18" x14ac:dyDescent="0.2">
      <c r="A823" s="12">
        <v>13192</v>
      </c>
      <c r="B823" s="12">
        <v>1.1320000005071051E-2</v>
      </c>
      <c r="C823" s="125">
        <v>0.1</v>
      </c>
      <c r="D823" s="127">
        <f t="shared" si="185"/>
        <v>1.3191999999999999</v>
      </c>
      <c r="E823" s="127">
        <f t="shared" si="186"/>
        <v>1.1320000005071051E-2</v>
      </c>
      <c r="F823" s="38">
        <f t="shared" si="187"/>
        <v>0.13192000000000001</v>
      </c>
      <c r="G823" s="38">
        <f t="shared" si="188"/>
        <v>1.1320000005071052E-3</v>
      </c>
      <c r="H823" s="38">
        <f t="shared" si="189"/>
        <v>0.17402886400000001</v>
      </c>
      <c r="I823" s="38">
        <f t="shared" si="190"/>
        <v>0.22957887738880001</v>
      </c>
      <c r="J823" s="38">
        <f t="shared" si="191"/>
        <v>0.30286045505130493</v>
      </c>
      <c r="K823" s="38">
        <f t="shared" si="192"/>
        <v>1.4933344006689731E-3</v>
      </c>
      <c r="L823" s="38">
        <f t="shared" si="193"/>
        <v>1.970006741362509E-3</v>
      </c>
      <c r="M823" s="38">
        <f t="shared" ca="1" si="194"/>
        <v>4.9881671295195764E-3</v>
      </c>
      <c r="N823" s="38">
        <f t="shared" ca="1" si="195"/>
        <v>4.0092107563914463E-6</v>
      </c>
      <c r="O823" s="128">
        <f t="shared" ca="1" si="196"/>
        <v>25764.261358498879</v>
      </c>
      <c r="P823" s="38">
        <f t="shared" ca="1" si="197"/>
        <v>22454171.81798495</v>
      </c>
      <c r="Q823" s="38">
        <f t="shared" ca="1" si="198"/>
        <v>4187323.5467737052</v>
      </c>
      <c r="R823" s="12">
        <f t="shared" ca="1" si="199"/>
        <v>6.331832875551475E-3</v>
      </c>
    </row>
    <row r="824" spans="1:18" x14ac:dyDescent="0.2">
      <c r="A824" s="12">
        <v>13197</v>
      </c>
      <c r="B824" s="12">
        <v>5.2762499981326982E-3</v>
      </c>
      <c r="C824" s="125">
        <v>1</v>
      </c>
      <c r="D824" s="127">
        <f t="shared" si="185"/>
        <v>1.3197000000000001</v>
      </c>
      <c r="E824" s="127">
        <f t="shared" si="186"/>
        <v>5.2762499981326982E-3</v>
      </c>
      <c r="F824" s="38">
        <f t="shared" si="187"/>
        <v>1.3197000000000001</v>
      </c>
      <c r="G824" s="38">
        <f t="shared" si="188"/>
        <v>5.2762499981326982E-3</v>
      </c>
      <c r="H824" s="38">
        <f t="shared" si="189"/>
        <v>1.7416080900000002</v>
      </c>
      <c r="I824" s="38">
        <f t="shared" si="190"/>
        <v>2.2984001963730005</v>
      </c>
      <c r="J824" s="38">
        <f t="shared" si="191"/>
        <v>3.0331987391534492</v>
      </c>
      <c r="K824" s="38">
        <f t="shared" si="192"/>
        <v>6.9630671225357228E-3</v>
      </c>
      <c r="L824" s="38">
        <f t="shared" si="193"/>
        <v>9.1891596816103937E-3</v>
      </c>
      <c r="M824" s="38">
        <f t="shared" ca="1" si="194"/>
        <v>4.988907312340733E-3</v>
      </c>
      <c r="N824" s="38">
        <f t="shared" ca="1" si="195"/>
        <v>8.2565819078140038E-8</v>
      </c>
      <c r="O824" s="128">
        <f t="shared" ca="1" si="196"/>
        <v>2604187.0211519506</v>
      </c>
      <c r="P824" s="38">
        <f t="shared" ca="1" si="197"/>
        <v>2243823568.9526701</v>
      </c>
      <c r="Q824" s="38">
        <f t="shared" ca="1" si="198"/>
        <v>418085796.75259447</v>
      </c>
      <c r="R824" s="12">
        <f t="shared" ca="1" si="199"/>
        <v>2.8734268579196521E-4</v>
      </c>
    </row>
    <row r="825" spans="1:18" x14ac:dyDescent="0.2">
      <c r="A825" s="12">
        <v>13227</v>
      </c>
      <c r="B825" s="12">
        <v>5.0137500002165325E-3</v>
      </c>
      <c r="C825" s="125">
        <v>1</v>
      </c>
      <c r="D825" s="127">
        <f t="shared" si="185"/>
        <v>1.3227</v>
      </c>
      <c r="E825" s="127">
        <f t="shared" si="186"/>
        <v>5.0137500002165325E-3</v>
      </c>
      <c r="F825" s="38">
        <f t="shared" si="187"/>
        <v>1.3227</v>
      </c>
      <c r="G825" s="38">
        <f t="shared" si="188"/>
        <v>5.0137500002165325E-3</v>
      </c>
      <c r="H825" s="38">
        <f t="shared" si="189"/>
        <v>1.7495352899999999</v>
      </c>
      <c r="I825" s="38">
        <f t="shared" si="190"/>
        <v>2.3141103280829998</v>
      </c>
      <c r="J825" s="38">
        <f t="shared" si="191"/>
        <v>3.0608737309553837</v>
      </c>
      <c r="K825" s="38">
        <f t="shared" si="192"/>
        <v>6.6316871252864078E-3</v>
      </c>
      <c r="L825" s="38">
        <f t="shared" si="193"/>
        <v>8.771732560616332E-3</v>
      </c>
      <c r="M825" s="38">
        <f t="shared" ca="1" si="194"/>
        <v>4.993324236229002E-3</v>
      </c>
      <c r="N825" s="38">
        <f t="shared" ca="1" si="195"/>
        <v>4.1721183447429736E-10</v>
      </c>
      <c r="O825" s="128">
        <f t="shared" ca="1" si="196"/>
        <v>2773094.2299869475</v>
      </c>
      <c r="P825" s="38">
        <f t="shared" ca="1" si="197"/>
        <v>2234177973.3032823</v>
      </c>
      <c r="Q825" s="38">
        <f t="shared" ca="1" si="198"/>
        <v>414196189.78263521</v>
      </c>
      <c r="R825" s="12">
        <f t="shared" ca="1" si="199"/>
        <v>2.0425763987530487E-5</v>
      </c>
    </row>
    <row r="826" spans="1:18" x14ac:dyDescent="0.2">
      <c r="A826" s="12">
        <v>13227</v>
      </c>
      <c r="B826" s="12">
        <v>5.0137500002165325E-3</v>
      </c>
      <c r="C826" s="125">
        <v>1</v>
      </c>
      <c r="D826" s="127">
        <f t="shared" si="185"/>
        <v>1.3227</v>
      </c>
      <c r="E826" s="127">
        <f t="shared" si="186"/>
        <v>5.0137500002165325E-3</v>
      </c>
      <c r="F826" s="38">
        <f t="shared" si="187"/>
        <v>1.3227</v>
      </c>
      <c r="G826" s="38">
        <f t="shared" si="188"/>
        <v>5.0137500002165325E-3</v>
      </c>
      <c r="H826" s="38">
        <f t="shared" si="189"/>
        <v>1.7495352899999999</v>
      </c>
      <c r="I826" s="38">
        <f t="shared" si="190"/>
        <v>2.3141103280829998</v>
      </c>
      <c r="J826" s="38">
        <f t="shared" si="191"/>
        <v>3.0608737309553837</v>
      </c>
      <c r="K826" s="38">
        <f t="shared" si="192"/>
        <v>6.6316871252864078E-3</v>
      </c>
      <c r="L826" s="38">
        <f t="shared" si="193"/>
        <v>8.771732560616332E-3</v>
      </c>
      <c r="M826" s="38">
        <f t="shared" ca="1" si="194"/>
        <v>4.993324236229002E-3</v>
      </c>
      <c r="N826" s="38">
        <f t="shared" ca="1" si="195"/>
        <v>4.1721183447429736E-10</v>
      </c>
      <c r="O826" s="128">
        <f t="shared" ca="1" si="196"/>
        <v>2773094.2299869475</v>
      </c>
      <c r="P826" s="38">
        <f t="shared" ca="1" si="197"/>
        <v>2234177973.3032823</v>
      </c>
      <c r="Q826" s="38">
        <f t="shared" ca="1" si="198"/>
        <v>414196189.78263521</v>
      </c>
      <c r="R826" s="12">
        <f t="shared" ca="1" si="199"/>
        <v>2.0425763987530487E-5</v>
      </c>
    </row>
    <row r="827" spans="1:18" x14ac:dyDescent="0.2">
      <c r="A827" s="12">
        <v>13228.5</v>
      </c>
      <c r="B827" s="12">
        <v>2.5206249993061647E-3</v>
      </c>
      <c r="C827" s="125">
        <v>1</v>
      </c>
      <c r="D827" s="127">
        <f t="shared" si="185"/>
        <v>1.3228500000000001</v>
      </c>
      <c r="E827" s="127">
        <f t="shared" si="186"/>
        <v>2.5206249993061647E-3</v>
      </c>
      <c r="F827" s="38">
        <f t="shared" si="187"/>
        <v>1.3228500000000001</v>
      </c>
      <c r="G827" s="38">
        <f t="shared" si="188"/>
        <v>2.5206249993061647E-3</v>
      </c>
      <c r="H827" s="38">
        <f t="shared" si="189"/>
        <v>1.7499321225000002</v>
      </c>
      <c r="I827" s="38">
        <f t="shared" si="190"/>
        <v>2.3148977082491253</v>
      </c>
      <c r="J827" s="38">
        <f t="shared" si="191"/>
        <v>3.0622624333573558</v>
      </c>
      <c r="K827" s="38">
        <f t="shared" si="192"/>
        <v>3.3344087803321601E-3</v>
      </c>
      <c r="L827" s="38">
        <f t="shared" si="193"/>
        <v>4.4109226550623978E-3</v>
      </c>
      <c r="M827" s="38">
        <f t="shared" ca="1" si="194"/>
        <v>4.9935439946366764E-3</v>
      </c>
      <c r="N827" s="38">
        <f t="shared" ca="1" si="195"/>
        <v>6.1153283574664678E-6</v>
      </c>
      <c r="O827" s="128">
        <f t="shared" ca="1" si="196"/>
        <v>2781643.6510661612</v>
      </c>
      <c r="P827" s="38">
        <f t="shared" ca="1" si="197"/>
        <v>2233691928.4890456</v>
      </c>
      <c r="Q827" s="38">
        <f t="shared" ca="1" si="198"/>
        <v>414001253.08047837</v>
      </c>
      <c r="R827" s="12">
        <f t="shared" ca="1" si="199"/>
        <v>-2.4729189953305118E-3</v>
      </c>
    </row>
    <row r="828" spans="1:18" x14ac:dyDescent="0.2">
      <c r="A828" s="12">
        <v>13228.5</v>
      </c>
      <c r="B828" s="12">
        <v>2.5206249993061647E-3</v>
      </c>
      <c r="C828" s="125">
        <v>1</v>
      </c>
      <c r="D828" s="127">
        <f t="shared" si="185"/>
        <v>1.3228500000000001</v>
      </c>
      <c r="E828" s="127">
        <f t="shared" si="186"/>
        <v>2.5206249993061647E-3</v>
      </c>
      <c r="F828" s="38">
        <f t="shared" si="187"/>
        <v>1.3228500000000001</v>
      </c>
      <c r="G828" s="38">
        <f t="shared" si="188"/>
        <v>2.5206249993061647E-3</v>
      </c>
      <c r="H828" s="38">
        <f t="shared" si="189"/>
        <v>1.7499321225000002</v>
      </c>
      <c r="I828" s="38">
        <f t="shared" si="190"/>
        <v>2.3148977082491253</v>
      </c>
      <c r="J828" s="38">
        <f t="shared" si="191"/>
        <v>3.0622624333573558</v>
      </c>
      <c r="K828" s="38">
        <f t="shared" si="192"/>
        <v>3.3344087803321601E-3</v>
      </c>
      <c r="L828" s="38">
        <f t="shared" si="193"/>
        <v>4.4109226550623978E-3</v>
      </c>
      <c r="M828" s="38">
        <f t="shared" ca="1" si="194"/>
        <v>4.9935439946366764E-3</v>
      </c>
      <c r="N828" s="38">
        <f t="shared" ca="1" si="195"/>
        <v>6.1153283574664678E-6</v>
      </c>
      <c r="O828" s="128">
        <f t="shared" ca="1" si="196"/>
        <v>2781643.6510661612</v>
      </c>
      <c r="P828" s="38">
        <f t="shared" ca="1" si="197"/>
        <v>2233691928.4890456</v>
      </c>
      <c r="Q828" s="38">
        <f t="shared" ca="1" si="198"/>
        <v>414001253.08047837</v>
      </c>
      <c r="R828" s="12">
        <f t="shared" ca="1" si="199"/>
        <v>-2.4729189953305118E-3</v>
      </c>
    </row>
    <row r="829" spans="1:18" x14ac:dyDescent="0.2">
      <c r="A829" s="12">
        <v>13229</v>
      </c>
      <c r="B829" s="12">
        <v>5.9562499955063686E-3</v>
      </c>
      <c r="C829" s="125">
        <v>0.1</v>
      </c>
      <c r="D829" s="127">
        <f t="shared" si="185"/>
        <v>1.3229</v>
      </c>
      <c r="E829" s="127">
        <f t="shared" si="186"/>
        <v>5.9562499955063686E-3</v>
      </c>
      <c r="F829" s="38">
        <f t="shared" si="187"/>
        <v>0.13228999999999999</v>
      </c>
      <c r="G829" s="38">
        <f t="shared" si="188"/>
        <v>5.9562499955063692E-4</v>
      </c>
      <c r="H829" s="38">
        <f t="shared" si="189"/>
        <v>0.17500644099999998</v>
      </c>
      <c r="I829" s="38">
        <f t="shared" si="190"/>
        <v>0.23151602079889996</v>
      </c>
      <c r="J829" s="38">
        <f t="shared" si="191"/>
        <v>0.30627254391486475</v>
      </c>
      <c r="K829" s="38">
        <f t="shared" si="192"/>
        <v>7.8795231190553761E-4</v>
      </c>
      <c r="L829" s="38">
        <f t="shared" si="193"/>
        <v>1.0423821134198357E-3</v>
      </c>
      <c r="M829" s="38">
        <f t="shared" ca="1" si="194"/>
        <v>4.9936172244172917E-3</v>
      </c>
      <c r="N829" s="38">
        <f t="shared" ca="1" si="195"/>
        <v>9.266618519746351E-8</v>
      </c>
      <c r="O829" s="128">
        <f t="shared" ca="1" si="196"/>
        <v>27844.95635913259</v>
      </c>
      <c r="P829" s="38">
        <f t="shared" ca="1" si="197"/>
        <v>22335298.340786017</v>
      </c>
      <c r="Q829" s="38">
        <f t="shared" ca="1" si="198"/>
        <v>4139362.6462047724</v>
      </c>
      <c r="R829" s="12">
        <f t="shared" ca="1" si="199"/>
        <v>9.6263277108907686E-4</v>
      </c>
    </row>
    <row r="830" spans="1:18" x14ac:dyDescent="0.2">
      <c r="A830" s="12">
        <v>13233.5</v>
      </c>
      <c r="B830" s="12">
        <v>2.4768749935901724E-3</v>
      </c>
      <c r="C830" s="125">
        <v>1</v>
      </c>
      <c r="D830" s="127">
        <f t="shared" si="185"/>
        <v>1.32335</v>
      </c>
      <c r="E830" s="127">
        <f t="shared" si="186"/>
        <v>2.4768749935901724E-3</v>
      </c>
      <c r="F830" s="38">
        <f t="shared" si="187"/>
        <v>1.32335</v>
      </c>
      <c r="G830" s="38">
        <f t="shared" si="188"/>
        <v>2.4768749935901724E-3</v>
      </c>
      <c r="H830" s="38">
        <f t="shared" si="189"/>
        <v>1.7512552225</v>
      </c>
      <c r="I830" s="38">
        <f t="shared" si="190"/>
        <v>2.3175235986953751</v>
      </c>
      <c r="J830" s="38">
        <f t="shared" si="191"/>
        <v>3.0668948543335248</v>
      </c>
      <c r="K830" s="38">
        <f t="shared" si="192"/>
        <v>3.2777725227675545E-3</v>
      </c>
      <c r="L830" s="38">
        <f t="shared" si="193"/>
        <v>4.3376402680044435E-3</v>
      </c>
      <c r="M830" s="38">
        <f t="shared" ca="1" si="194"/>
        <v>4.9942757744491527E-3</v>
      </c>
      <c r="N830" s="38">
        <f t="shared" ca="1" si="195"/>
        <v>6.3373066914694037E-6</v>
      </c>
      <c r="O830" s="128">
        <f t="shared" ca="1" si="196"/>
        <v>2810212.3887029099</v>
      </c>
      <c r="P830" s="38">
        <f t="shared" ca="1" si="197"/>
        <v>2232069197.2250156</v>
      </c>
      <c r="Q830" s="38">
        <f t="shared" ca="1" si="198"/>
        <v>413351153.85030955</v>
      </c>
      <c r="R830" s="12">
        <f t="shared" ca="1" si="199"/>
        <v>-2.5174007808589803E-3</v>
      </c>
    </row>
    <row r="831" spans="1:18" x14ac:dyDescent="0.2">
      <c r="A831" s="12">
        <v>13237</v>
      </c>
      <c r="B831" s="12">
        <v>5.5262499954551458E-3</v>
      </c>
      <c r="C831" s="125">
        <v>0.1</v>
      </c>
      <c r="D831" s="127">
        <f t="shared" si="185"/>
        <v>1.3237000000000001</v>
      </c>
      <c r="E831" s="127">
        <f t="shared" si="186"/>
        <v>5.5262499954551458E-3</v>
      </c>
      <c r="F831" s="38">
        <f t="shared" si="187"/>
        <v>0.13237000000000002</v>
      </c>
      <c r="G831" s="38">
        <f t="shared" si="188"/>
        <v>5.5262499954551465E-4</v>
      </c>
      <c r="H831" s="38">
        <f t="shared" si="189"/>
        <v>0.17521816900000003</v>
      </c>
      <c r="I831" s="38">
        <f t="shared" si="190"/>
        <v>0.23193629030530005</v>
      </c>
      <c r="J831" s="38">
        <f t="shared" si="191"/>
        <v>0.30701406747712573</v>
      </c>
      <c r="K831" s="38">
        <f t="shared" si="192"/>
        <v>7.3150971189839785E-4</v>
      </c>
      <c r="L831" s="38">
        <f t="shared" si="193"/>
        <v>9.682994056399093E-4</v>
      </c>
      <c r="M831" s="38">
        <f t="shared" ca="1" si="194"/>
        <v>4.9947873354151242E-3</v>
      </c>
      <c r="N831" s="38">
        <f t="shared" ca="1" si="195"/>
        <v>2.8245255901681568E-8</v>
      </c>
      <c r="O831" s="128">
        <f t="shared" ca="1" si="196"/>
        <v>28302.74965569597</v>
      </c>
      <c r="P831" s="38">
        <f t="shared" ca="1" si="197"/>
        <v>22309309.238965448</v>
      </c>
      <c r="Q831" s="38">
        <f t="shared" ca="1" si="198"/>
        <v>4128958.0133932037</v>
      </c>
      <c r="R831" s="12">
        <f t="shared" ca="1" si="199"/>
        <v>5.3146266004002168E-4</v>
      </c>
    </row>
    <row r="832" spans="1:18" x14ac:dyDescent="0.2">
      <c r="A832" s="12">
        <v>13254</v>
      </c>
      <c r="B832" s="12">
        <v>8.7374999930034392E-3</v>
      </c>
      <c r="C832" s="125">
        <v>0.1</v>
      </c>
      <c r="D832" s="127">
        <f t="shared" si="185"/>
        <v>1.3253999999999999</v>
      </c>
      <c r="E832" s="127">
        <f t="shared" si="186"/>
        <v>8.7374999930034392E-3</v>
      </c>
      <c r="F832" s="38">
        <f t="shared" si="187"/>
        <v>0.13253999999999999</v>
      </c>
      <c r="G832" s="38">
        <f t="shared" si="188"/>
        <v>8.7374999930034392E-4</v>
      </c>
      <c r="H832" s="38">
        <f t="shared" si="189"/>
        <v>0.17566851599999997</v>
      </c>
      <c r="I832" s="38">
        <f t="shared" si="190"/>
        <v>0.23283105110639996</v>
      </c>
      <c r="J832" s="38">
        <f t="shared" si="191"/>
        <v>0.30859427513642246</v>
      </c>
      <c r="K832" s="38">
        <f t="shared" si="192"/>
        <v>1.1580682490726758E-3</v>
      </c>
      <c r="L832" s="38">
        <f t="shared" si="193"/>
        <v>1.5349036573209245E-3</v>
      </c>
      <c r="M832" s="38">
        <f t="shared" ca="1" si="194"/>
        <v>4.9972640369603449E-3</v>
      </c>
      <c r="N832" s="38">
        <f t="shared" ca="1" si="195"/>
        <v>1.39893650068776E-6</v>
      </c>
      <c r="O832" s="128">
        <f t="shared" ca="1" si="196"/>
        <v>29284.700985313546</v>
      </c>
      <c r="P832" s="38">
        <f t="shared" ca="1" si="197"/>
        <v>22253745.642505784</v>
      </c>
      <c r="Q832" s="38">
        <f t="shared" ca="1" si="198"/>
        <v>4106808.0105807194</v>
      </c>
      <c r="R832" s="12">
        <f t="shared" ca="1" si="199"/>
        <v>3.7402359560430943E-3</v>
      </c>
    </row>
    <row r="833" spans="1:18" x14ac:dyDescent="0.2">
      <c r="A833" s="12">
        <v>13299</v>
      </c>
      <c r="B833" s="12">
        <v>3.9437500017811544E-3</v>
      </c>
      <c r="C833" s="125">
        <v>0.1</v>
      </c>
      <c r="D833" s="127">
        <f t="shared" si="185"/>
        <v>1.3299000000000001</v>
      </c>
      <c r="E833" s="127">
        <f t="shared" si="186"/>
        <v>3.9437500017811544E-3</v>
      </c>
      <c r="F833" s="38">
        <f t="shared" si="187"/>
        <v>0.13299000000000002</v>
      </c>
      <c r="G833" s="38">
        <f t="shared" si="188"/>
        <v>3.9437500017811547E-4</v>
      </c>
      <c r="H833" s="38">
        <f t="shared" si="189"/>
        <v>0.17686340100000003</v>
      </c>
      <c r="I833" s="38">
        <f t="shared" si="190"/>
        <v>0.23521063698990005</v>
      </c>
      <c r="J833" s="38">
        <f t="shared" si="191"/>
        <v>0.31280662613286808</v>
      </c>
      <c r="K833" s="38">
        <f t="shared" si="192"/>
        <v>5.2447931273687579E-4</v>
      </c>
      <c r="L833" s="38">
        <f t="shared" si="193"/>
        <v>6.9750503800877111E-4</v>
      </c>
      <c r="M833" s="38">
        <f t="shared" ca="1" si="194"/>
        <v>5.0037557804218464E-3</v>
      </c>
      <c r="N833" s="38">
        <f t="shared" ca="1" si="195"/>
        <v>1.1236122507516597E-7</v>
      </c>
      <c r="O833" s="128">
        <f t="shared" ca="1" si="196"/>
        <v>31942.505992692688</v>
      </c>
      <c r="P833" s="38">
        <f t="shared" ca="1" si="197"/>
        <v>22104467.954504941</v>
      </c>
      <c r="Q833" s="38">
        <f t="shared" ca="1" si="198"/>
        <v>4047918.1293044244</v>
      </c>
      <c r="R833" s="12">
        <f t="shared" ca="1" si="199"/>
        <v>-1.060005778640692E-3</v>
      </c>
    </row>
    <row r="834" spans="1:18" x14ac:dyDescent="0.2">
      <c r="A834" s="12">
        <v>13302</v>
      </c>
      <c r="B834" s="12">
        <v>2.0157500002824236E-2</v>
      </c>
      <c r="C834" s="125">
        <v>0.1</v>
      </c>
      <c r="D834" s="127">
        <f t="shared" si="185"/>
        <v>1.3302</v>
      </c>
      <c r="E834" s="127">
        <f t="shared" si="186"/>
        <v>2.0157500002824236E-2</v>
      </c>
      <c r="F834" s="38">
        <f t="shared" si="187"/>
        <v>0.13302</v>
      </c>
      <c r="G834" s="38">
        <f t="shared" si="188"/>
        <v>2.0157500002824236E-3</v>
      </c>
      <c r="H834" s="38">
        <f t="shared" si="189"/>
        <v>0.17694320399999999</v>
      </c>
      <c r="I834" s="38">
        <f t="shared" si="190"/>
        <v>0.23536984996079999</v>
      </c>
      <c r="J834" s="38">
        <f t="shared" si="191"/>
        <v>0.31308897441785616</v>
      </c>
      <c r="K834" s="38">
        <f t="shared" si="192"/>
        <v>2.6813506503756798E-3</v>
      </c>
      <c r="L834" s="38">
        <f t="shared" si="193"/>
        <v>3.5667326351297296E-3</v>
      </c>
      <c r="M834" s="38">
        <f t="shared" ca="1" si="194"/>
        <v>5.0041852481596911E-3</v>
      </c>
      <c r="N834" s="38">
        <f t="shared" ca="1" si="195"/>
        <v>2.2962294805393416E-5</v>
      </c>
      <c r="O834" s="128">
        <f t="shared" ca="1" si="196"/>
        <v>32122.642749360093</v>
      </c>
      <c r="P834" s="38">
        <f t="shared" ca="1" si="197"/>
        <v>22094403.32024882</v>
      </c>
      <c r="Q834" s="38">
        <f t="shared" ca="1" si="198"/>
        <v>4043979.1400259612</v>
      </c>
      <c r="R834" s="12">
        <f t="shared" ca="1" si="199"/>
        <v>1.5153314754664544E-2</v>
      </c>
    </row>
    <row r="835" spans="1:18" x14ac:dyDescent="0.2">
      <c r="A835" s="12">
        <v>13326</v>
      </c>
      <c r="B835" s="12">
        <v>8.6749999900348485E-4</v>
      </c>
      <c r="C835" s="125">
        <v>0.1</v>
      </c>
      <c r="D835" s="127">
        <f t="shared" si="185"/>
        <v>1.3326</v>
      </c>
      <c r="E835" s="127">
        <f t="shared" si="186"/>
        <v>8.6749999900348485E-4</v>
      </c>
      <c r="F835" s="38">
        <f t="shared" si="187"/>
        <v>0.13326000000000002</v>
      </c>
      <c r="G835" s="38">
        <f t="shared" si="188"/>
        <v>8.6749999900348493E-5</v>
      </c>
      <c r="H835" s="38">
        <f t="shared" si="189"/>
        <v>0.17758227600000001</v>
      </c>
      <c r="I835" s="38">
        <f t="shared" si="190"/>
        <v>0.23664614099760001</v>
      </c>
      <c r="J835" s="38">
        <f t="shared" si="191"/>
        <v>0.31535464749340175</v>
      </c>
      <c r="K835" s="38">
        <f t="shared" si="192"/>
        <v>1.156030498672044E-4</v>
      </c>
      <c r="L835" s="38">
        <f t="shared" si="193"/>
        <v>1.5405262425303659E-4</v>
      </c>
      <c r="M835" s="38">
        <f t="shared" ca="1" si="194"/>
        <v>5.0076060718443035E-3</v>
      </c>
      <c r="N835" s="38">
        <f t="shared" ca="1" si="195"/>
        <v>1.7140478294373426E-6</v>
      </c>
      <c r="O835" s="128">
        <f t="shared" ca="1" si="196"/>
        <v>33576.66017992657</v>
      </c>
      <c r="P835" s="38">
        <f t="shared" ca="1" si="197"/>
        <v>22013381.902755026</v>
      </c>
      <c r="Q835" s="38">
        <f t="shared" ca="1" si="198"/>
        <v>4012410.2147267824</v>
      </c>
      <c r="R835" s="12">
        <f t="shared" ca="1" si="199"/>
        <v>-4.1401060728408186E-3</v>
      </c>
    </row>
    <row r="836" spans="1:18" x14ac:dyDescent="0.2">
      <c r="A836" s="12">
        <v>13334</v>
      </c>
      <c r="B836" s="12">
        <v>1.2437499994121026E-2</v>
      </c>
      <c r="C836" s="125">
        <v>0.1</v>
      </c>
      <c r="D836" s="127">
        <f t="shared" si="185"/>
        <v>1.3333999999999999</v>
      </c>
      <c r="E836" s="127">
        <f t="shared" si="186"/>
        <v>1.2437499994121026E-2</v>
      </c>
      <c r="F836" s="38">
        <f t="shared" si="187"/>
        <v>0.13333999999999999</v>
      </c>
      <c r="G836" s="38">
        <f t="shared" si="188"/>
        <v>1.2437499994121027E-3</v>
      </c>
      <c r="H836" s="38">
        <f t="shared" si="189"/>
        <v>0.17779555599999997</v>
      </c>
      <c r="I836" s="38">
        <f t="shared" si="190"/>
        <v>0.23707259437039993</v>
      </c>
      <c r="J836" s="38">
        <f t="shared" si="191"/>
        <v>0.31611259733349123</v>
      </c>
      <c r="K836" s="38">
        <f t="shared" si="192"/>
        <v>1.6584162492160976E-3</v>
      </c>
      <c r="L836" s="38">
        <f t="shared" si="193"/>
        <v>2.2113322267047443E-3</v>
      </c>
      <c r="M836" s="38">
        <f t="shared" ca="1" si="194"/>
        <v>5.0087404527887963E-3</v>
      </c>
      <c r="N836" s="38">
        <f t="shared" ca="1" si="195"/>
        <v>5.5186468322934643E-6</v>
      </c>
      <c r="O836" s="128">
        <f t="shared" ca="1" si="196"/>
        <v>34066.371230688317</v>
      </c>
      <c r="P836" s="38">
        <f t="shared" ca="1" si="197"/>
        <v>21986176.138841696</v>
      </c>
      <c r="Q836" s="38">
        <f t="shared" ca="1" si="198"/>
        <v>4001865.0019383067</v>
      </c>
      <c r="R836" s="12">
        <f t="shared" ca="1" si="199"/>
        <v>7.42875954133223E-3</v>
      </c>
    </row>
    <row r="837" spans="1:18" x14ac:dyDescent="0.2">
      <c r="A837" s="12">
        <v>13337</v>
      </c>
      <c r="B837" s="12">
        <v>1.0651249998772983E-2</v>
      </c>
      <c r="C837" s="125">
        <v>0.1</v>
      </c>
      <c r="D837" s="127">
        <f t="shared" si="185"/>
        <v>1.3337000000000001</v>
      </c>
      <c r="E837" s="127">
        <f t="shared" si="186"/>
        <v>1.0651249998772983E-2</v>
      </c>
      <c r="F837" s="38">
        <f t="shared" si="187"/>
        <v>0.13337000000000002</v>
      </c>
      <c r="G837" s="38">
        <f t="shared" si="188"/>
        <v>1.0651249998772983E-3</v>
      </c>
      <c r="H837" s="38">
        <f t="shared" si="189"/>
        <v>0.17787556900000004</v>
      </c>
      <c r="I837" s="38">
        <f t="shared" si="190"/>
        <v>0.23723264637530006</v>
      </c>
      <c r="J837" s="38">
        <f t="shared" si="191"/>
        <v>0.31639718047073773</v>
      </c>
      <c r="K837" s="38">
        <f t="shared" si="192"/>
        <v>1.420557212336353E-3</v>
      </c>
      <c r="L837" s="38">
        <f t="shared" si="193"/>
        <v>1.894597154092994E-3</v>
      </c>
      <c r="M837" s="38">
        <f t="shared" ca="1" si="194"/>
        <v>5.0091650859189086E-3</v>
      </c>
      <c r="N837" s="38">
        <f t="shared" ca="1" si="195"/>
        <v>3.1833122163855562E-6</v>
      </c>
      <c r="O837" s="128">
        <f t="shared" ca="1" si="196"/>
        <v>34250.653769056051</v>
      </c>
      <c r="P837" s="38">
        <f t="shared" ca="1" si="197"/>
        <v>21975948.453996837</v>
      </c>
      <c r="Q837" s="38">
        <f t="shared" ca="1" si="198"/>
        <v>3997907.7174335588</v>
      </c>
      <c r="R837" s="12">
        <f t="shared" ca="1" si="199"/>
        <v>5.6420849128540739E-3</v>
      </c>
    </row>
    <row r="838" spans="1:18" x14ac:dyDescent="0.2">
      <c r="A838" s="12">
        <v>13380</v>
      </c>
      <c r="B838" s="12">
        <v>3.7149999989196658E-3</v>
      </c>
      <c r="C838" s="125">
        <v>0.1</v>
      </c>
      <c r="D838" s="127">
        <f t="shared" si="185"/>
        <v>1.3380000000000001</v>
      </c>
      <c r="E838" s="127">
        <f t="shared" si="186"/>
        <v>3.7149999989196658E-3</v>
      </c>
      <c r="F838" s="38">
        <f t="shared" si="187"/>
        <v>0.1338</v>
      </c>
      <c r="G838" s="38">
        <f t="shared" si="188"/>
        <v>3.714999998919666E-4</v>
      </c>
      <c r="H838" s="38">
        <f t="shared" si="189"/>
        <v>0.1790244</v>
      </c>
      <c r="I838" s="38">
        <f t="shared" si="190"/>
        <v>0.23953464720000001</v>
      </c>
      <c r="J838" s="38">
        <f t="shared" si="191"/>
        <v>0.32049735795360002</v>
      </c>
      <c r="K838" s="38">
        <f t="shared" si="192"/>
        <v>4.9706699985545136E-4</v>
      </c>
      <c r="L838" s="38">
        <f t="shared" si="193"/>
        <v>6.6507564580659396E-4</v>
      </c>
      <c r="M838" s="38">
        <f t="shared" ca="1" si="194"/>
        <v>5.0152059567167258E-3</v>
      </c>
      <c r="N838" s="38">
        <f t="shared" ca="1" si="195"/>
        <v>1.6905355326909704E-7</v>
      </c>
      <c r="O838" s="128">
        <f t="shared" ca="1" si="196"/>
        <v>36929.659629726004</v>
      </c>
      <c r="P838" s="38">
        <f t="shared" ca="1" si="197"/>
        <v>21827829.312903877</v>
      </c>
      <c r="Q838" s="38">
        <f t="shared" ca="1" si="198"/>
        <v>3941020.4575995407</v>
      </c>
      <c r="R838" s="12">
        <f t="shared" ca="1" si="199"/>
        <v>-1.30020595779706E-3</v>
      </c>
    </row>
    <row r="839" spans="1:18" x14ac:dyDescent="0.2">
      <c r="A839" s="12">
        <v>13531</v>
      </c>
      <c r="B839" s="12">
        <v>6.4737499997136183E-3</v>
      </c>
      <c r="C839" s="125">
        <v>0.1</v>
      </c>
      <c r="D839" s="127">
        <f t="shared" si="185"/>
        <v>1.3531</v>
      </c>
      <c r="E839" s="127">
        <f t="shared" si="186"/>
        <v>6.4737499997136183E-3</v>
      </c>
      <c r="F839" s="38">
        <f t="shared" si="187"/>
        <v>0.13531000000000001</v>
      </c>
      <c r="G839" s="38">
        <f t="shared" si="188"/>
        <v>6.4737499997136183E-4</v>
      </c>
      <c r="H839" s="38">
        <f t="shared" si="189"/>
        <v>0.18308796100000002</v>
      </c>
      <c r="I839" s="38">
        <f t="shared" si="190"/>
        <v>0.24773632002910001</v>
      </c>
      <c r="J839" s="38">
        <f t="shared" si="191"/>
        <v>0.33521201463137523</v>
      </c>
      <c r="K839" s="38">
        <f t="shared" si="192"/>
        <v>8.7596311246124962E-4</v>
      </c>
      <c r="L839" s="38">
        <f t="shared" si="193"/>
        <v>1.1852656874713169E-3</v>
      </c>
      <c r="M839" s="38">
        <f t="shared" ca="1" si="194"/>
        <v>5.0357448424359829E-3</v>
      </c>
      <c r="N839" s="38">
        <f t="shared" ca="1" si="195"/>
        <v>2.0678588323570768E-7</v>
      </c>
      <c r="O839" s="128">
        <f t="shared" ca="1" si="196"/>
        <v>46852.322239646659</v>
      </c>
      <c r="P839" s="38">
        <f t="shared" ca="1" si="197"/>
        <v>21285562.407014854</v>
      </c>
      <c r="Q839" s="38">
        <f t="shared" ca="1" si="198"/>
        <v>3738980.4884033198</v>
      </c>
      <c r="R839" s="12">
        <f t="shared" ca="1" si="199"/>
        <v>1.4380051572776354E-3</v>
      </c>
    </row>
    <row r="840" spans="1:18" x14ac:dyDescent="0.2">
      <c r="A840" s="12">
        <v>13612</v>
      </c>
      <c r="B840" s="12">
        <v>1.0244999997667037E-2</v>
      </c>
      <c r="C840" s="125">
        <v>0.1</v>
      </c>
      <c r="D840" s="127">
        <f t="shared" si="185"/>
        <v>1.3612</v>
      </c>
      <c r="E840" s="127">
        <f t="shared" si="186"/>
        <v>1.0244999997667037E-2</v>
      </c>
      <c r="F840" s="38">
        <f t="shared" si="187"/>
        <v>0.13611999999999999</v>
      </c>
      <c r="G840" s="38">
        <f t="shared" si="188"/>
        <v>1.0244999997667038E-3</v>
      </c>
      <c r="H840" s="38">
        <f t="shared" si="189"/>
        <v>0.18528654399999997</v>
      </c>
      <c r="I840" s="38">
        <f t="shared" si="190"/>
        <v>0.25221204369279993</v>
      </c>
      <c r="J840" s="38">
        <f t="shared" si="191"/>
        <v>0.34331103387463924</v>
      </c>
      <c r="K840" s="38">
        <f t="shared" si="192"/>
        <v>1.3945493996824372E-3</v>
      </c>
      <c r="L840" s="38">
        <f t="shared" si="193"/>
        <v>1.8982606428477335E-3</v>
      </c>
      <c r="M840" s="38">
        <f t="shared" ca="1" si="194"/>
        <v>5.0463297620783158E-3</v>
      </c>
      <c r="N840" s="38">
        <f t="shared" ca="1" si="195"/>
        <v>2.7026172218396094E-6</v>
      </c>
      <c r="O840" s="128">
        <f t="shared" ca="1" si="196"/>
        <v>52468.369065154024</v>
      </c>
      <c r="P840" s="38">
        <f t="shared" ca="1" si="197"/>
        <v>20980870.338576261</v>
      </c>
      <c r="Q840" s="38">
        <f t="shared" ca="1" si="198"/>
        <v>3629315.0506959539</v>
      </c>
      <c r="R840" s="12">
        <f t="shared" ca="1" si="199"/>
        <v>5.1986702355887211E-3</v>
      </c>
    </row>
    <row r="841" spans="1:18" x14ac:dyDescent="0.2">
      <c r="A841" s="12">
        <v>13711</v>
      </c>
      <c r="B841" s="12">
        <v>4.2987499982700683E-3</v>
      </c>
      <c r="C841" s="125">
        <v>0.1</v>
      </c>
      <c r="D841" s="127">
        <f t="shared" si="185"/>
        <v>1.3711</v>
      </c>
      <c r="E841" s="127">
        <f t="shared" si="186"/>
        <v>4.2987499982700683E-3</v>
      </c>
      <c r="F841" s="38">
        <f t="shared" si="187"/>
        <v>0.13711000000000001</v>
      </c>
      <c r="G841" s="38">
        <f t="shared" si="188"/>
        <v>4.2987499982700684E-4</v>
      </c>
      <c r="H841" s="38">
        <f t="shared" si="189"/>
        <v>0.18799152100000002</v>
      </c>
      <c r="I841" s="38">
        <f t="shared" si="190"/>
        <v>0.25775517444310003</v>
      </c>
      <c r="J841" s="38">
        <f t="shared" si="191"/>
        <v>0.35340811967893443</v>
      </c>
      <c r="K841" s="38">
        <f t="shared" si="192"/>
        <v>5.8940161226280906E-4</v>
      </c>
      <c r="L841" s="38">
        <f t="shared" si="193"/>
        <v>8.0812855057353747E-4</v>
      </c>
      <c r="M841" s="38">
        <f t="shared" ca="1" si="194"/>
        <v>5.0588566350865611E-3</v>
      </c>
      <c r="N841" s="38">
        <f t="shared" ca="1" si="195"/>
        <v>5.7776209933247969E-8</v>
      </c>
      <c r="O841" s="128">
        <f t="shared" ca="1" si="196"/>
        <v>59569.341248750934</v>
      </c>
      <c r="P841" s="38">
        <f t="shared" ca="1" si="197"/>
        <v>20595838.865501337</v>
      </c>
      <c r="Q841" s="38">
        <f t="shared" ca="1" si="198"/>
        <v>3494260.950550735</v>
      </c>
      <c r="R841" s="12">
        <f t="shared" ca="1" si="199"/>
        <v>-7.6010663681649274E-4</v>
      </c>
    </row>
    <row r="842" spans="1:18" x14ac:dyDescent="0.2">
      <c r="A842" s="12">
        <v>13719</v>
      </c>
      <c r="B842" s="12">
        <v>5.8687499913503416E-3</v>
      </c>
      <c r="C842" s="125">
        <v>0.1</v>
      </c>
      <c r="D842" s="127">
        <f t="shared" si="185"/>
        <v>1.3718999999999999</v>
      </c>
      <c r="E842" s="127">
        <f t="shared" si="186"/>
        <v>5.8687499913503416E-3</v>
      </c>
      <c r="F842" s="38">
        <f t="shared" si="187"/>
        <v>0.13719000000000001</v>
      </c>
      <c r="G842" s="38">
        <f t="shared" si="188"/>
        <v>5.8687499913503418E-4</v>
      </c>
      <c r="H842" s="38">
        <f t="shared" si="189"/>
        <v>0.18821096099999998</v>
      </c>
      <c r="I842" s="38">
        <f t="shared" si="190"/>
        <v>0.25820661739589995</v>
      </c>
      <c r="J842" s="38">
        <f t="shared" si="191"/>
        <v>0.35423365840543514</v>
      </c>
      <c r="K842" s="38">
        <f t="shared" si="192"/>
        <v>8.0513381131335328E-4</v>
      </c>
      <c r="L842" s="38">
        <f t="shared" si="193"/>
        <v>1.1045630757407893E-3</v>
      </c>
      <c r="M842" s="38">
        <f t="shared" ca="1" si="194"/>
        <v>5.0598492008708876E-3</v>
      </c>
      <c r="N842" s="38">
        <f t="shared" ca="1" si="195"/>
        <v>6.5432048883828563E-8</v>
      </c>
      <c r="O842" s="128">
        <f t="shared" ca="1" si="196"/>
        <v>60153.440583981486</v>
      </c>
      <c r="P842" s="38">
        <f t="shared" ca="1" si="197"/>
        <v>20564131.653776251</v>
      </c>
      <c r="Q842" s="38">
        <f t="shared" ca="1" si="198"/>
        <v>3483304.1803453309</v>
      </c>
      <c r="R842" s="12">
        <f t="shared" ca="1" si="199"/>
        <v>8.0890079047945401E-4</v>
      </c>
    </row>
    <row r="843" spans="1:18" x14ac:dyDescent="0.2">
      <c r="A843" s="12">
        <v>13749</v>
      </c>
      <c r="B843" s="12">
        <v>1.4062499976716936E-3</v>
      </c>
      <c r="C843" s="125">
        <v>1</v>
      </c>
      <c r="D843" s="127">
        <f t="shared" si="185"/>
        <v>1.3749</v>
      </c>
      <c r="E843" s="127">
        <f t="shared" si="186"/>
        <v>1.4062499976716936E-3</v>
      </c>
      <c r="F843" s="38">
        <f t="shared" si="187"/>
        <v>1.3749</v>
      </c>
      <c r="G843" s="38">
        <f t="shared" si="188"/>
        <v>1.4062499976716936E-3</v>
      </c>
      <c r="H843" s="38">
        <f t="shared" si="189"/>
        <v>1.8903500100000001</v>
      </c>
      <c r="I843" s="38">
        <f t="shared" si="190"/>
        <v>2.599042228749</v>
      </c>
      <c r="J843" s="38">
        <f t="shared" si="191"/>
        <v>3.5734231603070001</v>
      </c>
      <c r="K843" s="38">
        <f t="shared" si="192"/>
        <v>1.9334531217988114E-3</v>
      </c>
      <c r="L843" s="38">
        <f t="shared" si="193"/>
        <v>2.6583046971611858E-3</v>
      </c>
      <c r="M843" s="38">
        <f t="shared" ca="1" si="194"/>
        <v>5.063545077548701E-3</v>
      </c>
      <c r="N843" s="38">
        <f t="shared" ca="1" si="195"/>
        <v>1.3375807301292566E-5</v>
      </c>
      <c r="O843" s="128">
        <f t="shared" ca="1" si="196"/>
        <v>6235646.0642483989</v>
      </c>
      <c r="P843" s="38">
        <f t="shared" ca="1" si="197"/>
        <v>2044445219.3009622</v>
      </c>
      <c r="Q843" s="38">
        <f t="shared" ca="1" si="198"/>
        <v>344216415.06892568</v>
      </c>
      <c r="R843" s="12">
        <f t="shared" ca="1" si="199"/>
        <v>-3.6572950798770074E-3</v>
      </c>
    </row>
    <row r="844" spans="1:18" x14ac:dyDescent="0.2">
      <c r="A844" s="12">
        <v>13749</v>
      </c>
      <c r="B844" s="12">
        <v>1.4062499976716936E-3</v>
      </c>
      <c r="C844" s="125">
        <v>1</v>
      </c>
      <c r="D844" s="127">
        <f t="shared" si="185"/>
        <v>1.3749</v>
      </c>
      <c r="E844" s="127">
        <f t="shared" si="186"/>
        <v>1.4062499976716936E-3</v>
      </c>
      <c r="F844" s="38">
        <f t="shared" si="187"/>
        <v>1.3749</v>
      </c>
      <c r="G844" s="38">
        <f t="shared" si="188"/>
        <v>1.4062499976716936E-3</v>
      </c>
      <c r="H844" s="38">
        <f t="shared" si="189"/>
        <v>1.8903500100000001</v>
      </c>
      <c r="I844" s="38">
        <f t="shared" si="190"/>
        <v>2.599042228749</v>
      </c>
      <c r="J844" s="38">
        <f t="shared" si="191"/>
        <v>3.5734231603070001</v>
      </c>
      <c r="K844" s="38">
        <f t="shared" si="192"/>
        <v>1.9334531217988114E-3</v>
      </c>
      <c r="L844" s="38">
        <f t="shared" si="193"/>
        <v>2.6583046971611858E-3</v>
      </c>
      <c r="M844" s="38">
        <f t="shared" ca="1" si="194"/>
        <v>5.063545077548701E-3</v>
      </c>
      <c r="N844" s="38">
        <f t="shared" ca="1" si="195"/>
        <v>1.3375807301292566E-5</v>
      </c>
      <c r="O844" s="128">
        <f t="shared" ca="1" si="196"/>
        <v>6235646.0642483989</v>
      </c>
      <c r="P844" s="38">
        <f t="shared" ca="1" si="197"/>
        <v>2044445219.3009622</v>
      </c>
      <c r="Q844" s="38">
        <f t="shared" ca="1" si="198"/>
        <v>344216415.06892568</v>
      </c>
      <c r="R844" s="12">
        <f t="shared" ca="1" si="199"/>
        <v>-3.6572950798770074E-3</v>
      </c>
    </row>
    <row r="845" spans="1:18" x14ac:dyDescent="0.2">
      <c r="A845" s="12">
        <v>13749</v>
      </c>
      <c r="B845" s="12">
        <v>1.4062499976716936E-3</v>
      </c>
      <c r="C845" s="125">
        <v>1</v>
      </c>
      <c r="D845" s="127">
        <f t="shared" si="185"/>
        <v>1.3749</v>
      </c>
      <c r="E845" s="127">
        <f t="shared" si="186"/>
        <v>1.4062499976716936E-3</v>
      </c>
      <c r="F845" s="38">
        <f t="shared" si="187"/>
        <v>1.3749</v>
      </c>
      <c r="G845" s="38">
        <f t="shared" si="188"/>
        <v>1.4062499976716936E-3</v>
      </c>
      <c r="H845" s="38">
        <f t="shared" si="189"/>
        <v>1.8903500100000001</v>
      </c>
      <c r="I845" s="38">
        <f t="shared" si="190"/>
        <v>2.599042228749</v>
      </c>
      <c r="J845" s="38">
        <f t="shared" si="191"/>
        <v>3.5734231603070001</v>
      </c>
      <c r="K845" s="38">
        <f t="shared" si="192"/>
        <v>1.9334531217988114E-3</v>
      </c>
      <c r="L845" s="38">
        <f t="shared" si="193"/>
        <v>2.6583046971611858E-3</v>
      </c>
      <c r="M845" s="38">
        <f t="shared" ca="1" si="194"/>
        <v>5.063545077548701E-3</v>
      </c>
      <c r="N845" s="38">
        <f t="shared" ca="1" si="195"/>
        <v>1.3375807301292566E-5</v>
      </c>
      <c r="O845" s="128">
        <f t="shared" ca="1" si="196"/>
        <v>6235646.0642483989</v>
      </c>
      <c r="P845" s="38">
        <f t="shared" ca="1" si="197"/>
        <v>2044445219.3009622</v>
      </c>
      <c r="Q845" s="38">
        <f t="shared" ca="1" si="198"/>
        <v>344216415.06892568</v>
      </c>
      <c r="R845" s="12">
        <f t="shared" ca="1" si="199"/>
        <v>-3.6572950798770074E-3</v>
      </c>
    </row>
    <row r="846" spans="1:18" x14ac:dyDescent="0.2">
      <c r="A846" s="12">
        <v>13750.5</v>
      </c>
      <c r="B846" s="12">
        <v>1.8131249962607399E-3</v>
      </c>
      <c r="C846" s="125">
        <v>1</v>
      </c>
      <c r="D846" s="127">
        <f t="shared" si="185"/>
        <v>1.3750500000000001</v>
      </c>
      <c r="E846" s="127">
        <f t="shared" si="186"/>
        <v>1.8131249962607399E-3</v>
      </c>
      <c r="F846" s="38">
        <f t="shared" si="187"/>
        <v>1.3750500000000001</v>
      </c>
      <c r="G846" s="38">
        <f t="shared" si="188"/>
        <v>1.8131249962607399E-3</v>
      </c>
      <c r="H846" s="38">
        <f t="shared" si="189"/>
        <v>1.8907625025000003</v>
      </c>
      <c r="I846" s="38">
        <f t="shared" si="190"/>
        <v>2.5998929790626257</v>
      </c>
      <c r="J846" s="38">
        <f t="shared" si="191"/>
        <v>3.5749828408600637</v>
      </c>
      <c r="K846" s="38">
        <f t="shared" si="192"/>
        <v>2.4931375261083304E-3</v>
      </c>
      <c r="L846" s="38">
        <f t="shared" si="193"/>
        <v>3.4281887552752599E-3</v>
      </c>
      <c r="M846" s="38">
        <f t="shared" ca="1" si="194"/>
        <v>5.0637287835958505E-3</v>
      </c>
      <c r="N846" s="38">
        <f t="shared" ca="1" si="195"/>
        <v>1.0566424982237364E-5</v>
      </c>
      <c r="O846" s="128">
        <f t="shared" ca="1" si="196"/>
        <v>6246712.3463029778</v>
      </c>
      <c r="P846" s="38">
        <f t="shared" ca="1" si="197"/>
        <v>2043843615.6668382</v>
      </c>
      <c r="Q846" s="38">
        <f t="shared" ca="1" si="198"/>
        <v>344010505.48316139</v>
      </c>
      <c r="R846" s="12">
        <f t="shared" ca="1" si="199"/>
        <v>-3.2506037873351106E-3</v>
      </c>
    </row>
    <row r="847" spans="1:18" x14ac:dyDescent="0.2">
      <c r="A847" s="12">
        <v>13750.5</v>
      </c>
      <c r="B847" s="12">
        <v>1.8131249962607399E-3</v>
      </c>
      <c r="C847" s="125">
        <v>1</v>
      </c>
      <c r="D847" s="127">
        <f t="shared" si="185"/>
        <v>1.3750500000000001</v>
      </c>
      <c r="E847" s="127">
        <f t="shared" si="186"/>
        <v>1.8131249962607399E-3</v>
      </c>
      <c r="F847" s="38">
        <f t="shared" si="187"/>
        <v>1.3750500000000001</v>
      </c>
      <c r="G847" s="38">
        <f t="shared" si="188"/>
        <v>1.8131249962607399E-3</v>
      </c>
      <c r="H847" s="38">
        <f t="shared" si="189"/>
        <v>1.8907625025000003</v>
      </c>
      <c r="I847" s="38">
        <f t="shared" si="190"/>
        <v>2.5998929790626257</v>
      </c>
      <c r="J847" s="38">
        <f t="shared" si="191"/>
        <v>3.5749828408600637</v>
      </c>
      <c r="K847" s="38">
        <f t="shared" si="192"/>
        <v>2.4931375261083304E-3</v>
      </c>
      <c r="L847" s="38">
        <f t="shared" si="193"/>
        <v>3.4281887552752599E-3</v>
      </c>
      <c r="M847" s="38">
        <f t="shared" ca="1" si="194"/>
        <v>5.0637287835958505E-3</v>
      </c>
      <c r="N847" s="38">
        <f t="shared" ca="1" si="195"/>
        <v>1.0566424982237364E-5</v>
      </c>
      <c r="O847" s="128">
        <f t="shared" ca="1" si="196"/>
        <v>6246712.3463029778</v>
      </c>
      <c r="P847" s="38">
        <f t="shared" ca="1" si="197"/>
        <v>2043843615.6668382</v>
      </c>
      <c r="Q847" s="38">
        <f t="shared" ca="1" si="198"/>
        <v>344010505.48316139</v>
      </c>
      <c r="R847" s="12">
        <f t="shared" ca="1" si="199"/>
        <v>-3.2506037873351106E-3</v>
      </c>
    </row>
    <row r="848" spans="1:18" x14ac:dyDescent="0.2">
      <c r="A848" s="12">
        <v>13752</v>
      </c>
      <c r="B848" s="12">
        <v>2.3199999995995313E-3</v>
      </c>
      <c r="C848" s="125">
        <v>1</v>
      </c>
      <c r="D848" s="127">
        <f t="shared" si="185"/>
        <v>1.3752</v>
      </c>
      <c r="E848" s="127">
        <f t="shared" si="186"/>
        <v>2.3199999995995313E-3</v>
      </c>
      <c r="F848" s="38">
        <f t="shared" si="187"/>
        <v>1.3752</v>
      </c>
      <c r="G848" s="38">
        <f t="shared" si="188"/>
        <v>2.3199999995995313E-3</v>
      </c>
      <c r="H848" s="38">
        <f t="shared" si="189"/>
        <v>1.89117504</v>
      </c>
      <c r="I848" s="38">
        <f t="shared" si="190"/>
        <v>2.6007439150080001</v>
      </c>
      <c r="J848" s="38">
        <f t="shared" si="191"/>
        <v>3.5765430319190017</v>
      </c>
      <c r="K848" s="38">
        <f t="shared" si="192"/>
        <v>3.1904639994492752E-3</v>
      </c>
      <c r="L848" s="38">
        <f t="shared" si="193"/>
        <v>4.3875260920426436E-3</v>
      </c>
      <c r="M848" s="38">
        <f t="shared" ca="1" si="194"/>
        <v>5.0639123860442654E-3</v>
      </c>
      <c r="N848" s="38">
        <f t="shared" ca="1" si="195"/>
        <v>7.5290551844848363E-6</v>
      </c>
      <c r="O848" s="128">
        <f t="shared" ca="1" si="196"/>
        <v>6257783.4045324037</v>
      </c>
      <c r="P848" s="38">
        <f t="shared" ca="1" si="197"/>
        <v>2043241707.9353371</v>
      </c>
      <c r="Q848" s="38">
        <f t="shared" ca="1" si="198"/>
        <v>343804576.48349535</v>
      </c>
      <c r="R848" s="12">
        <f t="shared" ca="1" si="199"/>
        <v>-2.7439123864447341E-3</v>
      </c>
    </row>
    <row r="849" spans="1:18" x14ac:dyDescent="0.2">
      <c r="A849" s="12">
        <v>13752</v>
      </c>
      <c r="B849" s="12">
        <v>2.3199999995995313E-3</v>
      </c>
      <c r="C849" s="125">
        <v>1</v>
      </c>
      <c r="D849" s="127">
        <f t="shared" si="185"/>
        <v>1.3752</v>
      </c>
      <c r="E849" s="127">
        <f t="shared" si="186"/>
        <v>2.3199999995995313E-3</v>
      </c>
      <c r="F849" s="38">
        <f t="shared" si="187"/>
        <v>1.3752</v>
      </c>
      <c r="G849" s="38">
        <f t="shared" si="188"/>
        <v>2.3199999995995313E-3</v>
      </c>
      <c r="H849" s="38">
        <f t="shared" si="189"/>
        <v>1.89117504</v>
      </c>
      <c r="I849" s="38">
        <f t="shared" si="190"/>
        <v>2.6007439150080001</v>
      </c>
      <c r="J849" s="38">
        <f t="shared" si="191"/>
        <v>3.5765430319190017</v>
      </c>
      <c r="K849" s="38">
        <f t="shared" si="192"/>
        <v>3.1904639994492752E-3</v>
      </c>
      <c r="L849" s="38">
        <f t="shared" si="193"/>
        <v>4.3875260920426436E-3</v>
      </c>
      <c r="M849" s="38">
        <f t="shared" ca="1" si="194"/>
        <v>5.0639123860442654E-3</v>
      </c>
      <c r="N849" s="38">
        <f t="shared" ca="1" si="195"/>
        <v>7.5290551844848363E-6</v>
      </c>
      <c r="O849" s="128">
        <f t="shared" ca="1" si="196"/>
        <v>6257783.4045324037</v>
      </c>
      <c r="P849" s="38">
        <f t="shared" ca="1" si="197"/>
        <v>2043241707.9353371</v>
      </c>
      <c r="Q849" s="38">
        <f t="shared" ca="1" si="198"/>
        <v>343804576.48349535</v>
      </c>
      <c r="R849" s="12">
        <f t="shared" ca="1" si="199"/>
        <v>-2.7439123864447341E-3</v>
      </c>
    </row>
    <row r="850" spans="1:18" x14ac:dyDescent="0.2">
      <c r="A850" s="12">
        <v>13795</v>
      </c>
      <c r="B850" s="12">
        <v>1.2837499962188303E-3</v>
      </c>
      <c r="C850" s="125">
        <v>0.1</v>
      </c>
      <c r="D850" s="127">
        <f t="shared" si="185"/>
        <v>1.3794999999999999</v>
      </c>
      <c r="E850" s="127">
        <f t="shared" si="186"/>
        <v>1.2837499962188303E-3</v>
      </c>
      <c r="F850" s="38">
        <f t="shared" si="187"/>
        <v>0.13794999999999999</v>
      </c>
      <c r="G850" s="38">
        <f t="shared" si="188"/>
        <v>1.2837499962188305E-4</v>
      </c>
      <c r="H850" s="38">
        <f t="shared" si="189"/>
        <v>0.19030202499999999</v>
      </c>
      <c r="I850" s="38">
        <f t="shared" si="190"/>
        <v>0.26252164348749996</v>
      </c>
      <c r="J850" s="38">
        <f t="shared" si="191"/>
        <v>0.36214860719100617</v>
      </c>
      <c r="K850" s="38">
        <f t="shared" si="192"/>
        <v>1.7709331197838764E-4</v>
      </c>
      <c r="L850" s="38">
        <f t="shared" si="193"/>
        <v>2.4430022387418577E-4</v>
      </c>
      <c r="M850" s="38">
        <f t="shared" ca="1" si="194"/>
        <v>5.069131603746899E-3</v>
      </c>
      <c r="N850" s="38">
        <f t="shared" ca="1" si="195"/>
        <v>1.4329113914611787E-6</v>
      </c>
      <c r="O850" s="128">
        <f t="shared" ca="1" si="196"/>
        <v>65771.267576048645</v>
      </c>
      <c r="P850" s="38">
        <f t="shared" ca="1" si="197"/>
        <v>20258584.681358855</v>
      </c>
      <c r="Q850" s="38">
        <f t="shared" ca="1" si="198"/>
        <v>3378933.4049337092</v>
      </c>
      <c r="R850" s="12">
        <f t="shared" ca="1" si="199"/>
        <v>-3.7853816075280686E-3</v>
      </c>
    </row>
    <row r="851" spans="1:18" x14ac:dyDescent="0.2">
      <c r="A851" s="12">
        <v>13795</v>
      </c>
      <c r="B851" s="12">
        <v>1.6283749995636754E-2</v>
      </c>
      <c r="C851" s="125">
        <v>0.1</v>
      </c>
      <c r="D851" s="127">
        <f t="shared" si="185"/>
        <v>1.3794999999999999</v>
      </c>
      <c r="E851" s="127">
        <f t="shared" si="186"/>
        <v>1.6283749995636754E-2</v>
      </c>
      <c r="F851" s="38">
        <f t="shared" si="187"/>
        <v>0.13794999999999999</v>
      </c>
      <c r="G851" s="38">
        <f t="shared" si="188"/>
        <v>1.6283749995636755E-3</v>
      </c>
      <c r="H851" s="38">
        <f t="shared" si="189"/>
        <v>0.19030202499999999</v>
      </c>
      <c r="I851" s="38">
        <f t="shared" si="190"/>
        <v>0.26252164348749996</v>
      </c>
      <c r="J851" s="38">
        <f t="shared" si="191"/>
        <v>0.36214860719100617</v>
      </c>
      <c r="K851" s="38">
        <f t="shared" si="192"/>
        <v>2.2463433118980903E-3</v>
      </c>
      <c r="L851" s="38">
        <f t="shared" si="193"/>
        <v>3.0988305987634155E-3</v>
      </c>
      <c r="M851" s="38">
        <f t="shared" ca="1" si="194"/>
        <v>5.069131603746899E-3</v>
      </c>
      <c r="N851" s="38">
        <f t="shared" ca="1" si="195"/>
        <v>1.2576766567571419E-5</v>
      </c>
      <c r="O851" s="128">
        <f t="shared" ca="1" si="196"/>
        <v>65771.267576048645</v>
      </c>
      <c r="P851" s="38">
        <f t="shared" ca="1" si="197"/>
        <v>20258584.681358855</v>
      </c>
      <c r="Q851" s="38">
        <f t="shared" ca="1" si="198"/>
        <v>3378933.4049337092</v>
      </c>
      <c r="R851" s="12">
        <f t="shared" ca="1" si="199"/>
        <v>1.1214618391889855E-2</v>
      </c>
    </row>
    <row r="852" spans="1:18" x14ac:dyDescent="0.2">
      <c r="A852" s="12">
        <v>13849</v>
      </c>
      <c r="B852" s="12">
        <v>1.9131250002828892E-2</v>
      </c>
      <c r="C852" s="125">
        <v>0.1</v>
      </c>
      <c r="D852" s="127">
        <f t="shared" si="185"/>
        <v>1.3849</v>
      </c>
      <c r="E852" s="127">
        <f t="shared" si="186"/>
        <v>1.9131250002828892E-2</v>
      </c>
      <c r="F852" s="38">
        <f t="shared" si="187"/>
        <v>0.13849</v>
      </c>
      <c r="G852" s="38">
        <f t="shared" si="188"/>
        <v>1.9131250002828893E-3</v>
      </c>
      <c r="H852" s="38">
        <f t="shared" si="189"/>
        <v>0.19179480100000001</v>
      </c>
      <c r="I852" s="38">
        <f t="shared" si="190"/>
        <v>0.26561661990490004</v>
      </c>
      <c r="J852" s="38">
        <f t="shared" si="191"/>
        <v>0.36785245690629609</v>
      </c>
      <c r="K852" s="38">
        <f t="shared" si="192"/>
        <v>2.6494868128917734E-3</v>
      </c>
      <c r="L852" s="38">
        <f t="shared" si="193"/>
        <v>3.669274287173817E-3</v>
      </c>
      <c r="M852" s="38">
        <f t="shared" ca="1" si="194"/>
        <v>5.075565381234136E-3</v>
      </c>
      <c r="N852" s="38">
        <f t="shared" ca="1" si="195"/>
        <v>1.9756227018173539E-5</v>
      </c>
      <c r="O852" s="128">
        <f t="shared" ca="1" si="196"/>
        <v>69832.26603520276</v>
      </c>
      <c r="P852" s="38">
        <f t="shared" ca="1" si="197"/>
        <v>20036809.451934271</v>
      </c>
      <c r="Q852" s="38">
        <f t="shared" ca="1" si="198"/>
        <v>3304500.7002703524</v>
      </c>
      <c r="R852" s="12">
        <f t="shared" ca="1" si="199"/>
        <v>1.4055684621594757E-2</v>
      </c>
    </row>
    <row r="853" spans="1:18" x14ac:dyDescent="0.2">
      <c r="A853" s="12">
        <v>13898</v>
      </c>
      <c r="B853" s="12">
        <v>9.6225000015692785E-3</v>
      </c>
      <c r="C853" s="125">
        <v>0.1</v>
      </c>
      <c r="D853" s="127">
        <f t="shared" ref="D853:D916" si="200">A853/A$18</f>
        <v>1.3897999999999999</v>
      </c>
      <c r="E853" s="127">
        <f t="shared" ref="E853:E916" si="201">B853/B$18</f>
        <v>9.6225000015692785E-3</v>
      </c>
      <c r="F853" s="38">
        <f t="shared" ref="F853:F916" si="202">$C853*D853</f>
        <v>0.13897999999999999</v>
      </c>
      <c r="G853" s="38">
        <f t="shared" ref="G853:G916" si="203">$C853*E853</f>
        <v>9.6225000015692785E-4</v>
      </c>
      <c r="H853" s="38">
        <f t="shared" ref="H853:H916" si="204">C853*D853*D853</f>
        <v>0.19315440399999997</v>
      </c>
      <c r="I853" s="38">
        <f t="shared" ref="I853:I916" si="205">C853*D853*D853*D853</f>
        <v>0.26844599067919994</v>
      </c>
      <c r="J853" s="38">
        <f t="shared" ref="J853:J916" si="206">C853*D853*D853*D853*D853</f>
        <v>0.37308623784595207</v>
      </c>
      <c r="K853" s="38">
        <f t="shared" ref="K853:K916" si="207">C853*E853*D853</f>
        <v>1.3373350502180982E-3</v>
      </c>
      <c r="L853" s="38">
        <f t="shared" ref="L853:L916" si="208">C853*E853*D853*D853</f>
        <v>1.8586282527931128E-3</v>
      </c>
      <c r="M853" s="38">
        <f t="shared" ref="M853:M916" ca="1" si="209">+E$4+E$5*D853+E$6*D853^2</f>
        <v>5.0812872468444861E-3</v>
      </c>
      <c r="N853" s="38">
        <f t="shared" ref="N853:N916" ca="1" si="210">C853*(M853-E853)^2</f>
        <v>2.0622613283675141E-6</v>
      </c>
      <c r="O853" s="128">
        <f t="shared" ref="O853:O916" ca="1" si="211">(C853*O$1-O$2*F853+O$3*H853)^2</f>
        <v>73561.282223581758</v>
      </c>
      <c r="P853" s="38">
        <f t="shared" ref="P853:P916" ca="1" si="212">(-C853*O$2+O$4*F853-O$5*H853)^2</f>
        <v>19832286.676924925</v>
      </c>
      <c r="Q853" s="38">
        <f t="shared" ref="Q853:Q916" ca="1" si="213">+(C853*O$3-F853*O$5+H853*O$6)^2</f>
        <v>3236795.5614172691</v>
      </c>
      <c r="R853" s="12">
        <f t="shared" ref="R853:R916" ca="1" si="214">+E853-M853</f>
        <v>4.5412127547247924E-3</v>
      </c>
    </row>
    <row r="854" spans="1:18" x14ac:dyDescent="0.2">
      <c r="A854" s="12">
        <v>13981</v>
      </c>
      <c r="B854" s="12">
        <v>9.5362499996554106E-3</v>
      </c>
      <c r="C854" s="125">
        <v>0.1</v>
      </c>
      <c r="D854" s="127">
        <f t="shared" si="200"/>
        <v>1.3980999999999999</v>
      </c>
      <c r="E854" s="127">
        <f t="shared" si="201"/>
        <v>9.5362499996554106E-3</v>
      </c>
      <c r="F854" s="38">
        <f t="shared" si="202"/>
        <v>0.13980999999999999</v>
      </c>
      <c r="G854" s="38">
        <f t="shared" si="203"/>
        <v>9.5362499996554106E-4</v>
      </c>
      <c r="H854" s="38">
        <f t="shared" si="204"/>
        <v>0.19546836099999998</v>
      </c>
      <c r="I854" s="38">
        <f t="shared" si="205"/>
        <v>0.27328431551409993</v>
      </c>
      <c r="J854" s="38">
        <f t="shared" si="206"/>
        <v>0.38207880152026308</v>
      </c>
      <c r="K854" s="38">
        <f t="shared" si="207"/>
        <v>1.3332631124518229E-3</v>
      </c>
      <c r="L854" s="38">
        <f t="shared" si="208"/>
        <v>1.8640351575188935E-3</v>
      </c>
      <c r="M854" s="38">
        <f t="shared" ca="1" si="209"/>
        <v>5.0907271581598001E-3</v>
      </c>
      <c r="N854" s="38">
        <f t="shared" ca="1" si="210"/>
        <v>1.9762673334259208E-6</v>
      </c>
      <c r="O854" s="128">
        <f t="shared" ca="1" si="211"/>
        <v>79960.448956610926</v>
      </c>
      <c r="P854" s="38">
        <f t="shared" ca="1" si="212"/>
        <v>19478909.37380806</v>
      </c>
      <c r="Q854" s="38">
        <f t="shared" ca="1" si="213"/>
        <v>3121830.3043114292</v>
      </c>
      <c r="R854" s="12">
        <f t="shared" ca="1" si="214"/>
        <v>4.4455228414956105E-3</v>
      </c>
    </row>
    <row r="855" spans="1:18" x14ac:dyDescent="0.2">
      <c r="A855" s="12">
        <v>14311.5</v>
      </c>
      <c r="B855" s="12">
        <v>4.2843749979510903E-3</v>
      </c>
      <c r="C855" s="125">
        <v>1</v>
      </c>
      <c r="D855" s="127">
        <f t="shared" si="200"/>
        <v>1.4311499999999999</v>
      </c>
      <c r="E855" s="127">
        <f t="shared" si="201"/>
        <v>4.2843749979510903E-3</v>
      </c>
      <c r="F855" s="38">
        <f t="shared" si="202"/>
        <v>1.4311499999999999</v>
      </c>
      <c r="G855" s="38">
        <f t="shared" si="203"/>
        <v>4.2843749979510903E-3</v>
      </c>
      <c r="H855" s="38">
        <f t="shared" si="204"/>
        <v>2.0481903225</v>
      </c>
      <c r="I855" s="38">
        <f t="shared" si="205"/>
        <v>2.931267580045875</v>
      </c>
      <c r="J855" s="38">
        <f t="shared" si="206"/>
        <v>4.1950835971826539</v>
      </c>
      <c r="K855" s="38">
        <f t="shared" si="207"/>
        <v>6.1315832783177026E-3</v>
      </c>
      <c r="L855" s="38">
        <f t="shared" si="208"/>
        <v>8.7752154087643794E-3</v>
      </c>
      <c r="M855" s="38">
        <f t="shared" ca="1" si="209"/>
        <v>5.1251699837886926E-3</v>
      </c>
      <c r="N855" s="38">
        <f t="shared" ca="1" si="210"/>
        <v>7.0693620820965379E-7</v>
      </c>
      <c r="O855" s="128">
        <f t="shared" ca="1" si="211"/>
        <v>10608815.296021689</v>
      </c>
      <c r="P855" s="38">
        <f t="shared" ca="1" si="212"/>
        <v>1799123335.2323442</v>
      </c>
      <c r="Q855" s="38">
        <f t="shared" ca="1" si="213"/>
        <v>266296717.95583847</v>
      </c>
      <c r="R855" s="12">
        <f t="shared" ca="1" si="214"/>
        <v>-8.4079498583760227E-4</v>
      </c>
    </row>
    <row r="856" spans="1:18" x14ac:dyDescent="0.2">
      <c r="A856" s="12">
        <v>14311.5</v>
      </c>
      <c r="B856" s="12">
        <v>4.484375000174623E-3</v>
      </c>
      <c r="C856" s="125">
        <v>1</v>
      </c>
      <c r="D856" s="127">
        <f t="shared" si="200"/>
        <v>1.4311499999999999</v>
      </c>
      <c r="E856" s="127">
        <f t="shared" si="201"/>
        <v>4.484375000174623E-3</v>
      </c>
      <c r="F856" s="38">
        <f t="shared" si="202"/>
        <v>1.4311499999999999</v>
      </c>
      <c r="G856" s="38">
        <f t="shared" si="203"/>
        <v>4.484375000174623E-3</v>
      </c>
      <c r="H856" s="38">
        <f t="shared" si="204"/>
        <v>2.0481903225</v>
      </c>
      <c r="I856" s="38">
        <f t="shared" si="205"/>
        <v>2.931267580045875</v>
      </c>
      <c r="J856" s="38">
        <f t="shared" si="206"/>
        <v>4.1950835971826539</v>
      </c>
      <c r="K856" s="38">
        <f t="shared" si="207"/>
        <v>6.4178132814999116E-3</v>
      </c>
      <c r="L856" s="38">
        <f t="shared" si="208"/>
        <v>9.1848534778185987E-3</v>
      </c>
      <c r="M856" s="38">
        <f t="shared" ca="1" si="209"/>
        <v>5.1251699837886926E-3</v>
      </c>
      <c r="N856" s="38">
        <f t="shared" ca="1" si="210"/>
        <v>4.1061821102495574E-7</v>
      </c>
      <c r="O856" s="128">
        <f t="shared" ca="1" si="211"/>
        <v>10608815.296021689</v>
      </c>
      <c r="P856" s="38">
        <f t="shared" ca="1" si="212"/>
        <v>1799123335.2323442</v>
      </c>
      <c r="Q856" s="38">
        <f t="shared" ca="1" si="213"/>
        <v>266296717.95583847</v>
      </c>
      <c r="R856" s="12">
        <f t="shared" ca="1" si="214"/>
        <v>-6.4079498361406962E-4</v>
      </c>
    </row>
    <row r="857" spans="1:18" x14ac:dyDescent="0.2">
      <c r="A857" s="12">
        <v>14311.5</v>
      </c>
      <c r="B857" s="12">
        <v>4.684374995122198E-3</v>
      </c>
      <c r="C857" s="125">
        <v>1</v>
      </c>
      <c r="D857" s="127">
        <f t="shared" si="200"/>
        <v>1.4311499999999999</v>
      </c>
      <c r="E857" s="127">
        <f t="shared" si="201"/>
        <v>4.684374995122198E-3</v>
      </c>
      <c r="F857" s="38">
        <f t="shared" si="202"/>
        <v>1.4311499999999999</v>
      </c>
      <c r="G857" s="38">
        <f t="shared" si="203"/>
        <v>4.684374995122198E-3</v>
      </c>
      <c r="H857" s="38">
        <f t="shared" si="204"/>
        <v>2.0481903225</v>
      </c>
      <c r="I857" s="38">
        <f t="shared" si="205"/>
        <v>2.931267580045875</v>
      </c>
      <c r="J857" s="38">
        <f t="shared" si="206"/>
        <v>4.1950835971826539</v>
      </c>
      <c r="K857" s="38">
        <f t="shared" si="207"/>
        <v>6.7040432742691333E-3</v>
      </c>
      <c r="L857" s="38">
        <f t="shared" si="208"/>
        <v>9.59449153197027E-3</v>
      </c>
      <c r="M857" s="38">
        <f t="shared" ca="1" si="209"/>
        <v>5.1251699837886926E-3</v>
      </c>
      <c r="N857" s="38">
        <f t="shared" ca="1" si="210"/>
        <v>1.9430022203349509E-7</v>
      </c>
      <c r="O857" s="128">
        <f t="shared" ca="1" si="211"/>
        <v>10608815.296021689</v>
      </c>
      <c r="P857" s="38">
        <f t="shared" ca="1" si="212"/>
        <v>1799123335.2323442</v>
      </c>
      <c r="Q857" s="38">
        <f t="shared" ca="1" si="213"/>
        <v>266296717.95583847</v>
      </c>
      <c r="R857" s="12">
        <f t="shared" ca="1" si="214"/>
        <v>-4.4079498866649459E-4</v>
      </c>
    </row>
    <row r="858" spans="1:18" x14ac:dyDescent="0.2">
      <c r="A858" s="12">
        <v>14328</v>
      </c>
      <c r="B858" s="12">
        <v>-7.4000001040985808E-4</v>
      </c>
      <c r="C858" s="125">
        <v>0.1</v>
      </c>
      <c r="D858" s="127">
        <f t="shared" si="200"/>
        <v>1.4328000000000001</v>
      </c>
      <c r="E858" s="127">
        <f t="shared" si="201"/>
        <v>-7.4000001040985808E-4</v>
      </c>
      <c r="F858" s="38">
        <f t="shared" si="202"/>
        <v>0.14328000000000002</v>
      </c>
      <c r="G858" s="38">
        <f t="shared" si="203"/>
        <v>-7.4000001040985816E-5</v>
      </c>
      <c r="H858" s="38">
        <f t="shared" si="204"/>
        <v>0.20529158400000003</v>
      </c>
      <c r="I858" s="38">
        <f t="shared" si="205"/>
        <v>0.29414178155520004</v>
      </c>
      <c r="J858" s="38">
        <f t="shared" si="206"/>
        <v>0.42144634461229064</v>
      </c>
      <c r="K858" s="38">
        <f t="shared" si="207"/>
        <v>-1.0602720149152448E-4</v>
      </c>
      <c r="L858" s="38">
        <f t="shared" si="208"/>
        <v>-1.5191577429705629E-4</v>
      </c>
      <c r="M858" s="38">
        <f t="shared" ca="1" si="209"/>
        <v>5.1267577075861312E-3</v>
      </c>
      <c r="N858" s="38">
        <f t="shared" ca="1" si="210"/>
        <v>3.4418846121665505E-6</v>
      </c>
      <c r="O858" s="128">
        <f t="shared" ca="1" si="211"/>
        <v>107405.26725981967</v>
      </c>
      <c r="P858" s="38">
        <f t="shared" ca="1" si="212"/>
        <v>17913832.896805041</v>
      </c>
      <c r="Q858" s="38">
        <f t="shared" ca="1" si="213"/>
        <v>2640110.7653081422</v>
      </c>
      <c r="R858" s="12">
        <f t="shared" ca="1" si="214"/>
        <v>-5.8667577179959893E-3</v>
      </c>
    </row>
    <row r="859" spans="1:18" x14ac:dyDescent="0.2">
      <c r="A859" s="12">
        <v>14353</v>
      </c>
      <c r="B859" s="12">
        <v>5.2312499974505045E-3</v>
      </c>
      <c r="C859" s="125">
        <v>1</v>
      </c>
      <c r="D859" s="127">
        <f t="shared" si="200"/>
        <v>1.4353</v>
      </c>
      <c r="E859" s="127">
        <f t="shared" si="201"/>
        <v>5.2312499974505045E-3</v>
      </c>
      <c r="F859" s="38">
        <f t="shared" si="202"/>
        <v>1.4353</v>
      </c>
      <c r="G859" s="38">
        <f t="shared" si="203"/>
        <v>5.2312499974505045E-3</v>
      </c>
      <c r="H859" s="38">
        <f t="shared" si="204"/>
        <v>2.06008609</v>
      </c>
      <c r="I859" s="38">
        <f t="shared" si="205"/>
        <v>2.9568415649770001</v>
      </c>
      <c r="J859" s="38">
        <f t="shared" si="206"/>
        <v>4.2439546982114882</v>
      </c>
      <c r="K859" s="38">
        <f t="shared" si="207"/>
        <v>7.5084131213407094E-3</v>
      </c>
      <c r="L859" s="38">
        <f t="shared" si="208"/>
        <v>1.0776825353060321E-2</v>
      </c>
      <c r="M859" s="38">
        <f t="shared" ca="1" si="209"/>
        <v>5.129139464439064E-3</v>
      </c>
      <c r="N859" s="38">
        <f t="shared" ca="1" si="210"/>
        <v>1.0426560951880462E-8</v>
      </c>
      <c r="O859" s="128">
        <f t="shared" ca="1" si="211"/>
        <v>10940102.964456992</v>
      </c>
      <c r="P859" s="38">
        <f t="shared" ca="1" si="212"/>
        <v>1779603258.9541187</v>
      </c>
      <c r="Q859" s="38">
        <f t="shared" ca="1" si="213"/>
        <v>260550492.57042772</v>
      </c>
      <c r="R859" s="12">
        <f t="shared" ca="1" si="214"/>
        <v>1.0211053301144041E-4</v>
      </c>
    </row>
    <row r="860" spans="1:18" x14ac:dyDescent="0.2">
      <c r="A860" s="12">
        <v>14353</v>
      </c>
      <c r="B860" s="12">
        <v>5.321249998814892E-3</v>
      </c>
      <c r="C860" s="125">
        <v>1</v>
      </c>
      <c r="D860" s="127">
        <f t="shared" si="200"/>
        <v>1.4353</v>
      </c>
      <c r="E860" s="127">
        <f t="shared" si="201"/>
        <v>5.321249998814892E-3</v>
      </c>
      <c r="F860" s="38">
        <f t="shared" si="202"/>
        <v>1.4353</v>
      </c>
      <c r="G860" s="38">
        <f t="shared" si="203"/>
        <v>5.321249998814892E-3</v>
      </c>
      <c r="H860" s="38">
        <f t="shared" si="204"/>
        <v>2.06008609</v>
      </c>
      <c r="I860" s="38">
        <f t="shared" si="205"/>
        <v>2.9568415649770001</v>
      </c>
      <c r="J860" s="38">
        <f t="shared" si="206"/>
        <v>4.2439546982114882</v>
      </c>
      <c r="K860" s="38">
        <f t="shared" si="207"/>
        <v>7.6375901232990148E-3</v>
      </c>
      <c r="L860" s="38">
        <f t="shared" si="208"/>
        <v>1.0962233103971077E-2</v>
      </c>
      <c r="M860" s="38">
        <f t="shared" ca="1" si="209"/>
        <v>5.129139464439064E-3</v>
      </c>
      <c r="N860" s="38">
        <f t="shared" ca="1" si="210"/>
        <v>3.6906457418166187E-8</v>
      </c>
      <c r="O860" s="128">
        <f t="shared" ca="1" si="211"/>
        <v>10940102.964456992</v>
      </c>
      <c r="P860" s="38">
        <f t="shared" ca="1" si="212"/>
        <v>1779603258.9541187</v>
      </c>
      <c r="Q860" s="38">
        <f t="shared" ca="1" si="213"/>
        <v>260550492.57042772</v>
      </c>
      <c r="R860" s="12">
        <f t="shared" ca="1" si="214"/>
        <v>1.9211053437582799E-4</v>
      </c>
    </row>
    <row r="861" spans="1:18" x14ac:dyDescent="0.2">
      <c r="A861" s="12">
        <v>14353</v>
      </c>
      <c r="B861" s="12">
        <v>5.6112499951268546E-3</v>
      </c>
      <c r="C861" s="125">
        <v>1</v>
      </c>
      <c r="D861" s="127">
        <f t="shared" si="200"/>
        <v>1.4353</v>
      </c>
      <c r="E861" s="127">
        <f t="shared" si="201"/>
        <v>5.6112499951268546E-3</v>
      </c>
      <c r="F861" s="38">
        <f t="shared" si="202"/>
        <v>1.4353</v>
      </c>
      <c r="G861" s="38">
        <f t="shared" si="203"/>
        <v>5.6112499951268546E-3</v>
      </c>
      <c r="H861" s="38">
        <f t="shared" si="204"/>
        <v>2.06008609</v>
      </c>
      <c r="I861" s="38">
        <f t="shared" si="205"/>
        <v>2.9568415649770001</v>
      </c>
      <c r="J861" s="38">
        <f t="shared" si="206"/>
        <v>4.2439546982114882</v>
      </c>
      <c r="K861" s="38">
        <f t="shared" si="207"/>
        <v>8.0538271180055753E-3</v>
      </c>
      <c r="L861" s="38">
        <f t="shared" si="208"/>
        <v>1.1559658062473402E-2</v>
      </c>
      <c r="M861" s="38">
        <f t="shared" ca="1" si="209"/>
        <v>5.129139464439064E-3</v>
      </c>
      <c r="N861" s="38">
        <f t="shared" ca="1" si="210"/>
        <v>2.3243056380006307E-7</v>
      </c>
      <c r="O861" s="128">
        <f t="shared" ca="1" si="211"/>
        <v>10940102.964456992</v>
      </c>
      <c r="P861" s="38">
        <f t="shared" ca="1" si="212"/>
        <v>1779603258.9541187</v>
      </c>
      <c r="Q861" s="38">
        <f t="shared" ca="1" si="213"/>
        <v>260550492.57042772</v>
      </c>
      <c r="R861" s="12">
        <f t="shared" ca="1" si="214"/>
        <v>4.8211053068779059E-4</v>
      </c>
    </row>
    <row r="862" spans="1:18" x14ac:dyDescent="0.2">
      <c r="A862" s="12">
        <v>14354.5</v>
      </c>
      <c r="B862" s="12">
        <v>4.3481249958858825E-3</v>
      </c>
      <c r="C862" s="125">
        <v>1</v>
      </c>
      <c r="D862" s="127">
        <f t="shared" si="200"/>
        <v>1.4354499999999999</v>
      </c>
      <c r="E862" s="127">
        <f t="shared" si="201"/>
        <v>4.3481249958858825E-3</v>
      </c>
      <c r="F862" s="38">
        <f t="shared" si="202"/>
        <v>1.4354499999999999</v>
      </c>
      <c r="G862" s="38">
        <f t="shared" si="203"/>
        <v>4.3481249958858825E-3</v>
      </c>
      <c r="H862" s="38">
        <f t="shared" si="204"/>
        <v>2.0605167024999997</v>
      </c>
      <c r="I862" s="38">
        <f t="shared" si="205"/>
        <v>2.9577687006036246</v>
      </c>
      <c r="J862" s="38">
        <f t="shared" si="206"/>
        <v>4.245729081281473</v>
      </c>
      <c r="K862" s="38">
        <f t="shared" si="207"/>
        <v>6.2415160253443897E-3</v>
      </c>
      <c r="L862" s="38">
        <f t="shared" si="208"/>
        <v>8.9593841785806042E-3</v>
      </c>
      <c r="M862" s="38">
        <f t="shared" ca="1" si="209"/>
        <v>5.1292814547280619E-3</v>
      </c>
      <c r="N862" s="38">
        <f t="shared" ca="1" si="210"/>
        <v>6.1020541319085351E-7</v>
      </c>
      <c r="O862" s="128">
        <f t="shared" ca="1" si="211"/>
        <v>10952077.126621157</v>
      </c>
      <c r="P862" s="38">
        <f t="shared" ca="1" si="212"/>
        <v>1778894456.7957828</v>
      </c>
      <c r="Q862" s="38">
        <f t="shared" ca="1" si="213"/>
        <v>260342960.75178403</v>
      </c>
      <c r="R862" s="12">
        <f t="shared" ca="1" si="214"/>
        <v>-7.8115645884217939E-4</v>
      </c>
    </row>
    <row r="863" spans="1:18" x14ac:dyDescent="0.2">
      <c r="A863" s="12">
        <v>14354.5</v>
      </c>
      <c r="B863" s="12">
        <v>6.5681249907356687E-3</v>
      </c>
      <c r="C863" s="125">
        <v>1</v>
      </c>
      <c r="D863" s="127">
        <f t="shared" si="200"/>
        <v>1.4354499999999999</v>
      </c>
      <c r="E863" s="127">
        <f t="shared" si="201"/>
        <v>6.5681249907356687E-3</v>
      </c>
      <c r="F863" s="38">
        <f t="shared" si="202"/>
        <v>1.4354499999999999</v>
      </c>
      <c r="G863" s="38">
        <f t="shared" si="203"/>
        <v>6.5681249907356687E-3</v>
      </c>
      <c r="H863" s="38">
        <f t="shared" si="204"/>
        <v>2.0605167024999997</v>
      </c>
      <c r="I863" s="38">
        <f t="shared" si="205"/>
        <v>2.9577687006036246</v>
      </c>
      <c r="J863" s="38">
        <f t="shared" si="206"/>
        <v>4.245729081281473</v>
      </c>
      <c r="K863" s="38">
        <f t="shared" si="207"/>
        <v>9.4282150179515155E-3</v>
      </c>
      <c r="L863" s="38">
        <f t="shared" si="208"/>
        <v>1.3533731247518502E-2</v>
      </c>
      <c r="M863" s="38">
        <f t="shared" ca="1" si="209"/>
        <v>5.1292814547280619E-3</v>
      </c>
      <c r="N863" s="38">
        <f t="shared" ca="1" si="210"/>
        <v>2.0702707211108731E-6</v>
      </c>
      <c r="O863" s="128">
        <f t="shared" ca="1" si="211"/>
        <v>10952077.126621157</v>
      </c>
      <c r="P863" s="38">
        <f t="shared" ca="1" si="212"/>
        <v>1778894456.7957828</v>
      </c>
      <c r="Q863" s="38">
        <f t="shared" ca="1" si="213"/>
        <v>260342960.75178403</v>
      </c>
      <c r="R863" s="12">
        <f t="shared" ca="1" si="214"/>
        <v>1.4388435360076068E-3</v>
      </c>
    </row>
    <row r="864" spans="1:18" x14ac:dyDescent="0.2">
      <c r="A864" s="12">
        <v>14354.5</v>
      </c>
      <c r="B864" s="12">
        <v>6.7481249934644438E-3</v>
      </c>
      <c r="C864" s="125">
        <v>1</v>
      </c>
      <c r="D864" s="127">
        <f t="shared" si="200"/>
        <v>1.4354499999999999</v>
      </c>
      <c r="E864" s="127">
        <f t="shared" si="201"/>
        <v>6.7481249934644438E-3</v>
      </c>
      <c r="F864" s="38">
        <f t="shared" si="202"/>
        <v>1.4354499999999999</v>
      </c>
      <c r="G864" s="38">
        <f t="shared" si="203"/>
        <v>6.7481249934644438E-3</v>
      </c>
      <c r="H864" s="38">
        <f t="shared" si="204"/>
        <v>2.0605167024999997</v>
      </c>
      <c r="I864" s="38">
        <f t="shared" si="205"/>
        <v>2.9577687006036246</v>
      </c>
      <c r="J864" s="38">
        <f t="shared" si="206"/>
        <v>4.245729081281473</v>
      </c>
      <c r="K864" s="38">
        <f t="shared" si="207"/>
        <v>9.6865960218685352E-3</v>
      </c>
      <c r="L864" s="38">
        <f t="shared" si="208"/>
        <v>1.3904624259591188E-2</v>
      </c>
      <c r="M864" s="38">
        <f t="shared" ca="1" si="209"/>
        <v>5.1292814547280619E-3</v>
      </c>
      <c r="N864" s="38">
        <f t="shared" ca="1" si="210"/>
        <v>2.6206544029085315E-6</v>
      </c>
      <c r="O864" s="128">
        <f t="shared" ca="1" si="211"/>
        <v>10952077.126621157</v>
      </c>
      <c r="P864" s="38">
        <f t="shared" ca="1" si="212"/>
        <v>1778894456.7957828</v>
      </c>
      <c r="Q864" s="38">
        <f t="shared" ca="1" si="213"/>
        <v>260342960.75178403</v>
      </c>
      <c r="R864" s="12">
        <f t="shared" ca="1" si="214"/>
        <v>1.6188435387363819E-3</v>
      </c>
    </row>
    <row r="865" spans="1:18" x14ac:dyDescent="0.2">
      <c r="A865" s="12">
        <v>14359</v>
      </c>
      <c r="B865" s="12">
        <v>3.1468749992200173E-2</v>
      </c>
      <c r="C865" s="125">
        <v>0.1</v>
      </c>
      <c r="D865" s="127">
        <f t="shared" si="200"/>
        <v>1.4359</v>
      </c>
      <c r="E865" s="127">
        <f t="shared" si="201"/>
        <v>3.1468749992200173E-2</v>
      </c>
      <c r="F865" s="38">
        <f t="shared" si="202"/>
        <v>0.14359</v>
      </c>
      <c r="G865" s="38">
        <f t="shared" si="203"/>
        <v>3.1468749992200175E-3</v>
      </c>
      <c r="H865" s="38">
        <f t="shared" si="204"/>
        <v>0.20618088099999998</v>
      </c>
      <c r="I865" s="38">
        <f t="shared" si="205"/>
        <v>0.29605512702789999</v>
      </c>
      <c r="J865" s="38">
        <f t="shared" si="206"/>
        <v>0.42510555689936158</v>
      </c>
      <c r="K865" s="38">
        <f t="shared" si="207"/>
        <v>4.5185978113800231E-3</v>
      </c>
      <c r="L865" s="38">
        <f t="shared" si="208"/>
        <v>6.4882545973605748E-3</v>
      </c>
      <c r="M865" s="38">
        <f t="shared" ca="1" si="209"/>
        <v>5.1297068040026322E-3</v>
      </c>
      <c r="N865" s="38">
        <f t="shared" ca="1" si="210"/>
        <v>6.9374519606973527E-5</v>
      </c>
      <c r="O865" s="128">
        <f t="shared" ca="1" si="211"/>
        <v>109879.98880692816</v>
      </c>
      <c r="P865" s="38">
        <f t="shared" ca="1" si="212"/>
        <v>17767667.006497744</v>
      </c>
      <c r="Q865" s="38">
        <f t="shared" ca="1" si="213"/>
        <v>2597204.3888660227</v>
      </c>
      <c r="R865" s="12">
        <f t="shared" ca="1" si="214"/>
        <v>2.633904318819754E-2</v>
      </c>
    </row>
    <row r="866" spans="1:18" x14ac:dyDescent="0.2">
      <c r="A866" s="12">
        <v>14361</v>
      </c>
      <c r="B866" s="12">
        <v>-3.8874999881954864E-4</v>
      </c>
      <c r="C866" s="125">
        <v>0.1</v>
      </c>
      <c r="D866" s="127">
        <f t="shared" si="200"/>
        <v>1.4360999999999999</v>
      </c>
      <c r="E866" s="127">
        <f t="shared" si="201"/>
        <v>-3.8874999881954864E-4</v>
      </c>
      <c r="F866" s="38">
        <f t="shared" si="202"/>
        <v>0.14360999999999999</v>
      </c>
      <c r="G866" s="38">
        <f t="shared" si="203"/>
        <v>-3.8874999881954869E-5</v>
      </c>
      <c r="H866" s="38">
        <f t="shared" si="204"/>
        <v>0.20623832099999997</v>
      </c>
      <c r="I866" s="38">
        <f t="shared" si="205"/>
        <v>0.29617885278809997</v>
      </c>
      <c r="J866" s="38">
        <f t="shared" si="206"/>
        <v>0.42534245048899033</v>
      </c>
      <c r="K866" s="38">
        <f t="shared" si="207"/>
        <v>-5.5828387330475386E-5</v>
      </c>
      <c r="L866" s="38">
        <f t="shared" si="208"/>
        <v>-8.0175147045295696E-5</v>
      </c>
      <c r="M866" s="38">
        <f t="shared" ca="1" si="209"/>
        <v>5.1298955488394251E-3</v>
      </c>
      <c r="N866" s="38">
        <f t="shared" ca="1" si="210"/>
        <v>3.0455448680696215E-6</v>
      </c>
      <c r="O866" s="128">
        <f t="shared" ca="1" si="211"/>
        <v>110039.63696027825</v>
      </c>
      <c r="P866" s="38">
        <f t="shared" ca="1" si="212"/>
        <v>17758203.825355746</v>
      </c>
      <c r="Q866" s="38">
        <f t="shared" ca="1" si="213"/>
        <v>2594437.9836783754</v>
      </c>
      <c r="R866" s="12">
        <f t="shared" ca="1" si="214"/>
        <v>-5.5186455476589737E-3</v>
      </c>
    </row>
    <row r="867" spans="1:18" x14ac:dyDescent="0.2">
      <c r="A867" s="12">
        <v>14361</v>
      </c>
      <c r="B867" s="12">
        <v>1.0611249999783468E-2</v>
      </c>
      <c r="C867" s="125">
        <v>0.1</v>
      </c>
      <c r="D867" s="127">
        <f t="shared" si="200"/>
        <v>1.4360999999999999</v>
      </c>
      <c r="E867" s="127">
        <f t="shared" si="201"/>
        <v>1.0611249999783468E-2</v>
      </c>
      <c r="F867" s="38">
        <f t="shared" si="202"/>
        <v>0.14360999999999999</v>
      </c>
      <c r="G867" s="38">
        <f t="shared" si="203"/>
        <v>1.0611249999783468E-3</v>
      </c>
      <c r="H867" s="38">
        <f t="shared" si="204"/>
        <v>0.20623832099999997</v>
      </c>
      <c r="I867" s="38">
        <f t="shared" si="205"/>
        <v>0.29617885278809997</v>
      </c>
      <c r="J867" s="38">
        <f t="shared" si="206"/>
        <v>0.42534245048899033</v>
      </c>
      <c r="K867" s="38">
        <f t="shared" si="207"/>
        <v>1.5238816124689037E-3</v>
      </c>
      <c r="L867" s="38">
        <f t="shared" si="208"/>
        <v>2.1884463836665926E-3</v>
      </c>
      <c r="M867" s="38">
        <f t="shared" ca="1" si="209"/>
        <v>5.1298955488394251E-3</v>
      </c>
      <c r="N867" s="38">
        <f t="shared" ca="1" si="210"/>
        <v>3.0045246616884067E-6</v>
      </c>
      <c r="O867" s="128">
        <f t="shared" ca="1" si="211"/>
        <v>110039.63696027825</v>
      </c>
      <c r="P867" s="38">
        <f t="shared" ca="1" si="212"/>
        <v>17758203.825355746</v>
      </c>
      <c r="Q867" s="38">
        <f t="shared" ca="1" si="213"/>
        <v>2594437.9836783754</v>
      </c>
      <c r="R867" s="12">
        <f t="shared" ca="1" si="214"/>
        <v>5.4813544509440424E-3</v>
      </c>
    </row>
    <row r="868" spans="1:18" x14ac:dyDescent="0.2">
      <c r="A868" s="12">
        <v>14382</v>
      </c>
      <c r="B868" s="12">
        <v>7.1074999941629358E-3</v>
      </c>
      <c r="C868" s="125">
        <v>0.1</v>
      </c>
      <c r="D868" s="127">
        <f t="shared" si="200"/>
        <v>1.4381999999999999</v>
      </c>
      <c r="E868" s="127">
        <f t="shared" si="201"/>
        <v>7.1074999941629358E-3</v>
      </c>
      <c r="F868" s="38">
        <f t="shared" si="202"/>
        <v>0.14382</v>
      </c>
      <c r="G868" s="38">
        <f t="shared" si="203"/>
        <v>7.1074999941629364E-4</v>
      </c>
      <c r="H868" s="38">
        <f t="shared" si="204"/>
        <v>0.20684192399999998</v>
      </c>
      <c r="I868" s="38">
        <f t="shared" si="205"/>
        <v>0.29748005509679998</v>
      </c>
      <c r="J868" s="38">
        <f t="shared" si="206"/>
        <v>0.42783581524021769</v>
      </c>
      <c r="K868" s="38">
        <f t="shared" si="207"/>
        <v>1.0222006491605136E-3</v>
      </c>
      <c r="L868" s="38">
        <f t="shared" si="208"/>
        <v>1.4701289736226506E-3</v>
      </c>
      <c r="M868" s="38">
        <f t="shared" ca="1" si="209"/>
        <v>5.1318662500279433E-3</v>
      </c>
      <c r="N868" s="38">
        <f t="shared" ca="1" si="210"/>
        <v>3.9031286909648492E-7</v>
      </c>
      <c r="O868" s="128">
        <f t="shared" ca="1" si="211"/>
        <v>111715.71933187549</v>
      </c>
      <c r="P868" s="38">
        <f t="shared" ca="1" si="212"/>
        <v>17658600.841617275</v>
      </c>
      <c r="Q868" s="38">
        <f t="shared" ca="1" si="213"/>
        <v>2565404.6088653305</v>
      </c>
      <c r="R868" s="12">
        <f t="shared" ca="1" si="214"/>
        <v>1.9756337441349924E-3</v>
      </c>
    </row>
    <row r="869" spans="1:18" x14ac:dyDescent="0.2">
      <c r="A869" s="12">
        <v>14466</v>
      </c>
      <c r="B869" s="12">
        <v>9.2499998572748154E-5</v>
      </c>
      <c r="C869" s="125">
        <v>0.1</v>
      </c>
      <c r="D869" s="127">
        <f t="shared" si="200"/>
        <v>1.4466000000000001</v>
      </c>
      <c r="E869" s="127">
        <f t="shared" si="201"/>
        <v>9.2499998572748154E-5</v>
      </c>
      <c r="F869" s="38">
        <f t="shared" si="202"/>
        <v>0.14466000000000001</v>
      </c>
      <c r="G869" s="38">
        <f t="shared" si="203"/>
        <v>9.2499998572748158E-6</v>
      </c>
      <c r="H869" s="38">
        <f t="shared" si="204"/>
        <v>0.20926515600000004</v>
      </c>
      <c r="I869" s="38">
        <f t="shared" si="205"/>
        <v>0.30272297466960008</v>
      </c>
      <c r="J869" s="38">
        <f t="shared" si="206"/>
        <v>0.43791905515704349</v>
      </c>
      <c r="K869" s="38">
        <f t="shared" si="207"/>
        <v>1.338104979353375E-5</v>
      </c>
      <c r="L869" s="38">
        <f t="shared" si="208"/>
        <v>1.9357026631325923E-5</v>
      </c>
      <c r="M869" s="38">
        <f t="shared" ca="1" si="209"/>
        <v>5.1395460012572409E-3</v>
      </c>
      <c r="N869" s="38">
        <f t="shared" ca="1" si="210"/>
        <v>2.5472673353213515E-6</v>
      </c>
      <c r="O869" s="128">
        <f t="shared" ca="1" si="211"/>
        <v>118410.95240737936</v>
      </c>
      <c r="P869" s="38">
        <f t="shared" ca="1" si="212"/>
        <v>17255917.314203903</v>
      </c>
      <c r="Q869" s="38">
        <f t="shared" ca="1" si="213"/>
        <v>2449564.1852140352</v>
      </c>
      <c r="R869" s="12">
        <f t="shared" ca="1" si="214"/>
        <v>-5.0470460026844927E-3</v>
      </c>
    </row>
    <row r="870" spans="1:18" x14ac:dyDescent="0.2">
      <c r="A870" s="12">
        <v>14520</v>
      </c>
      <c r="B870" s="12">
        <v>-5.0600000031408854E-3</v>
      </c>
      <c r="C870" s="125">
        <v>0.1</v>
      </c>
      <c r="D870" s="127">
        <f t="shared" si="200"/>
        <v>1.452</v>
      </c>
      <c r="E870" s="127">
        <f t="shared" si="201"/>
        <v>-5.0600000031408854E-3</v>
      </c>
      <c r="F870" s="38">
        <f t="shared" si="202"/>
        <v>0.1452</v>
      </c>
      <c r="G870" s="38">
        <f t="shared" si="203"/>
        <v>-5.0600000031408854E-4</v>
      </c>
      <c r="H870" s="38">
        <f t="shared" si="204"/>
        <v>0.2108304</v>
      </c>
      <c r="I870" s="38">
        <f t="shared" si="205"/>
        <v>0.30612574079999999</v>
      </c>
      <c r="J870" s="38">
        <f t="shared" si="206"/>
        <v>0.4444945756416</v>
      </c>
      <c r="K870" s="38">
        <f t="shared" si="207"/>
        <v>-7.3471200045605652E-4</v>
      </c>
      <c r="L870" s="38">
        <f t="shared" si="208"/>
        <v>-1.066801824662194E-3</v>
      </c>
      <c r="M870" s="38">
        <f t="shared" ca="1" si="209"/>
        <v>5.1443114246816652E-3</v>
      </c>
      <c r="N870" s="38">
        <f t="shared" ca="1" si="210"/>
        <v>1.041279717159899E-5</v>
      </c>
      <c r="O870" s="128">
        <f t="shared" ca="1" si="211"/>
        <v>122701.13819850606</v>
      </c>
      <c r="P870" s="38">
        <f t="shared" ca="1" si="212"/>
        <v>16993571.841445532</v>
      </c>
      <c r="Q870" s="38">
        <f t="shared" ca="1" si="213"/>
        <v>2375393.1543268175</v>
      </c>
      <c r="R870" s="12">
        <f t="shared" ca="1" si="214"/>
        <v>-1.0204311427822551E-2</v>
      </c>
    </row>
    <row r="871" spans="1:18" x14ac:dyDescent="0.2">
      <c r="A871" s="12">
        <v>14539</v>
      </c>
      <c r="B871" s="12">
        <v>5.2937500004190952E-3</v>
      </c>
      <c r="C871" s="125">
        <v>0.1</v>
      </c>
      <c r="D871" s="127">
        <f t="shared" si="200"/>
        <v>1.4539</v>
      </c>
      <c r="E871" s="127">
        <f t="shared" si="201"/>
        <v>5.2937500004190952E-3</v>
      </c>
      <c r="F871" s="38">
        <f t="shared" si="202"/>
        <v>0.14538999999999999</v>
      </c>
      <c r="G871" s="38">
        <f t="shared" si="203"/>
        <v>5.2937500004190952E-4</v>
      </c>
      <c r="H871" s="38">
        <f t="shared" si="204"/>
        <v>0.21138252099999999</v>
      </c>
      <c r="I871" s="38">
        <f t="shared" si="205"/>
        <v>0.30732904728189997</v>
      </c>
      <c r="J871" s="38">
        <f t="shared" si="206"/>
        <v>0.44682570184315434</v>
      </c>
      <c r="K871" s="38">
        <f t="shared" si="207"/>
        <v>7.6965831256093221E-4</v>
      </c>
      <c r="L871" s="38">
        <f t="shared" si="208"/>
        <v>1.1190062206323393E-3</v>
      </c>
      <c r="M871" s="38">
        <f t="shared" ca="1" si="209"/>
        <v>5.1459562163054286E-3</v>
      </c>
      <c r="N871" s="38">
        <f t="shared" ca="1" si="210"/>
        <v>2.1843002622637087E-9</v>
      </c>
      <c r="O871" s="128">
        <f t="shared" ca="1" si="211"/>
        <v>124206.940884051</v>
      </c>
      <c r="P871" s="38">
        <f t="shared" ca="1" si="212"/>
        <v>16900642.395885255</v>
      </c>
      <c r="Q871" s="38">
        <f t="shared" ca="1" si="213"/>
        <v>2349360.6862093112</v>
      </c>
      <c r="R871" s="12">
        <f t="shared" ca="1" si="214"/>
        <v>1.4779378411366659E-4</v>
      </c>
    </row>
    <row r="872" spans="1:18" x14ac:dyDescent="0.2">
      <c r="A872" s="12">
        <v>14593</v>
      </c>
      <c r="B872" s="12">
        <v>-3.8587500093854032E-3</v>
      </c>
      <c r="C872" s="125">
        <v>0.1</v>
      </c>
      <c r="D872" s="127">
        <f t="shared" si="200"/>
        <v>1.4593</v>
      </c>
      <c r="E872" s="127">
        <f t="shared" si="201"/>
        <v>-3.8587500093854032E-3</v>
      </c>
      <c r="F872" s="38">
        <f t="shared" si="202"/>
        <v>0.14593</v>
      </c>
      <c r="G872" s="38">
        <f t="shared" si="203"/>
        <v>-3.8587500093854036E-4</v>
      </c>
      <c r="H872" s="38">
        <f t="shared" si="204"/>
        <v>0.21295564900000002</v>
      </c>
      <c r="I872" s="38">
        <f t="shared" si="205"/>
        <v>0.31076617858570005</v>
      </c>
      <c r="J872" s="38">
        <f t="shared" si="206"/>
        <v>0.45350108441011211</v>
      </c>
      <c r="K872" s="38">
        <f t="shared" si="207"/>
        <v>-5.6310738886961194E-4</v>
      </c>
      <c r="L872" s="38">
        <f t="shared" si="208"/>
        <v>-8.2174261257742475E-4</v>
      </c>
      <c r="M872" s="38">
        <f t="shared" ca="1" si="209"/>
        <v>5.1505401347423929E-3</v>
      </c>
      <c r="N872" s="38">
        <f t="shared" ca="1" si="210"/>
        <v>8.1167308901078254E-6</v>
      </c>
      <c r="O872" s="128">
        <f t="shared" ca="1" si="211"/>
        <v>128473.52932498463</v>
      </c>
      <c r="P872" s="38">
        <f t="shared" ca="1" si="212"/>
        <v>16634814.740807451</v>
      </c>
      <c r="Q872" s="38">
        <f t="shared" ca="1" si="213"/>
        <v>2275579.3549238308</v>
      </c>
      <c r="R872" s="12">
        <f t="shared" ca="1" si="214"/>
        <v>-9.0092901441277962E-3</v>
      </c>
    </row>
    <row r="873" spans="1:18" x14ac:dyDescent="0.2">
      <c r="A873" s="12">
        <v>14760</v>
      </c>
      <c r="B873" s="12">
        <v>5.3399999960674904E-3</v>
      </c>
      <c r="C873" s="125">
        <v>1</v>
      </c>
      <c r="D873" s="127">
        <f t="shared" si="200"/>
        <v>1.476</v>
      </c>
      <c r="E873" s="127">
        <f t="shared" si="201"/>
        <v>5.3399999960674904E-3</v>
      </c>
      <c r="F873" s="38">
        <f t="shared" si="202"/>
        <v>1.476</v>
      </c>
      <c r="G873" s="38">
        <f t="shared" si="203"/>
        <v>5.3399999960674904E-3</v>
      </c>
      <c r="H873" s="38">
        <f t="shared" si="204"/>
        <v>2.1785760000000001</v>
      </c>
      <c r="I873" s="38">
        <f t="shared" si="205"/>
        <v>3.2155781760000002</v>
      </c>
      <c r="J873" s="38">
        <f t="shared" si="206"/>
        <v>4.7461933877760005</v>
      </c>
      <c r="K873" s="38">
        <f t="shared" si="207"/>
        <v>7.8818399941956163E-3</v>
      </c>
      <c r="L873" s="38">
        <f t="shared" si="208"/>
        <v>1.163359583143273E-2</v>
      </c>
      <c r="M873" s="38">
        <f t="shared" ca="1" si="209"/>
        <v>5.1638666561475048E-3</v>
      </c>
      <c r="N873" s="38">
        <f t="shared" ca="1" si="210"/>
        <v>3.1022953431369185E-8</v>
      </c>
      <c r="O873" s="128">
        <f t="shared" ca="1" si="211"/>
        <v>14150268.59933904</v>
      </c>
      <c r="P873" s="38">
        <f t="shared" ca="1" si="212"/>
        <v>1579772576.8495569</v>
      </c>
      <c r="Q873" s="38">
        <f t="shared" ca="1" si="213"/>
        <v>204971896.13301212</v>
      </c>
      <c r="R873" s="12">
        <f t="shared" ca="1" si="214"/>
        <v>1.7613333991998558E-4</v>
      </c>
    </row>
    <row r="874" spans="1:18" x14ac:dyDescent="0.2">
      <c r="A874" s="12">
        <v>14760</v>
      </c>
      <c r="B874" s="12">
        <v>5.3399999960674904E-3</v>
      </c>
      <c r="C874" s="125">
        <v>1</v>
      </c>
      <c r="D874" s="127">
        <f t="shared" si="200"/>
        <v>1.476</v>
      </c>
      <c r="E874" s="127">
        <f t="shared" si="201"/>
        <v>5.3399999960674904E-3</v>
      </c>
      <c r="F874" s="38">
        <f t="shared" si="202"/>
        <v>1.476</v>
      </c>
      <c r="G874" s="38">
        <f t="shared" si="203"/>
        <v>5.3399999960674904E-3</v>
      </c>
      <c r="H874" s="38">
        <f t="shared" si="204"/>
        <v>2.1785760000000001</v>
      </c>
      <c r="I874" s="38">
        <f t="shared" si="205"/>
        <v>3.2155781760000002</v>
      </c>
      <c r="J874" s="38">
        <f t="shared" si="206"/>
        <v>4.7461933877760005</v>
      </c>
      <c r="K874" s="38">
        <f t="shared" si="207"/>
        <v>7.8818399941956163E-3</v>
      </c>
      <c r="L874" s="38">
        <f t="shared" si="208"/>
        <v>1.163359583143273E-2</v>
      </c>
      <c r="M874" s="38">
        <f t="shared" ca="1" si="209"/>
        <v>5.1638666561475048E-3</v>
      </c>
      <c r="N874" s="38">
        <f t="shared" ca="1" si="210"/>
        <v>3.1022953431369185E-8</v>
      </c>
      <c r="O874" s="128">
        <f t="shared" ca="1" si="211"/>
        <v>14150268.59933904</v>
      </c>
      <c r="P874" s="38">
        <f t="shared" ca="1" si="212"/>
        <v>1579772576.8495569</v>
      </c>
      <c r="Q874" s="38">
        <f t="shared" ca="1" si="213"/>
        <v>204971896.13301212</v>
      </c>
      <c r="R874" s="12">
        <f t="shared" ca="1" si="214"/>
        <v>1.7613333991998558E-4</v>
      </c>
    </row>
    <row r="875" spans="1:18" x14ac:dyDescent="0.2">
      <c r="A875" s="12">
        <v>14841</v>
      </c>
      <c r="B875" s="12">
        <v>6.25124999351101E-3</v>
      </c>
      <c r="C875" s="125">
        <v>1</v>
      </c>
      <c r="D875" s="127">
        <f t="shared" si="200"/>
        <v>1.4841</v>
      </c>
      <c r="E875" s="127">
        <f t="shared" si="201"/>
        <v>6.25124999351101E-3</v>
      </c>
      <c r="F875" s="38">
        <f t="shared" si="202"/>
        <v>1.4841</v>
      </c>
      <c r="G875" s="38">
        <f t="shared" si="203"/>
        <v>6.25124999351101E-3</v>
      </c>
      <c r="H875" s="38">
        <f t="shared" si="204"/>
        <v>2.2025528099999998</v>
      </c>
      <c r="I875" s="38">
        <f t="shared" si="205"/>
        <v>3.2688086253209998</v>
      </c>
      <c r="J875" s="38">
        <f t="shared" si="206"/>
        <v>4.8512388808388955</v>
      </c>
      <c r="K875" s="38">
        <f t="shared" si="207"/>
        <v>9.2774801153696889E-3</v>
      </c>
      <c r="L875" s="38">
        <f t="shared" si="208"/>
        <v>1.3768708239220155E-2</v>
      </c>
      <c r="M875" s="38">
        <f t="shared" ca="1" si="209"/>
        <v>5.169867953264063E-3</v>
      </c>
      <c r="N875" s="38">
        <f t="shared" ca="1" si="210"/>
        <v>1.1693871169686496E-6</v>
      </c>
      <c r="O875" s="128">
        <f t="shared" ca="1" si="211"/>
        <v>14770331.418133117</v>
      </c>
      <c r="P875" s="38">
        <f t="shared" ca="1" si="212"/>
        <v>1538428279.1907558</v>
      </c>
      <c r="Q875" s="38">
        <f t="shared" ca="1" si="213"/>
        <v>194170139.60784647</v>
      </c>
      <c r="R875" s="12">
        <f t="shared" ca="1" si="214"/>
        <v>1.0813820402469469E-3</v>
      </c>
    </row>
    <row r="876" spans="1:18" x14ac:dyDescent="0.2">
      <c r="A876" s="12">
        <v>14842.5</v>
      </c>
      <c r="B876" s="12">
        <v>8.678124999278225E-3</v>
      </c>
      <c r="C876" s="125">
        <v>1</v>
      </c>
      <c r="D876" s="127">
        <f t="shared" si="200"/>
        <v>1.4842500000000001</v>
      </c>
      <c r="E876" s="127">
        <f t="shared" si="201"/>
        <v>8.678124999278225E-3</v>
      </c>
      <c r="F876" s="38">
        <f t="shared" si="202"/>
        <v>1.4842500000000001</v>
      </c>
      <c r="G876" s="38">
        <f t="shared" si="203"/>
        <v>8.678124999278225E-3</v>
      </c>
      <c r="H876" s="38">
        <f t="shared" si="204"/>
        <v>2.2029980625000003</v>
      </c>
      <c r="I876" s="38">
        <f t="shared" si="205"/>
        <v>3.2697998742656256</v>
      </c>
      <c r="J876" s="38">
        <f t="shared" si="206"/>
        <v>4.8532004633787551</v>
      </c>
      <c r="K876" s="38">
        <f t="shared" si="207"/>
        <v>1.2880507030178706E-2</v>
      </c>
      <c r="L876" s="38">
        <f t="shared" si="208"/>
        <v>1.9117892559542746E-2</v>
      </c>
      <c r="M876" s="38">
        <f t="shared" ca="1" si="209"/>
        <v>5.169976239430581E-3</v>
      </c>
      <c r="N876" s="38">
        <f t="shared" ca="1" si="210"/>
        <v>1.2307107721220562E-5</v>
      </c>
      <c r="O876" s="128">
        <f t="shared" ca="1" si="211"/>
        <v>14781726.658295283</v>
      </c>
      <c r="P876" s="38">
        <f t="shared" ca="1" si="212"/>
        <v>1537658447.4700871</v>
      </c>
      <c r="Q876" s="38">
        <f t="shared" ca="1" si="213"/>
        <v>193971190.84898314</v>
      </c>
      <c r="R876" s="12">
        <f t="shared" ca="1" si="214"/>
        <v>3.508148759847644E-3</v>
      </c>
    </row>
    <row r="877" spans="1:18" x14ac:dyDescent="0.2">
      <c r="A877" s="12">
        <v>14850.5</v>
      </c>
      <c r="B877" s="12">
        <v>1.0288124998623971E-2</v>
      </c>
      <c r="C877" s="125">
        <v>1</v>
      </c>
      <c r="D877" s="127">
        <f t="shared" si="200"/>
        <v>1.48505</v>
      </c>
      <c r="E877" s="127">
        <f t="shared" si="201"/>
        <v>1.0288124998623971E-2</v>
      </c>
      <c r="F877" s="38">
        <f t="shared" si="202"/>
        <v>1.48505</v>
      </c>
      <c r="G877" s="38">
        <f t="shared" si="203"/>
        <v>1.0288124998623971E-2</v>
      </c>
      <c r="H877" s="38">
        <f t="shared" si="204"/>
        <v>2.2053735025000001</v>
      </c>
      <c r="I877" s="38">
        <f t="shared" si="205"/>
        <v>3.2750899198876251</v>
      </c>
      <c r="J877" s="38">
        <f t="shared" si="206"/>
        <v>4.8636722855291179</v>
      </c>
      <c r="K877" s="38">
        <f t="shared" si="207"/>
        <v>1.5278380029206527E-2</v>
      </c>
      <c r="L877" s="38">
        <f t="shared" si="208"/>
        <v>2.2689158262373152E-2</v>
      </c>
      <c r="M877" s="38">
        <f t="shared" ca="1" si="209"/>
        <v>5.1705520159844431E-3</v>
      </c>
      <c r="N877" s="38">
        <f t="shared" ca="1" si="210"/>
        <v>2.6189553232642033E-5</v>
      </c>
      <c r="O877" s="128">
        <f t="shared" ca="1" si="211"/>
        <v>14842444.52885399</v>
      </c>
      <c r="P877" s="38">
        <f t="shared" ca="1" si="212"/>
        <v>1533550187.4003093</v>
      </c>
      <c r="Q877" s="38">
        <f t="shared" ca="1" si="213"/>
        <v>192910828.06350666</v>
      </c>
      <c r="R877" s="12">
        <f t="shared" ca="1" si="214"/>
        <v>5.1175729826395278E-3</v>
      </c>
    </row>
    <row r="878" spans="1:18" x14ac:dyDescent="0.2">
      <c r="A878" s="12">
        <v>14882.5</v>
      </c>
      <c r="B878" s="12">
        <v>3.6681249985122122E-3</v>
      </c>
      <c r="C878" s="125">
        <v>1</v>
      </c>
      <c r="D878" s="127">
        <f t="shared" si="200"/>
        <v>1.4882500000000001</v>
      </c>
      <c r="E878" s="127">
        <f t="shared" si="201"/>
        <v>3.6681249985122122E-3</v>
      </c>
      <c r="F878" s="38">
        <f t="shared" si="202"/>
        <v>1.4882500000000001</v>
      </c>
      <c r="G878" s="38">
        <f t="shared" si="203"/>
        <v>3.6681249985122122E-3</v>
      </c>
      <c r="H878" s="38">
        <f t="shared" si="204"/>
        <v>2.2148880625</v>
      </c>
      <c r="I878" s="38">
        <f t="shared" si="205"/>
        <v>3.2963071590156252</v>
      </c>
      <c r="J878" s="38">
        <f t="shared" si="206"/>
        <v>4.9057291294050041</v>
      </c>
      <c r="K878" s="38">
        <f t="shared" si="207"/>
        <v>5.4590870290358003E-3</v>
      </c>
      <c r="L878" s="38">
        <f t="shared" si="208"/>
        <v>8.1244862709625304E-3</v>
      </c>
      <c r="M878" s="38">
        <f t="shared" ca="1" si="209"/>
        <v>5.1728256541146668E-3</v>
      </c>
      <c r="N878" s="38">
        <f t="shared" ca="1" si="210"/>
        <v>2.2641240629704565E-6</v>
      </c>
      <c r="O878" s="128">
        <f t="shared" ca="1" si="211"/>
        <v>15084336.983885063</v>
      </c>
      <c r="P878" s="38">
        <f t="shared" ca="1" si="212"/>
        <v>1517075868.5845072</v>
      </c>
      <c r="Q878" s="38">
        <f t="shared" ca="1" si="213"/>
        <v>188681366.43674955</v>
      </c>
      <c r="R878" s="12">
        <f t="shared" ca="1" si="214"/>
        <v>-1.5047006556024546E-3</v>
      </c>
    </row>
    <row r="879" spans="1:18" x14ac:dyDescent="0.2">
      <c r="A879" s="12">
        <v>14882.5</v>
      </c>
      <c r="B879" s="12">
        <v>3.7681249959859997E-3</v>
      </c>
      <c r="C879" s="125">
        <v>1</v>
      </c>
      <c r="D879" s="127">
        <f t="shared" si="200"/>
        <v>1.4882500000000001</v>
      </c>
      <c r="E879" s="127">
        <f t="shared" si="201"/>
        <v>3.7681249959859997E-3</v>
      </c>
      <c r="F879" s="38">
        <f t="shared" si="202"/>
        <v>1.4882500000000001</v>
      </c>
      <c r="G879" s="38">
        <f t="shared" si="203"/>
        <v>3.7681249959859997E-3</v>
      </c>
      <c r="H879" s="38">
        <f t="shared" si="204"/>
        <v>2.2148880625</v>
      </c>
      <c r="I879" s="38">
        <f t="shared" si="205"/>
        <v>3.2963071590156252</v>
      </c>
      <c r="J879" s="38">
        <f t="shared" si="206"/>
        <v>4.9057291294050041</v>
      </c>
      <c r="K879" s="38">
        <f t="shared" si="207"/>
        <v>5.6079120252761645E-3</v>
      </c>
      <c r="L879" s="38">
        <f t="shared" si="208"/>
        <v>8.3459750716172523E-3</v>
      </c>
      <c r="M879" s="38">
        <f t="shared" ca="1" si="209"/>
        <v>5.1728256541146668E-3</v>
      </c>
      <c r="N879" s="38">
        <f t="shared" ca="1" si="210"/>
        <v>1.9731839389471103E-6</v>
      </c>
      <c r="O879" s="128">
        <f t="shared" ca="1" si="211"/>
        <v>15084336.983885063</v>
      </c>
      <c r="P879" s="38">
        <f t="shared" ca="1" si="212"/>
        <v>1517075868.5845072</v>
      </c>
      <c r="Q879" s="38">
        <f t="shared" ca="1" si="213"/>
        <v>188681366.43674955</v>
      </c>
      <c r="R879" s="12">
        <f t="shared" ca="1" si="214"/>
        <v>-1.4047006581286671E-3</v>
      </c>
    </row>
    <row r="880" spans="1:18" x14ac:dyDescent="0.2">
      <c r="A880" s="12">
        <v>14882.5</v>
      </c>
      <c r="B880" s="12">
        <v>4.1681249931571074E-3</v>
      </c>
      <c r="C880" s="125">
        <v>1</v>
      </c>
      <c r="D880" s="127">
        <f t="shared" si="200"/>
        <v>1.4882500000000001</v>
      </c>
      <c r="E880" s="127">
        <f t="shared" si="201"/>
        <v>4.1681249931571074E-3</v>
      </c>
      <c r="F880" s="38">
        <f t="shared" si="202"/>
        <v>1.4882500000000001</v>
      </c>
      <c r="G880" s="38">
        <f t="shared" si="203"/>
        <v>4.1681249931571074E-3</v>
      </c>
      <c r="H880" s="38">
        <f t="shared" si="204"/>
        <v>2.2148880625</v>
      </c>
      <c r="I880" s="38">
        <f t="shared" si="205"/>
        <v>3.2963071590156252</v>
      </c>
      <c r="J880" s="38">
        <f t="shared" si="206"/>
        <v>4.9057291294050041</v>
      </c>
      <c r="K880" s="38">
        <f t="shared" si="207"/>
        <v>6.2032120210660652E-3</v>
      </c>
      <c r="L880" s="38">
        <f t="shared" si="208"/>
        <v>9.2319302903515719E-3</v>
      </c>
      <c r="M880" s="38">
        <f t="shared" ca="1" si="209"/>
        <v>5.1728256541146668E-3</v>
      </c>
      <c r="N880" s="38">
        <f t="shared" ca="1" si="210"/>
        <v>1.0094234181285568E-6</v>
      </c>
      <c r="O880" s="128">
        <f t="shared" ca="1" si="211"/>
        <v>15084336.983885063</v>
      </c>
      <c r="P880" s="38">
        <f t="shared" ca="1" si="212"/>
        <v>1517075868.5845072</v>
      </c>
      <c r="Q880" s="38">
        <f t="shared" ca="1" si="213"/>
        <v>188681366.43674955</v>
      </c>
      <c r="R880" s="12">
        <f t="shared" ca="1" si="214"/>
        <v>-1.0047006609575594E-3</v>
      </c>
    </row>
    <row r="881" spans="1:18" x14ac:dyDescent="0.2">
      <c r="A881" s="12">
        <v>14905</v>
      </c>
      <c r="B881" s="12">
        <v>6.3712499977555126E-3</v>
      </c>
      <c r="C881" s="125">
        <v>0.1</v>
      </c>
      <c r="D881" s="127">
        <f t="shared" si="200"/>
        <v>1.4904999999999999</v>
      </c>
      <c r="E881" s="127">
        <f t="shared" si="201"/>
        <v>6.3712499977555126E-3</v>
      </c>
      <c r="F881" s="38">
        <f t="shared" si="202"/>
        <v>0.14904999999999999</v>
      </c>
      <c r="G881" s="38">
        <f t="shared" si="203"/>
        <v>6.3712499977555128E-4</v>
      </c>
      <c r="H881" s="38">
        <f t="shared" si="204"/>
        <v>0.22215902499999998</v>
      </c>
      <c r="I881" s="38">
        <f t="shared" si="205"/>
        <v>0.33112802676249997</v>
      </c>
      <c r="J881" s="38">
        <f t="shared" si="206"/>
        <v>0.4935463238895062</v>
      </c>
      <c r="K881" s="38">
        <f t="shared" si="207"/>
        <v>9.4963481216545911E-4</v>
      </c>
      <c r="L881" s="38">
        <f t="shared" si="208"/>
        <v>1.4154306875326166E-3</v>
      </c>
      <c r="M881" s="38">
        <f t="shared" ca="1" si="209"/>
        <v>5.1743960752691099E-3</v>
      </c>
      <c r="N881" s="38">
        <f t="shared" ca="1" si="210"/>
        <v>1.4324593117710882E-7</v>
      </c>
      <c r="O881" s="128">
        <f t="shared" ca="1" si="211"/>
        <v>152534.46264349431</v>
      </c>
      <c r="P881" s="38">
        <f t="shared" ca="1" si="212"/>
        <v>15054537.940632943</v>
      </c>
      <c r="Q881" s="38">
        <f t="shared" ca="1" si="213"/>
        <v>1857193.6858932485</v>
      </c>
      <c r="R881" s="12">
        <f t="shared" ca="1" si="214"/>
        <v>1.1968539224864027E-3</v>
      </c>
    </row>
    <row r="882" spans="1:18" x14ac:dyDescent="0.2">
      <c r="A882" s="12">
        <v>14922</v>
      </c>
      <c r="B882" s="12">
        <v>5.0824999998440035E-3</v>
      </c>
      <c r="C882" s="125">
        <v>1</v>
      </c>
      <c r="D882" s="127">
        <f t="shared" si="200"/>
        <v>1.4922</v>
      </c>
      <c r="E882" s="127">
        <f t="shared" si="201"/>
        <v>5.0824999998440035E-3</v>
      </c>
      <c r="F882" s="38">
        <f t="shared" si="202"/>
        <v>1.4922</v>
      </c>
      <c r="G882" s="38">
        <f t="shared" si="203"/>
        <v>5.0824999998440035E-3</v>
      </c>
      <c r="H882" s="38">
        <f t="shared" si="204"/>
        <v>2.2266608400000001</v>
      </c>
      <c r="I882" s="38">
        <f t="shared" si="205"/>
        <v>3.3226233054479999</v>
      </c>
      <c r="J882" s="38">
        <f t="shared" si="206"/>
        <v>4.9580184963895055</v>
      </c>
      <c r="K882" s="38">
        <f t="shared" si="207"/>
        <v>7.5841064997672217E-3</v>
      </c>
      <c r="L882" s="38">
        <f t="shared" si="208"/>
        <v>1.1317003718952648E-2</v>
      </c>
      <c r="M882" s="38">
        <f t="shared" ca="1" si="209"/>
        <v>5.1755671564631383E-3</v>
      </c>
      <c r="N882" s="38">
        <f t="shared" ca="1" si="210"/>
        <v>8.6614956411705705E-9</v>
      </c>
      <c r="O882" s="128">
        <f t="shared" ca="1" si="211"/>
        <v>15380665.048409179</v>
      </c>
      <c r="P882" s="38">
        <f t="shared" ca="1" si="212"/>
        <v>1496652165.4927876</v>
      </c>
      <c r="Q882" s="38">
        <f t="shared" ca="1" si="213"/>
        <v>183488123.70232958</v>
      </c>
      <c r="R882" s="12">
        <f t="shared" ca="1" si="214"/>
        <v>-9.3067156619134825E-5</v>
      </c>
    </row>
    <row r="883" spans="1:18" x14ac:dyDescent="0.2">
      <c r="A883" s="12">
        <v>14922</v>
      </c>
      <c r="B883" s="12">
        <v>5.8825000014621764E-3</v>
      </c>
      <c r="C883" s="125">
        <v>1</v>
      </c>
      <c r="D883" s="127">
        <f t="shared" si="200"/>
        <v>1.4922</v>
      </c>
      <c r="E883" s="127">
        <f t="shared" si="201"/>
        <v>5.8825000014621764E-3</v>
      </c>
      <c r="F883" s="38">
        <f t="shared" si="202"/>
        <v>1.4922</v>
      </c>
      <c r="G883" s="38">
        <f t="shared" si="203"/>
        <v>5.8825000014621764E-3</v>
      </c>
      <c r="H883" s="38">
        <f t="shared" si="204"/>
        <v>2.2266608400000001</v>
      </c>
      <c r="I883" s="38">
        <f t="shared" si="205"/>
        <v>3.3226233054479999</v>
      </c>
      <c r="J883" s="38">
        <f t="shared" si="206"/>
        <v>4.9580184963895055</v>
      </c>
      <c r="K883" s="38">
        <f t="shared" si="207"/>
        <v>8.7778665021818591E-3</v>
      </c>
      <c r="L883" s="38">
        <f t="shared" si="208"/>
        <v>1.3098332394555771E-2</v>
      </c>
      <c r="M883" s="38">
        <f t="shared" ca="1" si="209"/>
        <v>5.1755671564631383E-3</v>
      </c>
      <c r="N883" s="38">
        <f t="shared" ca="1" si="210"/>
        <v>4.9975404733843405E-7</v>
      </c>
      <c r="O883" s="128">
        <f t="shared" ca="1" si="211"/>
        <v>15380665.048409179</v>
      </c>
      <c r="P883" s="38">
        <f t="shared" ca="1" si="212"/>
        <v>1496652165.4927876</v>
      </c>
      <c r="Q883" s="38">
        <f t="shared" ca="1" si="213"/>
        <v>183488123.70232958</v>
      </c>
      <c r="R883" s="12">
        <f t="shared" ca="1" si="214"/>
        <v>7.0693284499903815E-4</v>
      </c>
    </row>
    <row r="884" spans="1:18" x14ac:dyDescent="0.2">
      <c r="A884" s="12">
        <v>14922</v>
      </c>
      <c r="B884" s="12">
        <v>5.982499998935964E-3</v>
      </c>
      <c r="C884" s="125">
        <v>1</v>
      </c>
      <c r="D884" s="127">
        <f t="shared" si="200"/>
        <v>1.4922</v>
      </c>
      <c r="E884" s="127">
        <f t="shared" si="201"/>
        <v>5.982499998935964E-3</v>
      </c>
      <c r="F884" s="38">
        <f t="shared" si="202"/>
        <v>1.4922</v>
      </c>
      <c r="G884" s="38">
        <f t="shared" si="203"/>
        <v>5.982499998935964E-3</v>
      </c>
      <c r="H884" s="38">
        <f t="shared" si="204"/>
        <v>2.2266608400000001</v>
      </c>
      <c r="I884" s="38">
        <f t="shared" si="205"/>
        <v>3.3226233054479999</v>
      </c>
      <c r="J884" s="38">
        <f t="shared" si="206"/>
        <v>4.9580184963895055</v>
      </c>
      <c r="K884" s="38">
        <f t="shared" si="207"/>
        <v>8.9270864984122445E-3</v>
      </c>
      <c r="L884" s="38">
        <f t="shared" si="208"/>
        <v>1.3320998472930751E-2</v>
      </c>
      <c r="M884" s="38">
        <f t="shared" ca="1" si="209"/>
        <v>5.1755671564631383E-3</v>
      </c>
      <c r="N884" s="38">
        <f t="shared" ca="1" si="210"/>
        <v>6.5114061226127413E-7</v>
      </c>
      <c r="O884" s="128">
        <f t="shared" ca="1" si="211"/>
        <v>15380665.048409179</v>
      </c>
      <c r="P884" s="38">
        <f t="shared" ca="1" si="212"/>
        <v>1496652165.4927876</v>
      </c>
      <c r="Q884" s="38">
        <f t="shared" ca="1" si="213"/>
        <v>183488123.70232958</v>
      </c>
      <c r="R884" s="12">
        <f t="shared" ca="1" si="214"/>
        <v>8.0693284247282566E-4</v>
      </c>
    </row>
    <row r="885" spans="1:18" x14ac:dyDescent="0.2">
      <c r="A885" s="12">
        <v>14924</v>
      </c>
      <c r="B885" s="12">
        <v>9.7249999962514266E-3</v>
      </c>
      <c r="C885" s="125">
        <v>0.1</v>
      </c>
      <c r="D885" s="127">
        <f t="shared" si="200"/>
        <v>1.4923999999999999</v>
      </c>
      <c r="E885" s="127">
        <f t="shared" si="201"/>
        <v>9.7249999962514266E-3</v>
      </c>
      <c r="F885" s="38">
        <f t="shared" si="202"/>
        <v>0.14924000000000001</v>
      </c>
      <c r="G885" s="38">
        <f t="shared" si="203"/>
        <v>9.7249999962514269E-4</v>
      </c>
      <c r="H885" s="38">
        <f t="shared" si="204"/>
        <v>0.22272577600000001</v>
      </c>
      <c r="I885" s="38">
        <f t="shared" si="205"/>
        <v>0.33239594810240003</v>
      </c>
      <c r="J885" s="38">
        <f t="shared" si="206"/>
        <v>0.49606771294802177</v>
      </c>
      <c r="K885" s="38">
        <f t="shared" si="207"/>
        <v>1.4513589994405629E-3</v>
      </c>
      <c r="L885" s="38">
        <f t="shared" si="208"/>
        <v>2.1660081707650962E-3</v>
      </c>
      <c r="M885" s="38">
        <f t="shared" ca="1" si="209"/>
        <v>5.1757040558874784E-3</v>
      </c>
      <c r="N885" s="38">
        <f t="shared" ca="1" si="210"/>
        <v>2.0696093553011903E-6</v>
      </c>
      <c r="O885" s="128">
        <f t="shared" ca="1" si="211"/>
        <v>153956.00012671042</v>
      </c>
      <c r="P885" s="38">
        <f t="shared" ca="1" si="212"/>
        <v>14956155.396810466</v>
      </c>
      <c r="Q885" s="38">
        <f t="shared" ca="1" si="213"/>
        <v>1832260.1135520707</v>
      </c>
      <c r="R885" s="12">
        <f t="shared" ca="1" si="214"/>
        <v>4.5492959403639482E-3</v>
      </c>
    </row>
    <row r="886" spans="1:18" x14ac:dyDescent="0.2">
      <c r="A886" s="12">
        <v>14938</v>
      </c>
      <c r="B886" s="12">
        <v>5.1224999988335185E-3</v>
      </c>
      <c r="C886" s="125">
        <v>1</v>
      </c>
      <c r="D886" s="127">
        <f t="shared" si="200"/>
        <v>1.4938</v>
      </c>
      <c r="E886" s="127">
        <f t="shared" si="201"/>
        <v>5.1224999988335185E-3</v>
      </c>
      <c r="F886" s="38">
        <f t="shared" si="202"/>
        <v>1.4938</v>
      </c>
      <c r="G886" s="38">
        <f t="shared" si="203"/>
        <v>5.1224999988335185E-3</v>
      </c>
      <c r="H886" s="38">
        <f t="shared" si="204"/>
        <v>2.2314384400000002</v>
      </c>
      <c r="I886" s="38">
        <f t="shared" si="205"/>
        <v>3.3333227416720006</v>
      </c>
      <c r="J886" s="38">
        <f t="shared" si="206"/>
        <v>4.9793175115096346</v>
      </c>
      <c r="K886" s="38">
        <f t="shared" si="207"/>
        <v>7.6519904982575099E-3</v>
      </c>
      <c r="L886" s="38">
        <f t="shared" si="208"/>
        <v>1.1430543406297069E-2</v>
      </c>
      <c r="M886" s="38">
        <f t="shared" ca="1" si="209"/>
        <v>5.1766571949429475E-3</v>
      </c>
      <c r="N886" s="38">
        <f t="shared" ca="1" si="210"/>
        <v>2.9330018904351554E-9</v>
      </c>
      <c r="O886" s="128">
        <f t="shared" ca="1" si="211"/>
        <v>15499953.268900733</v>
      </c>
      <c r="P886" s="38">
        <f t="shared" ca="1" si="212"/>
        <v>1488352534.0000465</v>
      </c>
      <c r="Q886" s="38">
        <f t="shared" ca="1" si="213"/>
        <v>181393541.22060034</v>
      </c>
      <c r="R886" s="12">
        <f t="shared" ca="1" si="214"/>
        <v>-5.4157196109429033E-5</v>
      </c>
    </row>
    <row r="887" spans="1:18" x14ac:dyDescent="0.2">
      <c r="A887" s="12">
        <v>14951</v>
      </c>
      <c r="B887" s="12">
        <v>2.6487499926588498E-3</v>
      </c>
      <c r="C887" s="125">
        <v>0.1</v>
      </c>
      <c r="D887" s="127">
        <f t="shared" si="200"/>
        <v>1.4951000000000001</v>
      </c>
      <c r="E887" s="127">
        <f t="shared" si="201"/>
        <v>2.6487499926588498E-3</v>
      </c>
      <c r="F887" s="38">
        <f t="shared" si="202"/>
        <v>0.14951</v>
      </c>
      <c r="G887" s="38">
        <f t="shared" si="203"/>
        <v>2.64874999265885E-4</v>
      </c>
      <c r="H887" s="38">
        <f t="shared" si="204"/>
        <v>0.22353240100000002</v>
      </c>
      <c r="I887" s="38">
        <f t="shared" si="205"/>
        <v>0.33420329273510008</v>
      </c>
      <c r="J887" s="38">
        <f t="shared" si="206"/>
        <v>0.49966734296824816</v>
      </c>
      <c r="K887" s="38">
        <f t="shared" si="207"/>
        <v>3.9601461140242471E-4</v>
      </c>
      <c r="L887" s="38">
        <f t="shared" si="208"/>
        <v>5.9208144550776517E-4</v>
      </c>
      <c r="M887" s="38">
        <f t="shared" ca="1" si="209"/>
        <v>5.1775341719358164E-3</v>
      </c>
      <c r="N887" s="38">
        <f t="shared" ca="1" si="210"/>
        <v>6.3947494253614817E-7</v>
      </c>
      <c r="O887" s="128">
        <f t="shared" ca="1" si="211"/>
        <v>155965.48346198699</v>
      </c>
      <c r="P887" s="38">
        <f t="shared" ca="1" si="212"/>
        <v>14815980.653502529</v>
      </c>
      <c r="Q887" s="38">
        <f t="shared" ca="1" si="213"/>
        <v>1796956.3929561761</v>
      </c>
      <c r="R887" s="12">
        <f t="shared" ca="1" si="214"/>
        <v>-2.5287841792769666E-3</v>
      </c>
    </row>
    <row r="888" spans="1:18" x14ac:dyDescent="0.2">
      <c r="A888" s="12">
        <v>14978</v>
      </c>
      <c r="B888" s="12">
        <v>5.5724999983794987E-3</v>
      </c>
      <c r="C888" s="125">
        <v>0.1</v>
      </c>
      <c r="D888" s="127">
        <f t="shared" si="200"/>
        <v>1.4978</v>
      </c>
      <c r="E888" s="127">
        <f t="shared" si="201"/>
        <v>5.5724999983794987E-3</v>
      </c>
      <c r="F888" s="38">
        <f t="shared" si="202"/>
        <v>0.14978</v>
      </c>
      <c r="G888" s="38">
        <f t="shared" si="203"/>
        <v>5.5724999983794985E-4</v>
      </c>
      <c r="H888" s="38">
        <f t="shared" si="204"/>
        <v>0.22434048400000001</v>
      </c>
      <c r="I888" s="38">
        <f t="shared" si="205"/>
        <v>0.3360171769352</v>
      </c>
      <c r="J888" s="38">
        <f t="shared" si="206"/>
        <v>0.50328652761354253</v>
      </c>
      <c r="K888" s="38">
        <f t="shared" si="207"/>
        <v>8.3464904975728133E-4</v>
      </c>
      <c r="L888" s="38">
        <f t="shared" si="208"/>
        <v>1.250137346726456E-3</v>
      </c>
      <c r="M888" s="38">
        <f t="shared" ca="1" si="209"/>
        <v>5.1793307219933204E-3</v>
      </c>
      <c r="N888" s="38">
        <f t="shared" ca="1" si="210"/>
        <v>1.545820798940311E-8</v>
      </c>
      <c r="O888" s="128">
        <f t="shared" ca="1" si="211"/>
        <v>157962.07815248208</v>
      </c>
      <c r="P888" s="38">
        <f t="shared" ca="1" si="212"/>
        <v>14675387.774822649</v>
      </c>
      <c r="Q888" s="38">
        <f t="shared" ca="1" si="213"/>
        <v>1761808.1834968552</v>
      </c>
      <c r="R888" s="12">
        <f t="shared" ca="1" si="214"/>
        <v>3.9316927638617834E-4</v>
      </c>
    </row>
    <row r="889" spans="1:18" x14ac:dyDescent="0.2">
      <c r="A889" s="12">
        <v>14981</v>
      </c>
      <c r="B889" s="12">
        <v>5.4862499964656308E-3</v>
      </c>
      <c r="C889" s="125">
        <v>1</v>
      </c>
      <c r="D889" s="127">
        <f t="shared" si="200"/>
        <v>1.4981</v>
      </c>
      <c r="E889" s="127">
        <f t="shared" si="201"/>
        <v>5.4862499964656308E-3</v>
      </c>
      <c r="F889" s="38">
        <f t="shared" si="202"/>
        <v>1.4981</v>
      </c>
      <c r="G889" s="38">
        <f t="shared" si="203"/>
        <v>5.4862499964656308E-3</v>
      </c>
      <c r="H889" s="38">
        <f t="shared" si="204"/>
        <v>2.2443036099999998</v>
      </c>
      <c r="I889" s="38">
        <f t="shared" si="205"/>
        <v>3.3621912381409995</v>
      </c>
      <c r="J889" s="38">
        <f t="shared" si="206"/>
        <v>5.0368986938590314</v>
      </c>
      <c r="K889" s="38">
        <f t="shared" si="207"/>
        <v>8.2189511197051611E-3</v>
      </c>
      <c r="L889" s="38">
        <f t="shared" si="208"/>
        <v>1.2312810672430301E-2</v>
      </c>
      <c r="M889" s="38">
        <f t="shared" ca="1" si="209"/>
        <v>5.179528266691635E-3</v>
      </c>
      <c r="N889" s="38">
        <f t="shared" ca="1" si="210"/>
        <v>9.4078219515552113E-8</v>
      </c>
      <c r="O889" s="128">
        <f t="shared" ca="1" si="211"/>
        <v>15818310.493766796</v>
      </c>
      <c r="P889" s="38">
        <f t="shared" ca="1" si="212"/>
        <v>1465974120.3255167</v>
      </c>
      <c r="Q889" s="38">
        <f t="shared" ca="1" si="213"/>
        <v>175791266.91163862</v>
      </c>
      <c r="R889" s="12">
        <f t="shared" ca="1" si="214"/>
        <v>3.0672172977399582E-4</v>
      </c>
    </row>
    <row r="890" spans="1:18" x14ac:dyDescent="0.2">
      <c r="A890" s="12">
        <v>14986</v>
      </c>
      <c r="B890" s="12">
        <v>1.8142499997338746E-2</v>
      </c>
      <c r="C890" s="125">
        <v>0.1</v>
      </c>
      <c r="D890" s="127">
        <f t="shared" si="200"/>
        <v>1.4985999999999999</v>
      </c>
      <c r="E890" s="127">
        <f t="shared" si="201"/>
        <v>1.8142499997338746E-2</v>
      </c>
      <c r="F890" s="38">
        <f t="shared" si="202"/>
        <v>0.14985999999999999</v>
      </c>
      <c r="G890" s="38">
        <f t="shared" si="203"/>
        <v>1.8142499997338747E-3</v>
      </c>
      <c r="H890" s="38">
        <f t="shared" si="204"/>
        <v>0.22458019599999998</v>
      </c>
      <c r="I890" s="38">
        <f t="shared" si="205"/>
        <v>0.33655588172559997</v>
      </c>
      <c r="J890" s="38">
        <f t="shared" si="206"/>
        <v>0.50436264435398415</v>
      </c>
      <c r="K890" s="38">
        <f t="shared" si="207"/>
        <v>2.7188350496011844E-3</v>
      </c>
      <c r="L890" s="38">
        <f t="shared" si="208"/>
        <v>4.0744462053323351E-3</v>
      </c>
      <c r="M890" s="38">
        <f t="shared" ca="1" si="209"/>
        <v>5.1798565869778275E-3</v>
      </c>
      <c r="N890" s="38">
        <f t="shared" ca="1" si="210"/>
        <v>1.6803012418417333E-5</v>
      </c>
      <c r="O890" s="128">
        <f t="shared" ca="1" si="211"/>
        <v>158551.11395412683</v>
      </c>
      <c r="P890" s="38">
        <f t="shared" ca="1" si="212"/>
        <v>14633652.594089719</v>
      </c>
      <c r="Q890" s="38">
        <f t="shared" ca="1" si="213"/>
        <v>1751424.5859301488</v>
      </c>
      <c r="R890" s="12">
        <f t="shared" ca="1" si="214"/>
        <v>1.2962643410360918E-2</v>
      </c>
    </row>
    <row r="891" spans="1:18" x14ac:dyDescent="0.2">
      <c r="A891" s="12">
        <v>15016</v>
      </c>
      <c r="B891" s="12">
        <v>4.2800000010174699E-3</v>
      </c>
      <c r="C891" s="125">
        <v>0.1</v>
      </c>
      <c r="D891" s="127">
        <f t="shared" si="200"/>
        <v>1.5016</v>
      </c>
      <c r="E891" s="127">
        <f t="shared" si="201"/>
        <v>4.2800000010174699E-3</v>
      </c>
      <c r="F891" s="38">
        <f t="shared" si="202"/>
        <v>0.15016000000000002</v>
      </c>
      <c r="G891" s="38">
        <f t="shared" si="203"/>
        <v>4.28000000101747E-4</v>
      </c>
      <c r="H891" s="38">
        <f t="shared" si="204"/>
        <v>0.22548025600000002</v>
      </c>
      <c r="I891" s="38">
        <f t="shared" si="205"/>
        <v>0.33858115240960002</v>
      </c>
      <c r="J891" s="38">
        <f t="shared" si="206"/>
        <v>0.50841345845825536</v>
      </c>
      <c r="K891" s="38">
        <f t="shared" si="207"/>
        <v>6.4268480015278336E-4</v>
      </c>
      <c r="L891" s="38">
        <f t="shared" si="208"/>
        <v>9.6505549590941958E-4</v>
      </c>
      <c r="M891" s="38">
        <f t="shared" ca="1" si="209"/>
        <v>5.1818023356563162E-3</v>
      </c>
      <c r="N891" s="38">
        <f t="shared" ca="1" si="210"/>
        <v>8.1324745076007387E-8</v>
      </c>
      <c r="O891" s="128">
        <f t="shared" ca="1" si="211"/>
        <v>160749.31839744322</v>
      </c>
      <c r="P891" s="38">
        <f t="shared" ca="1" si="212"/>
        <v>14476837.714623336</v>
      </c>
      <c r="Q891" s="38">
        <f t="shared" ca="1" si="213"/>
        <v>1712614.5575004446</v>
      </c>
      <c r="R891" s="12">
        <f t="shared" ca="1" si="214"/>
        <v>-9.0180233463884631E-4</v>
      </c>
    </row>
    <row r="892" spans="1:18" x14ac:dyDescent="0.2">
      <c r="A892" s="12">
        <v>15024</v>
      </c>
      <c r="B892" s="12">
        <v>3.8499999936902896E-3</v>
      </c>
      <c r="C892" s="125">
        <v>0.1</v>
      </c>
      <c r="D892" s="127">
        <f t="shared" si="200"/>
        <v>1.5024</v>
      </c>
      <c r="E892" s="127">
        <f t="shared" si="201"/>
        <v>3.8499999936902896E-3</v>
      </c>
      <c r="F892" s="38">
        <f t="shared" si="202"/>
        <v>0.15024000000000001</v>
      </c>
      <c r="G892" s="38">
        <f t="shared" si="203"/>
        <v>3.8499999936902896E-4</v>
      </c>
      <c r="H892" s="38">
        <f t="shared" si="204"/>
        <v>0.22572057600000001</v>
      </c>
      <c r="I892" s="38">
        <f t="shared" si="205"/>
        <v>0.33912259338239997</v>
      </c>
      <c r="J892" s="38">
        <f t="shared" si="206"/>
        <v>0.50949778429771775</v>
      </c>
      <c r="K892" s="38">
        <f t="shared" si="207"/>
        <v>5.7842399905202904E-4</v>
      </c>
      <c r="L892" s="38">
        <f t="shared" si="208"/>
        <v>8.690242161757684E-4</v>
      </c>
      <c r="M892" s="38">
        <f t="shared" ca="1" si="209"/>
        <v>5.1823142033003396E-3</v>
      </c>
      <c r="N892" s="38">
        <f t="shared" ca="1" si="210"/>
        <v>1.7750611531288523E-7</v>
      </c>
      <c r="O892" s="128">
        <f t="shared" ca="1" si="211"/>
        <v>161332.60095131231</v>
      </c>
      <c r="P892" s="38">
        <f t="shared" ca="1" si="212"/>
        <v>14434940.142093349</v>
      </c>
      <c r="Q892" s="38">
        <f t="shared" ca="1" si="213"/>
        <v>1702300.1406234214</v>
      </c>
      <c r="R892" s="12">
        <f t="shared" ca="1" si="214"/>
        <v>-1.33231420961005E-3</v>
      </c>
    </row>
    <row r="893" spans="1:18" x14ac:dyDescent="0.2">
      <c r="A893" s="12">
        <v>15032</v>
      </c>
      <c r="B893" s="12">
        <v>-2.5800000003073364E-3</v>
      </c>
      <c r="C893" s="125">
        <v>0.1</v>
      </c>
      <c r="D893" s="127">
        <f t="shared" si="200"/>
        <v>1.5032000000000001</v>
      </c>
      <c r="E893" s="127">
        <f t="shared" si="201"/>
        <v>-2.5800000003073364E-3</v>
      </c>
      <c r="F893" s="38">
        <f t="shared" si="202"/>
        <v>0.15032000000000001</v>
      </c>
      <c r="G893" s="38">
        <f t="shared" si="203"/>
        <v>-2.5800000003073364E-4</v>
      </c>
      <c r="H893" s="38">
        <f t="shared" si="204"/>
        <v>0.22596102400000004</v>
      </c>
      <c r="I893" s="38">
        <f t="shared" si="205"/>
        <v>0.33966461127680009</v>
      </c>
      <c r="J893" s="38">
        <f t="shared" si="206"/>
        <v>0.51058384367128595</v>
      </c>
      <c r="K893" s="38">
        <f t="shared" si="207"/>
        <v>-3.8782560004619883E-4</v>
      </c>
      <c r="L893" s="38">
        <f t="shared" si="208"/>
        <v>-5.8297944198944609E-4</v>
      </c>
      <c r="M893" s="38">
        <f t="shared" ca="1" si="209"/>
        <v>5.1828231241358375E-3</v>
      </c>
      <c r="N893" s="38">
        <f t="shared" ca="1" si="210"/>
        <v>6.0261422861389685E-6</v>
      </c>
      <c r="O893" s="128">
        <f t="shared" ca="1" si="211"/>
        <v>161914.63623459067</v>
      </c>
      <c r="P893" s="38">
        <f t="shared" ca="1" si="212"/>
        <v>14393009.552642893</v>
      </c>
      <c r="Q893" s="38">
        <f t="shared" ca="1" si="213"/>
        <v>1692000.710358165</v>
      </c>
      <c r="R893" s="12">
        <f t="shared" ca="1" si="214"/>
        <v>-7.7628231244431739E-3</v>
      </c>
    </row>
    <row r="894" spans="1:18" x14ac:dyDescent="0.2">
      <c r="A894" s="12">
        <v>15037</v>
      </c>
      <c r="B894" s="12">
        <v>3.7762499923701398E-3</v>
      </c>
      <c r="C894" s="125">
        <v>0.1</v>
      </c>
      <c r="D894" s="127">
        <f t="shared" si="200"/>
        <v>1.5037</v>
      </c>
      <c r="E894" s="127">
        <f t="shared" si="201"/>
        <v>3.7762499923701398E-3</v>
      </c>
      <c r="F894" s="38">
        <f t="shared" si="202"/>
        <v>0.15037</v>
      </c>
      <c r="G894" s="38">
        <f t="shared" si="203"/>
        <v>3.77624999237014E-4</v>
      </c>
      <c r="H894" s="38">
        <f t="shared" si="204"/>
        <v>0.22611136900000001</v>
      </c>
      <c r="I894" s="38">
        <f t="shared" si="205"/>
        <v>0.34000366556530004</v>
      </c>
      <c r="J894" s="38">
        <f t="shared" si="206"/>
        <v>0.51126351191054165</v>
      </c>
      <c r="K894" s="38">
        <f t="shared" si="207"/>
        <v>5.6783471135269802E-4</v>
      </c>
      <c r="L894" s="38">
        <f t="shared" si="208"/>
        <v>8.53853055461052E-4</v>
      </c>
      <c r="M894" s="38">
        <f t="shared" ca="1" si="209"/>
        <v>5.1831397032318224E-3</v>
      </c>
      <c r="N894" s="38">
        <f t="shared" ca="1" si="210"/>
        <v>1.9793386585284692E-7</v>
      </c>
      <c r="O894" s="128">
        <f t="shared" ca="1" si="211"/>
        <v>162277.76938093198</v>
      </c>
      <c r="P894" s="38">
        <f t="shared" ca="1" si="212"/>
        <v>14366786.349661848</v>
      </c>
      <c r="Q894" s="38">
        <f t="shared" ca="1" si="213"/>
        <v>1685571.2423135468</v>
      </c>
      <c r="R894" s="12">
        <f t="shared" ca="1" si="214"/>
        <v>-1.4068897108616826E-3</v>
      </c>
    </row>
    <row r="895" spans="1:18" x14ac:dyDescent="0.2">
      <c r="A895" s="12">
        <v>15043</v>
      </c>
      <c r="B895" s="12">
        <v>4.7937499984982423E-3</v>
      </c>
      <c r="C895" s="125">
        <v>1</v>
      </c>
      <c r="D895" s="127">
        <f t="shared" si="200"/>
        <v>1.5043</v>
      </c>
      <c r="E895" s="127">
        <f t="shared" si="201"/>
        <v>4.7937499984982423E-3</v>
      </c>
      <c r="F895" s="38">
        <f t="shared" si="202"/>
        <v>1.5043</v>
      </c>
      <c r="G895" s="38">
        <f t="shared" si="203"/>
        <v>4.7937499984982423E-3</v>
      </c>
      <c r="H895" s="38">
        <f t="shared" si="204"/>
        <v>2.2629184900000001</v>
      </c>
      <c r="I895" s="38">
        <f t="shared" si="205"/>
        <v>3.4041082845070001</v>
      </c>
      <c r="J895" s="38">
        <f t="shared" si="206"/>
        <v>5.1208000923838801</v>
      </c>
      <c r="K895" s="38">
        <f t="shared" si="207"/>
        <v>7.211238122740906E-3</v>
      </c>
      <c r="L895" s="38">
        <f t="shared" si="208"/>
        <v>1.0847865508039145E-2</v>
      </c>
      <c r="M895" s="38">
        <f t="shared" ca="1" si="209"/>
        <v>5.183518078698858E-3</v>
      </c>
      <c r="N895" s="38">
        <f t="shared" ca="1" si="210"/>
        <v>1.5191915634327356E-7</v>
      </c>
      <c r="O895" s="128">
        <f t="shared" ca="1" si="211"/>
        <v>16271287.536170714</v>
      </c>
      <c r="P895" s="38">
        <f t="shared" ca="1" si="212"/>
        <v>1433530183.372227</v>
      </c>
      <c r="Q895" s="38">
        <f t="shared" ca="1" si="213"/>
        <v>167786373.48587108</v>
      </c>
      <c r="R895" s="12">
        <f t="shared" ca="1" si="214"/>
        <v>-3.8976808020061565E-4</v>
      </c>
    </row>
    <row r="896" spans="1:18" x14ac:dyDescent="0.2">
      <c r="A896" s="12">
        <v>15043</v>
      </c>
      <c r="B896" s="12">
        <v>4.7937499984982423E-3</v>
      </c>
      <c r="C896" s="125">
        <v>1</v>
      </c>
      <c r="D896" s="127">
        <f t="shared" si="200"/>
        <v>1.5043</v>
      </c>
      <c r="E896" s="127">
        <f t="shared" si="201"/>
        <v>4.7937499984982423E-3</v>
      </c>
      <c r="F896" s="38">
        <f t="shared" si="202"/>
        <v>1.5043</v>
      </c>
      <c r="G896" s="38">
        <f t="shared" si="203"/>
        <v>4.7937499984982423E-3</v>
      </c>
      <c r="H896" s="38">
        <f t="shared" si="204"/>
        <v>2.2629184900000001</v>
      </c>
      <c r="I896" s="38">
        <f t="shared" si="205"/>
        <v>3.4041082845070001</v>
      </c>
      <c r="J896" s="38">
        <f t="shared" si="206"/>
        <v>5.1208000923838801</v>
      </c>
      <c r="K896" s="38">
        <f t="shared" si="207"/>
        <v>7.211238122740906E-3</v>
      </c>
      <c r="L896" s="38">
        <f t="shared" si="208"/>
        <v>1.0847865508039145E-2</v>
      </c>
      <c r="M896" s="38">
        <f t="shared" ca="1" si="209"/>
        <v>5.183518078698858E-3</v>
      </c>
      <c r="N896" s="38">
        <f t="shared" ca="1" si="210"/>
        <v>1.5191915634327356E-7</v>
      </c>
      <c r="O896" s="128">
        <f t="shared" ca="1" si="211"/>
        <v>16271287.536170714</v>
      </c>
      <c r="P896" s="38">
        <f t="shared" ca="1" si="212"/>
        <v>1433530183.372227</v>
      </c>
      <c r="Q896" s="38">
        <f t="shared" ca="1" si="213"/>
        <v>167786373.48587108</v>
      </c>
      <c r="R896" s="12">
        <f t="shared" ca="1" si="214"/>
        <v>-3.8976808020061565E-4</v>
      </c>
    </row>
    <row r="897" spans="1:18" x14ac:dyDescent="0.2">
      <c r="A897" s="12">
        <v>15043</v>
      </c>
      <c r="B897" s="12">
        <v>4.993750000721775E-3</v>
      </c>
      <c r="C897" s="125">
        <v>1</v>
      </c>
      <c r="D897" s="127">
        <f t="shared" si="200"/>
        <v>1.5043</v>
      </c>
      <c r="E897" s="127">
        <f t="shared" si="201"/>
        <v>4.993750000721775E-3</v>
      </c>
      <c r="F897" s="38">
        <f t="shared" si="202"/>
        <v>1.5043</v>
      </c>
      <c r="G897" s="38">
        <f t="shared" si="203"/>
        <v>4.993750000721775E-3</v>
      </c>
      <c r="H897" s="38">
        <f t="shared" si="204"/>
        <v>2.2629184900000001</v>
      </c>
      <c r="I897" s="38">
        <f t="shared" si="205"/>
        <v>3.4041082845070001</v>
      </c>
      <c r="J897" s="38">
        <f t="shared" si="206"/>
        <v>5.1208000923838801</v>
      </c>
      <c r="K897" s="38">
        <f t="shared" si="207"/>
        <v>7.512098126085766E-3</v>
      </c>
      <c r="L897" s="38">
        <f t="shared" si="208"/>
        <v>1.1300449211070818E-2</v>
      </c>
      <c r="M897" s="38">
        <f t="shared" ca="1" si="209"/>
        <v>5.183518078698858E-3</v>
      </c>
      <c r="N897" s="38">
        <f t="shared" ca="1" si="210"/>
        <v>3.6011923419116254E-8</v>
      </c>
      <c r="O897" s="128">
        <f t="shared" ca="1" si="211"/>
        <v>16271287.536170714</v>
      </c>
      <c r="P897" s="38">
        <f t="shared" ca="1" si="212"/>
        <v>1433530183.372227</v>
      </c>
      <c r="Q897" s="38">
        <f t="shared" ca="1" si="213"/>
        <v>167786373.48587108</v>
      </c>
      <c r="R897" s="12">
        <f t="shared" ca="1" si="214"/>
        <v>-1.8976807797708301E-4</v>
      </c>
    </row>
    <row r="898" spans="1:18" x14ac:dyDescent="0.2">
      <c r="A898" s="12">
        <v>15043</v>
      </c>
      <c r="B898" s="12">
        <v>5.0437500030966476E-3</v>
      </c>
      <c r="C898" s="125">
        <v>1</v>
      </c>
      <c r="D898" s="127">
        <f t="shared" si="200"/>
        <v>1.5043</v>
      </c>
      <c r="E898" s="127">
        <f t="shared" si="201"/>
        <v>5.0437500030966476E-3</v>
      </c>
      <c r="F898" s="38">
        <f t="shared" si="202"/>
        <v>1.5043</v>
      </c>
      <c r="G898" s="38">
        <f t="shared" si="203"/>
        <v>5.0437500030966476E-3</v>
      </c>
      <c r="H898" s="38">
        <f t="shared" si="204"/>
        <v>2.2629184900000001</v>
      </c>
      <c r="I898" s="38">
        <f t="shared" si="205"/>
        <v>3.4041082845070001</v>
      </c>
      <c r="J898" s="38">
        <f t="shared" si="206"/>
        <v>5.1208000923838801</v>
      </c>
      <c r="K898" s="38">
        <f t="shared" si="207"/>
        <v>7.5873131296582868E-3</v>
      </c>
      <c r="L898" s="38">
        <f t="shared" si="208"/>
        <v>1.1413595140944961E-2</v>
      </c>
      <c r="M898" s="38">
        <f t="shared" ca="1" si="209"/>
        <v>5.183518078698858E-3</v>
      </c>
      <c r="N898" s="38">
        <f t="shared" ca="1" si="210"/>
        <v>1.9535114957545213E-8</v>
      </c>
      <c r="O898" s="128">
        <f t="shared" ca="1" si="211"/>
        <v>16271287.536170714</v>
      </c>
      <c r="P898" s="38">
        <f t="shared" ca="1" si="212"/>
        <v>1433530183.372227</v>
      </c>
      <c r="Q898" s="38">
        <f t="shared" ca="1" si="213"/>
        <v>167786373.48587108</v>
      </c>
      <c r="R898" s="12">
        <f t="shared" ca="1" si="214"/>
        <v>-1.3976807560221044E-4</v>
      </c>
    </row>
    <row r="899" spans="1:18" x14ac:dyDescent="0.2">
      <c r="A899" s="12">
        <v>15048</v>
      </c>
      <c r="B899" s="12">
        <v>8.5599999947589822E-3</v>
      </c>
      <c r="C899" s="125">
        <v>0.1</v>
      </c>
      <c r="D899" s="127">
        <f t="shared" si="200"/>
        <v>1.5047999999999999</v>
      </c>
      <c r="E899" s="127">
        <f t="shared" si="201"/>
        <v>8.5599999947589822E-3</v>
      </c>
      <c r="F899" s="38">
        <f t="shared" si="202"/>
        <v>0.15048</v>
      </c>
      <c r="G899" s="38">
        <f t="shared" si="203"/>
        <v>8.5599999947589829E-4</v>
      </c>
      <c r="H899" s="38">
        <f t="shared" si="204"/>
        <v>0.22644230399999998</v>
      </c>
      <c r="I899" s="38">
        <f t="shared" si="205"/>
        <v>0.34075037905919997</v>
      </c>
      <c r="J899" s="38">
        <f t="shared" si="206"/>
        <v>0.51276117040828406</v>
      </c>
      <c r="K899" s="38">
        <f t="shared" si="207"/>
        <v>1.2881087992113317E-3</v>
      </c>
      <c r="L899" s="38">
        <f t="shared" si="208"/>
        <v>1.9383461210532118E-3</v>
      </c>
      <c r="M899" s="38">
        <f t="shared" ca="1" si="209"/>
        <v>5.1838321253812672E-3</v>
      </c>
      <c r="N899" s="38">
        <f t="shared" ca="1" si="210"/>
        <v>1.139850948221846E-6</v>
      </c>
      <c r="O899" s="128">
        <f t="shared" ca="1" si="211"/>
        <v>163074.91530981348</v>
      </c>
      <c r="P899" s="38">
        <f t="shared" ca="1" si="212"/>
        <v>14309050.961112725</v>
      </c>
      <c r="Q899" s="38">
        <f t="shared" ca="1" si="213"/>
        <v>1671447.3994668184</v>
      </c>
      <c r="R899" s="12">
        <f t="shared" ca="1" si="214"/>
        <v>3.376167869377715E-3</v>
      </c>
    </row>
    <row r="900" spans="1:18" x14ac:dyDescent="0.2">
      <c r="A900" s="12">
        <v>15055.5</v>
      </c>
      <c r="B900" s="12">
        <v>4.6943749985075556E-3</v>
      </c>
      <c r="C900" s="125">
        <v>1</v>
      </c>
      <c r="D900" s="127">
        <f t="shared" si="200"/>
        <v>1.5055499999999999</v>
      </c>
      <c r="E900" s="127">
        <f t="shared" si="201"/>
        <v>4.6943749985075556E-3</v>
      </c>
      <c r="F900" s="38">
        <f t="shared" si="202"/>
        <v>1.5055499999999999</v>
      </c>
      <c r="G900" s="38">
        <f t="shared" si="203"/>
        <v>4.6943749985075556E-3</v>
      </c>
      <c r="H900" s="38">
        <f t="shared" si="204"/>
        <v>2.2666808024999998</v>
      </c>
      <c r="I900" s="38">
        <f t="shared" si="205"/>
        <v>3.4126012822038745</v>
      </c>
      <c r="J900" s="38">
        <f t="shared" si="206"/>
        <v>5.1378418604220428</v>
      </c>
      <c r="K900" s="38">
        <f t="shared" si="207"/>
        <v>7.0676162790030504E-3</v>
      </c>
      <c r="L900" s="38">
        <f t="shared" si="208"/>
        <v>1.0640649688853043E-2</v>
      </c>
      <c r="M900" s="38">
        <f t="shared" ca="1" si="209"/>
        <v>5.1843010370978583E-3</v>
      </c>
      <c r="N900" s="38">
        <f t="shared" ca="1" si="210"/>
        <v>2.400275232887868E-7</v>
      </c>
      <c r="O900" s="128">
        <f t="shared" ca="1" si="211"/>
        <v>16361703.355484296</v>
      </c>
      <c r="P900" s="38">
        <f t="shared" ca="1" si="212"/>
        <v>1426965140.2629673</v>
      </c>
      <c r="Q900" s="38">
        <f t="shared" ca="1" si="213"/>
        <v>166183420.85569578</v>
      </c>
      <c r="R900" s="12">
        <f t="shared" ca="1" si="214"/>
        <v>-4.8992603859030273E-4</v>
      </c>
    </row>
    <row r="901" spans="1:18" x14ac:dyDescent="0.2">
      <c r="A901" s="12">
        <v>15055.5</v>
      </c>
      <c r="B901" s="12">
        <v>4.8143749954761006E-3</v>
      </c>
      <c r="C901" s="125">
        <v>1</v>
      </c>
      <c r="D901" s="127">
        <f t="shared" si="200"/>
        <v>1.5055499999999999</v>
      </c>
      <c r="E901" s="127">
        <f t="shared" si="201"/>
        <v>4.8143749954761006E-3</v>
      </c>
      <c r="F901" s="38">
        <f t="shared" si="202"/>
        <v>1.5055499999999999</v>
      </c>
      <c r="G901" s="38">
        <f t="shared" si="203"/>
        <v>4.8143749954761006E-3</v>
      </c>
      <c r="H901" s="38">
        <f t="shared" si="204"/>
        <v>2.2666808024999998</v>
      </c>
      <c r="I901" s="38">
        <f t="shared" si="205"/>
        <v>3.4126012822038745</v>
      </c>
      <c r="J901" s="38">
        <f t="shared" si="206"/>
        <v>5.1378418604220428</v>
      </c>
      <c r="K901" s="38">
        <f t="shared" si="207"/>
        <v>7.2482822744390427E-3</v>
      </c>
      <c r="L901" s="38">
        <f t="shared" si="208"/>
        <v>1.09126513782817E-2</v>
      </c>
      <c r="M901" s="38">
        <f t="shared" ca="1" si="209"/>
        <v>5.1843010370978583E-3</v>
      </c>
      <c r="N901" s="38">
        <f t="shared" ca="1" si="210"/>
        <v>1.3684527626994241E-7</v>
      </c>
      <c r="O901" s="128">
        <f t="shared" ca="1" si="211"/>
        <v>16361703.355484296</v>
      </c>
      <c r="P901" s="38">
        <f t="shared" ca="1" si="212"/>
        <v>1426965140.2629673</v>
      </c>
      <c r="Q901" s="38">
        <f t="shared" ca="1" si="213"/>
        <v>166183420.85569578</v>
      </c>
      <c r="R901" s="12">
        <f t="shared" ca="1" si="214"/>
        <v>-3.6992604162175771E-4</v>
      </c>
    </row>
    <row r="902" spans="1:18" x14ac:dyDescent="0.2">
      <c r="A902" s="12">
        <v>15067</v>
      </c>
      <c r="B902" s="12">
        <v>6.913749995874241E-3</v>
      </c>
      <c r="C902" s="125">
        <v>0.1</v>
      </c>
      <c r="D902" s="127">
        <f t="shared" si="200"/>
        <v>1.5066999999999999</v>
      </c>
      <c r="E902" s="127">
        <f t="shared" si="201"/>
        <v>6.913749995874241E-3</v>
      </c>
      <c r="F902" s="38">
        <f t="shared" si="202"/>
        <v>0.15067</v>
      </c>
      <c r="G902" s="38">
        <f t="shared" si="203"/>
        <v>6.9137499958742414E-4</v>
      </c>
      <c r="H902" s="38">
        <f t="shared" si="204"/>
        <v>0.22701448899999999</v>
      </c>
      <c r="I902" s="38">
        <f t="shared" si="205"/>
        <v>0.34204273057629997</v>
      </c>
      <c r="J902" s="38">
        <f t="shared" si="206"/>
        <v>0.5153557821593111</v>
      </c>
      <c r="K902" s="38">
        <f t="shared" si="207"/>
        <v>1.0416947118783719E-3</v>
      </c>
      <c r="L902" s="38">
        <f t="shared" si="208"/>
        <v>1.569521422387143E-3</v>
      </c>
      <c r="M902" s="38">
        <f t="shared" ca="1" si="209"/>
        <v>5.1850150047690596E-3</v>
      </c>
      <c r="N902" s="38">
        <f t="shared" ca="1" si="210"/>
        <v>2.9885246694714319E-7</v>
      </c>
      <c r="O902" s="128">
        <f t="shared" ca="1" si="211"/>
        <v>164446.06583910878</v>
      </c>
      <c r="P902" s="38">
        <f t="shared" ca="1" si="212"/>
        <v>14209185.262946872</v>
      </c>
      <c r="Q902" s="38">
        <f t="shared" ca="1" si="213"/>
        <v>1647120.6002704669</v>
      </c>
      <c r="R902" s="12">
        <f t="shared" ca="1" si="214"/>
        <v>1.7287349911051814E-3</v>
      </c>
    </row>
    <row r="903" spans="1:18" x14ac:dyDescent="0.2">
      <c r="A903" s="12">
        <v>15071.5</v>
      </c>
      <c r="B903" s="12">
        <v>2.734374997089617E-3</v>
      </c>
      <c r="C903" s="125">
        <v>1</v>
      </c>
      <c r="D903" s="127">
        <f t="shared" si="200"/>
        <v>1.50715</v>
      </c>
      <c r="E903" s="127">
        <f t="shared" si="201"/>
        <v>2.734374997089617E-3</v>
      </c>
      <c r="F903" s="38">
        <f t="shared" si="202"/>
        <v>1.50715</v>
      </c>
      <c r="G903" s="38">
        <f t="shared" si="203"/>
        <v>2.734374997089617E-3</v>
      </c>
      <c r="H903" s="38">
        <f t="shared" si="204"/>
        <v>2.2715011225000001</v>
      </c>
      <c r="I903" s="38">
        <f t="shared" si="205"/>
        <v>3.4234929167758752</v>
      </c>
      <c r="J903" s="38">
        <f t="shared" si="206"/>
        <v>5.1597173495187603</v>
      </c>
      <c r="K903" s="38">
        <f t="shared" si="207"/>
        <v>4.1211132768636163E-3</v>
      </c>
      <c r="L903" s="38">
        <f t="shared" si="208"/>
        <v>6.2111358752249988E-3</v>
      </c>
      <c r="M903" s="38">
        <f t="shared" ca="1" si="209"/>
        <v>5.1852927258432147E-3</v>
      </c>
      <c r="N903" s="38">
        <f t="shared" ca="1" si="210"/>
        <v>6.0069977131186946E-6</v>
      </c>
      <c r="O903" s="128">
        <f t="shared" ca="1" si="211"/>
        <v>16476973.29255846</v>
      </c>
      <c r="P903" s="38">
        <f t="shared" ca="1" si="212"/>
        <v>1418550720.3276975</v>
      </c>
      <c r="Q903" s="38">
        <f t="shared" ca="1" si="213"/>
        <v>164137195.41502434</v>
      </c>
      <c r="R903" s="12">
        <f t="shared" ca="1" si="214"/>
        <v>-2.4509177287535978E-3</v>
      </c>
    </row>
    <row r="904" spans="1:18" x14ac:dyDescent="0.2">
      <c r="A904" s="12">
        <v>15071.5</v>
      </c>
      <c r="B904" s="12">
        <v>3.1343750015366822E-3</v>
      </c>
      <c r="C904" s="125">
        <v>1</v>
      </c>
      <c r="D904" s="127">
        <f t="shared" si="200"/>
        <v>1.50715</v>
      </c>
      <c r="E904" s="127">
        <f t="shared" si="201"/>
        <v>3.1343750015366822E-3</v>
      </c>
      <c r="F904" s="38">
        <f t="shared" si="202"/>
        <v>1.50715</v>
      </c>
      <c r="G904" s="38">
        <f t="shared" si="203"/>
        <v>3.1343750015366822E-3</v>
      </c>
      <c r="H904" s="38">
        <f t="shared" si="204"/>
        <v>2.2715011225000001</v>
      </c>
      <c r="I904" s="38">
        <f t="shared" si="205"/>
        <v>3.4234929167758752</v>
      </c>
      <c r="J904" s="38">
        <f t="shared" si="206"/>
        <v>5.1597173495187603</v>
      </c>
      <c r="K904" s="38">
        <f t="shared" si="207"/>
        <v>4.7239732835660103E-3</v>
      </c>
      <c r="L904" s="38">
        <f t="shared" si="208"/>
        <v>7.1197363343265124E-3</v>
      </c>
      <c r="M904" s="38">
        <f t="shared" ca="1" si="209"/>
        <v>5.1852927258432147E-3</v>
      </c>
      <c r="N904" s="38">
        <f t="shared" ca="1" si="210"/>
        <v>4.2062635118746862E-6</v>
      </c>
      <c r="O904" s="128">
        <f t="shared" ca="1" si="211"/>
        <v>16476973.29255846</v>
      </c>
      <c r="P904" s="38">
        <f t="shared" ca="1" si="212"/>
        <v>1418550720.3276975</v>
      </c>
      <c r="Q904" s="38">
        <f t="shared" ca="1" si="213"/>
        <v>164137195.41502434</v>
      </c>
      <c r="R904" s="12">
        <f t="shared" ca="1" si="214"/>
        <v>-2.0509177243065325E-3</v>
      </c>
    </row>
    <row r="905" spans="1:18" x14ac:dyDescent="0.2">
      <c r="A905" s="12">
        <v>15072</v>
      </c>
      <c r="B905" s="12">
        <v>8.2699999984470196E-3</v>
      </c>
      <c r="C905" s="125">
        <v>0.1</v>
      </c>
      <c r="D905" s="127">
        <f t="shared" si="200"/>
        <v>1.5072000000000001</v>
      </c>
      <c r="E905" s="127">
        <f t="shared" si="201"/>
        <v>8.2699999984470196E-3</v>
      </c>
      <c r="F905" s="38">
        <f t="shared" si="202"/>
        <v>0.15072000000000002</v>
      </c>
      <c r="G905" s="38">
        <f t="shared" si="203"/>
        <v>8.2699999984470196E-4</v>
      </c>
      <c r="H905" s="38">
        <f t="shared" si="204"/>
        <v>0.22716518400000005</v>
      </c>
      <c r="I905" s="38">
        <f t="shared" si="205"/>
        <v>0.34238336532480007</v>
      </c>
      <c r="J905" s="38">
        <f t="shared" si="206"/>
        <v>0.51604020821753871</v>
      </c>
      <c r="K905" s="38">
        <f t="shared" si="207"/>
        <v>1.2464543997659349E-3</v>
      </c>
      <c r="L905" s="38">
        <f t="shared" si="208"/>
        <v>1.8786560713272172E-3</v>
      </c>
      <c r="M905" s="38">
        <f t="shared" ca="1" si="209"/>
        <v>5.1853235261854896E-3</v>
      </c>
      <c r="N905" s="38">
        <f t="shared" ca="1" si="210"/>
        <v>9.5152289385238371E-7</v>
      </c>
      <c r="O905" s="128">
        <f t="shared" ca="1" si="211"/>
        <v>164805.67018633566</v>
      </c>
      <c r="P905" s="38">
        <f t="shared" ca="1" si="212"/>
        <v>14182875.70927459</v>
      </c>
      <c r="Q905" s="38">
        <f t="shared" ca="1" si="213"/>
        <v>1640733.5250745711</v>
      </c>
      <c r="R905" s="12">
        <f t="shared" ca="1" si="214"/>
        <v>3.08467647226153E-3</v>
      </c>
    </row>
    <row r="906" spans="1:18" x14ac:dyDescent="0.2">
      <c r="A906" s="12">
        <v>15075</v>
      </c>
      <c r="B906" s="12">
        <v>1.2483749997045379E-2</v>
      </c>
      <c r="C906" s="125">
        <v>0.1</v>
      </c>
      <c r="D906" s="127">
        <f t="shared" si="200"/>
        <v>1.5075000000000001</v>
      </c>
      <c r="E906" s="127">
        <f t="shared" si="201"/>
        <v>1.2483749997045379E-2</v>
      </c>
      <c r="F906" s="38">
        <f t="shared" si="202"/>
        <v>0.15075000000000002</v>
      </c>
      <c r="G906" s="38">
        <f t="shared" si="203"/>
        <v>1.2483749997045379E-3</v>
      </c>
      <c r="H906" s="38">
        <f t="shared" si="204"/>
        <v>0.22725562500000004</v>
      </c>
      <c r="I906" s="38">
        <f t="shared" si="205"/>
        <v>0.34258785468750008</v>
      </c>
      <c r="J906" s="38">
        <f t="shared" si="206"/>
        <v>0.51645119094140635</v>
      </c>
      <c r="K906" s="38">
        <f t="shared" si="207"/>
        <v>1.8819253120545909E-3</v>
      </c>
      <c r="L906" s="38">
        <f t="shared" si="208"/>
        <v>2.8370024079222961E-3</v>
      </c>
      <c r="M906" s="38">
        <f t="shared" ca="1" si="209"/>
        <v>5.1855080865087491E-3</v>
      </c>
      <c r="N906" s="38">
        <f t="shared" ca="1" si="210"/>
        <v>5.3264334984713363E-6</v>
      </c>
      <c r="O906" s="128">
        <f t="shared" ca="1" si="211"/>
        <v>165021.18527297943</v>
      </c>
      <c r="P906" s="38">
        <f t="shared" ca="1" si="212"/>
        <v>14167084.242956812</v>
      </c>
      <c r="Q906" s="38">
        <f t="shared" ca="1" si="213"/>
        <v>1636904.2540901233</v>
      </c>
      <c r="R906" s="12">
        <f t="shared" ca="1" si="214"/>
        <v>7.2982419105366301E-3</v>
      </c>
    </row>
    <row r="907" spans="1:18" x14ac:dyDescent="0.2">
      <c r="A907" s="12">
        <v>15086</v>
      </c>
      <c r="B907" s="12">
        <v>4.2674999931477942E-3</v>
      </c>
      <c r="C907" s="125">
        <v>0.1</v>
      </c>
      <c r="D907" s="127">
        <f t="shared" si="200"/>
        <v>1.5085999999999999</v>
      </c>
      <c r="E907" s="127">
        <f t="shared" si="201"/>
        <v>4.2674999931477942E-3</v>
      </c>
      <c r="F907" s="38">
        <f t="shared" si="202"/>
        <v>0.15085999999999999</v>
      </c>
      <c r="G907" s="38">
        <f t="shared" si="203"/>
        <v>4.2674999931477945E-4</v>
      </c>
      <c r="H907" s="38">
        <f t="shared" si="204"/>
        <v>0.22758739599999997</v>
      </c>
      <c r="I907" s="38">
        <f t="shared" si="205"/>
        <v>0.34333834560559995</v>
      </c>
      <c r="J907" s="38">
        <f t="shared" si="206"/>
        <v>0.51796022818060805</v>
      </c>
      <c r="K907" s="38">
        <f t="shared" si="207"/>
        <v>6.437950489662763E-4</v>
      </c>
      <c r="L907" s="38">
        <f t="shared" si="208"/>
        <v>9.7122921087052438E-4</v>
      </c>
      <c r="M907" s="38">
        <f t="shared" ca="1" si="209"/>
        <v>5.186181262315028E-3</v>
      </c>
      <c r="N907" s="38">
        <f t="shared" ca="1" si="210"/>
        <v>8.4397527431871955E-8</v>
      </c>
      <c r="O907" s="128">
        <f t="shared" ca="1" si="211"/>
        <v>165809.80742690634</v>
      </c>
      <c r="P907" s="38">
        <f t="shared" ca="1" si="212"/>
        <v>14109145.800866371</v>
      </c>
      <c r="Q907" s="38">
        <f t="shared" ca="1" si="213"/>
        <v>1622882.8195191443</v>
      </c>
      <c r="R907" s="12">
        <f t="shared" ca="1" si="214"/>
        <v>-9.1868126916723383E-4</v>
      </c>
    </row>
    <row r="908" spans="1:18" x14ac:dyDescent="0.2">
      <c r="A908" s="12">
        <v>15358.5</v>
      </c>
      <c r="B908" s="12">
        <v>4.4831249979324639E-3</v>
      </c>
      <c r="C908" s="125">
        <v>1</v>
      </c>
      <c r="D908" s="127">
        <f t="shared" si="200"/>
        <v>1.5358499999999999</v>
      </c>
      <c r="E908" s="127">
        <f t="shared" si="201"/>
        <v>4.4831249979324639E-3</v>
      </c>
      <c r="F908" s="38">
        <f t="shared" si="202"/>
        <v>1.5358499999999999</v>
      </c>
      <c r="G908" s="38">
        <f t="shared" si="203"/>
        <v>4.4831249979324639E-3</v>
      </c>
      <c r="H908" s="38">
        <f t="shared" si="204"/>
        <v>2.3588352224999998</v>
      </c>
      <c r="I908" s="38">
        <f t="shared" si="205"/>
        <v>3.6228170764766245</v>
      </c>
      <c r="J908" s="38">
        <f t="shared" si="206"/>
        <v>5.5641036069066239</v>
      </c>
      <c r="K908" s="38">
        <f t="shared" si="207"/>
        <v>6.8854075280745742E-3</v>
      </c>
      <c r="L908" s="38">
        <f t="shared" si="208"/>
        <v>1.0574953151993334E-2</v>
      </c>
      <c r="M908" s="38">
        <f t="shared" ca="1" si="209"/>
        <v>5.2010791316508456E-3</v>
      </c>
      <c r="N908" s="38">
        <f t="shared" ca="1" si="210"/>
        <v>5.1545813812331186E-7</v>
      </c>
      <c r="O908" s="128">
        <f t="shared" ca="1" si="211"/>
        <v>18445931.331965379</v>
      </c>
      <c r="P908" s="38">
        <f t="shared" ca="1" si="212"/>
        <v>1265864095.1225965</v>
      </c>
      <c r="Q908" s="38">
        <f t="shared" ca="1" si="213"/>
        <v>128626513.21378388</v>
      </c>
      <c r="R908" s="12">
        <f t="shared" ca="1" si="214"/>
        <v>-7.1795413371838167E-4</v>
      </c>
    </row>
    <row r="909" spans="1:18" x14ac:dyDescent="0.2">
      <c r="A909" s="12">
        <v>15406</v>
      </c>
      <c r="B909" s="12">
        <v>3.0674999943585135E-3</v>
      </c>
      <c r="C909" s="125">
        <v>0.1</v>
      </c>
      <c r="D909" s="127">
        <f t="shared" si="200"/>
        <v>1.5406</v>
      </c>
      <c r="E909" s="127">
        <f t="shared" si="201"/>
        <v>3.0674999943585135E-3</v>
      </c>
      <c r="F909" s="38">
        <f t="shared" si="202"/>
        <v>0.15406</v>
      </c>
      <c r="G909" s="38">
        <f t="shared" si="203"/>
        <v>3.0674999943585139E-4</v>
      </c>
      <c r="H909" s="38">
        <f t="shared" si="204"/>
        <v>0.237344836</v>
      </c>
      <c r="I909" s="38">
        <f t="shared" si="205"/>
        <v>0.36565345434160001</v>
      </c>
      <c r="J909" s="38">
        <f t="shared" si="206"/>
        <v>0.56332571175866897</v>
      </c>
      <c r="K909" s="38">
        <f t="shared" si="207"/>
        <v>4.7257904913087265E-4</v>
      </c>
      <c r="L909" s="38">
        <f t="shared" si="208"/>
        <v>7.2805528309102243E-4</v>
      </c>
      <c r="M909" s="38">
        <f t="shared" ca="1" si="209"/>
        <v>5.2033260744449904E-3</v>
      </c>
      <c r="N909" s="38">
        <f t="shared" ca="1" si="210"/>
        <v>4.5617530443775654E-7</v>
      </c>
      <c r="O909" s="128">
        <f t="shared" ca="1" si="211"/>
        <v>187517.34574002522</v>
      </c>
      <c r="P909" s="38">
        <f t="shared" ca="1" si="212"/>
        <v>12403516.169635616</v>
      </c>
      <c r="Q909" s="38">
        <f t="shared" ca="1" si="213"/>
        <v>1229951.161675028</v>
      </c>
      <c r="R909" s="12">
        <f t="shared" ca="1" si="214"/>
        <v>-2.1358260800864769E-3</v>
      </c>
    </row>
    <row r="910" spans="1:18" x14ac:dyDescent="0.2">
      <c r="A910" s="12">
        <v>15420.5</v>
      </c>
      <c r="B910" s="12">
        <v>6.4006250031525269E-3</v>
      </c>
      <c r="C910" s="125">
        <v>1</v>
      </c>
      <c r="D910" s="127">
        <f t="shared" si="200"/>
        <v>1.5420499999999999</v>
      </c>
      <c r="E910" s="127">
        <f t="shared" si="201"/>
        <v>6.4006250031525269E-3</v>
      </c>
      <c r="F910" s="38">
        <f t="shared" si="202"/>
        <v>1.5420499999999999</v>
      </c>
      <c r="G910" s="38">
        <f t="shared" si="203"/>
        <v>6.4006250031525269E-3</v>
      </c>
      <c r="H910" s="38">
        <f t="shared" si="204"/>
        <v>2.3779182024999996</v>
      </c>
      <c r="I910" s="38">
        <f t="shared" si="205"/>
        <v>3.6668687641651241</v>
      </c>
      <c r="J910" s="38">
        <f t="shared" si="206"/>
        <v>5.6544949777808293</v>
      </c>
      <c r="K910" s="38">
        <f t="shared" si="207"/>
        <v>9.8700837861113531E-3</v>
      </c>
      <c r="L910" s="38">
        <f t="shared" si="208"/>
        <v>1.5220162702373011E-2</v>
      </c>
      <c r="M910" s="38">
        <f t="shared" ca="1" si="209"/>
        <v>5.203991286572454E-3</v>
      </c>
      <c r="N910" s="38">
        <f t="shared" ca="1" si="210"/>
        <v>1.4319322516562384E-6</v>
      </c>
      <c r="O910" s="128">
        <f t="shared" ca="1" si="211"/>
        <v>18843840.465046525</v>
      </c>
      <c r="P910" s="38">
        <f t="shared" ca="1" si="212"/>
        <v>1232554417.0534761</v>
      </c>
      <c r="Q910" s="38">
        <f t="shared" ca="1" si="213"/>
        <v>121291556.07921141</v>
      </c>
      <c r="R910" s="12">
        <f t="shared" ca="1" si="214"/>
        <v>1.196633716580073E-3</v>
      </c>
    </row>
    <row r="911" spans="1:18" x14ac:dyDescent="0.2">
      <c r="A911" s="12">
        <v>15420.5</v>
      </c>
      <c r="B911" s="12">
        <v>6.4006250031525269E-3</v>
      </c>
      <c r="C911" s="125">
        <v>1</v>
      </c>
      <c r="D911" s="127">
        <f t="shared" si="200"/>
        <v>1.5420499999999999</v>
      </c>
      <c r="E911" s="127">
        <f t="shared" si="201"/>
        <v>6.4006250031525269E-3</v>
      </c>
      <c r="F911" s="38">
        <f t="shared" si="202"/>
        <v>1.5420499999999999</v>
      </c>
      <c r="G911" s="38">
        <f t="shared" si="203"/>
        <v>6.4006250031525269E-3</v>
      </c>
      <c r="H911" s="38">
        <f t="shared" si="204"/>
        <v>2.3779182024999996</v>
      </c>
      <c r="I911" s="38">
        <f t="shared" si="205"/>
        <v>3.6668687641651241</v>
      </c>
      <c r="J911" s="38">
        <f t="shared" si="206"/>
        <v>5.6544949777808293</v>
      </c>
      <c r="K911" s="38">
        <f t="shared" si="207"/>
        <v>9.8700837861113531E-3</v>
      </c>
      <c r="L911" s="38">
        <f t="shared" si="208"/>
        <v>1.5220162702373011E-2</v>
      </c>
      <c r="M911" s="38">
        <f t="shared" ca="1" si="209"/>
        <v>5.203991286572454E-3</v>
      </c>
      <c r="N911" s="38">
        <f t="shared" ca="1" si="210"/>
        <v>1.4319322516562384E-6</v>
      </c>
      <c r="O911" s="128">
        <f t="shared" ca="1" si="211"/>
        <v>18843840.465046525</v>
      </c>
      <c r="P911" s="38">
        <f t="shared" ca="1" si="212"/>
        <v>1232554417.0534761</v>
      </c>
      <c r="Q911" s="38">
        <f t="shared" ca="1" si="213"/>
        <v>121291556.07921141</v>
      </c>
      <c r="R911" s="12">
        <f t="shared" ca="1" si="214"/>
        <v>1.196633716580073E-3</v>
      </c>
    </row>
    <row r="912" spans="1:18" x14ac:dyDescent="0.2">
      <c r="A912" s="12">
        <v>15444</v>
      </c>
      <c r="B912" s="12">
        <v>6.7750000016530976E-3</v>
      </c>
      <c r="C912" s="125">
        <v>0.1</v>
      </c>
      <c r="D912" s="127">
        <f t="shared" si="200"/>
        <v>1.5444</v>
      </c>
      <c r="E912" s="127">
        <f t="shared" si="201"/>
        <v>6.7750000016530976E-3</v>
      </c>
      <c r="F912" s="38">
        <f t="shared" si="202"/>
        <v>0.15444000000000002</v>
      </c>
      <c r="G912" s="38">
        <f t="shared" si="203"/>
        <v>6.7750000016530976E-4</v>
      </c>
      <c r="H912" s="38">
        <f t="shared" si="204"/>
        <v>0.23851713600000005</v>
      </c>
      <c r="I912" s="38">
        <f t="shared" si="205"/>
        <v>0.36836586483840006</v>
      </c>
      <c r="J912" s="38">
        <f t="shared" si="206"/>
        <v>0.56890424165642506</v>
      </c>
      <c r="K912" s="38">
        <f t="shared" si="207"/>
        <v>1.0463310002553044E-3</v>
      </c>
      <c r="L912" s="38">
        <f t="shared" si="208"/>
        <v>1.6159535967942922E-3</v>
      </c>
      <c r="M912" s="38">
        <f t="shared" ca="1" si="209"/>
        <v>5.2050488303920931E-3</v>
      </c>
      <c r="N912" s="38">
        <f t="shared" ca="1" si="210"/>
        <v>2.4647466801437997E-7</v>
      </c>
      <c r="O912" s="128">
        <f t="shared" ca="1" si="211"/>
        <v>189918.54157122405</v>
      </c>
      <c r="P912" s="38">
        <f t="shared" ca="1" si="212"/>
        <v>12199095.819961099</v>
      </c>
      <c r="Q912" s="38">
        <f t="shared" ca="1" si="213"/>
        <v>1185464.0202218073</v>
      </c>
      <c r="R912" s="12">
        <f t="shared" ca="1" si="214"/>
        <v>1.5699511712610045E-3</v>
      </c>
    </row>
    <row r="913" spans="1:18" x14ac:dyDescent="0.2">
      <c r="A913" s="12">
        <v>15463</v>
      </c>
      <c r="B913" s="12">
        <v>6.1287499920581467E-3</v>
      </c>
      <c r="C913" s="125">
        <v>0.1</v>
      </c>
      <c r="D913" s="127">
        <f t="shared" si="200"/>
        <v>1.5463</v>
      </c>
      <c r="E913" s="127">
        <f t="shared" si="201"/>
        <v>6.1287499920581467E-3</v>
      </c>
      <c r="F913" s="38">
        <f t="shared" si="202"/>
        <v>0.15463000000000002</v>
      </c>
      <c r="G913" s="38">
        <f t="shared" si="203"/>
        <v>6.1287499920581467E-4</v>
      </c>
      <c r="H913" s="38">
        <f t="shared" si="204"/>
        <v>0.23910436900000004</v>
      </c>
      <c r="I913" s="38">
        <f t="shared" si="205"/>
        <v>0.36972708578470004</v>
      </c>
      <c r="J913" s="38">
        <f t="shared" si="206"/>
        <v>0.57170899274888165</v>
      </c>
      <c r="K913" s="38">
        <f t="shared" si="207"/>
        <v>9.4768861127195127E-4</v>
      </c>
      <c r="L913" s="38">
        <f t="shared" si="208"/>
        <v>1.4654108996098182E-3</v>
      </c>
      <c r="M913" s="38">
        <f t="shared" ca="1" si="209"/>
        <v>5.2058852756029089E-3</v>
      </c>
      <c r="N913" s="38">
        <f t="shared" ca="1" si="210"/>
        <v>8.5167928487800652E-8</v>
      </c>
      <c r="O913" s="128">
        <f t="shared" ca="1" si="211"/>
        <v>191103.69304025287</v>
      </c>
      <c r="P913" s="38">
        <f t="shared" ca="1" si="212"/>
        <v>12096795.526478387</v>
      </c>
      <c r="Q913" s="38">
        <f t="shared" ca="1" si="213"/>
        <v>1163414.3071626257</v>
      </c>
      <c r="R913" s="12">
        <f t="shared" ca="1" si="214"/>
        <v>9.2286471645523782E-4</v>
      </c>
    </row>
    <row r="914" spans="1:18" x14ac:dyDescent="0.2">
      <c r="A914" s="12">
        <v>15471</v>
      </c>
      <c r="B914" s="12">
        <v>5.6987499992828816E-3</v>
      </c>
      <c r="C914" s="125">
        <v>0.1</v>
      </c>
      <c r="D914" s="127">
        <f t="shared" si="200"/>
        <v>1.5470999999999999</v>
      </c>
      <c r="E914" s="127">
        <f t="shared" si="201"/>
        <v>5.6987499992828816E-3</v>
      </c>
      <c r="F914" s="38">
        <f t="shared" si="202"/>
        <v>0.15471000000000001</v>
      </c>
      <c r="G914" s="38">
        <f t="shared" si="203"/>
        <v>5.6987499992828823E-4</v>
      </c>
      <c r="H914" s="38">
        <f t="shared" si="204"/>
        <v>0.23935184100000001</v>
      </c>
      <c r="I914" s="38">
        <f t="shared" si="205"/>
        <v>0.37030123321109998</v>
      </c>
      <c r="J914" s="38">
        <f t="shared" si="206"/>
        <v>0.57289303790089274</v>
      </c>
      <c r="K914" s="38">
        <f t="shared" si="207"/>
        <v>8.8165361238905465E-4</v>
      </c>
      <c r="L914" s="38">
        <f t="shared" si="208"/>
        <v>1.3640063037271065E-3</v>
      </c>
      <c r="M914" s="38">
        <f t="shared" ca="1" si="209"/>
        <v>5.2062324903207136E-3</v>
      </c>
      <c r="N914" s="38">
        <f t="shared" ca="1" si="210"/>
        <v>2.4257349663429926E-8</v>
      </c>
      <c r="O914" s="128">
        <f t="shared" ca="1" si="211"/>
        <v>191599.57837369913</v>
      </c>
      <c r="P914" s="38">
        <f t="shared" ca="1" si="212"/>
        <v>12053705.834194634</v>
      </c>
      <c r="Q914" s="38">
        <f t="shared" ca="1" si="213"/>
        <v>1154169.6105522676</v>
      </c>
      <c r="R914" s="12">
        <f t="shared" ca="1" si="214"/>
        <v>4.9251750896216803E-4</v>
      </c>
    </row>
    <row r="915" spans="1:18" x14ac:dyDescent="0.2">
      <c r="A915" s="12">
        <v>15490</v>
      </c>
      <c r="B915" s="12">
        <v>4.0525000003981404E-3</v>
      </c>
      <c r="C915" s="125">
        <v>0.1</v>
      </c>
      <c r="D915" s="127">
        <f t="shared" si="200"/>
        <v>1.5489999999999999</v>
      </c>
      <c r="E915" s="127">
        <f t="shared" si="201"/>
        <v>4.0525000003981404E-3</v>
      </c>
      <c r="F915" s="38">
        <f t="shared" si="202"/>
        <v>0.15490000000000001</v>
      </c>
      <c r="G915" s="38">
        <f t="shared" si="203"/>
        <v>4.0525000003981408E-4</v>
      </c>
      <c r="H915" s="38">
        <f t="shared" si="204"/>
        <v>0.23994010000000002</v>
      </c>
      <c r="I915" s="38">
        <f t="shared" si="205"/>
        <v>0.37166721489999999</v>
      </c>
      <c r="J915" s="38">
        <f t="shared" si="206"/>
        <v>0.57571251588009997</v>
      </c>
      <c r="K915" s="38">
        <f t="shared" si="207"/>
        <v>6.2773225006167198E-4</v>
      </c>
      <c r="L915" s="38">
        <f t="shared" si="208"/>
        <v>9.7235725534552985E-4</v>
      </c>
      <c r="M915" s="38">
        <f t="shared" ca="1" si="209"/>
        <v>5.2070453150194615E-3</v>
      </c>
      <c r="N915" s="38">
        <f t="shared" ca="1" si="210"/>
        <v>1.3329748835140454E-7</v>
      </c>
      <c r="O915" s="128">
        <f t="shared" ca="1" si="211"/>
        <v>192769.80746127907</v>
      </c>
      <c r="P915" s="38">
        <f t="shared" ca="1" si="212"/>
        <v>11951333.619424254</v>
      </c>
      <c r="Q915" s="38">
        <f t="shared" ca="1" si="213"/>
        <v>1132308.2446076812</v>
      </c>
      <c r="R915" s="12">
        <f t="shared" ca="1" si="214"/>
        <v>-1.1545453146213211E-3</v>
      </c>
    </row>
    <row r="916" spans="1:18" x14ac:dyDescent="0.2">
      <c r="A916" s="12">
        <v>15495</v>
      </c>
      <c r="B916" s="12">
        <v>-5.9124999825144187E-4</v>
      </c>
      <c r="C916" s="125">
        <v>0.1</v>
      </c>
      <c r="D916" s="127">
        <f t="shared" si="200"/>
        <v>1.5495000000000001</v>
      </c>
      <c r="E916" s="127">
        <f t="shared" si="201"/>
        <v>-5.9124999825144187E-4</v>
      </c>
      <c r="F916" s="38">
        <f t="shared" si="202"/>
        <v>0.15495000000000003</v>
      </c>
      <c r="G916" s="38">
        <f t="shared" si="203"/>
        <v>-5.9124999825144191E-5</v>
      </c>
      <c r="H916" s="38">
        <f t="shared" si="204"/>
        <v>0.24009502500000007</v>
      </c>
      <c r="I916" s="38">
        <f t="shared" si="205"/>
        <v>0.37202724123750014</v>
      </c>
      <c r="J916" s="38">
        <f t="shared" si="206"/>
        <v>0.57645621029750649</v>
      </c>
      <c r="K916" s="38">
        <f t="shared" si="207"/>
        <v>-9.161418722906093E-5</v>
      </c>
      <c r="L916" s="38">
        <f t="shared" si="208"/>
        <v>-1.4195618311142993E-4</v>
      </c>
      <c r="M916" s="38">
        <f t="shared" ca="1" si="209"/>
        <v>5.2072564536229833E-3</v>
      </c>
      <c r="N916" s="38">
        <f t="shared" ca="1" si="210"/>
        <v>3.362267707242934E-6</v>
      </c>
      <c r="O916" s="128">
        <f t="shared" ca="1" si="211"/>
        <v>193075.99636043044</v>
      </c>
      <c r="P916" s="38">
        <f t="shared" ca="1" si="212"/>
        <v>11924386.140196912</v>
      </c>
      <c r="Q916" s="38">
        <f t="shared" ca="1" si="213"/>
        <v>1126577.6269165049</v>
      </c>
      <c r="R916" s="12">
        <f t="shared" ca="1" si="214"/>
        <v>-5.7985064518744252E-3</v>
      </c>
    </row>
    <row r="917" spans="1:18" x14ac:dyDescent="0.2">
      <c r="A917" s="12">
        <v>15506</v>
      </c>
      <c r="B917" s="12">
        <v>-1.807500004360918E-3</v>
      </c>
      <c r="C917" s="125">
        <v>0.1</v>
      </c>
      <c r="D917" s="127">
        <f t="shared" ref="D917:D980" si="215">A917/A$18</f>
        <v>1.5506</v>
      </c>
      <c r="E917" s="127">
        <f t="shared" ref="E917:E980" si="216">B917/B$18</f>
        <v>-1.807500004360918E-3</v>
      </c>
      <c r="F917" s="38">
        <f t="shared" ref="F917:F980" si="217">$C917*D917</f>
        <v>0.15506</v>
      </c>
      <c r="G917" s="38">
        <f t="shared" ref="G917:G980" si="218">$C917*E917</f>
        <v>-1.8075000043609181E-4</v>
      </c>
      <c r="H917" s="38">
        <f t="shared" ref="H917:H980" si="219">C917*D917*D917</f>
        <v>0.24043603599999999</v>
      </c>
      <c r="I917" s="38">
        <f t="shared" ref="I917:I980" si="220">C917*D917*D917*D917</f>
        <v>0.37282011742159998</v>
      </c>
      <c r="J917" s="38">
        <f t="shared" ref="J917:J980" si="221">C917*D917*D917*D917*D917</f>
        <v>0.5780948740739329</v>
      </c>
      <c r="K917" s="38">
        <f t="shared" ref="K917:K980" si="222">C917*E917*D917</f>
        <v>-2.8027095067620394E-4</v>
      </c>
      <c r="L917" s="38">
        <f t="shared" ref="L917:L980" si="223">C917*E917*D917*D917</f>
        <v>-4.345881361185218E-4</v>
      </c>
      <c r="M917" s="38">
        <f t="shared" ref="M917:M980" ca="1" si="224">+E$4+E$5*D917+E$6*D917^2</f>
        <v>5.2077169066890141E-3</v>
      </c>
      <c r="N917" s="38">
        <f t="shared" ref="N917:N980" ca="1" si="225">C917*(M917-E917)^2</f>
        <v>4.9213268309080955E-6</v>
      </c>
      <c r="O917" s="128">
        <f t="shared" ref="O917:O980" ca="1" si="226">(C917*O$1-O$2*F917+O$3*H917)^2</f>
        <v>193747.00239329424</v>
      </c>
      <c r="P917" s="38">
        <f t="shared" ref="P917:P980" ca="1" si="227">(-C917*O$2+O$4*F917-O$5*H917)^2</f>
        <v>11865091.726143194</v>
      </c>
      <c r="Q917" s="38">
        <f t="shared" ref="Q917:Q980" ca="1" si="228">+(C917*O$3-F917*O$5+H917*O$6)^2</f>
        <v>1114003.4046536335</v>
      </c>
      <c r="R917" s="12">
        <f t="shared" ref="R917:R980" ca="1" si="229">+E917-M917</f>
        <v>-7.015216911049932E-3</v>
      </c>
    </row>
    <row r="918" spans="1:18" x14ac:dyDescent="0.2">
      <c r="A918" s="12">
        <v>15512</v>
      </c>
      <c r="B918" s="12">
        <v>6.1999999961699359E-3</v>
      </c>
      <c r="C918" s="125">
        <v>1</v>
      </c>
      <c r="D918" s="127">
        <f t="shared" si="215"/>
        <v>1.5511999999999999</v>
      </c>
      <c r="E918" s="127">
        <f t="shared" si="216"/>
        <v>6.1999999961699359E-3</v>
      </c>
      <c r="F918" s="38">
        <f t="shared" si="217"/>
        <v>1.5511999999999999</v>
      </c>
      <c r="G918" s="38">
        <f t="shared" si="218"/>
        <v>6.1999999961699359E-3</v>
      </c>
      <c r="H918" s="38">
        <f t="shared" si="219"/>
        <v>2.4062214399999999</v>
      </c>
      <c r="I918" s="38">
        <f t="shared" si="220"/>
        <v>3.7325306977279995</v>
      </c>
      <c r="J918" s="38">
        <f t="shared" si="221"/>
        <v>5.7899016183156728</v>
      </c>
      <c r="K918" s="38">
        <f t="shared" si="222"/>
        <v>9.6174399940588042E-3</v>
      </c>
      <c r="L918" s="38">
        <f t="shared" si="223"/>
        <v>1.4918572918784016E-2</v>
      </c>
      <c r="M918" s="38">
        <f t="shared" ca="1" si="224"/>
        <v>5.2079657146688078E-3</v>
      </c>
      <c r="N918" s="38">
        <f t="shared" ca="1" si="225"/>
        <v>9.8413201567345939E-7</v>
      </c>
      <c r="O918" s="128">
        <f t="shared" ca="1" si="226"/>
        <v>19411148.637456004</v>
      </c>
      <c r="P918" s="38">
        <f t="shared" ca="1" si="227"/>
        <v>1183274388.4855871</v>
      </c>
      <c r="Q918" s="38">
        <f t="shared" ca="1" si="228"/>
        <v>110716405.98324184</v>
      </c>
      <c r="R918" s="12">
        <f t="shared" ca="1" si="229"/>
        <v>9.9203428150112811E-4</v>
      </c>
    </row>
    <row r="919" spans="1:18" x14ac:dyDescent="0.2">
      <c r="A919" s="12">
        <v>15513.5</v>
      </c>
      <c r="B919" s="12">
        <v>5.156874998647254E-3</v>
      </c>
      <c r="C919" s="125">
        <v>1</v>
      </c>
      <c r="D919" s="127">
        <f t="shared" si="215"/>
        <v>1.55135</v>
      </c>
      <c r="E919" s="127">
        <f t="shared" si="216"/>
        <v>5.156874998647254E-3</v>
      </c>
      <c r="F919" s="38">
        <f t="shared" si="217"/>
        <v>1.55135</v>
      </c>
      <c r="G919" s="38">
        <f t="shared" si="218"/>
        <v>5.156874998647254E-3</v>
      </c>
      <c r="H919" s="38">
        <f t="shared" si="219"/>
        <v>2.4066868225000002</v>
      </c>
      <c r="I919" s="38">
        <f t="shared" si="220"/>
        <v>3.7336136020853754</v>
      </c>
      <c r="J919" s="38">
        <f t="shared" si="221"/>
        <v>5.792141461595147</v>
      </c>
      <c r="K919" s="38">
        <f t="shared" si="222"/>
        <v>8.0001180291514179E-3</v>
      </c>
      <c r="L919" s="38">
        <f t="shared" si="223"/>
        <v>1.2410983104524053E-2</v>
      </c>
      <c r="M919" s="38">
        <f t="shared" ca="1" si="224"/>
        <v>5.2080276576669127E-3</v>
      </c>
      <c r="N919" s="38">
        <f t="shared" ca="1" si="225"/>
        <v>2.6165945247814785E-9</v>
      </c>
      <c r="O919" s="128">
        <f t="shared" ca="1" si="226"/>
        <v>19420243.915598016</v>
      </c>
      <c r="P919" s="38">
        <f t="shared" ca="1" si="227"/>
        <v>1182465635.6678815</v>
      </c>
      <c r="Q919" s="38">
        <f t="shared" ca="1" si="228"/>
        <v>110545636.56404071</v>
      </c>
      <c r="R919" s="12">
        <f t="shared" ca="1" si="229"/>
        <v>-5.1152659019658778E-5</v>
      </c>
    </row>
    <row r="920" spans="1:18" x14ac:dyDescent="0.2">
      <c r="A920" s="12">
        <v>15514</v>
      </c>
      <c r="B920" s="12">
        <v>-6.237500005227048E-3</v>
      </c>
      <c r="C920" s="125">
        <v>0.1</v>
      </c>
      <c r="D920" s="127">
        <f t="shared" si="215"/>
        <v>1.5513999999999999</v>
      </c>
      <c r="E920" s="127">
        <f t="shared" si="216"/>
        <v>-6.237500005227048E-3</v>
      </c>
      <c r="F920" s="38">
        <f t="shared" si="217"/>
        <v>0.15514</v>
      </c>
      <c r="G920" s="38">
        <f t="shared" si="218"/>
        <v>-6.2375000052270488E-4</v>
      </c>
      <c r="H920" s="38">
        <f t="shared" si="219"/>
        <v>0.24068419599999999</v>
      </c>
      <c r="I920" s="38">
        <f t="shared" si="220"/>
        <v>0.37339746167439997</v>
      </c>
      <c r="J920" s="38">
        <f t="shared" si="221"/>
        <v>0.5792888220416641</v>
      </c>
      <c r="K920" s="38">
        <f t="shared" si="222"/>
        <v>-9.6768575081092431E-4</v>
      </c>
      <c r="L920" s="38">
        <f t="shared" si="223"/>
        <v>-1.5012676738080679E-3</v>
      </c>
      <c r="M920" s="38">
        <f t="shared" ca="1" si="224"/>
        <v>5.208048282311006E-3</v>
      </c>
      <c r="N920" s="38">
        <f t="shared" ca="1" si="225"/>
        <v>1.310005756023653E-5</v>
      </c>
      <c r="O920" s="128">
        <f t="shared" ca="1" si="226"/>
        <v>194232.7417727994</v>
      </c>
      <c r="P920" s="38">
        <f t="shared" ca="1" si="227"/>
        <v>11821960.464687115</v>
      </c>
      <c r="Q920" s="38">
        <f t="shared" ca="1" si="228"/>
        <v>1104887.325064546</v>
      </c>
      <c r="R920" s="12">
        <f t="shared" ca="1" si="229"/>
        <v>-1.1445548287538054E-2</v>
      </c>
    </row>
    <row r="921" spans="1:18" x14ac:dyDescent="0.2">
      <c r="A921" s="12">
        <v>15536</v>
      </c>
      <c r="B921" s="12">
        <v>1.3329999994311947E-2</v>
      </c>
      <c r="C921" s="125">
        <v>0.1</v>
      </c>
      <c r="D921" s="127">
        <f t="shared" si="215"/>
        <v>1.5536000000000001</v>
      </c>
      <c r="E921" s="127">
        <f t="shared" si="216"/>
        <v>1.3329999994311947E-2</v>
      </c>
      <c r="F921" s="38">
        <f t="shared" si="217"/>
        <v>0.15536000000000003</v>
      </c>
      <c r="G921" s="38">
        <f t="shared" si="218"/>
        <v>1.3329999994311948E-3</v>
      </c>
      <c r="H921" s="38">
        <f t="shared" si="219"/>
        <v>0.24136729600000006</v>
      </c>
      <c r="I921" s="38">
        <f t="shared" si="220"/>
        <v>0.37498823106560014</v>
      </c>
      <c r="J921" s="38">
        <f t="shared" si="221"/>
        <v>0.58258171578351636</v>
      </c>
      <c r="K921" s="38">
        <f t="shared" si="222"/>
        <v>2.0709487991163044E-3</v>
      </c>
      <c r="L921" s="38">
        <f t="shared" si="223"/>
        <v>3.2174260543070907E-3</v>
      </c>
      <c r="M921" s="38">
        <f t="shared" ca="1" si="224"/>
        <v>5.2089443707900385E-3</v>
      </c>
      <c r="N921" s="38">
        <f t="shared" ca="1" si="225"/>
        <v>6.5951544440336834E-6</v>
      </c>
      <c r="O921" s="128">
        <f t="shared" ca="1" si="226"/>
        <v>195558.60689188546</v>
      </c>
      <c r="P921" s="38">
        <f t="shared" ca="1" si="227"/>
        <v>11703318.630482409</v>
      </c>
      <c r="Q921" s="38">
        <f t="shared" ca="1" si="228"/>
        <v>1079944.6213378832</v>
      </c>
      <c r="R921" s="12">
        <f t="shared" ca="1" si="229"/>
        <v>8.1210556235219097E-3</v>
      </c>
    </row>
    <row r="922" spans="1:18" x14ac:dyDescent="0.2">
      <c r="A922" s="12">
        <v>15544</v>
      </c>
      <c r="B922" s="12">
        <v>4.8999999999068677E-3</v>
      </c>
      <c r="C922" s="125">
        <v>0.1</v>
      </c>
      <c r="D922" s="127">
        <f t="shared" si="215"/>
        <v>1.5544</v>
      </c>
      <c r="E922" s="127">
        <f t="shared" si="216"/>
        <v>4.8999999999068677E-3</v>
      </c>
      <c r="F922" s="38">
        <f t="shared" si="217"/>
        <v>0.15544000000000002</v>
      </c>
      <c r="G922" s="38">
        <f t="shared" si="218"/>
        <v>4.899999999906868E-4</v>
      </c>
      <c r="H922" s="38">
        <f t="shared" si="219"/>
        <v>0.24161593600000003</v>
      </c>
      <c r="I922" s="38">
        <f t="shared" si="220"/>
        <v>0.37556781091840002</v>
      </c>
      <c r="J922" s="38">
        <f t="shared" si="221"/>
        <v>0.58378260529156101</v>
      </c>
      <c r="K922" s="38">
        <f t="shared" si="222"/>
        <v>7.6165599998552361E-4</v>
      </c>
      <c r="L922" s="38">
        <f t="shared" si="223"/>
        <v>1.183918086377498E-3</v>
      </c>
      <c r="M922" s="38">
        <f t="shared" ca="1" si="224"/>
        <v>5.2092646958800705E-3</v>
      </c>
      <c r="N922" s="38">
        <f t="shared" ca="1" si="225"/>
        <v>9.5644652175397526E-9</v>
      </c>
      <c r="O922" s="128">
        <f t="shared" ca="1" si="226"/>
        <v>196037.10521219223</v>
      </c>
      <c r="P922" s="38">
        <f t="shared" ca="1" si="227"/>
        <v>11660166.305603296</v>
      </c>
      <c r="Q922" s="38">
        <f t="shared" ca="1" si="228"/>
        <v>1070921.0330713463</v>
      </c>
      <c r="R922" s="12">
        <f t="shared" ca="1" si="229"/>
        <v>-3.0926469597320275E-4</v>
      </c>
    </row>
    <row r="923" spans="1:18" x14ac:dyDescent="0.2">
      <c r="A923" s="12">
        <v>15553</v>
      </c>
      <c r="B923" s="12">
        <v>5.5412500005331822E-3</v>
      </c>
      <c r="C923" s="125">
        <v>1</v>
      </c>
      <c r="D923" s="127">
        <f t="shared" si="215"/>
        <v>1.5552999999999999</v>
      </c>
      <c r="E923" s="127">
        <f t="shared" si="216"/>
        <v>5.5412500005331822E-3</v>
      </c>
      <c r="F923" s="38">
        <f t="shared" si="217"/>
        <v>1.5552999999999999</v>
      </c>
      <c r="G923" s="38">
        <f t="shared" si="218"/>
        <v>5.5412500005331822E-3</v>
      </c>
      <c r="H923" s="38">
        <f t="shared" si="219"/>
        <v>2.4189580899999998</v>
      </c>
      <c r="I923" s="38">
        <f t="shared" si="220"/>
        <v>3.7622055173769997</v>
      </c>
      <c r="J923" s="38">
        <f t="shared" si="221"/>
        <v>5.8513582411764471</v>
      </c>
      <c r="K923" s="38">
        <f t="shared" si="222"/>
        <v>8.6183061258292577E-3</v>
      </c>
      <c r="L923" s="38">
        <f t="shared" si="223"/>
        <v>1.3404051517502244E-2</v>
      </c>
      <c r="M923" s="38">
        <f t="shared" ca="1" si="224"/>
        <v>5.209621539249293E-3</v>
      </c>
      <c r="N923" s="38">
        <f t="shared" ca="1" si="225"/>
        <v>1.0997743633351998E-7</v>
      </c>
      <c r="O923" s="128">
        <f t="shared" ca="1" si="226"/>
        <v>19657308.078480516</v>
      </c>
      <c r="P923" s="38">
        <f t="shared" ca="1" si="227"/>
        <v>1161161457.542424</v>
      </c>
      <c r="Q923" s="38">
        <f t="shared" ca="1" si="228"/>
        <v>106079944.58951266</v>
      </c>
      <c r="R923" s="12">
        <f t="shared" ca="1" si="229"/>
        <v>3.3162846128388917E-4</v>
      </c>
    </row>
    <row r="924" spans="1:18" x14ac:dyDescent="0.2">
      <c r="A924" s="12">
        <v>15553.5</v>
      </c>
      <c r="B924" s="12">
        <v>6.4768749944050796E-3</v>
      </c>
      <c r="C924" s="125">
        <v>1</v>
      </c>
      <c r="D924" s="127">
        <f t="shared" si="215"/>
        <v>1.55535</v>
      </c>
      <c r="E924" s="127">
        <f t="shared" si="216"/>
        <v>6.4768749944050796E-3</v>
      </c>
      <c r="F924" s="38">
        <f t="shared" si="217"/>
        <v>1.55535</v>
      </c>
      <c r="G924" s="38">
        <f t="shared" si="218"/>
        <v>6.4768749944050796E-3</v>
      </c>
      <c r="H924" s="38">
        <f t="shared" si="219"/>
        <v>2.4191136224999998</v>
      </c>
      <c r="I924" s="38">
        <f t="shared" si="220"/>
        <v>3.7625683727553749</v>
      </c>
      <c r="J924" s="38">
        <f t="shared" si="221"/>
        <v>5.852110718565072</v>
      </c>
      <c r="K924" s="38">
        <f t="shared" si="222"/>
        <v>1.0073807522547941E-2</v>
      </c>
      <c r="L924" s="38">
        <f t="shared" si="223"/>
        <v>1.5668296530194942E-2</v>
      </c>
      <c r="M924" s="38">
        <f t="shared" ca="1" si="224"/>
        <v>5.2096412545266941E-3</v>
      </c>
      <c r="N924" s="38">
        <f t="shared" ca="1" si="225"/>
        <v>1.6058813514861598E-6</v>
      </c>
      <c r="O924" s="128">
        <f t="shared" ca="1" si="226"/>
        <v>19660278.446233884</v>
      </c>
      <c r="P924" s="38">
        <f t="shared" ca="1" si="227"/>
        <v>1160891710.3211679</v>
      </c>
      <c r="Q924" s="38">
        <f t="shared" ca="1" si="228"/>
        <v>106023806.96997888</v>
      </c>
      <c r="R924" s="12">
        <f t="shared" ca="1" si="229"/>
        <v>1.2672337398783855E-3</v>
      </c>
    </row>
    <row r="925" spans="1:18" x14ac:dyDescent="0.2">
      <c r="A925" s="12">
        <v>15557</v>
      </c>
      <c r="B925" s="12">
        <v>5.8262500024284236E-3</v>
      </c>
      <c r="C925" s="125">
        <v>1</v>
      </c>
      <c r="D925" s="127">
        <f t="shared" si="215"/>
        <v>1.5557000000000001</v>
      </c>
      <c r="E925" s="127">
        <f t="shared" si="216"/>
        <v>5.8262500024284236E-3</v>
      </c>
      <c r="F925" s="38">
        <f t="shared" si="217"/>
        <v>1.5557000000000001</v>
      </c>
      <c r="G925" s="38">
        <f t="shared" si="218"/>
        <v>5.8262500024284236E-3</v>
      </c>
      <c r="H925" s="38">
        <f t="shared" si="219"/>
        <v>2.4202024900000003</v>
      </c>
      <c r="I925" s="38">
        <f t="shared" si="220"/>
        <v>3.7651090136930008</v>
      </c>
      <c r="J925" s="38">
        <f t="shared" si="221"/>
        <v>5.8573800926022015</v>
      </c>
      <c r="K925" s="38">
        <f t="shared" si="222"/>
        <v>9.0638971287778994E-3</v>
      </c>
      <c r="L925" s="38">
        <f t="shared" si="223"/>
        <v>1.4100704763239779E-2</v>
      </c>
      <c r="M925" s="38">
        <f t="shared" ca="1" si="224"/>
        <v>5.2097789391613181E-3</v>
      </c>
      <c r="N925" s="38">
        <f t="shared" ca="1" si="225"/>
        <v>3.8003657184567559E-7</v>
      </c>
      <c r="O925" s="128">
        <f t="shared" ca="1" si="226"/>
        <v>19681049.525833029</v>
      </c>
      <c r="P925" s="38">
        <f t="shared" ca="1" si="227"/>
        <v>1159003437.2015395</v>
      </c>
      <c r="Q925" s="38">
        <f t="shared" ca="1" si="228"/>
        <v>105631119.94051094</v>
      </c>
      <c r="R925" s="12">
        <f t="shared" ca="1" si="229"/>
        <v>6.1647106326710548E-4</v>
      </c>
    </row>
    <row r="926" spans="1:18" x14ac:dyDescent="0.2">
      <c r="A926" s="12">
        <v>15560</v>
      </c>
      <c r="B926" s="12">
        <v>-9.6000000485219061E-4</v>
      </c>
      <c r="C926" s="125">
        <v>0.1</v>
      </c>
      <c r="D926" s="127">
        <f t="shared" si="215"/>
        <v>1.556</v>
      </c>
      <c r="E926" s="127">
        <f t="shared" si="216"/>
        <v>-9.6000000485219061E-4</v>
      </c>
      <c r="F926" s="38">
        <f t="shared" si="217"/>
        <v>0.15560000000000002</v>
      </c>
      <c r="G926" s="38">
        <f t="shared" si="218"/>
        <v>-9.6000000485219072E-5</v>
      </c>
      <c r="H926" s="38">
        <f t="shared" si="219"/>
        <v>0.24211360000000004</v>
      </c>
      <c r="I926" s="38">
        <f t="shared" si="220"/>
        <v>0.37672876160000007</v>
      </c>
      <c r="J926" s="38">
        <f t="shared" si="221"/>
        <v>0.58618995304960009</v>
      </c>
      <c r="K926" s="38">
        <f t="shared" si="222"/>
        <v>-1.4937600075500088E-4</v>
      </c>
      <c r="L926" s="38">
        <f t="shared" si="223"/>
        <v>-2.3242905717478138E-4</v>
      </c>
      <c r="M926" s="38">
        <f t="shared" ca="1" si="224"/>
        <v>5.2098965056345641E-3</v>
      </c>
      <c r="N926" s="38">
        <f t="shared" ca="1" si="225"/>
        <v>3.8067622950116635E-6</v>
      </c>
      <c r="O926" s="128">
        <f t="shared" ca="1" si="226"/>
        <v>196988.23328509257</v>
      </c>
      <c r="P926" s="38">
        <f t="shared" ca="1" si="227"/>
        <v>11573848.601768</v>
      </c>
      <c r="Q926" s="38">
        <f t="shared" ca="1" si="228"/>
        <v>1052949.1663751809</v>
      </c>
      <c r="R926" s="12">
        <f t="shared" ca="1" si="229"/>
        <v>-6.1698965104867547E-3</v>
      </c>
    </row>
    <row r="927" spans="1:18" x14ac:dyDescent="0.2">
      <c r="A927" s="12">
        <v>15563</v>
      </c>
      <c r="B927" s="12">
        <v>1.3253749995783437E-2</v>
      </c>
      <c r="C927" s="125">
        <v>0.1</v>
      </c>
      <c r="D927" s="127">
        <f t="shared" si="215"/>
        <v>1.5563</v>
      </c>
      <c r="E927" s="127">
        <f t="shared" si="216"/>
        <v>1.3253749995783437E-2</v>
      </c>
      <c r="F927" s="38">
        <f t="shared" si="217"/>
        <v>0.15563000000000002</v>
      </c>
      <c r="G927" s="38">
        <f t="shared" si="218"/>
        <v>1.3253749995783437E-3</v>
      </c>
      <c r="H927" s="38">
        <f t="shared" si="219"/>
        <v>0.24220696900000002</v>
      </c>
      <c r="I927" s="38">
        <f t="shared" si="220"/>
        <v>0.37694670585470003</v>
      </c>
      <c r="J927" s="38">
        <f t="shared" si="221"/>
        <v>0.58664215832166966</v>
      </c>
      <c r="K927" s="38">
        <f t="shared" si="222"/>
        <v>2.0626811118437762E-3</v>
      </c>
      <c r="L927" s="38">
        <f t="shared" si="223"/>
        <v>3.210150614362469E-3</v>
      </c>
      <c r="M927" s="38">
        <f t="shared" ca="1" si="224"/>
        <v>5.2100136577128619E-3</v>
      </c>
      <c r="N927" s="38">
        <f t="shared" ca="1" si="225"/>
        <v>6.4701694276397009E-6</v>
      </c>
      <c r="O927" s="128">
        <f t="shared" ca="1" si="226"/>
        <v>197165.69406428662</v>
      </c>
      <c r="P927" s="38">
        <f t="shared" ca="1" si="227"/>
        <v>11557662.329610106</v>
      </c>
      <c r="Q927" s="38">
        <f t="shared" ca="1" si="228"/>
        <v>1049590.7015993979</v>
      </c>
      <c r="R927" s="12">
        <f t="shared" ca="1" si="229"/>
        <v>8.0437363380705743E-3</v>
      </c>
    </row>
    <row r="928" spans="1:18" x14ac:dyDescent="0.2">
      <c r="A928" s="12">
        <v>15595</v>
      </c>
      <c r="B928" s="12">
        <v>5.5337499943561852E-3</v>
      </c>
      <c r="C928" s="125">
        <v>0.1</v>
      </c>
      <c r="D928" s="127">
        <f t="shared" si="215"/>
        <v>1.5595000000000001</v>
      </c>
      <c r="E928" s="127">
        <f t="shared" si="216"/>
        <v>5.5337499943561852E-3</v>
      </c>
      <c r="F928" s="38">
        <f t="shared" si="217"/>
        <v>0.15595000000000003</v>
      </c>
      <c r="G928" s="38">
        <f t="shared" si="218"/>
        <v>5.533749994356185E-4</v>
      </c>
      <c r="H928" s="38">
        <f t="shared" si="219"/>
        <v>0.24320402500000007</v>
      </c>
      <c r="I928" s="38">
        <f t="shared" si="220"/>
        <v>0.37927667698750012</v>
      </c>
      <c r="J928" s="38">
        <f t="shared" si="221"/>
        <v>0.59148197776200651</v>
      </c>
      <c r="K928" s="38">
        <f t="shared" si="222"/>
        <v>8.6298831161984709E-4</v>
      </c>
      <c r="L928" s="38">
        <f t="shared" si="223"/>
        <v>1.3458302719711517E-3</v>
      </c>
      <c r="M928" s="38">
        <f t="shared" ca="1" si="224"/>
        <v>5.2112374953067883E-3</v>
      </c>
      <c r="N928" s="38">
        <f t="shared" ca="1" si="225"/>
        <v>1.0401431204308724E-8</v>
      </c>
      <c r="O928" s="128">
        <f t="shared" ca="1" si="226"/>
        <v>199041.23188084402</v>
      </c>
      <c r="P928" s="38">
        <f t="shared" ca="1" si="227"/>
        <v>11384984.057955062</v>
      </c>
      <c r="Q928" s="38">
        <f t="shared" ca="1" si="228"/>
        <v>1013991.3610255503</v>
      </c>
      <c r="R928" s="12">
        <f t="shared" ca="1" si="229"/>
        <v>3.2251249904939692E-4</v>
      </c>
    </row>
    <row r="929" spans="1:18" x14ac:dyDescent="0.2">
      <c r="A929" s="12">
        <v>15595</v>
      </c>
      <c r="B929" s="12">
        <v>9.5337499951710925E-3</v>
      </c>
      <c r="C929" s="125">
        <v>0.1</v>
      </c>
      <c r="D929" s="127">
        <f t="shared" si="215"/>
        <v>1.5595000000000001</v>
      </c>
      <c r="E929" s="127">
        <f t="shared" si="216"/>
        <v>9.5337499951710925E-3</v>
      </c>
      <c r="F929" s="38">
        <f t="shared" si="217"/>
        <v>0.15595000000000003</v>
      </c>
      <c r="G929" s="38">
        <f t="shared" si="218"/>
        <v>9.5337499951710927E-4</v>
      </c>
      <c r="H929" s="38">
        <f t="shared" si="219"/>
        <v>0.24320402500000007</v>
      </c>
      <c r="I929" s="38">
        <f t="shared" si="220"/>
        <v>0.37927667698750012</v>
      </c>
      <c r="J929" s="38">
        <f t="shared" si="221"/>
        <v>0.59148197776200651</v>
      </c>
      <c r="K929" s="38">
        <f t="shared" si="222"/>
        <v>1.486788311746932E-3</v>
      </c>
      <c r="L929" s="38">
        <f t="shared" si="223"/>
        <v>2.3186463721693406E-3</v>
      </c>
      <c r="M929" s="38">
        <f t="shared" ca="1" si="224"/>
        <v>5.2112374953067883E-3</v>
      </c>
      <c r="N929" s="38">
        <f t="shared" ca="1" si="225"/>
        <v>1.8684114311483157E-6</v>
      </c>
      <c r="O929" s="128">
        <f t="shared" ca="1" si="226"/>
        <v>199041.23188084402</v>
      </c>
      <c r="P929" s="38">
        <f t="shared" ca="1" si="227"/>
        <v>11384984.057955062</v>
      </c>
      <c r="Q929" s="38">
        <f t="shared" ca="1" si="228"/>
        <v>1013991.3610255503</v>
      </c>
      <c r="R929" s="12">
        <f t="shared" ca="1" si="229"/>
        <v>4.3225124998643042E-3</v>
      </c>
    </row>
    <row r="930" spans="1:18" x14ac:dyDescent="0.2">
      <c r="A930" s="12">
        <v>15606</v>
      </c>
      <c r="B930" s="12">
        <v>6.317500003206078E-3</v>
      </c>
      <c r="C930" s="125">
        <v>0.1</v>
      </c>
      <c r="D930" s="127">
        <f t="shared" si="215"/>
        <v>1.5606</v>
      </c>
      <c r="E930" s="127">
        <f t="shared" si="216"/>
        <v>6.317500003206078E-3</v>
      </c>
      <c r="F930" s="38">
        <f t="shared" si="217"/>
        <v>0.15606</v>
      </c>
      <c r="G930" s="38">
        <f t="shared" si="218"/>
        <v>6.3175000032060784E-4</v>
      </c>
      <c r="H930" s="38">
        <f t="shared" si="219"/>
        <v>0.243547236</v>
      </c>
      <c r="I930" s="38">
        <f t="shared" si="220"/>
        <v>0.3800798165016</v>
      </c>
      <c r="J930" s="38">
        <f t="shared" si="221"/>
        <v>0.59315256163239694</v>
      </c>
      <c r="K930" s="38">
        <f t="shared" si="222"/>
        <v>9.8590905050034055E-4</v>
      </c>
      <c r="L930" s="38">
        <f t="shared" si="223"/>
        <v>1.5386096642108315E-3</v>
      </c>
      <c r="M930" s="38">
        <f t="shared" ca="1" si="224"/>
        <v>5.2116473001013307E-3</v>
      </c>
      <c r="N930" s="38">
        <f t="shared" ca="1" si="225"/>
        <v>1.2229102009640764E-7</v>
      </c>
      <c r="O930" s="128">
        <f t="shared" ca="1" si="226"/>
        <v>199678.54527253049</v>
      </c>
      <c r="P930" s="38">
        <f t="shared" ca="1" si="227"/>
        <v>11325618.817159489</v>
      </c>
      <c r="Q930" s="38">
        <f t="shared" ca="1" si="228"/>
        <v>1001849.9649002053</v>
      </c>
      <c r="R930" s="12">
        <f t="shared" ca="1" si="229"/>
        <v>1.1058527031047472E-3</v>
      </c>
    </row>
    <row r="931" spans="1:18" x14ac:dyDescent="0.2">
      <c r="A931" s="12">
        <v>15608</v>
      </c>
      <c r="B931" s="12">
        <v>5.4599999930360354E-3</v>
      </c>
      <c r="C931" s="125">
        <v>0.1</v>
      </c>
      <c r="D931" s="127">
        <f t="shared" si="215"/>
        <v>1.5608</v>
      </c>
      <c r="E931" s="127">
        <f t="shared" si="216"/>
        <v>5.4599999930360354E-3</v>
      </c>
      <c r="F931" s="38">
        <f t="shared" si="217"/>
        <v>0.15608</v>
      </c>
      <c r="G931" s="38">
        <f t="shared" si="218"/>
        <v>5.4599999930360354E-4</v>
      </c>
      <c r="H931" s="38">
        <f t="shared" si="219"/>
        <v>0.24360966399999998</v>
      </c>
      <c r="I931" s="38">
        <f t="shared" si="220"/>
        <v>0.38022596357119998</v>
      </c>
      <c r="J931" s="38">
        <f t="shared" si="221"/>
        <v>0.59345668394192896</v>
      </c>
      <c r="K931" s="38">
        <f t="shared" si="222"/>
        <v>8.5219679891306444E-4</v>
      </c>
      <c r="L931" s="38">
        <f t="shared" si="223"/>
        <v>1.3301087637435109E-3</v>
      </c>
      <c r="M931" s="38">
        <f t="shared" ca="1" si="224"/>
        <v>5.2117212114934945E-3</v>
      </c>
      <c r="N931" s="38">
        <f t="shared" ca="1" si="225"/>
        <v>6.1642353364248788E-9</v>
      </c>
      <c r="O931" s="128">
        <f t="shared" ca="1" si="226"/>
        <v>199794.01010650801</v>
      </c>
      <c r="P931" s="38">
        <f t="shared" ca="1" si="227"/>
        <v>11314824.928085497</v>
      </c>
      <c r="Q931" s="38">
        <f t="shared" ca="1" si="228"/>
        <v>999647.77090604079</v>
      </c>
      <c r="R931" s="12">
        <f t="shared" ca="1" si="229"/>
        <v>2.4827878154254097E-4</v>
      </c>
    </row>
    <row r="932" spans="1:18" x14ac:dyDescent="0.2">
      <c r="A932" s="12">
        <v>15633</v>
      </c>
      <c r="B932" s="12">
        <v>-4.7587500012014061E-3</v>
      </c>
      <c r="C932" s="125">
        <v>0.1</v>
      </c>
      <c r="D932" s="127">
        <f t="shared" si="215"/>
        <v>1.5632999999999999</v>
      </c>
      <c r="E932" s="127">
        <f t="shared" si="216"/>
        <v>-4.7587500012014061E-3</v>
      </c>
      <c r="F932" s="38">
        <f t="shared" si="217"/>
        <v>0.15633</v>
      </c>
      <c r="G932" s="38">
        <f t="shared" si="218"/>
        <v>-4.7587500012014061E-4</v>
      </c>
      <c r="H932" s="38">
        <f t="shared" si="219"/>
        <v>0.24439068899999999</v>
      </c>
      <c r="I932" s="38">
        <f t="shared" si="220"/>
        <v>0.38205596411369996</v>
      </c>
      <c r="J932" s="38">
        <f t="shared" si="221"/>
        <v>0.5972680886989471</v>
      </c>
      <c r="K932" s="38">
        <f t="shared" si="222"/>
        <v>-7.4393538768781581E-4</v>
      </c>
      <c r="L932" s="38">
        <f t="shared" si="223"/>
        <v>-1.1629941915723625E-3</v>
      </c>
      <c r="M932" s="38">
        <f t="shared" ca="1" si="224"/>
        <v>5.2126295640849609E-3</v>
      </c>
      <c r="N932" s="38">
        <f t="shared" ca="1" si="225"/>
        <v>9.9428410435010537E-6</v>
      </c>
      <c r="O932" s="128">
        <f t="shared" ca="1" si="226"/>
        <v>201226.59386427939</v>
      </c>
      <c r="P932" s="38">
        <f t="shared" ca="1" si="227"/>
        <v>11179899.864727955</v>
      </c>
      <c r="Q932" s="38">
        <f t="shared" ca="1" si="228"/>
        <v>972260.15935321269</v>
      </c>
      <c r="R932" s="12">
        <f t="shared" ca="1" si="229"/>
        <v>-9.971379565286367E-3</v>
      </c>
    </row>
    <row r="933" spans="1:18" x14ac:dyDescent="0.2">
      <c r="A933" s="12">
        <v>15652</v>
      </c>
      <c r="B933" s="12">
        <v>6.5949999989243224E-3</v>
      </c>
      <c r="C933" s="125">
        <v>0.1</v>
      </c>
      <c r="D933" s="127">
        <f t="shared" si="215"/>
        <v>1.5651999999999999</v>
      </c>
      <c r="E933" s="127">
        <f t="shared" si="216"/>
        <v>6.5949999989243224E-3</v>
      </c>
      <c r="F933" s="38">
        <f t="shared" si="217"/>
        <v>0.15651999999999999</v>
      </c>
      <c r="G933" s="38">
        <f t="shared" si="218"/>
        <v>6.5949999989243233E-4</v>
      </c>
      <c r="H933" s="38">
        <f t="shared" si="219"/>
        <v>0.24498510399999998</v>
      </c>
      <c r="I933" s="38">
        <f t="shared" si="220"/>
        <v>0.38345068478079997</v>
      </c>
      <c r="J933" s="38">
        <f t="shared" si="221"/>
        <v>0.60017701181890803</v>
      </c>
      <c r="K933" s="38">
        <f t="shared" si="222"/>
        <v>1.0322493998316351E-3</v>
      </c>
      <c r="L933" s="38">
        <f t="shared" si="223"/>
        <v>1.6156767606164751E-3</v>
      </c>
      <c r="M933" s="38">
        <f t="shared" ca="1" si="224"/>
        <v>5.2133006657113087E-3</v>
      </c>
      <c r="N933" s="38">
        <f t="shared" ca="1" si="225"/>
        <v>1.909093047401287E-7</v>
      </c>
      <c r="O933" s="128">
        <f t="shared" ca="1" si="226"/>
        <v>202301.9626200624</v>
      </c>
      <c r="P933" s="38">
        <f t="shared" ca="1" si="227"/>
        <v>11077360.999574067</v>
      </c>
      <c r="Q933" s="38">
        <f t="shared" ca="1" si="228"/>
        <v>951620.79749784642</v>
      </c>
      <c r="R933" s="12">
        <f t="shared" ca="1" si="229"/>
        <v>1.3816993332130137E-3</v>
      </c>
    </row>
    <row r="934" spans="1:18" x14ac:dyDescent="0.2">
      <c r="A934" s="12">
        <v>16051</v>
      </c>
      <c r="B934" s="12">
        <v>5.7837499989545904E-3</v>
      </c>
      <c r="C934" s="125">
        <v>1</v>
      </c>
      <c r="D934" s="127">
        <f t="shared" si="215"/>
        <v>1.6051</v>
      </c>
      <c r="E934" s="127">
        <f t="shared" si="216"/>
        <v>5.7837499989545904E-3</v>
      </c>
      <c r="F934" s="38">
        <f t="shared" si="217"/>
        <v>1.6051</v>
      </c>
      <c r="G934" s="38">
        <f t="shared" si="218"/>
        <v>5.7837499989545904E-3</v>
      </c>
      <c r="H934" s="38">
        <f t="shared" si="219"/>
        <v>2.57634601</v>
      </c>
      <c r="I934" s="38">
        <f t="shared" si="220"/>
        <v>4.1352929806510001</v>
      </c>
      <c r="J934" s="38">
        <f t="shared" si="221"/>
        <v>6.6375587632429198</v>
      </c>
      <c r="K934" s="38">
        <f t="shared" si="222"/>
        <v>9.2834971233220123E-3</v>
      </c>
      <c r="L934" s="38">
        <f t="shared" si="223"/>
        <v>1.4900941232644162E-2</v>
      </c>
      <c r="M934" s="38">
        <f t="shared" ca="1" si="224"/>
        <v>5.2235541544031327E-3</v>
      </c>
      <c r="N934" s="38">
        <f t="shared" ca="1" si="225"/>
        <v>3.1381938425272099E-7</v>
      </c>
      <c r="O934" s="128">
        <f t="shared" ca="1" si="226"/>
        <v>22201805.524833456</v>
      </c>
      <c r="P934" s="38">
        <f t="shared" ca="1" si="227"/>
        <v>893667241.5211153</v>
      </c>
      <c r="Q934" s="38">
        <f t="shared" ca="1" si="228"/>
        <v>55718931.844838977</v>
      </c>
      <c r="R934" s="12">
        <f t="shared" ca="1" si="229"/>
        <v>5.6019584455145773E-4</v>
      </c>
    </row>
    <row r="935" spans="1:18" x14ac:dyDescent="0.2">
      <c r="A935" s="12">
        <v>16051</v>
      </c>
      <c r="B935" s="12">
        <v>5.9737499977927655E-3</v>
      </c>
      <c r="C935" s="125">
        <v>1</v>
      </c>
      <c r="D935" s="127">
        <f t="shared" si="215"/>
        <v>1.6051</v>
      </c>
      <c r="E935" s="127">
        <f t="shared" si="216"/>
        <v>5.9737499977927655E-3</v>
      </c>
      <c r="F935" s="38">
        <f t="shared" si="217"/>
        <v>1.6051</v>
      </c>
      <c r="G935" s="38">
        <f t="shared" si="218"/>
        <v>5.9737499977927655E-3</v>
      </c>
      <c r="H935" s="38">
        <f t="shared" si="219"/>
        <v>2.57634601</v>
      </c>
      <c r="I935" s="38">
        <f t="shared" si="220"/>
        <v>4.1352929806510001</v>
      </c>
      <c r="J935" s="38">
        <f t="shared" si="221"/>
        <v>6.6375587632429198</v>
      </c>
      <c r="K935" s="38">
        <f t="shared" si="222"/>
        <v>9.5884661214571676E-3</v>
      </c>
      <c r="L935" s="38">
        <f t="shared" si="223"/>
        <v>1.5390446971550899E-2</v>
      </c>
      <c r="M935" s="38">
        <f t="shared" ca="1" si="224"/>
        <v>5.2235541544031327E-3</v>
      </c>
      <c r="N935" s="38">
        <f t="shared" ca="1" si="225"/>
        <v>5.6279380343908251E-7</v>
      </c>
      <c r="O935" s="128">
        <f t="shared" ca="1" si="226"/>
        <v>22201805.524833456</v>
      </c>
      <c r="P935" s="38">
        <f t="shared" ca="1" si="227"/>
        <v>893667241.5211153</v>
      </c>
      <c r="Q935" s="38">
        <f t="shared" ca="1" si="228"/>
        <v>55718931.844838977</v>
      </c>
      <c r="R935" s="12">
        <f t="shared" ca="1" si="229"/>
        <v>7.5019584338963281E-4</v>
      </c>
    </row>
    <row r="936" spans="1:18" x14ac:dyDescent="0.2">
      <c r="A936" s="12">
        <v>16054</v>
      </c>
      <c r="B936" s="12">
        <v>5.3374999915831722E-3</v>
      </c>
      <c r="C936" s="125">
        <v>1</v>
      </c>
      <c r="D936" s="127">
        <f t="shared" si="215"/>
        <v>1.6053999999999999</v>
      </c>
      <c r="E936" s="127">
        <f t="shared" si="216"/>
        <v>5.3374999915831722E-3</v>
      </c>
      <c r="F936" s="38">
        <f t="shared" si="217"/>
        <v>1.6053999999999999</v>
      </c>
      <c r="G936" s="38">
        <f t="shared" si="218"/>
        <v>5.3374999915831722E-3</v>
      </c>
      <c r="H936" s="38">
        <f t="shared" si="219"/>
        <v>2.57730916</v>
      </c>
      <c r="I936" s="38">
        <f t="shared" si="220"/>
        <v>4.1376121254639999</v>
      </c>
      <c r="J936" s="38">
        <f t="shared" si="221"/>
        <v>6.6425225062199056</v>
      </c>
      <c r="K936" s="38">
        <f t="shared" si="222"/>
        <v>8.5688224864876247E-3</v>
      </c>
      <c r="L936" s="38">
        <f t="shared" si="223"/>
        <v>1.3756387619807232E-2</v>
      </c>
      <c r="M936" s="38">
        <f t="shared" ca="1" si="224"/>
        <v>5.2236034838415192E-3</v>
      </c>
      <c r="N936" s="38">
        <f t="shared" ca="1" si="225"/>
        <v>1.2972414475744427E-8</v>
      </c>
      <c r="O936" s="128">
        <f t="shared" ca="1" si="226"/>
        <v>22214434.536183663</v>
      </c>
      <c r="P936" s="38">
        <f t="shared" ca="1" si="227"/>
        <v>892075147.22967339</v>
      </c>
      <c r="Q936" s="38">
        <f t="shared" ca="1" si="228"/>
        <v>55453392.527239703</v>
      </c>
      <c r="R936" s="12">
        <f t="shared" ca="1" si="229"/>
        <v>1.1389650774165302E-4</v>
      </c>
    </row>
    <row r="937" spans="1:18" x14ac:dyDescent="0.2">
      <c r="A937" s="12">
        <v>16054</v>
      </c>
      <c r="B937" s="12">
        <v>5.837499993504025E-3</v>
      </c>
      <c r="C937" s="125">
        <v>1</v>
      </c>
      <c r="D937" s="127">
        <f t="shared" si="215"/>
        <v>1.6053999999999999</v>
      </c>
      <c r="E937" s="127">
        <f t="shared" si="216"/>
        <v>5.837499993504025E-3</v>
      </c>
      <c r="F937" s="38">
        <f t="shared" si="217"/>
        <v>1.6053999999999999</v>
      </c>
      <c r="G937" s="38">
        <f t="shared" si="218"/>
        <v>5.837499993504025E-3</v>
      </c>
      <c r="H937" s="38">
        <f t="shared" si="219"/>
        <v>2.57730916</v>
      </c>
      <c r="I937" s="38">
        <f t="shared" si="220"/>
        <v>4.1376121254639999</v>
      </c>
      <c r="J937" s="38">
        <f t="shared" si="221"/>
        <v>6.6425225062199056</v>
      </c>
      <c r="K937" s="38">
        <f t="shared" si="222"/>
        <v>9.3715224895713611E-3</v>
      </c>
      <c r="L937" s="38">
        <f t="shared" si="223"/>
        <v>1.5045042204757863E-2</v>
      </c>
      <c r="M937" s="38">
        <f t="shared" ca="1" si="224"/>
        <v>5.2236034838415192E-3</v>
      </c>
      <c r="N937" s="38">
        <f t="shared" ca="1" si="225"/>
        <v>3.768689245758071E-7</v>
      </c>
      <c r="O937" s="128">
        <f t="shared" ca="1" si="226"/>
        <v>22214434.536183663</v>
      </c>
      <c r="P937" s="38">
        <f t="shared" ca="1" si="227"/>
        <v>892075147.22967339</v>
      </c>
      <c r="Q937" s="38">
        <f t="shared" ca="1" si="228"/>
        <v>55453392.527239703</v>
      </c>
      <c r="R937" s="12">
        <f t="shared" ca="1" si="229"/>
        <v>6.1389650966250583E-4</v>
      </c>
    </row>
    <row r="938" spans="1:18" x14ac:dyDescent="0.2">
      <c r="A938" s="12">
        <v>16054</v>
      </c>
      <c r="B938" s="12">
        <v>5.9374999909778126E-3</v>
      </c>
      <c r="C938" s="125">
        <v>1</v>
      </c>
      <c r="D938" s="127">
        <f t="shared" si="215"/>
        <v>1.6053999999999999</v>
      </c>
      <c r="E938" s="127">
        <f t="shared" si="216"/>
        <v>5.9374999909778126E-3</v>
      </c>
      <c r="F938" s="38">
        <f t="shared" si="217"/>
        <v>1.6053999999999999</v>
      </c>
      <c r="G938" s="38">
        <f t="shared" si="218"/>
        <v>5.9374999909778126E-3</v>
      </c>
      <c r="H938" s="38">
        <f t="shared" si="219"/>
        <v>2.57730916</v>
      </c>
      <c r="I938" s="38">
        <f t="shared" si="220"/>
        <v>4.1376121254639999</v>
      </c>
      <c r="J938" s="38">
        <f t="shared" si="221"/>
        <v>6.6425225062199056</v>
      </c>
      <c r="K938" s="38">
        <f t="shared" si="222"/>
        <v>9.5320624855157795E-3</v>
      </c>
      <c r="L938" s="38">
        <f t="shared" si="223"/>
        <v>1.5302773114247032E-2</v>
      </c>
      <c r="M938" s="38">
        <f t="shared" ca="1" si="224"/>
        <v>5.2236034838415192E-3</v>
      </c>
      <c r="N938" s="38">
        <f t="shared" ca="1" si="225"/>
        <v>5.0964822290139973E-7</v>
      </c>
      <c r="O938" s="128">
        <f t="shared" ca="1" si="226"/>
        <v>22214434.536183663</v>
      </c>
      <c r="P938" s="38">
        <f t="shared" ca="1" si="227"/>
        <v>892075147.22967339</v>
      </c>
      <c r="Q938" s="38">
        <f t="shared" ca="1" si="228"/>
        <v>55453392.527239703</v>
      </c>
      <c r="R938" s="12">
        <f t="shared" ca="1" si="229"/>
        <v>7.1389650713629335E-4</v>
      </c>
    </row>
    <row r="939" spans="1:18" x14ac:dyDescent="0.2">
      <c r="A939" s="12">
        <v>16076.5</v>
      </c>
      <c r="B939" s="12">
        <v>6.0406249976949766E-3</v>
      </c>
      <c r="C939" s="125">
        <v>1</v>
      </c>
      <c r="D939" s="127">
        <f t="shared" si="215"/>
        <v>1.60765</v>
      </c>
      <c r="E939" s="127">
        <f t="shared" si="216"/>
        <v>6.0406249976949766E-3</v>
      </c>
      <c r="F939" s="38">
        <f t="shared" si="217"/>
        <v>1.60765</v>
      </c>
      <c r="G939" s="38">
        <f t="shared" si="218"/>
        <v>6.0406249976949766E-3</v>
      </c>
      <c r="H939" s="38">
        <f t="shared" si="219"/>
        <v>2.5845385224999999</v>
      </c>
      <c r="I939" s="38">
        <f t="shared" si="220"/>
        <v>4.1550333556971246</v>
      </c>
      <c r="J939" s="38">
        <f t="shared" si="221"/>
        <v>6.6798393742864821</v>
      </c>
      <c r="K939" s="38">
        <f t="shared" si="222"/>
        <v>9.7112107775443289E-3</v>
      </c>
      <c r="L939" s="38">
        <f t="shared" si="223"/>
        <v>1.561222800651914E-2</v>
      </c>
      <c r="M939" s="38">
        <f t="shared" ca="1" si="224"/>
        <v>5.2239602457904337E-3</v>
      </c>
      <c r="N939" s="38">
        <f t="shared" ca="1" si="225"/>
        <v>6.6694131700330859E-7</v>
      </c>
      <c r="O939" s="128">
        <f t="shared" ca="1" si="226"/>
        <v>22308054.562988643</v>
      </c>
      <c r="P939" s="38">
        <f t="shared" ca="1" si="227"/>
        <v>880146829.23860097</v>
      </c>
      <c r="Q939" s="38">
        <f t="shared" ca="1" si="228"/>
        <v>53477990.231970102</v>
      </c>
      <c r="R939" s="12">
        <f t="shared" ca="1" si="229"/>
        <v>8.166647519045429E-4</v>
      </c>
    </row>
    <row r="940" spans="1:18" x14ac:dyDescent="0.2">
      <c r="A940" s="12">
        <v>16079.5</v>
      </c>
      <c r="B940" s="12">
        <v>5.8543749983073212E-3</v>
      </c>
      <c r="C940" s="125">
        <v>1</v>
      </c>
      <c r="D940" s="127">
        <f t="shared" si="215"/>
        <v>1.60795</v>
      </c>
      <c r="E940" s="127">
        <f t="shared" si="216"/>
        <v>5.8543749983073212E-3</v>
      </c>
      <c r="F940" s="38">
        <f t="shared" si="217"/>
        <v>1.60795</v>
      </c>
      <c r="G940" s="38">
        <f t="shared" si="218"/>
        <v>5.8543749983073212E-3</v>
      </c>
      <c r="H940" s="38">
        <f t="shared" si="219"/>
        <v>2.5855032025</v>
      </c>
      <c r="I940" s="38">
        <f t="shared" si="220"/>
        <v>4.1573598744598748</v>
      </c>
      <c r="J940" s="38">
        <f t="shared" si="221"/>
        <v>6.6848268101377553</v>
      </c>
      <c r="K940" s="38">
        <f t="shared" si="222"/>
        <v>9.4135422785282565E-3</v>
      </c>
      <c r="L940" s="38">
        <f t="shared" si="223"/>
        <v>1.513650530675951E-2</v>
      </c>
      <c r="M940" s="38">
        <f t="shared" ca="1" si="224"/>
        <v>5.224006052871758E-3</v>
      </c>
      <c r="N940" s="38">
        <f t="shared" ca="1" si="225"/>
        <v>3.9736500736954413E-7</v>
      </c>
      <c r="O940" s="128">
        <f t="shared" ca="1" si="226"/>
        <v>22320390.462150536</v>
      </c>
      <c r="P940" s="38">
        <f t="shared" ca="1" si="227"/>
        <v>878558076.20702469</v>
      </c>
      <c r="Q940" s="38">
        <f t="shared" ca="1" si="228"/>
        <v>53216768.197125368</v>
      </c>
      <c r="R940" s="12">
        <f t="shared" ca="1" si="229"/>
        <v>6.3036894543556325E-4</v>
      </c>
    </row>
    <row r="941" spans="1:18" x14ac:dyDescent="0.2">
      <c r="A941" s="12">
        <v>16113</v>
      </c>
      <c r="B941" s="12">
        <v>4.6412500014412217E-3</v>
      </c>
      <c r="C941" s="125">
        <v>1</v>
      </c>
      <c r="D941" s="127">
        <f t="shared" si="215"/>
        <v>1.6113</v>
      </c>
      <c r="E941" s="127">
        <f t="shared" si="216"/>
        <v>4.6412500014412217E-3</v>
      </c>
      <c r="F941" s="38">
        <f t="shared" si="217"/>
        <v>1.6113</v>
      </c>
      <c r="G941" s="38">
        <f t="shared" si="218"/>
        <v>4.6412500014412217E-3</v>
      </c>
      <c r="H941" s="38">
        <f t="shared" si="219"/>
        <v>2.59628769</v>
      </c>
      <c r="I941" s="38">
        <f t="shared" si="220"/>
        <v>4.1833983548970002</v>
      </c>
      <c r="J941" s="38">
        <f t="shared" si="221"/>
        <v>6.7407097692455364</v>
      </c>
      <c r="K941" s="38">
        <f t="shared" si="222"/>
        <v>7.4784461273222401E-3</v>
      </c>
      <c r="L941" s="38">
        <f t="shared" si="223"/>
        <v>1.2050020244954326E-2</v>
      </c>
      <c r="M941" s="38">
        <f t="shared" ca="1" si="224"/>
        <v>5.2244894152008005E-3</v>
      </c>
      <c r="N941" s="38">
        <f t="shared" ca="1" si="225"/>
        <v>3.401682137626172E-7</v>
      </c>
      <c r="O941" s="128">
        <f t="shared" ca="1" si="226"/>
        <v>22455781.393525984</v>
      </c>
      <c r="P941" s="38">
        <f t="shared" ca="1" si="227"/>
        <v>860845247.12202156</v>
      </c>
      <c r="Q941" s="38">
        <f t="shared" ca="1" si="228"/>
        <v>50334810.181500092</v>
      </c>
      <c r="R941" s="12">
        <f t="shared" ca="1" si="229"/>
        <v>-5.8323941375957884E-4</v>
      </c>
    </row>
    <row r="942" spans="1:18" x14ac:dyDescent="0.2">
      <c r="A942" s="12">
        <v>16137</v>
      </c>
      <c r="B942" s="12">
        <v>6.5512500004842877E-3</v>
      </c>
      <c r="C942" s="125">
        <v>1</v>
      </c>
      <c r="D942" s="127">
        <f t="shared" si="215"/>
        <v>1.6136999999999999</v>
      </c>
      <c r="E942" s="127">
        <f t="shared" si="216"/>
        <v>6.5512500004842877E-3</v>
      </c>
      <c r="F942" s="38">
        <f t="shared" si="217"/>
        <v>1.6136999999999999</v>
      </c>
      <c r="G942" s="38">
        <f t="shared" si="218"/>
        <v>6.5512500004842877E-3</v>
      </c>
      <c r="H942" s="38">
        <f t="shared" si="219"/>
        <v>2.6040276899999997</v>
      </c>
      <c r="I942" s="38">
        <f t="shared" si="220"/>
        <v>4.2021194833529991</v>
      </c>
      <c r="J942" s="38">
        <f t="shared" si="221"/>
        <v>6.7809602102867341</v>
      </c>
      <c r="K942" s="38">
        <f t="shared" si="222"/>
        <v>1.0571752125781495E-2</v>
      </c>
      <c r="L942" s="38">
        <f t="shared" si="223"/>
        <v>1.7059636405373599E-2</v>
      </c>
      <c r="M942" s="38">
        <f t="shared" ca="1" si="224"/>
        <v>5.2248039343511764E-3</v>
      </c>
      <c r="N942" s="38">
        <f t="shared" ca="1" si="225"/>
        <v>1.7594591663600065E-6</v>
      </c>
      <c r="O942" s="128">
        <f t="shared" ca="1" si="226"/>
        <v>22550098.582322665</v>
      </c>
      <c r="P942" s="38">
        <f t="shared" ca="1" si="227"/>
        <v>848188784.4670074</v>
      </c>
      <c r="Q942" s="38">
        <f t="shared" ca="1" si="228"/>
        <v>48310134.174204491</v>
      </c>
      <c r="R942" s="12">
        <f t="shared" ca="1" si="229"/>
        <v>1.3264460661331114E-3</v>
      </c>
    </row>
    <row r="943" spans="1:18" x14ac:dyDescent="0.2">
      <c r="A943" s="12">
        <v>16189</v>
      </c>
      <c r="B943" s="12">
        <v>4.8562499941908754E-3</v>
      </c>
      <c r="C943" s="125">
        <v>1</v>
      </c>
      <c r="D943" s="127">
        <f t="shared" si="215"/>
        <v>1.6189</v>
      </c>
      <c r="E943" s="127">
        <f t="shared" si="216"/>
        <v>4.8562499941908754E-3</v>
      </c>
      <c r="F943" s="38">
        <f t="shared" si="217"/>
        <v>1.6189</v>
      </c>
      <c r="G943" s="38">
        <f t="shared" si="218"/>
        <v>4.8562499941908754E-3</v>
      </c>
      <c r="H943" s="38">
        <f t="shared" si="219"/>
        <v>2.6208372099999999</v>
      </c>
      <c r="I943" s="38">
        <f t="shared" si="220"/>
        <v>4.2428733592689998</v>
      </c>
      <c r="J943" s="38">
        <f t="shared" si="221"/>
        <v>6.8687876813205841</v>
      </c>
      <c r="K943" s="38">
        <f t="shared" si="222"/>
        <v>7.8617831155956084E-3</v>
      </c>
      <c r="L943" s="38">
        <f t="shared" si="223"/>
        <v>1.272744068583773E-2</v>
      </c>
      <c r="M943" s="38">
        <f t="shared" ca="1" si="224"/>
        <v>5.2253944097971758E-3</v>
      </c>
      <c r="N943" s="38">
        <f t="shared" ca="1" si="225"/>
        <v>1.3626759957331696E-7</v>
      </c>
      <c r="O943" s="128">
        <f t="shared" ca="1" si="226"/>
        <v>22746699.829950217</v>
      </c>
      <c r="P943" s="38">
        <f t="shared" ca="1" si="227"/>
        <v>820869426.66588736</v>
      </c>
      <c r="Q943" s="38">
        <f t="shared" ca="1" si="228"/>
        <v>44040442.235165007</v>
      </c>
      <c r="R943" s="12">
        <f t="shared" ca="1" si="229"/>
        <v>-3.6914441560630031E-4</v>
      </c>
    </row>
    <row r="944" spans="1:18" x14ac:dyDescent="0.2">
      <c r="A944" s="12">
        <v>16222.5</v>
      </c>
      <c r="B944" s="12">
        <v>5.9431249974295497E-3</v>
      </c>
      <c r="C944" s="125">
        <v>1</v>
      </c>
      <c r="D944" s="127">
        <f t="shared" si="215"/>
        <v>1.62225</v>
      </c>
      <c r="E944" s="127">
        <f t="shared" si="216"/>
        <v>5.9431249974295497E-3</v>
      </c>
      <c r="F944" s="38">
        <f t="shared" si="217"/>
        <v>1.62225</v>
      </c>
      <c r="G944" s="38">
        <f t="shared" si="218"/>
        <v>5.9431249974295497E-3</v>
      </c>
      <c r="H944" s="38">
        <f t="shared" si="219"/>
        <v>2.6316950625</v>
      </c>
      <c r="I944" s="38">
        <f t="shared" si="220"/>
        <v>4.2692673151406249</v>
      </c>
      <c r="J944" s="38">
        <f t="shared" si="221"/>
        <v>6.9258189019868786</v>
      </c>
      <c r="K944" s="38">
        <f t="shared" si="222"/>
        <v>9.6412345270800864E-3</v>
      </c>
      <c r="L944" s="38">
        <f t="shared" si="223"/>
        <v>1.5640492711555671E-2</v>
      </c>
      <c r="M944" s="38">
        <f t="shared" ca="1" si="224"/>
        <v>5.2257088716517784E-3</v>
      </c>
      <c r="N944" s="38">
        <f t="shared" ca="1" si="225"/>
        <v>5.1468589752598692E-7</v>
      </c>
      <c r="O944" s="128">
        <f t="shared" ca="1" si="226"/>
        <v>22867682.016248543</v>
      </c>
      <c r="P944" s="38">
        <f t="shared" ca="1" si="227"/>
        <v>803349597.86538029</v>
      </c>
      <c r="Q944" s="38">
        <f t="shared" ca="1" si="228"/>
        <v>41376490.21075134</v>
      </c>
      <c r="R944" s="12">
        <f t="shared" ca="1" si="229"/>
        <v>7.1741612577777124E-4</v>
      </c>
    </row>
    <row r="945" spans="1:18" x14ac:dyDescent="0.2">
      <c r="A945" s="12">
        <v>16267</v>
      </c>
      <c r="B945" s="12">
        <v>5.2137499951641075E-3</v>
      </c>
      <c r="C945" s="125">
        <v>1</v>
      </c>
      <c r="D945" s="127">
        <f t="shared" si="215"/>
        <v>1.6267</v>
      </c>
      <c r="E945" s="127">
        <f t="shared" si="216"/>
        <v>5.2137499951641075E-3</v>
      </c>
      <c r="F945" s="38">
        <f t="shared" si="217"/>
        <v>1.6267</v>
      </c>
      <c r="G945" s="38">
        <f t="shared" si="218"/>
        <v>5.2137499951641075E-3</v>
      </c>
      <c r="H945" s="38">
        <f t="shared" si="219"/>
        <v>2.6461528900000002</v>
      </c>
      <c r="I945" s="38">
        <f t="shared" si="220"/>
        <v>4.3044969061630001</v>
      </c>
      <c r="J945" s="38">
        <f t="shared" si="221"/>
        <v>7.0021251172553525</v>
      </c>
      <c r="K945" s="38">
        <f t="shared" si="222"/>
        <v>8.4812071171334533E-3</v>
      </c>
      <c r="L945" s="38">
        <f t="shared" si="223"/>
        <v>1.3796379617440988E-2</v>
      </c>
      <c r="M945" s="38">
        <f t="shared" ca="1" si="224"/>
        <v>5.2260466804784989E-3</v>
      </c>
      <c r="N945" s="38">
        <f t="shared" ca="1" si="225"/>
        <v>1.5120846972116801E-10</v>
      </c>
      <c r="O945" s="128">
        <f t="shared" ca="1" si="226"/>
        <v>23021436.797836032</v>
      </c>
      <c r="P945" s="38">
        <f t="shared" ca="1" si="227"/>
        <v>780182097.38274968</v>
      </c>
      <c r="Q945" s="38">
        <f t="shared" ca="1" si="228"/>
        <v>37945557.115514614</v>
      </c>
      <c r="R945" s="12">
        <f t="shared" ca="1" si="229"/>
        <v>-1.2296685314391355E-5</v>
      </c>
    </row>
    <row r="946" spans="1:18" x14ac:dyDescent="0.2">
      <c r="A946" s="12">
        <v>16286</v>
      </c>
      <c r="B946" s="12">
        <v>4.4675000026472844E-3</v>
      </c>
      <c r="C946" s="125">
        <v>1</v>
      </c>
      <c r="D946" s="127">
        <f t="shared" si="215"/>
        <v>1.6286</v>
      </c>
      <c r="E946" s="127">
        <f t="shared" si="216"/>
        <v>4.4675000026472844E-3</v>
      </c>
      <c r="F946" s="38">
        <f t="shared" si="217"/>
        <v>1.6286</v>
      </c>
      <c r="G946" s="38">
        <f t="shared" si="218"/>
        <v>4.4675000026472844E-3</v>
      </c>
      <c r="H946" s="38">
        <f t="shared" si="219"/>
        <v>2.6523379600000001</v>
      </c>
      <c r="I946" s="38">
        <f t="shared" si="220"/>
        <v>4.3195976016560005</v>
      </c>
      <c r="J946" s="38">
        <f t="shared" si="221"/>
        <v>7.0348966540569622</v>
      </c>
      <c r="K946" s="38">
        <f t="shared" si="222"/>
        <v>7.2757705043113678E-3</v>
      </c>
      <c r="L946" s="38">
        <f t="shared" si="223"/>
        <v>1.1849319843321495E-2</v>
      </c>
      <c r="M946" s="38">
        <f t="shared" ca="1" si="224"/>
        <v>5.2261631374881708E-3</v>
      </c>
      <c r="N946" s="38">
        <f t="shared" ca="1" si="225"/>
        <v>5.7556975216660102E-7</v>
      </c>
      <c r="O946" s="128">
        <f t="shared" ca="1" si="226"/>
        <v>23084649.156001374</v>
      </c>
      <c r="P946" s="38">
        <f t="shared" ca="1" si="227"/>
        <v>770328978.75554264</v>
      </c>
      <c r="Q946" s="38">
        <f t="shared" ca="1" si="228"/>
        <v>36518812.797743961</v>
      </c>
      <c r="R946" s="12">
        <f t="shared" ca="1" si="229"/>
        <v>-7.5866313484088642E-4</v>
      </c>
    </row>
    <row r="947" spans="1:18" x14ac:dyDescent="0.2">
      <c r="A947" s="12">
        <v>16598</v>
      </c>
      <c r="B947" s="12">
        <v>4.3975000007776543E-3</v>
      </c>
      <c r="C947" s="125">
        <v>1</v>
      </c>
      <c r="D947" s="127">
        <f t="shared" si="215"/>
        <v>1.6597999999999999</v>
      </c>
      <c r="E947" s="127">
        <f t="shared" si="216"/>
        <v>4.3975000007776543E-3</v>
      </c>
      <c r="F947" s="38">
        <f t="shared" si="217"/>
        <v>1.6597999999999999</v>
      </c>
      <c r="G947" s="38">
        <f t="shared" si="218"/>
        <v>4.3975000007776543E-3</v>
      </c>
      <c r="H947" s="38">
        <f t="shared" si="219"/>
        <v>2.7549360399999996</v>
      </c>
      <c r="I947" s="38">
        <f t="shared" si="220"/>
        <v>4.5726428391919995</v>
      </c>
      <c r="J947" s="38">
        <f t="shared" si="221"/>
        <v>7.5896725844908808</v>
      </c>
      <c r="K947" s="38">
        <f t="shared" si="222"/>
        <v>7.2989705012907503E-3</v>
      </c>
      <c r="L947" s="38">
        <f t="shared" si="223"/>
        <v>1.2114831238042387E-2</v>
      </c>
      <c r="M947" s="38">
        <f t="shared" ca="1" si="224"/>
        <v>5.225697962221912E-3</v>
      </c>
      <c r="N947" s="38">
        <f t="shared" ca="1" si="225"/>
        <v>6.8591186334042414E-7</v>
      </c>
      <c r="O947" s="128">
        <f t="shared" ca="1" si="226"/>
        <v>23908681.060020648</v>
      </c>
      <c r="P947" s="38">
        <f t="shared" ca="1" si="227"/>
        <v>612543118.7845788</v>
      </c>
      <c r="Q947" s="38">
        <f t="shared" ca="1" si="228"/>
        <v>16589690.17190841</v>
      </c>
      <c r="R947" s="12">
        <f t="shared" ca="1" si="229"/>
        <v>-8.2819796144425768E-4</v>
      </c>
    </row>
    <row r="948" spans="1:18" x14ac:dyDescent="0.2">
      <c r="A948" s="12">
        <v>16625</v>
      </c>
      <c r="B948" s="12">
        <v>-7.8750003012828529E-5</v>
      </c>
      <c r="C948" s="125">
        <v>0.1</v>
      </c>
      <c r="D948" s="127">
        <f t="shared" si="215"/>
        <v>1.6625000000000001</v>
      </c>
      <c r="E948" s="127">
        <f t="shared" si="216"/>
        <v>-7.8750003012828529E-5</v>
      </c>
      <c r="F948" s="38">
        <f t="shared" si="217"/>
        <v>0.16625000000000001</v>
      </c>
      <c r="G948" s="38">
        <f t="shared" si="218"/>
        <v>-7.8750003012828532E-6</v>
      </c>
      <c r="H948" s="38">
        <f t="shared" si="219"/>
        <v>0.27639062500000006</v>
      </c>
      <c r="I948" s="38">
        <f t="shared" si="220"/>
        <v>0.45949941406250011</v>
      </c>
      <c r="J948" s="38">
        <f t="shared" si="221"/>
        <v>0.76391777587890652</v>
      </c>
      <c r="K948" s="38">
        <f t="shared" si="222"/>
        <v>-1.3092188000882744E-5</v>
      </c>
      <c r="L948" s="38">
        <f t="shared" si="223"/>
        <v>-2.1765762551467563E-5</v>
      </c>
      <c r="M948" s="38">
        <f t="shared" ca="1" si="224"/>
        <v>5.2254469868386931E-3</v>
      </c>
      <c r="N948" s="38">
        <f t="shared" ca="1" si="225"/>
        <v>2.8134505707149944E-6</v>
      </c>
      <c r="O948" s="128">
        <f t="shared" ca="1" si="226"/>
        <v>239606.28361572948</v>
      </c>
      <c r="P948" s="38">
        <f t="shared" ca="1" si="227"/>
        <v>5993051.6646526018</v>
      </c>
      <c r="Q948" s="38">
        <f t="shared" ca="1" si="228"/>
        <v>151953.13744748698</v>
      </c>
      <c r="R948" s="12">
        <f t="shared" ca="1" si="229"/>
        <v>-5.3041969898515217E-3</v>
      </c>
    </row>
    <row r="949" spans="1:18" x14ac:dyDescent="0.2">
      <c r="A949" s="12">
        <v>16625</v>
      </c>
      <c r="B949" s="12">
        <v>3.4212499958812259E-3</v>
      </c>
      <c r="C949" s="125">
        <v>0.1</v>
      </c>
      <c r="D949" s="127">
        <f t="shared" si="215"/>
        <v>1.6625000000000001</v>
      </c>
      <c r="E949" s="127">
        <f t="shared" si="216"/>
        <v>3.4212499958812259E-3</v>
      </c>
      <c r="F949" s="38">
        <f t="shared" si="217"/>
        <v>0.16625000000000001</v>
      </c>
      <c r="G949" s="38">
        <f t="shared" si="218"/>
        <v>3.4212499958812263E-4</v>
      </c>
      <c r="H949" s="38">
        <f t="shared" si="219"/>
        <v>0.27639062500000006</v>
      </c>
      <c r="I949" s="38">
        <f t="shared" si="220"/>
        <v>0.45949941406250011</v>
      </c>
      <c r="J949" s="38">
        <f t="shared" si="221"/>
        <v>0.76391777587890652</v>
      </c>
      <c r="K949" s="38">
        <f t="shared" si="222"/>
        <v>5.687828118152539E-4</v>
      </c>
      <c r="L949" s="38">
        <f t="shared" si="223"/>
        <v>9.4560142464285963E-4</v>
      </c>
      <c r="M949" s="38">
        <f t="shared" ca="1" si="224"/>
        <v>5.2254469868386931E-3</v>
      </c>
      <c r="N949" s="38">
        <f t="shared" ca="1" si="225"/>
        <v>3.2551267821799794E-7</v>
      </c>
      <c r="O949" s="128">
        <f t="shared" ca="1" si="226"/>
        <v>239606.28361572948</v>
      </c>
      <c r="P949" s="38">
        <f t="shared" ca="1" si="227"/>
        <v>5993051.6646526018</v>
      </c>
      <c r="Q949" s="38">
        <f t="shared" ca="1" si="228"/>
        <v>151953.13744748698</v>
      </c>
      <c r="R949" s="12">
        <f t="shared" ca="1" si="229"/>
        <v>-1.8041969909574672E-3</v>
      </c>
    </row>
    <row r="950" spans="1:18" x14ac:dyDescent="0.2">
      <c r="A950" s="12">
        <v>16625</v>
      </c>
      <c r="B950" s="12">
        <v>5.5212500010384247E-3</v>
      </c>
      <c r="C950" s="125">
        <v>0.1</v>
      </c>
      <c r="D950" s="127">
        <f t="shared" si="215"/>
        <v>1.6625000000000001</v>
      </c>
      <c r="E950" s="127">
        <f t="shared" si="216"/>
        <v>5.5212500010384247E-3</v>
      </c>
      <c r="F950" s="38">
        <f t="shared" si="217"/>
        <v>0.16625000000000001</v>
      </c>
      <c r="G950" s="38">
        <f t="shared" si="218"/>
        <v>5.5212500010384249E-4</v>
      </c>
      <c r="H950" s="38">
        <f t="shared" si="219"/>
        <v>0.27639062500000006</v>
      </c>
      <c r="I950" s="38">
        <f t="shared" si="220"/>
        <v>0.45949941406250011</v>
      </c>
      <c r="J950" s="38">
        <f t="shared" si="221"/>
        <v>0.76391777587890652</v>
      </c>
      <c r="K950" s="38">
        <f t="shared" si="222"/>
        <v>9.179078126726382E-4</v>
      </c>
      <c r="L950" s="38">
        <f t="shared" si="223"/>
        <v>1.526021738568261E-3</v>
      </c>
      <c r="M950" s="38">
        <f t="shared" ca="1" si="224"/>
        <v>5.2254469868386931E-3</v>
      </c>
      <c r="N950" s="38">
        <f t="shared" ca="1" si="225"/>
        <v>8.7499423209646581E-9</v>
      </c>
      <c r="O950" s="128">
        <f t="shared" ca="1" si="226"/>
        <v>239606.28361572948</v>
      </c>
      <c r="P950" s="38">
        <f t="shared" ca="1" si="227"/>
        <v>5993051.6646526018</v>
      </c>
      <c r="Q950" s="38">
        <f t="shared" ca="1" si="228"/>
        <v>151953.13744748698</v>
      </c>
      <c r="R950" s="12">
        <f t="shared" ca="1" si="229"/>
        <v>2.9580301419973153E-4</v>
      </c>
    </row>
    <row r="951" spans="1:18" x14ac:dyDescent="0.2">
      <c r="A951" s="12">
        <v>16625</v>
      </c>
      <c r="B951" s="12">
        <v>1.1021250000339933E-2</v>
      </c>
      <c r="C951" s="125">
        <v>0.1</v>
      </c>
      <c r="D951" s="127">
        <f t="shared" si="215"/>
        <v>1.6625000000000001</v>
      </c>
      <c r="E951" s="127">
        <f t="shared" si="216"/>
        <v>1.1021250000339933E-2</v>
      </c>
      <c r="F951" s="38">
        <f t="shared" si="217"/>
        <v>0.16625000000000001</v>
      </c>
      <c r="G951" s="38">
        <f t="shared" si="218"/>
        <v>1.1021250000339932E-3</v>
      </c>
      <c r="H951" s="38">
        <f t="shared" si="219"/>
        <v>0.27639062500000006</v>
      </c>
      <c r="I951" s="38">
        <f t="shared" si="220"/>
        <v>0.45949941406250011</v>
      </c>
      <c r="J951" s="38">
        <f t="shared" si="221"/>
        <v>0.76391777587890652</v>
      </c>
      <c r="K951" s="38">
        <f t="shared" si="222"/>
        <v>1.8322828125565138E-3</v>
      </c>
      <c r="L951" s="38">
        <f t="shared" si="223"/>
        <v>3.0461701758752045E-3</v>
      </c>
      <c r="M951" s="38">
        <f t="shared" ca="1" si="224"/>
        <v>5.2254469868386931E-3</v>
      </c>
      <c r="N951" s="38">
        <f t="shared" ca="1" si="225"/>
        <v>3.3591332571310051E-6</v>
      </c>
      <c r="O951" s="128">
        <f t="shared" ca="1" si="226"/>
        <v>239606.28361572948</v>
      </c>
      <c r="P951" s="38">
        <f t="shared" ca="1" si="227"/>
        <v>5993051.6646526018</v>
      </c>
      <c r="Q951" s="38">
        <f t="shared" ca="1" si="228"/>
        <v>151953.13744748698</v>
      </c>
      <c r="R951" s="12">
        <f t="shared" ca="1" si="229"/>
        <v>5.7958030135012396E-3</v>
      </c>
    </row>
    <row r="952" spans="1:18" x14ac:dyDescent="0.2">
      <c r="A952" s="12">
        <v>16625</v>
      </c>
      <c r="B952" s="12">
        <v>1.5221249996102415E-2</v>
      </c>
      <c r="C952" s="125">
        <v>0.1</v>
      </c>
      <c r="D952" s="127">
        <f t="shared" si="215"/>
        <v>1.6625000000000001</v>
      </c>
      <c r="E952" s="127">
        <f t="shared" si="216"/>
        <v>1.5221249996102415E-2</v>
      </c>
      <c r="F952" s="38">
        <f t="shared" si="217"/>
        <v>0.16625000000000001</v>
      </c>
      <c r="G952" s="38">
        <f t="shared" si="218"/>
        <v>1.5221249996102415E-3</v>
      </c>
      <c r="H952" s="38">
        <f t="shared" si="219"/>
        <v>0.27639062500000006</v>
      </c>
      <c r="I952" s="38">
        <f t="shared" si="220"/>
        <v>0.45949941406250011</v>
      </c>
      <c r="J952" s="38">
        <f t="shared" si="221"/>
        <v>0.76391777587890652</v>
      </c>
      <c r="K952" s="38">
        <f t="shared" si="222"/>
        <v>2.5305328118520268E-3</v>
      </c>
      <c r="L952" s="38">
        <f t="shared" si="223"/>
        <v>4.2070107997039946E-3</v>
      </c>
      <c r="M952" s="38">
        <f t="shared" ca="1" si="224"/>
        <v>5.2254469868386931E-3</v>
      </c>
      <c r="N952" s="38">
        <f t="shared" ca="1" si="225"/>
        <v>9.9916077800005692E-6</v>
      </c>
      <c r="O952" s="128">
        <f t="shared" ca="1" si="226"/>
        <v>239606.28361572948</v>
      </c>
      <c r="P952" s="38">
        <f t="shared" ca="1" si="227"/>
        <v>5993051.6646526018</v>
      </c>
      <c r="Q952" s="38">
        <f t="shared" ca="1" si="228"/>
        <v>151953.13744748698</v>
      </c>
      <c r="R952" s="12">
        <f t="shared" ca="1" si="229"/>
        <v>9.9958030092637228E-3</v>
      </c>
    </row>
    <row r="953" spans="1:18" x14ac:dyDescent="0.2">
      <c r="A953" s="12">
        <v>16625</v>
      </c>
      <c r="B953" s="12">
        <v>1.8721250002272427E-2</v>
      </c>
      <c r="C953" s="125">
        <v>0.1</v>
      </c>
      <c r="D953" s="127">
        <f t="shared" si="215"/>
        <v>1.6625000000000001</v>
      </c>
      <c r="E953" s="127">
        <f t="shared" si="216"/>
        <v>1.8721250002272427E-2</v>
      </c>
      <c r="F953" s="38">
        <f t="shared" si="217"/>
        <v>0.16625000000000001</v>
      </c>
      <c r="G953" s="38">
        <f t="shared" si="218"/>
        <v>1.8721250002272428E-3</v>
      </c>
      <c r="H953" s="38">
        <f t="shared" si="219"/>
        <v>0.27639062500000006</v>
      </c>
      <c r="I953" s="38">
        <f t="shared" si="220"/>
        <v>0.45949941406250011</v>
      </c>
      <c r="J953" s="38">
        <f t="shared" si="221"/>
        <v>0.76391777587890652</v>
      </c>
      <c r="K953" s="38">
        <f t="shared" si="222"/>
        <v>3.1124078128777913E-3</v>
      </c>
      <c r="L953" s="38">
        <f t="shared" si="223"/>
        <v>5.1743779889093285E-3</v>
      </c>
      <c r="M953" s="38">
        <f t="shared" ca="1" si="224"/>
        <v>5.2254469868386931E-3</v>
      </c>
      <c r="N953" s="38">
        <f t="shared" ca="1" si="225"/>
        <v>1.8213669903139031E-5</v>
      </c>
      <c r="O953" s="128">
        <f t="shared" ca="1" si="226"/>
        <v>239606.28361572948</v>
      </c>
      <c r="P953" s="38">
        <f t="shared" ca="1" si="227"/>
        <v>5993051.6646526018</v>
      </c>
      <c r="Q953" s="38">
        <f t="shared" ca="1" si="228"/>
        <v>151953.13744748698</v>
      </c>
      <c r="R953" s="12">
        <f t="shared" ca="1" si="229"/>
        <v>1.3495803015433735E-2</v>
      </c>
    </row>
    <row r="954" spans="1:18" x14ac:dyDescent="0.2">
      <c r="A954" s="12">
        <v>16625</v>
      </c>
      <c r="B954" s="12">
        <v>1.9421249999140855E-2</v>
      </c>
      <c r="C954" s="125">
        <v>0.1</v>
      </c>
      <c r="D954" s="127">
        <f t="shared" si="215"/>
        <v>1.6625000000000001</v>
      </c>
      <c r="E954" s="127">
        <f t="shared" si="216"/>
        <v>1.9421249999140855E-2</v>
      </c>
      <c r="F954" s="38">
        <f t="shared" si="217"/>
        <v>0.16625000000000001</v>
      </c>
      <c r="G954" s="38">
        <f t="shared" si="218"/>
        <v>1.9421249999140855E-3</v>
      </c>
      <c r="H954" s="38">
        <f t="shared" si="219"/>
        <v>0.27639062500000006</v>
      </c>
      <c r="I954" s="38">
        <f t="shared" si="220"/>
        <v>0.45949941406250011</v>
      </c>
      <c r="J954" s="38">
        <f t="shared" si="221"/>
        <v>0.76391777587890652</v>
      </c>
      <c r="K954" s="38">
        <f t="shared" si="222"/>
        <v>3.2287828123571671E-3</v>
      </c>
      <c r="L954" s="38">
        <f t="shared" si="223"/>
        <v>5.367851425543791E-3</v>
      </c>
      <c r="M954" s="38">
        <f t="shared" ca="1" si="224"/>
        <v>5.2254469868386931E-3</v>
      </c>
      <c r="N954" s="38">
        <f t="shared" ca="1" si="225"/>
        <v>2.0152082316408717E-5</v>
      </c>
      <c r="O954" s="128">
        <f t="shared" ca="1" si="226"/>
        <v>239606.28361572948</v>
      </c>
      <c r="P954" s="38">
        <f t="shared" ca="1" si="227"/>
        <v>5993051.6646526018</v>
      </c>
      <c r="Q954" s="38">
        <f t="shared" ca="1" si="228"/>
        <v>151953.13744748698</v>
      </c>
      <c r="R954" s="12">
        <f t="shared" ca="1" si="229"/>
        <v>1.4195803012302163E-2</v>
      </c>
    </row>
    <row r="955" spans="1:18" x14ac:dyDescent="0.2">
      <c r="A955" s="12">
        <v>16625</v>
      </c>
      <c r="B955" s="12">
        <v>2.1521249997022096E-2</v>
      </c>
      <c r="C955" s="125">
        <v>0.1</v>
      </c>
      <c r="D955" s="127">
        <f t="shared" si="215"/>
        <v>1.6625000000000001</v>
      </c>
      <c r="E955" s="127">
        <f t="shared" si="216"/>
        <v>2.1521249997022096E-2</v>
      </c>
      <c r="F955" s="38">
        <f t="shared" si="217"/>
        <v>0.16625000000000001</v>
      </c>
      <c r="G955" s="38">
        <f t="shared" si="218"/>
        <v>2.1521249997022095E-3</v>
      </c>
      <c r="H955" s="38">
        <f t="shared" si="219"/>
        <v>0.27639062500000006</v>
      </c>
      <c r="I955" s="38">
        <f t="shared" si="220"/>
        <v>0.45949941406250011</v>
      </c>
      <c r="J955" s="38">
        <f t="shared" si="221"/>
        <v>0.76391777587890652</v>
      </c>
      <c r="K955" s="38">
        <f t="shared" si="222"/>
        <v>3.5779078120049233E-3</v>
      </c>
      <c r="L955" s="38">
        <f t="shared" si="223"/>
        <v>5.9482717374581854E-3</v>
      </c>
      <c r="M955" s="38">
        <f t="shared" ca="1" si="224"/>
        <v>5.2254469868386931E-3</v>
      </c>
      <c r="N955" s="38">
        <f t="shared" ca="1" si="225"/>
        <v>2.6555319574670254E-5</v>
      </c>
      <c r="O955" s="128">
        <f t="shared" ca="1" si="226"/>
        <v>239606.28361572948</v>
      </c>
      <c r="P955" s="38">
        <f t="shared" ca="1" si="227"/>
        <v>5993051.6646526018</v>
      </c>
      <c r="Q955" s="38">
        <f t="shared" ca="1" si="228"/>
        <v>151953.13744748698</v>
      </c>
      <c r="R955" s="12">
        <f t="shared" ca="1" si="229"/>
        <v>1.6295803010183404E-2</v>
      </c>
    </row>
    <row r="956" spans="1:18" x14ac:dyDescent="0.2">
      <c r="A956" s="12">
        <v>16625</v>
      </c>
      <c r="B956" s="12">
        <v>2.2221250001166482E-2</v>
      </c>
      <c r="C956" s="125">
        <v>0.1</v>
      </c>
      <c r="D956" s="127">
        <f t="shared" si="215"/>
        <v>1.6625000000000001</v>
      </c>
      <c r="E956" s="127">
        <f t="shared" si="216"/>
        <v>2.2221250001166482E-2</v>
      </c>
      <c r="F956" s="38">
        <f t="shared" si="217"/>
        <v>0.16625000000000001</v>
      </c>
      <c r="G956" s="38">
        <f t="shared" si="218"/>
        <v>2.2221250001166482E-3</v>
      </c>
      <c r="H956" s="38">
        <f t="shared" si="219"/>
        <v>0.27639062500000006</v>
      </c>
      <c r="I956" s="38">
        <f t="shared" si="220"/>
        <v>0.45949941406250011</v>
      </c>
      <c r="J956" s="38">
        <f t="shared" si="221"/>
        <v>0.76391777587890652</v>
      </c>
      <c r="K956" s="38">
        <f t="shared" si="222"/>
        <v>3.6942828126939279E-3</v>
      </c>
      <c r="L956" s="38">
        <f t="shared" si="223"/>
        <v>6.1417451761036556E-3</v>
      </c>
      <c r="M956" s="38">
        <f t="shared" ca="1" si="224"/>
        <v>5.2254469868386931E-3</v>
      </c>
      <c r="N956" s="38">
        <f t="shared" ca="1" si="225"/>
        <v>2.8885732010183357E-5</v>
      </c>
      <c r="O956" s="128">
        <f t="shared" ca="1" si="226"/>
        <v>239606.28361572948</v>
      </c>
      <c r="P956" s="38">
        <f t="shared" ca="1" si="227"/>
        <v>5993051.6646526018</v>
      </c>
      <c r="Q956" s="38">
        <f t="shared" ca="1" si="228"/>
        <v>151953.13744748698</v>
      </c>
      <c r="R956" s="12">
        <f t="shared" ca="1" si="229"/>
        <v>1.6995803014327789E-2</v>
      </c>
    </row>
    <row r="957" spans="1:18" x14ac:dyDescent="0.2">
      <c r="A957" s="12">
        <v>16703</v>
      </c>
      <c r="B957" s="12">
        <v>4.8787499908939935E-3</v>
      </c>
      <c r="C957" s="125">
        <v>1</v>
      </c>
      <c r="D957" s="127">
        <f t="shared" si="215"/>
        <v>1.6702999999999999</v>
      </c>
      <c r="E957" s="127">
        <f t="shared" si="216"/>
        <v>4.8787499908939935E-3</v>
      </c>
      <c r="F957" s="38">
        <f t="shared" si="217"/>
        <v>1.6702999999999999</v>
      </c>
      <c r="G957" s="38">
        <f t="shared" si="218"/>
        <v>4.8787499908939935E-3</v>
      </c>
      <c r="H957" s="38">
        <f t="shared" si="219"/>
        <v>2.7899020899999996</v>
      </c>
      <c r="I957" s="38">
        <f t="shared" si="220"/>
        <v>4.6599734609269987</v>
      </c>
      <c r="J957" s="38">
        <f t="shared" si="221"/>
        <v>7.7835536717863656</v>
      </c>
      <c r="K957" s="38">
        <f t="shared" si="222"/>
        <v>8.1489761097902364E-3</v>
      </c>
      <c r="L957" s="38">
        <f t="shared" si="223"/>
        <v>1.3611234796182632E-2</v>
      </c>
      <c r="M957" s="38">
        <f t="shared" ca="1" si="224"/>
        <v>5.2245333971411411E-3</v>
      </c>
      <c r="N957" s="38">
        <f t="shared" ca="1" si="225"/>
        <v>1.195661640358799E-7</v>
      </c>
      <c r="O957" s="128">
        <f t="shared" ca="1" si="226"/>
        <v>24093032.104073726</v>
      </c>
      <c r="P957" s="38">
        <f t="shared" ca="1" si="227"/>
        <v>561499863.93619835</v>
      </c>
      <c r="Q957" s="38">
        <f t="shared" ca="1" si="228"/>
        <v>11483924.027838929</v>
      </c>
      <c r="R957" s="12">
        <f t="shared" ca="1" si="229"/>
        <v>-3.4578340624714758E-4</v>
      </c>
    </row>
    <row r="958" spans="1:18" x14ac:dyDescent="0.2">
      <c r="A958" s="12">
        <v>16771</v>
      </c>
      <c r="B958" s="12">
        <v>5.6237500029965304E-3</v>
      </c>
      <c r="C958" s="125">
        <v>1</v>
      </c>
      <c r="D958" s="127">
        <f t="shared" si="215"/>
        <v>1.6771</v>
      </c>
      <c r="E958" s="127">
        <f t="shared" si="216"/>
        <v>5.6237500029965304E-3</v>
      </c>
      <c r="F958" s="38">
        <f t="shared" si="217"/>
        <v>1.6771</v>
      </c>
      <c r="G958" s="38">
        <f t="shared" si="218"/>
        <v>5.6237500029965304E-3</v>
      </c>
      <c r="H958" s="38">
        <f t="shared" si="219"/>
        <v>2.81266441</v>
      </c>
      <c r="I958" s="38">
        <f t="shared" si="220"/>
        <v>4.7171194820110003</v>
      </c>
      <c r="J958" s="38">
        <f t="shared" si="221"/>
        <v>7.9110810832806484</v>
      </c>
      <c r="K958" s="38">
        <f t="shared" si="222"/>
        <v>9.4315911300254813E-3</v>
      </c>
      <c r="L958" s="38">
        <f t="shared" si="223"/>
        <v>1.5817721484165735E-2</v>
      </c>
      <c r="M958" s="38">
        <f t="shared" ca="1" si="224"/>
        <v>5.2235083724918325E-3</v>
      </c>
      <c r="N958" s="38">
        <f t="shared" ca="1" si="225"/>
        <v>1.6019336278905913E-7</v>
      </c>
      <c r="O958" s="128">
        <f t="shared" ca="1" si="226"/>
        <v>24186916.32643209</v>
      </c>
      <c r="P958" s="38">
        <f t="shared" ca="1" si="227"/>
        <v>529105362.60527533</v>
      </c>
      <c r="Q958" s="38">
        <f t="shared" ca="1" si="228"/>
        <v>8643298.9820100069</v>
      </c>
      <c r="R958" s="12">
        <f t="shared" ca="1" si="229"/>
        <v>4.002416305046979E-4</v>
      </c>
    </row>
    <row r="959" spans="1:18" x14ac:dyDescent="0.2">
      <c r="A959" s="12">
        <v>16806</v>
      </c>
      <c r="B959" s="12">
        <v>4.9175000021932647E-3</v>
      </c>
      <c r="C959" s="125">
        <v>1</v>
      </c>
      <c r="D959" s="127">
        <f t="shared" si="215"/>
        <v>1.6806000000000001</v>
      </c>
      <c r="E959" s="127">
        <f t="shared" si="216"/>
        <v>4.9175000021932647E-3</v>
      </c>
      <c r="F959" s="38">
        <f t="shared" si="217"/>
        <v>1.6806000000000001</v>
      </c>
      <c r="G959" s="38">
        <f t="shared" si="218"/>
        <v>4.9175000021932647E-3</v>
      </c>
      <c r="H959" s="38">
        <f t="shared" si="219"/>
        <v>2.8244163600000003</v>
      </c>
      <c r="I959" s="38">
        <f t="shared" si="220"/>
        <v>4.7467141346160009</v>
      </c>
      <c r="J959" s="38">
        <f t="shared" si="221"/>
        <v>7.9773277746356515</v>
      </c>
      <c r="K959" s="38">
        <f t="shared" si="222"/>
        <v>8.2643505036860011E-3</v>
      </c>
      <c r="L959" s="38">
        <f t="shared" si="223"/>
        <v>1.3889067456494694E-2</v>
      </c>
      <c r="M959" s="38">
        <f t="shared" ca="1" si="224"/>
        <v>5.2228977921758603E-3</v>
      </c>
      <c r="N959" s="38">
        <f t="shared" ca="1" si="225"/>
        <v>9.326781012625358E-8</v>
      </c>
      <c r="O959" s="128">
        <f t="shared" ca="1" si="226"/>
        <v>24227373.497007404</v>
      </c>
      <c r="P959" s="38">
        <f t="shared" ca="1" si="227"/>
        <v>512649329.28745311</v>
      </c>
      <c r="Q959" s="38">
        <f t="shared" ca="1" si="228"/>
        <v>7328798.4390221927</v>
      </c>
      <c r="R959" s="12">
        <f t="shared" ca="1" si="229"/>
        <v>-3.0539778998259562E-4</v>
      </c>
    </row>
    <row r="960" spans="1:18" x14ac:dyDescent="0.2">
      <c r="A960" s="12">
        <v>17145</v>
      </c>
      <c r="B960" s="12">
        <v>1.3271249998069834E-2</v>
      </c>
      <c r="C960" s="125">
        <v>1</v>
      </c>
      <c r="D960" s="127">
        <f t="shared" si="215"/>
        <v>1.7144999999999999</v>
      </c>
      <c r="E960" s="127">
        <f t="shared" si="216"/>
        <v>1.3271249998069834E-2</v>
      </c>
      <c r="F960" s="38">
        <f t="shared" si="217"/>
        <v>1.7144999999999999</v>
      </c>
      <c r="G960" s="38">
        <f t="shared" si="218"/>
        <v>1.3271249998069834E-2</v>
      </c>
      <c r="H960" s="38">
        <f t="shared" si="219"/>
        <v>2.9395102499999997</v>
      </c>
      <c r="I960" s="38">
        <f t="shared" si="220"/>
        <v>5.0397903236249988</v>
      </c>
      <c r="J960" s="38">
        <f t="shared" si="221"/>
        <v>8.6407205098550595</v>
      </c>
      <c r="K960" s="38">
        <f t="shared" si="222"/>
        <v>2.2753558121690731E-2</v>
      </c>
      <c r="L960" s="38">
        <f t="shared" si="223"/>
        <v>3.9010975399638756E-2</v>
      </c>
      <c r="M960" s="38">
        <f t="shared" ca="1" si="224"/>
        <v>5.2140650258010223E-3</v>
      </c>
      <c r="N960" s="38">
        <f t="shared" ca="1" si="225"/>
        <v>6.4918229677354383E-5</v>
      </c>
      <c r="O960" s="128">
        <f t="shared" ca="1" si="226"/>
        <v>24340416.541255575</v>
      </c>
      <c r="P960" s="38">
        <f t="shared" ca="1" si="227"/>
        <v>362042389.87089717</v>
      </c>
      <c r="Q960" s="38">
        <f t="shared" ca="1" si="228"/>
        <v>152914.83520297933</v>
      </c>
      <c r="R960" s="12">
        <f t="shared" ca="1" si="229"/>
        <v>8.0571849722688126E-3</v>
      </c>
    </row>
    <row r="961" spans="1:18" x14ac:dyDescent="0.2">
      <c r="A961" s="12">
        <v>17172</v>
      </c>
      <c r="B961" s="12">
        <v>5.6949999998323619E-3</v>
      </c>
      <c r="C961" s="125">
        <v>1</v>
      </c>
      <c r="D961" s="127">
        <f t="shared" si="215"/>
        <v>1.7172000000000001</v>
      </c>
      <c r="E961" s="127">
        <f t="shared" si="216"/>
        <v>5.6949999998323619E-3</v>
      </c>
      <c r="F961" s="38">
        <f t="shared" si="217"/>
        <v>1.7172000000000001</v>
      </c>
      <c r="G961" s="38">
        <f t="shared" si="218"/>
        <v>5.6949999998323619E-3</v>
      </c>
      <c r="H961" s="38">
        <f t="shared" si="219"/>
        <v>2.9487758400000001</v>
      </c>
      <c r="I961" s="38">
        <f t="shared" si="220"/>
        <v>5.063637872448</v>
      </c>
      <c r="J961" s="38">
        <f t="shared" si="221"/>
        <v>8.6952789545677067</v>
      </c>
      <c r="K961" s="38">
        <f t="shared" si="222"/>
        <v>9.779453999712133E-3</v>
      </c>
      <c r="L961" s="38">
        <f t="shared" si="223"/>
        <v>1.6793278408305676E-2</v>
      </c>
      <c r="M961" s="38">
        <f t="shared" ca="1" si="224"/>
        <v>5.2131340283072519E-3</v>
      </c>
      <c r="N961" s="38">
        <f t="shared" ca="1" si="225"/>
        <v>2.321948145138382E-7</v>
      </c>
      <c r="O961" s="128">
        <f t="shared" ca="1" si="226"/>
        <v>24327627.033796065</v>
      </c>
      <c r="P961" s="38">
        <f t="shared" ca="1" si="227"/>
        <v>350813118.27272564</v>
      </c>
      <c r="Q961" s="38">
        <f t="shared" ca="1" si="228"/>
        <v>40713.079415070664</v>
      </c>
      <c r="R961" s="12">
        <f t="shared" ca="1" si="229"/>
        <v>4.8186597152511008E-4</v>
      </c>
    </row>
    <row r="962" spans="1:18" x14ac:dyDescent="0.2">
      <c r="A962" s="12">
        <v>17307.5</v>
      </c>
      <c r="B962" s="12">
        <v>4.4493749956018291E-3</v>
      </c>
      <c r="C962" s="125">
        <v>1</v>
      </c>
      <c r="D962" s="127">
        <f t="shared" si="215"/>
        <v>1.73075</v>
      </c>
      <c r="E962" s="127">
        <f t="shared" si="216"/>
        <v>4.4493749956018291E-3</v>
      </c>
      <c r="F962" s="38">
        <f t="shared" si="217"/>
        <v>1.73075</v>
      </c>
      <c r="G962" s="38">
        <f t="shared" si="218"/>
        <v>4.4493749956018291E-3</v>
      </c>
      <c r="H962" s="38">
        <f t="shared" si="219"/>
        <v>2.9954955624999999</v>
      </c>
      <c r="I962" s="38">
        <f t="shared" si="220"/>
        <v>5.1844539447968749</v>
      </c>
      <c r="J962" s="38">
        <f t="shared" si="221"/>
        <v>8.9729936649571922</v>
      </c>
      <c r="K962" s="38">
        <f t="shared" si="222"/>
        <v>7.7007557736378657E-3</v>
      </c>
      <c r="L962" s="38">
        <f t="shared" si="223"/>
        <v>1.3328083055223736E-2</v>
      </c>
      <c r="M962" s="38">
        <f t="shared" ca="1" si="224"/>
        <v>5.2079548857677915E-3</v>
      </c>
      <c r="N962" s="38">
        <f t="shared" ca="1" si="225"/>
        <v>5.7544344976420349E-7</v>
      </c>
      <c r="O962" s="128">
        <f t="shared" ca="1" si="226"/>
        <v>24215009.089903954</v>
      </c>
      <c r="P962" s="38">
        <f t="shared" ca="1" si="227"/>
        <v>296398206.76061916</v>
      </c>
      <c r="Q962" s="38">
        <f t="shared" ca="1" si="228"/>
        <v>575720.57901358989</v>
      </c>
      <c r="R962" s="12">
        <f t="shared" ca="1" si="229"/>
        <v>-7.5857989016596232E-4</v>
      </c>
    </row>
    <row r="963" spans="1:18" x14ac:dyDescent="0.2">
      <c r="A963" s="12">
        <v>17324.5</v>
      </c>
      <c r="B963" s="12">
        <v>9.3606250011362135E-3</v>
      </c>
      <c r="C963" s="125">
        <v>1</v>
      </c>
      <c r="D963" s="127">
        <f t="shared" si="215"/>
        <v>1.73245</v>
      </c>
      <c r="E963" s="127">
        <f t="shared" si="216"/>
        <v>9.3606250011362135E-3</v>
      </c>
      <c r="F963" s="38">
        <f t="shared" si="217"/>
        <v>1.73245</v>
      </c>
      <c r="G963" s="38">
        <f t="shared" si="218"/>
        <v>9.3606250011362135E-3</v>
      </c>
      <c r="H963" s="38">
        <f t="shared" si="219"/>
        <v>3.0013830025000003</v>
      </c>
      <c r="I963" s="38">
        <f t="shared" si="220"/>
        <v>5.1997459826811259</v>
      </c>
      <c r="J963" s="38">
        <f t="shared" si="221"/>
        <v>9.0082999276959175</v>
      </c>
      <c r="K963" s="38">
        <f t="shared" si="222"/>
        <v>1.6216814783218434E-2</v>
      </c>
      <c r="L963" s="38">
        <f t="shared" si="223"/>
        <v>2.8094820771186777E-2</v>
      </c>
      <c r="M963" s="38">
        <f t="shared" ca="1" si="224"/>
        <v>5.2072454196634118E-3</v>
      </c>
      <c r="N963" s="38">
        <f t="shared" ca="1" si="225"/>
        <v>1.7250561947795188E-5</v>
      </c>
      <c r="O963" s="128">
        <f t="shared" ca="1" si="226"/>
        <v>24195194.629574053</v>
      </c>
      <c r="P963" s="38">
        <f t="shared" ca="1" si="227"/>
        <v>289809619.8548696</v>
      </c>
      <c r="Q963" s="38">
        <f t="shared" ca="1" si="228"/>
        <v>775335.58219163527</v>
      </c>
      <c r="R963" s="12">
        <f t="shared" ca="1" si="229"/>
        <v>4.1533795814728018E-3</v>
      </c>
    </row>
    <row r="964" spans="1:18" x14ac:dyDescent="0.2">
      <c r="A964" s="12">
        <v>17774.5</v>
      </c>
      <c r="B964" s="12">
        <v>4.3231249946984462E-3</v>
      </c>
      <c r="C964" s="125">
        <v>1</v>
      </c>
      <c r="D964" s="127">
        <f t="shared" si="215"/>
        <v>1.77745</v>
      </c>
      <c r="E964" s="127">
        <f t="shared" si="216"/>
        <v>4.3231249946984462E-3</v>
      </c>
      <c r="F964" s="38">
        <f t="shared" si="217"/>
        <v>1.77745</v>
      </c>
      <c r="G964" s="38">
        <f t="shared" si="218"/>
        <v>4.3231249946984462E-3</v>
      </c>
      <c r="H964" s="38">
        <f t="shared" si="219"/>
        <v>3.1593285024999997</v>
      </c>
      <c r="I964" s="38">
        <f t="shared" si="220"/>
        <v>5.6155484467686243</v>
      </c>
      <c r="J964" s="38">
        <f t="shared" si="221"/>
        <v>9.9813565867088911</v>
      </c>
      <c r="K964" s="38">
        <f t="shared" si="222"/>
        <v>7.6841385218267529E-3</v>
      </c>
      <c r="L964" s="38">
        <f t="shared" si="223"/>
        <v>1.3658172015620963E-2</v>
      </c>
      <c r="M964" s="38">
        <f t="shared" ca="1" si="224"/>
        <v>5.1836273735233404E-3</v>
      </c>
      <c r="N964" s="38">
        <f t="shared" ca="1" si="225"/>
        <v>7.4046434396330165E-7</v>
      </c>
      <c r="O964" s="128">
        <f t="shared" ca="1" si="226"/>
        <v>23218541.022950321</v>
      </c>
      <c r="P964" s="38">
        <f t="shared" ca="1" si="227"/>
        <v>137532204.26685786</v>
      </c>
      <c r="Q964" s="38">
        <f t="shared" ca="1" si="228"/>
        <v>17689208.363826048</v>
      </c>
      <c r="R964" s="12">
        <f t="shared" ca="1" si="229"/>
        <v>-8.6050237882489417E-4</v>
      </c>
    </row>
    <row r="965" spans="1:18" x14ac:dyDescent="0.2">
      <c r="A965" s="12">
        <v>17781</v>
      </c>
      <c r="B965" s="12">
        <v>4.986249994544778E-3</v>
      </c>
      <c r="C965" s="125">
        <v>1</v>
      </c>
      <c r="D965" s="127">
        <f t="shared" si="215"/>
        <v>1.7781</v>
      </c>
      <c r="E965" s="127">
        <f t="shared" si="216"/>
        <v>4.986249994544778E-3</v>
      </c>
      <c r="F965" s="38">
        <f t="shared" si="217"/>
        <v>1.7781</v>
      </c>
      <c r="G965" s="38">
        <f t="shared" si="218"/>
        <v>4.986249994544778E-3</v>
      </c>
      <c r="H965" s="38">
        <f t="shared" si="219"/>
        <v>3.1616396099999999</v>
      </c>
      <c r="I965" s="38">
        <f t="shared" si="220"/>
        <v>5.6217113905409999</v>
      </c>
      <c r="J965" s="38">
        <f t="shared" si="221"/>
        <v>9.9959650235209523</v>
      </c>
      <c r="K965" s="38">
        <f t="shared" si="222"/>
        <v>8.8660511153000696E-3</v>
      </c>
      <c r="L965" s="38">
        <f t="shared" si="223"/>
        <v>1.5764725488115056E-2</v>
      </c>
      <c r="M965" s="38">
        <f t="shared" ca="1" si="224"/>
        <v>5.1832179121118135E-3</v>
      </c>
      <c r="N965" s="38">
        <f t="shared" ca="1" si="225"/>
        <v>3.8796360550694501E-8</v>
      </c>
      <c r="O965" s="128">
        <f t="shared" ca="1" si="226"/>
        <v>23198188.867547534</v>
      </c>
      <c r="P965" s="38">
        <f t="shared" ca="1" si="227"/>
        <v>135676963.64416131</v>
      </c>
      <c r="Q965" s="38">
        <f t="shared" ca="1" si="228"/>
        <v>18107808.783929061</v>
      </c>
      <c r="R965" s="12">
        <f t="shared" ca="1" si="229"/>
        <v>-1.9696791756703552E-4</v>
      </c>
    </row>
    <row r="966" spans="1:18" x14ac:dyDescent="0.2">
      <c r="A966" s="12">
        <v>17827</v>
      </c>
      <c r="B966" s="12">
        <v>4.163749996223487E-3</v>
      </c>
      <c r="C966" s="125">
        <v>1</v>
      </c>
      <c r="D966" s="127">
        <f t="shared" si="215"/>
        <v>1.7827</v>
      </c>
      <c r="E966" s="127">
        <f t="shared" si="216"/>
        <v>4.163749996223487E-3</v>
      </c>
      <c r="F966" s="38">
        <f t="shared" si="217"/>
        <v>1.7827</v>
      </c>
      <c r="G966" s="38">
        <f t="shared" si="218"/>
        <v>4.163749996223487E-3</v>
      </c>
      <c r="H966" s="38">
        <f t="shared" si="219"/>
        <v>3.1780192899999999</v>
      </c>
      <c r="I966" s="38">
        <f t="shared" si="220"/>
        <v>5.6654549882829999</v>
      </c>
      <c r="J966" s="38">
        <f t="shared" si="221"/>
        <v>10.099806607612104</v>
      </c>
      <c r="K966" s="38">
        <f t="shared" si="222"/>
        <v>7.4227171182676098E-3</v>
      </c>
      <c r="L966" s="38">
        <f t="shared" si="223"/>
        <v>1.3232477806735667E-2</v>
      </c>
      <c r="M966" s="38">
        <f t="shared" ca="1" si="224"/>
        <v>5.1802645872105479E-3</v>
      </c>
      <c r="N966" s="38">
        <f t="shared" ca="1" si="225"/>
        <v>1.0333019136895919E-6</v>
      </c>
      <c r="O966" s="128">
        <f t="shared" ca="1" si="226"/>
        <v>23049227.431402881</v>
      </c>
      <c r="P966" s="38">
        <f t="shared" ca="1" si="227"/>
        <v>122855951.62415035</v>
      </c>
      <c r="Q966" s="38">
        <f t="shared" ca="1" si="228"/>
        <v>21220916.04421743</v>
      </c>
      <c r="R966" s="12">
        <f t="shared" ca="1" si="229"/>
        <v>-1.016514590987061E-3</v>
      </c>
    </row>
    <row r="967" spans="1:18" x14ac:dyDescent="0.2">
      <c r="A967" s="12">
        <v>17838</v>
      </c>
      <c r="B967" s="12">
        <v>4.4074999968870543E-3</v>
      </c>
      <c r="C967" s="125">
        <v>1</v>
      </c>
      <c r="D967" s="127">
        <f t="shared" si="215"/>
        <v>1.7838000000000001</v>
      </c>
      <c r="E967" s="127">
        <f t="shared" si="216"/>
        <v>4.4074999968870543E-3</v>
      </c>
      <c r="F967" s="38">
        <f t="shared" si="217"/>
        <v>1.7838000000000001</v>
      </c>
      <c r="G967" s="38">
        <f t="shared" si="218"/>
        <v>4.4074999968870543E-3</v>
      </c>
      <c r="H967" s="38">
        <f t="shared" si="219"/>
        <v>3.1819424400000003</v>
      </c>
      <c r="I967" s="38">
        <f t="shared" si="220"/>
        <v>5.6759489244720003</v>
      </c>
      <c r="J967" s="38">
        <f t="shared" si="221"/>
        <v>10.124757691473155</v>
      </c>
      <c r="K967" s="38">
        <f t="shared" si="222"/>
        <v>7.862098494447127E-3</v>
      </c>
      <c r="L967" s="38">
        <f t="shared" si="223"/>
        <v>1.4024411294394785E-2</v>
      </c>
      <c r="M967" s="38">
        <f t="shared" ca="1" si="224"/>
        <v>5.1795439225854794E-3</v>
      </c>
      <c r="N967" s="38">
        <f t="shared" ca="1" si="225"/>
        <v>5.9605182320783525E-7</v>
      </c>
      <c r="O967" s="128">
        <f t="shared" ca="1" si="226"/>
        <v>23012332.053294044</v>
      </c>
      <c r="P967" s="38">
        <f t="shared" ca="1" si="227"/>
        <v>119871064.57044804</v>
      </c>
      <c r="Q967" s="38">
        <f t="shared" ca="1" si="228"/>
        <v>22004776.96767889</v>
      </c>
      <c r="R967" s="12">
        <f t="shared" ca="1" si="229"/>
        <v>-7.7204392569842507E-4</v>
      </c>
    </row>
    <row r="968" spans="1:18" x14ac:dyDescent="0.2">
      <c r="A968" s="12">
        <v>17918</v>
      </c>
      <c r="B968" s="12">
        <v>4.0474999987054616E-3</v>
      </c>
      <c r="C968" s="125">
        <v>1</v>
      </c>
      <c r="D968" s="127">
        <f t="shared" si="215"/>
        <v>1.7918000000000001</v>
      </c>
      <c r="E968" s="127">
        <f t="shared" si="216"/>
        <v>4.0474999987054616E-3</v>
      </c>
      <c r="F968" s="38">
        <f t="shared" si="217"/>
        <v>1.7918000000000001</v>
      </c>
      <c r="G968" s="38">
        <f t="shared" si="218"/>
        <v>4.0474999987054616E-3</v>
      </c>
      <c r="H968" s="38">
        <f t="shared" si="219"/>
        <v>3.2105472400000004</v>
      </c>
      <c r="I968" s="38">
        <f t="shared" si="220"/>
        <v>5.7526585446320011</v>
      </c>
      <c r="J968" s="38">
        <f t="shared" si="221"/>
        <v>10.307613580271619</v>
      </c>
      <c r="K968" s="38">
        <f t="shared" si="222"/>
        <v>7.252310497680446E-3</v>
      </c>
      <c r="L968" s="38">
        <f t="shared" si="223"/>
        <v>1.2994689949743824E-2</v>
      </c>
      <c r="M968" s="38">
        <f t="shared" ca="1" si="224"/>
        <v>5.1741351255775135E-3</v>
      </c>
      <c r="N968" s="38">
        <f t="shared" ca="1" si="225"/>
        <v>1.2693067091020045E-6</v>
      </c>
      <c r="O968" s="128">
        <f t="shared" ca="1" si="226"/>
        <v>22729365.474432543</v>
      </c>
      <c r="P968" s="38">
        <f t="shared" ca="1" si="227"/>
        <v>99127097.620637938</v>
      </c>
      <c r="Q968" s="38">
        <f t="shared" ca="1" si="228"/>
        <v>28170739.63603957</v>
      </c>
      <c r="R968" s="12">
        <f t="shared" ca="1" si="229"/>
        <v>-1.1266351268720519E-3</v>
      </c>
    </row>
    <row r="969" spans="1:18" x14ac:dyDescent="0.2">
      <c r="A969" s="12">
        <v>17970</v>
      </c>
      <c r="B969" s="12">
        <v>2.7524999968591146E-3</v>
      </c>
      <c r="C969" s="125">
        <v>1</v>
      </c>
      <c r="D969" s="127">
        <f t="shared" si="215"/>
        <v>1.7969999999999999</v>
      </c>
      <c r="E969" s="127">
        <f t="shared" si="216"/>
        <v>2.7524999968591146E-3</v>
      </c>
      <c r="F969" s="38">
        <f t="shared" si="217"/>
        <v>1.7969999999999999</v>
      </c>
      <c r="G969" s="38">
        <f t="shared" si="218"/>
        <v>2.7524999968591146E-3</v>
      </c>
      <c r="H969" s="38">
        <f t="shared" si="219"/>
        <v>3.2292089999999996</v>
      </c>
      <c r="I969" s="38">
        <f t="shared" si="220"/>
        <v>5.8028885729999988</v>
      </c>
      <c r="J969" s="38">
        <f t="shared" si="221"/>
        <v>10.427790765680998</v>
      </c>
      <c r="K969" s="38">
        <f t="shared" si="222"/>
        <v>4.9462424943558288E-3</v>
      </c>
      <c r="L969" s="38">
        <f t="shared" si="223"/>
        <v>8.8883977623574247E-3</v>
      </c>
      <c r="M969" s="38">
        <f t="shared" ca="1" si="224"/>
        <v>5.1704613849152953E-3</v>
      </c>
      <c r="N969" s="38">
        <f t="shared" ca="1" si="225"/>
        <v>5.846537274130572E-6</v>
      </c>
      <c r="O969" s="128">
        <f t="shared" ca="1" si="226"/>
        <v>22531801.373914309</v>
      </c>
      <c r="P969" s="38">
        <f t="shared" ca="1" si="227"/>
        <v>86576256.465295926</v>
      </c>
      <c r="Q969" s="38">
        <f t="shared" ca="1" si="228"/>
        <v>32624547.467341632</v>
      </c>
      <c r="R969" s="12">
        <f t="shared" ca="1" si="229"/>
        <v>-2.4179613880561807E-3</v>
      </c>
    </row>
    <row r="970" spans="1:18" x14ac:dyDescent="0.2">
      <c r="A970" s="12">
        <v>18458.5</v>
      </c>
      <c r="B970" s="12">
        <v>6.0581249999813735E-3</v>
      </c>
      <c r="C970" s="125">
        <v>1</v>
      </c>
      <c r="D970" s="127">
        <f t="shared" si="215"/>
        <v>1.84585</v>
      </c>
      <c r="E970" s="127">
        <f t="shared" si="216"/>
        <v>6.0581249999813735E-3</v>
      </c>
      <c r="F970" s="38">
        <f t="shared" si="217"/>
        <v>1.84585</v>
      </c>
      <c r="G970" s="38">
        <f t="shared" si="218"/>
        <v>6.0581249999813735E-3</v>
      </c>
      <c r="H970" s="38">
        <f t="shared" si="219"/>
        <v>3.4071622224999998</v>
      </c>
      <c r="I970" s="38">
        <f t="shared" si="220"/>
        <v>6.2891103884016246</v>
      </c>
      <c r="J970" s="38">
        <f t="shared" si="221"/>
        <v>11.608754410431139</v>
      </c>
      <c r="K970" s="38">
        <f t="shared" si="222"/>
        <v>1.1182390031215619E-2</v>
      </c>
      <c r="L970" s="38">
        <f t="shared" si="223"/>
        <v>2.064101463911935E-2</v>
      </c>
      <c r="M970" s="38">
        <f t="shared" ca="1" si="224"/>
        <v>5.1298708362680426E-3</v>
      </c>
      <c r="N970" s="38">
        <f t="shared" ca="1" si="225"/>
        <v>8.6165579245113545E-7</v>
      </c>
      <c r="O970" s="128">
        <f t="shared" ca="1" si="226"/>
        <v>20183922.938975431</v>
      </c>
      <c r="P970" s="38">
        <f t="shared" ca="1" si="227"/>
        <v>8575050.3599441405</v>
      </c>
      <c r="Q970" s="38">
        <f t="shared" ca="1" si="228"/>
        <v>92870381.633544654</v>
      </c>
      <c r="R970" s="12">
        <f t="shared" ca="1" si="229"/>
        <v>9.2825416371333097E-4</v>
      </c>
    </row>
    <row r="971" spans="1:18" x14ac:dyDescent="0.2">
      <c r="A971" s="12">
        <v>18460</v>
      </c>
      <c r="B971" s="12">
        <v>4.6649999931105413E-3</v>
      </c>
      <c r="C971" s="125">
        <v>1</v>
      </c>
      <c r="D971" s="127">
        <f t="shared" si="215"/>
        <v>1.8460000000000001</v>
      </c>
      <c r="E971" s="127">
        <f t="shared" si="216"/>
        <v>4.6649999931105413E-3</v>
      </c>
      <c r="F971" s="38">
        <f t="shared" si="217"/>
        <v>1.8460000000000001</v>
      </c>
      <c r="G971" s="38">
        <f t="shared" si="218"/>
        <v>4.6649999931105413E-3</v>
      </c>
      <c r="H971" s="38">
        <f t="shared" si="219"/>
        <v>3.4077160000000002</v>
      </c>
      <c r="I971" s="38">
        <f t="shared" si="220"/>
        <v>6.2906437360000007</v>
      </c>
      <c r="J971" s="38">
        <f t="shared" si="221"/>
        <v>11.612528336656002</v>
      </c>
      <c r="K971" s="38">
        <f t="shared" si="222"/>
        <v>8.6115899872820593E-3</v>
      </c>
      <c r="L971" s="38">
        <f t="shared" si="223"/>
        <v>1.5896995116522681E-2</v>
      </c>
      <c r="M971" s="38">
        <f t="shared" ca="1" si="224"/>
        <v>5.1297292768135039E-3</v>
      </c>
      <c r="N971" s="38">
        <f t="shared" ca="1" si="225"/>
        <v>2.1597330713106879E-7</v>
      </c>
      <c r="O971" s="128">
        <f t="shared" ca="1" si="226"/>
        <v>20175435.803316589</v>
      </c>
      <c r="P971" s="38">
        <f t="shared" ca="1" si="227"/>
        <v>8456638.8388343286</v>
      </c>
      <c r="Q971" s="38">
        <f t="shared" ca="1" si="228"/>
        <v>93109713.941329107</v>
      </c>
      <c r="R971" s="12">
        <f t="shared" ca="1" si="229"/>
        <v>-4.6472928370296269E-4</v>
      </c>
    </row>
    <row r="972" spans="1:18" x14ac:dyDescent="0.2">
      <c r="A972" s="12">
        <v>18528</v>
      </c>
      <c r="B972" s="12">
        <v>6.8099999989499338E-3</v>
      </c>
      <c r="C972" s="125">
        <v>1</v>
      </c>
      <c r="D972" s="127">
        <f t="shared" si="215"/>
        <v>1.8528</v>
      </c>
      <c r="E972" s="127">
        <f t="shared" si="216"/>
        <v>6.8099999989499338E-3</v>
      </c>
      <c r="F972" s="38">
        <f t="shared" si="217"/>
        <v>1.8528</v>
      </c>
      <c r="G972" s="38">
        <f t="shared" si="218"/>
        <v>6.8099999989499338E-3</v>
      </c>
      <c r="H972" s="38">
        <f t="shared" si="219"/>
        <v>3.4328678400000001</v>
      </c>
      <c r="I972" s="38">
        <f t="shared" si="220"/>
        <v>6.3604175339519999</v>
      </c>
      <c r="J972" s="38">
        <f t="shared" si="221"/>
        <v>11.784581606906265</v>
      </c>
      <c r="K972" s="38">
        <f t="shared" si="222"/>
        <v>1.2617567998054437E-2</v>
      </c>
      <c r="L972" s="38">
        <f t="shared" si="223"/>
        <v>2.3377829986795263E-2</v>
      </c>
      <c r="M972" s="38">
        <f t="shared" ca="1" si="224"/>
        <v>5.1232031131784716E-3</v>
      </c>
      <c r="N972" s="38">
        <f t="shared" ca="1" si="225"/>
        <v>2.8452837338483034E-6</v>
      </c>
      <c r="O972" s="128">
        <f t="shared" ca="1" si="226"/>
        <v>19783157.564446732</v>
      </c>
      <c r="P972" s="38">
        <f t="shared" ca="1" si="227"/>
        <v>3935136.0385683603</v>
      </c>
      <c r="Q972" s="38">
        <f t="shared" ca="1" si="228"/>
        <v>104329770.42833139</v>
      </c>
      <c r="R972" s="12">
        <f t="shared" ca="1" si="229"/>
        <v>1.6867968857714622E-3</v>
      </c>
    </row>
    <row r="973" spans="1:18" x14ac:dyDescent="0.2">
      <c r="A973" s="12">
        <v>18839</v>
      </c>
      <c r="B973" s="12">
        <v>5.3687499967054464E-3</v>
      </c>
      <c r="C973" s="125">
        <v>1</v>
      </c>
      <c r="D973" s="127">
        <f t="shared" si="215"/>
        <v>1.8838999999999999</v>
      </c>
      <c r="E973" s="127">
        <f t="shared" si="216"/>
        <v>5.3687499967054464E-3</v>
      </c>
      <c r="F973" s="38">
        <f t="shared" si="217"/>
        <v>1.8838999999999999</v>
      </c>
      <c r="G973" s="38">
        <f t="shared" si="218"/>
        <v>5.3687499967054464E-3</v>
      </c>
      <c r="H973" s="38">
        <f t="shared" si="219"/>
        <v>3.5490792099999995</v>
      </c>
      <c r="I973" s="38">
        <f t="shared" si="220"/>
        <v>6.6861103237189985</v>
      </c>
      <c r="J973" s="38">
        <f t="shared" si="221"/>
        <v>12.595963238854221</v>
      </c>
      <c r="K973" s="38">
        <f t="shared" si="222"/>
        <v>1.011418811879339E-2</v>
      </c>
      <c r="L973" s="38">
        <f t="shared" si="223"/>
        <v>1.9054118996994867E-2</v>
      </c>
      <c r="M973" s="38">
        <f t="shared" ca="1" si="224"/>
        <v>5.090641938614934E-3</v>
      </c>
      <c r="N973" s="38">
        <f t="shared" ca="1" si="225"/>
        <v>7.7344091974875835E-8</v>
      </c>
      <c r="O973" s="128">
        <f t="shared" ca="1" si="226"/>
        <v>17814945.191745214</v>
      </c>
      <c r="P973" s="38">
        <f t="shared" ca="1" si="227"/>
        <v>5557373.1650359053</v>
      </c>
      <c r="Q973" s="38">
        <f t="shared" ca="1" si="228"/>
        <v>165246159.74171615</v>
      </c>
      <c r="R973" s="12">
        <f t="shared" ca="1" si="229"/>
        <v>2.7810805809051244E-4</v>
      </c>
    </row>
    <row r="974" spans="1:18" x14ac:dyDescent="0.2">
      <c r="A974" s="12">
        <v>18877</v>
      </c>
      <c r="B974" s="12">
        <v>4.2762499942909926E-3</v>
      </c>
      <c r="C974" s="125">
        <v>1</v>
      </c>
      <c r="D974" s="127">
        <f t="shared" si="215"/>
        <v>1.8876999999999999</v>
      </c>
      <c r="E974" s="127">
        <f t="shared" si="216"/>
        <v>4.2762499942909926E-3</v>
      </c>
      <c r="F974" s="38">
        <f t="shared" si="217"/>
        <v>1.8876999999999999</v>
      </c>
      <c r="G974" s="38">
        <f t="shared" si="218"/>
        <v>4.2762499942909926E-3</v>
      </c>
      <c r="H974" s="38">
        <f t="shared" si="219"/>
        <v>3.5634112899999999</v>
      </c>
      <c r="I974" s="38">
        <f t="shared" si="220"/>
        <v>6.7266514921329996</v>
      </c>
      <c r="J974" s="38">
        <f t="shared" si="221"/>
        <v>12.697900021699462</v>
      </c>
      <c r="K974" s="38">
        <f t="shared" si="222"/>
        <v>8.0722771142231059E-3</v>
      </c>
      <c r="L974" s="38">
        <f t="shared" si="223"/>
        <v>1.5238037508518957E-2</v>
      </c>
      <c r="M974" s="38">
        <f t="shared" ca="1" si="224"/>
        <v>5.0863580858268673E-3</v>
      </c>
      <c r="N974" s="38">
        <f t="shared" ca="1" si="225"/>
        <v>6.5627511997189717E-7</v>
      </c>
      <c r="O974" s="128">
        <f t="shared" ca="1" si="226"/>
        <v>17556663.018236935</v>
      </c>
      <c r="P974" s="38">
        <f t="shared" ca="1" si="227"/>
        <v>8413679.6714116</v>
      </c>
      <c r="Q974" s="38">
        <f t="shared" ca="1" si="228"/>
        <v>173815143.97625798</v>
      </c>
      <c r="R974" s="12">
        <f t="shared" ca="1" si="229"/>
        <v>-8.1010809153587472E-4</v>
      </c>
    </row>
    <row r="975" spans="1:18" x14ac:dyDescent="0.2">
      <c r="A975" s="12">
        <v>18938.5</v>
      </c>
      <c r="B975" s="12">
        <v>5.5581249980605207E-3</v>
      </c>
      <c r="C975" s="125">
        <v>1</v>
      </c>
      <c r="D975" s="127">
        <f t="shared" si="215"/>
        <v>1.89385</v>
      </c>
      <c r="E975" s="127">
        <f t="shared" si="216"/>
        <v>5.5581249980605207E-3</v>
      </c>
      <c r="F975" s="38">
        <f t="shared" si="217"/>
        <v>1.89385</v>
      </c>
      <c r="G975" s="38">
        <f t="shared" si="218"/>
        <v>5.5581249980605207E-3</v>
      </c>
      <c r="H975" s="38">
        <f t="shared" si="219"/>
        <v>3.5866678224999999</v>
      </c>
      <c r="I975" s="38">
        <f t="shared" si="220"/>
        <v>6.7926108556416249</v>
      </c>
      <c r="J975" s="38">
        <f t="shared" si="221"/>
        <v>12.864186068956892</v>
      </c>
      <c r="K975" s="38">
        <f t="shared" si="222"/>
        <v>1.0526255027576918E-2</v>
      </c>
      <c r="L975" s="38">
        <f t="shared" si="223"/>
        <v>1.9935148083976548E-2</v>
      </c>
      <c r="M975" s="38">
        <f t="shared" ca="1" si="224"/>
        <v>5.0792841312722412E-3</v>
      </c>
      <c r="N975" s="38">
        <f t="shared" ca="1" si="225"/>
        <v>2.2928857570655084E-7</v>
      </c>
      <c r="O975" s="128">
        <f t="shared" ca="1" si="226"/>
        <v>17131320.254264701</v>
      </c>
      <c r="P975" s="38">
        <f t="shared" ca="1" si="227"/>
        <v>14331591.322086599</v>
      </c>
      <c r="Q975" s="38">
        <f t="shared" ca="1" si="228"/>
        <v>188223813.04483944</v>
      </c>
      <c r="R975" s="12">
        <f t="shared" ca="1" si="229"/>
        <v>4.7884086678827951E-4</v>
      </c>
    </row>
    <row r="976" spans="1:18" x14ac:dyDescent="0.2">
      <c r="A976" s="12">
        <v>19029</v>
      </c>
      <c r="B976" s="12">
        <v>4.2462499914108776E-3</v>
      </c>
      <c r="C976" s="125">
        <v>1</v>
      </c>
      <c r="D976" s="127">
        <f t="shared" si="215"/>
        <v>1.9029</v>
      </c>
      <c r="E976" s="127">
        <f t="shared" si="216"/>
        <v>4.2462499914108776E-3</v>
      </c>
      <c r="F976" s="38">
        <f t="shared" si="217"/>
        <v>1.9029</v>
      </c>
      <c r="G976" s="38">
        <f t="shared" si="218"/>
        <v>4.2462499914108776E-3</v>
      </c>
      <c r="H976" s="38">
        <f t="shared" si="219"/>
        <v>3.6210284100000001</v>
      </c>
      <c r="I976" s="38">
        <f t="shared" si="220"/>
        <v>6.8904549613890005</v>
      </c>
      <c r="J976" s="38">
        <f t="shared" si="221"/>
        <v>13.11184674602713</v>
      </c>
      <c r="K976" s="38">
        <f t="shared" si="222"/>
        <v>8.0801891086557595E-3</v>
      </c>
      <c r="L976" s="38">
        <f t="shared" si="223"/>
        <v>1.5375791854861045E-2</v>
      </c>
      <c r="M976" s="38">
        <f t="shared" ca="1" si="224"/>
        <v>5.068557801001617E-3</v>
      </c>
      <c r="N976" s="38">
        <f t="shared" ca="1" si="225"/>
        <v>6.7619013371391989E-7</v>
      </c>
      <c r="O976" s="128">
        <f t="shared" ca="1" si="226"/>
        <v>16489901.346803432</v>
      </c>
      <c r="P976" s="38">
        <f t="shared" ca="1" si="227"/>
        <v>26024399.337224886</v>
      </c>
      <c r="Q976" s="38">
        <f t="shared" ca="1" si="228"/>
        <v>210663860.00830993</v>
      </c>
      <c r="R976" s="12">
        <f t="shared" ca="1" si="229"/>
        <v>-8.2230780959073949E-4</v>
      </c>
    </row>
    <row r="977" spans="1:18" x14ac:dyDescent="0.2">
      <c r="A977" s="12">
        <v>19048</v>
      </c>
      <c r="B977" s="12">
        <v>4.0599999992991798E-3</v>
      </c>
      <c r="C977" s="125">
        <v>1</v>
      </c>
      <c r="D977" s="127">
        <f t="shared" si="215"/>
        <v>1.9048</v>
      </c>
      <c r="E977" s="127">
        <f t="shared" si="216"/>
        <v>4.0599999992991798E-3</v>
      </c>
      <c r="F977" s="38">
        <f t="shared" si="217"/>
        <v>1.9048</v>
      </c>
      <c r="G977" s="38">
        <f t="shared" si="218"/>
        <v>4.0599999992991798E-3</v>
      </c>
      <c r="H977" s="38">
        <f t="shared" si="219"/>
        <v>3.6282630400000002</v>
      </c>
      <c r="I977" s="38">
        <f t="shared" si="220"/>
        <v>6.9111154385920006</v>
      </c>
      <c r="J977" s="38">
        <f t="shared" si="221"/>
        <v>13.164292687430043</v>
      </c>
      <c r="K977" s="38">
        <f t="shared" si="222"/>
        <v>7.7334879986650775E-3</v>
      </c>
      <c r="L977" s="38">
        <f t="shared" si="223"/>
        <v>1.473074793985724E-2</v>
      </c>
      <c r="M977" s="38">
        <f t="shared" ca="1" si="224"/>
        <v>5.0662579671102471E-3</v>
      </c>
      <c r="N977" s="38">
        <f t="shared" ca="1" si="225"/>
        <v>1.0125550977832591E-6</v>
      </c>
      <c r="O977" s="128">
        <f t="shared" ca="1" si="226"/>
        <v>16353030.110199165</v>
      </c>
      <c r="P977" s="38">
        <f t="shared" ca="1" si="227"/>
        <v>28940572.600595638</v>
      </c>
      <c r="Q977" s="38">
        <f t="shared" ca="1" si="228"/>
        <v>215565155.05202705</v>
      </c>
      <c r="R977" s="12">
        <f t="shared" ca="1" si="229"/>
        <v>-1.0062579678110674E-3</v>
      </c>
    </row>
    <row r="978" spans="1:18" x14ac:dyDescent="0.2">
      <c r="A978" s="12">
        <v>19135.5</v>
      </c>
      <c r="B978" s="12">
        <v>3.1943749927449971E-3</v>
      </c>
      <c r="C978" s="125">
        <v>1</v>
      </c>
      <c r="D978" s="127">
        <f t="shared" si="215"/>
        <v>1.9135500000000001</v>
      </c>
      <c r="E978" s="127">
        <f t="shared" si="216"/>
        <v>3.1943749927449971E-3</v>
      </c>
      <c r="F978" s="38">
        <f t="shared" si="217"/>
        <v>1.9135500000000001</v>
      </c>
      <c r="G978" s="38">
        <f t="shared" si="218"/>
        <v>3.1943749927449971E-3</v>
      </c>
      <c r="H978" s="38">
        <f t="shared" si="219"/>
        <v>3.6616736025000005</v>
      </c>
      <c r="I978" s="38">
        <f t="shared" si="220"/>
        <v>7.006795522063876</v>
      </c>
      <c r="J978" s="38">
        <f t="shared" si="221"/>
        <v>13.407853571245331</v>
      </c>
      <c r="K978" s="38">
        <f t="shared" si="222"/>
        <v>6.1125962673671897E-3</v>
      </c>
      <c r="L978" s="38">
        <f t="shared" si="223"/>
        <v>1.1696758587420487E-2</v>
      </c>
      <c r="M978" s="38">
        <f t="shared" ca="1" si="224"/>
        <v>5.0554520911029067E-3</v>
      </c>
      <c r="N978" s="38">
        <f t="shared" ca="1" si="225"/>
        <v>3.4636079660322962E-6</v>
      </c>
      <c r="O978" s="128">
        <f t="shared" ca="1" si="226"/>
        <v>15713538.573821731</v>
      </c>
      <c r="P978" s="38">
        <f t="shared" ca="1" si="227"/>
        <v>44488540.313601024</v>
      </c>
      <c r="Q978" s="38">
        <f t="shared" ca="1" si="228"/>
        <v>239004244.12446827</v>
      </c>
      <c r="R978" s="12">
        <f t="shared" ca="1" si="229"/>
        <v>-1.8610770983579095E-3</v>
      </c>
    </row>
    <row r="979" spans="1:18" x14ac:dyDescent="0.2">
      <c r="A979" s="12">
        <v>19145</v>
      </c>
      <c r="B979" s="12">
        <v>5.2712499964400195E-3</v>
      </c>
      <c r="C979" s="125">
        <v>1</v>
      </c>
      <c r="D979" s="127">
        <f t="shared" si="215"/>
        <v>1.9145000000000001</v>
      </c>
      <c r="E979" s="127">
        <f t="shared" si="216"/>
        <v>5.2712499964400195E-3</v>
      </c>
      <c r="F979" s="38">
        <f t="shared" si="217"/>
        <v>1.9145000000000001</v>
      </c>
      <c r="G979" s="38">
        <f t="shared" si="218"/>
        <v>5.2712499964400195E-3</v>
      </c>
      <c r="H979" s="38">
        <f t="shared" si="219"/>
        <v>3.6653102500000005</v>
      </c>
      <c r="I979" s="38">
        <f t="shared" si="220"/>
        <v>7.017236473625001</v>
      </c>
      <c r="J979" s="38">
        <f t="shared" si="221"/>
        <v>13.434499228755065</v>
      </c>
      <c r="K979" s="38">
        <f t="shared" si="222"/>
        <v>1.0091808118184418E-2</v>
      </c>
      <c r="L979" s="38">
        <f t="shared" si="223"/>
        <v>1.9320766642264068E-2</v>
      </c>
      <c r="M979" s="38">
        <f t="shared" ca="1" si="224"/>
        <v>5.054257666988653E-3</v>
      </c>
      <c r="N979" s="38">
        <f t="shared" ca="1" si="225"/>
        <v>4.708567104073034E-8</v>
      </c>
      <c r="O979" s="128">
        <f t="shared" ca="1" si="226"/>
        <v>15643245.500635432</v>
      </c>
      <c r="P979" s="38">
        <f t="shared" ca="1" si="227"/>
        <v>46389111.005023517</v>
      </c>
      <c r="Q979" s="38">
        <f t="shared" ca="1" si="228"/>
        <v>241635749.62184888</v>
      </c>
      <c r="R979" s="12">
        <f t="shared" ca="1" si="229"/>
        <v>2.1699232945136641E-4</v>
      </c>
    </row>
    <row r="980" spans="1:18" x14ac:dyDescent="0.2">
      <c r="A980" s="12">
        <v>19560</v>
      </c>
      <c r="B980" s="12">
        <v>5.6399999957648106E-3</v>
      </c>
      <c r="C980" s="125">
        <v>1</v>
      </c>
      <c r="D980" s="127">
        <f t="shared" si="215"/>
        <v>1.956</v>
      </c>
      <c r="E980" s="127">
        <f t="shared" si="216"/>
        <v>5.6399999957648106E-3</v>
      </c>
      <c r="F980" s="38">
        <f t="shared" si="217"/>
        <v>1.956</v>
      </c>
      <c r="G980" s="38">
        <f t="shared" si="218"/>
        <v>5.6399999957648106E-3</v>
      </c>
      <c r="H980" s="38">
        <f t="shared" si="219"/>
        <v>3.825936</v>
      </c>
      <c r="I980" s="38">
        <f t="shared" si="220"/>
        <v>7.483530816</v>
      </c>
      <c r="J980" s="38">
        <f t="shared" si="221"/>
        <v>14.637786276096</v>
      </c>
      <c r="K980" s="38">
        <f t="shared" si="222"/>
        <v>1.103183999171597E-2</v>
      </c>
      <c r="L980" s="38">
        <f t="shared" si="223"/>
        <v>2.1578279023796436E-2</v>
      </c>
      <c r="M980" s="38">
        <f t="shared" ca="1" si="224"/>
        <v>4.9980244746296292E-3</v>
      </c>
      <c r="N980" s="38">
        <f t="shared" ca="1" si="225"/>
        <v>4.1213256973678772E-7</v>
      </c>
      <c r="O980" s="128">
        <f t="shared" ca="1" si="226"/>
        <v>12446817.335815154</v>
      </c>
      <c r="P980" s="38">
        <f t="shared" ca="1" si="227"/>
        <v>172650957.66012561</v>
      </c>
      <c r="Q980" s="38">
        <f t="shared" ca="1" si="228"/>
        <v>373953393.91059875</v>
      </c>
      <c r="R980" s="12">
        <f t="shared" ca="1" si="229"/>
        <v>6.4197552113518137E-4</v>
      </c>
    </row>
    <row r="981" spans="1:18" x14ac:dyDescent="0.2">
      <c r="A981" s="12">
        <v>19612.5</v>
      </c>
      <c r="B981" s="12">
        <v>5.0806250001187436E-3</v>
      </c>
      <c r="C981" s="125">
        <v>1</v>
      </c>
      <c r="D981" s="127">
        <f t="shared" ref="D981:D1019" si="230">A981/A$18</f>
        <v>1.9612499999999999</v>
      </c>
      <c r="E981" s="127">
        <f t="shared" ref="E981:E1019" si="231">B981/B$18</f>
        <v>5.0806250001187436E-3</v>
      </c>
      <c r="F981" s="38">
        <f t="shared" ref="F981:F1019" si="232">$C981*D981</f>
        <v>1.9612499999999999</v>
      </c>
      <c r="G981" s="38">
        <f t="shared" ref="G981:G1019" si="233">$C981*E981</f>
        <v>5.0806250001187436E-3</v>
      </c>
      <c r="H981" s="38">
        <f t="shared" ref="H981:H1019" si="234">C981*D981*D981</f>
        <v>3.8465015624999999</v>
      </c>
      <c r="I981" s="38">
        <f t="shared" ref="I981:I1019" si="235">C981*D981*D981*D981</f>
        <v>7.5439511894531242</v>
      </c>
      <c r="J981" s="38">
        <f t="shared" ref="J981:J1019" si="236">C981*D981*D981*D981*D981</f>
        <v>14.795574270314939</v>
      </c>
      <c r="K981" s="38">
        <f t="shared" ref="K981:K1019" si="237">C981*E981*D981</f>
        <v>9.9643757814828864E-3</v>
      </c>
      <c r="L981" s="38">
        <f t="shared" ref="L981:L1019" si="238">C981*E981*D981*D981</f>
        <v>1.9542632001433309E-2</v>
      </c>
      <c r="M981" s="38">
        <f t="shared" ref="M981:M1019" ca="1" si="239">+E$4+E$5*D981+E$6*D981^2</f>
        <v>4.990345592263256E-3</v>
      </c>
      <c r="N981" s="38">
        <f t="shared" ref="N981:N1019" ca="1" si="240">C981*(M981-E981)^2</f>
        <v>8.1503714827374813E-9</v>
      </c>
      <c r="O981" s="128">
        <f t="shared" ref="O981:O1019" ca="1" si="241">(C981*O$1-O$2*F981+O$3*H981)^2</f>
        <v>12030347.614457246</v>
      </c>
      <c r="P981" s="38">
        <f t="shared" ref="P981:P1019" ca="1" si="242">(-C981*O$2+O$4*F981-O$5*H981)^2</f>
        <v>194992714.66410238</v>
      </c>
      <c r="Q981" s="38">
        <f t="shared" ref="Q981:Q1019" ca="1" si="243">+(C981*O$3-F981*O$5+H981*O$6)^2</f>
        <v>393215337.73077011</v>
      </c>
      <c r="R981" s="12">
        <f t="shared" ref="R981:R1019" ca="1" si="244">+E981-M981</f>
        <v>9.0279407855487631E-5</v>
      </c>
    </row>
    <row r="982" spans="1:18" x14ac:dyDescent="0.2">
      <c r="A982" s="12">
        <v>19674.5</v>
      </c>
      <c r="B982" s="12">
        <v>7.1981250002863817E-3</v>
      </c>
      <c r="C982" s="125">
        <v>1</v>
      </c>
      <c r="D982" s="127">
        <f t="shared" si="230"/>
        <v>1.9674499999999999</v>
      </c>
      <c r="E982" s="127">
        <f t="shared" si="231"/>
        <v>7.1981250002863817E-3</v>
      </c>
      <c r="F982" s="38">
        <f t="shared" si="232"/>
        <v>1.9674499999999999</v>
      </c>
      <c r="G982" s="38">
        <f t="shared" si="233"/>
        <v>7.1981250002863817E-3</v>
      </c>
      <c r="H982" s="38">
        <f t="shared" si="234"/>
        <v>3.8708595024999997</v>
      </c>
      <c r="I982" s="38">
        <f t="shared" si="235"/>
        <v>7.6157225281936238</v>
      </c>
      <c r="J982" s="38">
        <f t="shared" si="236"/>
        <v>14.983553288094544</v>
      </c>
      <c r="K982" s="38">
        <f t="shared" si="237"/>
        <v>1.4161951031813442E-2</v>
      </c>
      <c r="L982" s="38">
        <f t="shared" si="238"/>
        <v>2.7862930557541354E-2</v>
      </c>
      <c r="M982" s="38">
        <f t="shared" ca="1" si="239"/>
        <v>4.9811137650863178E-3</v>
      </c>
      <c r="N982" s="38">
        <f t="shared" ca="1" si="240"/>
        <v>4.915138817003313E-6</v>
      </c>
      <c r="O982" s="128">
        <f t="shared" ca="1" si="241"/>
        <v>11536856.044529228</v>
      </c>
      <c r="P982" s="38">
        <f t="shared" ca="1" si="242"/>
        <v>223332073.5083946</v>
      </c>
      <c r="Q982" s="38">
        <f t="shared" ca="1" si="243"/>
        <v>416726392.23932105</v>
      </c>
      <c r="R982" s="12">
        <f t="shared" ca="1" si="244"/>
        <v>2.2170112352000639E-3</v>
      </c>
    </row>
    <row r="983" spans="1:18" x14ac:dyDescent="0.2">
      <c r="A983" s="12">
        <v>19784</v>
      </c>
      <c r="B983" s="12">
        <v>5.3999999945517629E-3</v>
      </c>
      <c r="C983" s="125">
        <v>1</v>
      </c>
      <c r="D983" s="127">
        <f t="shared" si="230"/>
        <v>1.9783999999999999</v>
      </c>
      <c r="E983" s="127">
        <f t="shared" si="231"/>
        <v>5.3999999945517629E-3</v>
      </c>
      <c r="F983" s="38">
        <f t="shared" si="232"/>
        <v>1.9783999999999999</v>
      </c>
      <c r="G983" s="38">
        <f t="shared" si="233"/>
        <v>5.3999999945517629E-3</v>
      </c>
      <c r="H983" s="38">
        <f t="shared" si="234"/>
        <v>3.9140665599999998</v>
      </c>
      <c r="I983" s="38">
        <f t="shared" si="235"/>
        <v>7.7435892823039989</v>
      </c>
      <c r="J983" s="38">
        <f t="shared" si="236"/>
        <v>15.319917036110231</v>
      </c>
      <c r="K983" s="38">
        <f t="shared" si="237"/>
        <v>1.0683359989221207E-2</v>
      </c>
      <c r="L983" s="38">
        <f t="shared" si="238"/>
        <v>2.1135959402675233E-2</v>
      </c>
      <c r="M983" s="38">
        <f t="shared" ca="1" si="239"/>
        <v>4.9643768322918183E-3</v>
      </c>
      <c r="N983" s="38">
        <f t="shared" ca="1" si="240"/>
        <v>1.8976753949735403E-7</v>
      </c>
      <c r="O983" s="128">
        <f t="shared" ca="1" si="241"/>
        <v>10663086.552028961</v>
      </c>
      <c r="P983" s="38">
        <f t="shared" ca="1" si="242"/>
        <v>278682770.3077634</v>
      </c>
      <c r="Q983" s="38">
        <f t="shared" ca="1" si="243"/>
        <v>460308515.54544258</v>
      </c>
      <c r="R983" s="12">
        <f t="shared" ca="1" si="244"/>
        <v>4.3562316225994463E-4</v>
      </c>
    </row>
    <row r="984" spans="1:18" x14ac:dyDescent="0.2">
      <c r="A984" s="12">
        <v>20061</v>
      </c>
      <c r="B984" s="12">
        <v>1.2336250001681037E-2</v>
      </c>
      <c r="C984" s="125">
        <v>0.1</v>
      </c>
      <c r="D984" s="127">
        <f t="shared" si="230"/>
        <v>2.0061</v>
      </c>
      <c r="E984" s="127">
        <f t="shared" si="231"/>
        <v>1.2336250001681037E-2</v>
      </c>
      <c r="F984" s="38">
        <f t="shared" si="232"/>
        <v>0.20061000000000001</v>
      </c>
      <c r="G984" s="38">
        <f t="shared" si="233"/>
        <v>1.2336250001681037E-3</v>
      </c>
      <c r="H984" s="38">
        <f t="shared" si="234"/>
        <v>0.40244372100000003</v>
      </c>
      <c r="I984" s="38">
        <f t="shared" si="235"/>
        <v>0.80734234869810007</v>
      </c>
      <c r="J984" s="38">
        <f t="shared" si="236"/>
        <v>1.6196094857232586</v>
      </c>
      <c r="K984" s="38">
        <f t="shared" si="237"/>
        <v>2.4747751128372329E-3</v>
      </c>
      <c r="L984" s="38">
        <f t="shared" si="238"/>
        <v>4.9646463538627729E-3</v>
      </c>
      <c r="M984" s="38">
        <f t="shared" ca="1" si="239"/>
        <v>4.9195730014491776E-3</v>
      </c>
      <c r="N984" s="38">
        <f t="shared" ca="1" si="240"/>
        <v>5.500709772576826E-6</v>
      </c>
      <c r="O984" s="128">
        <f t="shared" ca="1" si="241"/>
        <v>84664.274880207784</v>
      </c>
      <c r="P984" s="38">
        <f t="shared" ca="1" si="242"/>
        <v>4504065.2885543024</v>
      </c>
      <c r="Q984" s="38">
        <f t="shared" ca="1" si="243"/>
        <v>5827389.021534849</v>
      </c>
      <c r="R984" s="12">
        <f t="shared" ca="1" si="244"/>
        <v>7.4166770002318597E-3</v>
      </c>
    </row>
    <row r="985" spans="1:18" x14ac:dyDescent="0.2">
      <c r="A985" s="12">
        <v>20061</v>
      </c>
      <c r="B985" s="12">
        <v>2.2736250000889413E-2</v>
      </c>
      <c r="C985" s="125">
        <v>0.1</v>
      </c>
      <c r="D985" s="127">
        <f t="shared" si="230"/>
        <v>2.0061</v>
      </c>
      <c r="E985" s="127">
        <f t="shared" si="231"/>
        <v>2.2736250000889413E-2</v>
      </c>
      <c r="F985" s="38">
        <f t="shared" si="232"/>
        <v>0.20061000000000001</v>
      </c>
      <c r="G985" s="38">
        <f t="shared" si="233"/>
        <v>2.2736250000889415E-3</v>
      </c>
      <c r="H985" s="38">
        <f t="shared" si="234"/>
        <v>0.40244372100000003</v>
      </c>
      <c r="I985" s="38">
        <f t="shared" si="235"/>
        <v>0.80734234869810007</v>
      </c>
      <c r="J985" s="38">
        <f t="shared" si="236"/>
        <v>1.6196094857232586</v>
      </c>
      <c r="K985" s="38">
        <f t="shared" si="237"/>
        <v>4.5611191126784254E-3</v>
      </c>
      <c r="L985" s="38">
        <f t="shared" si="238"/>
        <v>9.1500610519441895E-3</v>
      </c>
      <c r="M985" s="38">
        <f t="shared" ca="1" si="239"/>
        <v>4.9195730014491776E-3</v>
      </c>
      <c r="N985" s="38">
        <f t="shared" ca="1" si="240"/>
        <v>3.1743397930238271E-5</v>
      </c>
      <c r="O985" s="128">
        <f t="shared" ca="1" si="241"/>
        <v>84664.274880207784</v>
      </c>
      <c r="P985" s="38">
        <f t="shared" ca="1" si="242"/>
        <v>4504065.2885543024</v>
      </c>
      <c r="Q985" s="38">
        <f t="shared" ca="1" si="243"/>
        <v>5827389.021534849</v>
      </c>
      <c r="R985" s="12">
        <f t="shared" ca="1" si="244"/>
        <v>1.7816676999440235E-2</v>
      </c>
    </row>
    <row r="986" spans="1:18" x14ac:dyDescent="0.2">
      <c r="A986" s="12">
        <v>20214</v>
      </c>
      <c r="B986" s="12">
        <v>4.0375000025960617E-3</v>
      </c>
      <c r="C986" s="125">
        <v>1</v>
      </c>
      <c r="D986" s="127">
        <f t="shared" si="230"/>
        <v>2.0213999999999999</v>
      </c>
      <c r="E986" s="127">
        <f t="shared" si="231"/>
        <v>4.0375000025960617E-3</v>
      </c>
      <c r="F986" s="38">
        <f t="shared" si="232"/>
        <v>2.0213999999999999</v>
      </c>
      <c r="G986" s="38">
        <f t="shared" si="233"/>
        <v>4.0375000025960617E-3</v>
      </c>
      <c r="H986" s="38">
        <f t="shared" si="234"/>
        <v>4.0860579599999998</v>
      </c>
      <c r="I986" s="38">
        <f t="shared" si="235"/>
        <v>8.2595575603439997</v>
      </c>
      <c r="J986" s="38">
        <f t="shared" si="236"/>
        <v>16.69586965247936</v>
      </c>
      <c r="K986" s="38">
        <f t="shared" si="237"/>
        <v>8.1614025052476787E-3</v>
      </c>
      <c r="L986" s="38">
        <f t="shared" si="238"/>
        <v>1.6497459024107656E-2</v>
      </c>
      <c r="M986" s="38">
        <f t="shared" ca="1" si="239"/>
        <v>4.8933111456056881E-3</v>
      </c>
      <c r="N986" s="38">
        <f t="shared" ca="1" si="240"/>
        <v>7.3241271249944326E-7</v>
      </c>
      <c r="O986" s="128">
        <f t="shared" ca="1" si="241"/>
        <v>7281991.6505669663</v>
      </c>
      <c r="P986" s="38">
        <f t="shared" ca="1" si="242"/>
        <v>565861767.01565754</v>
      </c>
      <c r="Q986" s="38">
        <f t="shared" ca="1" si="243"/>
        <v>658183073.4624939</v>
      </c>
      <c r="R986" s="12">
        <f t="shared" ca="1" si="244"/>
        <v>-8.5581114300962643E-4</v>
      </c>
    </row>
    <row r="987" spans="1:18" x14ac:dyDescent="0.2">
      <c r="A987" s="12">
        <v>20607</v>
      </c>
      <c r="B987" s="12">
        <v>4.9387500039301813E-3</v>
      </c>
      <c r="C987" s="125">
        <v>1</v>
      </c>
      <c r="D987" s="127">
        <f t="shared" si="230"/>
        <v>2.0607000000000002</v>
      </c>
      <c r="E987" s="127">
        <f t="shared" si="231"/>
        <v>4.9387500039301813E-3</v>
      </c>
      <c r="F987" s="38">
        <f t="shared" si="232"/>
        <v>2.0607000000000002</v>
      </c>
      <c r="G987" s="38">
        <f t="shared" si="233"/>
        <v>4.9387500039301813E-3</v>
      </c>
      <c r="H987" s="38">
        <f t="shared" si="234"/>
        <v>4.2464844900000012</v>
      </c>
      <c r="I987" s="38">
        <f t="shared" si="235"/>
        <v>8.7507305885430036</v>
      </c>
      <c r="J987" s="38">
        <f t="shared" si="236"/>
        <v>18.032630523810568</v>
      </c>
      <c r="K987" s="38">
        <f t="shared" si="237"/>
        <v>1.0177282133098925E-2</v>
      </c>
      <c r="L987" s="38">
        <f t="shared" si="238"/>
        <v>2.0972325291676957E-2</v>
      </c>
      <c r="M987" s="38">
        <f t="shared" ca="1" si="239"/>
        <v>4.8209142195908914E-3</v>
      </c>
      <c r="N987" s="38">
        <f t="shared" ca="1" si="240"/>
        <v>1.3885272070855628E-8</v>
      </c>
      <c r="O987" s="128">
        <f t="shared" ca="1" si="241"/>
        <v>4443865.2327363072</v>
      </c>
      <c r="P987" s="38">
        <f t="shared" ca="1" si="242"/>
        <v>935358953.08491659</v>
      </c>
      <c r="Q987" s="38">
        <f t="shared" ca="1" si="243"/>
        <v>879179880.48188877</v>
      </c>
      <c r="R987" s="12">
        <f t="shared" ca="1" si="244"/>
        <v>1.1783578433928986E-4</v>
      </c>
    </row>
    <row r="988" spans="1:18" x14ac:dyDescent="0.2">
      <c r="A988" s="12">
        <v>20626</v>
      </c>
      <c r="B988" s="12">
        <v>3.8924999971641228E-3</v>
      </c>
      <c r="C988" s="125">
        <v>1</v>
      </c>
      <c r="D988" s="127">
        <f t="shared" si="230"/>
        <v>2.0626000000000002</v>
      </c>
      <c r="E988" s="127">
        <f t="shared" si="231"/>
        <v>3.8924999971641228E-3</v>
      </c>
      <c r="F988" s="38">
        <f t="shared" si="232"/>
        <v>2.0626000000000002</v>
      </c>
      <c r="G988" s="38">
        <f t="shared" si="233"/>
        <v>3.8924999971641228E-3</v>
      </c>
      <c r="H988" s="38">
        <f t="shared" si="234"/>
        <v>4.2543187600000012</v>
      </c>
      <c r="I988" s="38">
        <f t="shared" si="235"/>
        <v>8.7749578743760033</v>
      </c>
      <c r="J988" s="38">
        <f t="shared" si="236"/>
        <v>18.099228111687946</v>
      </c>
      <c r="K988" s="38">
        <f t="shared" si="237"/>
        <v>8.0286704941507202E-3</v>
      </c>
      <c r="L988" s="38">
        <f t="shared" si="238"/>
        <v>1.6559935761235278E-2</v>
      </c>
      <c r="M988" s="38">
        <f t="shared" ca="1" si="239"/>
        <v>4.8172338979942959E-3</v>
      </c>
      <c r="N988" s="38">
        <f t="shared" ca="1" si="240"/>
        <v>8.5513278734458847E-7</v>
      </c>
      <c r="O988" s="128">
        <f t="shared" ca="1" si="241"/>
        <v>4317046.5557080638</v>
      </c>
      <c r="P988" s="38">
        <f t="shared" ca="1" si="242"/>
        <v>956030515.29321086</v>
      </c>
      <c r="Q988" s="38">
        <f t="shared" ca="1" si="243"/>
        <v>890900333.73991895</v>
      </c>
      <c r="R988" s="12">
        <f t="shared" ca="1" si="244"/>
        <v>-9.2473390083017311E-4</v>
      </c>
    </row>
    <row r="989" spans="1:18" x14ac:dyDescent="0.2">
      <c r="A989" s="12">
        <v>20627</v>
      </c>
      <c r="B989" s="12">
        <v>1.2373749996186234E-2</v>
      </c>
      <c r="C989" s="125">
        <v>1</v>
      </c>
      <c r="D989" s="127">
        <f t="shared" si="230"/>
        <v>2.0627</v>
      </c>
      <c r="E989" s="127">
        <f t="shared" si="231"/>
        <v>1.2373749996186234E-2</v>
      </c>
      <c r="F989" s="38">
        <f t="shared" si="232"/>
        <v>2.0627</v>
      </c>
      <c r="G989" s="38">
        <f t="shared" si="233"/>
        <v>1.2373749996186234E-2</v>
      </c>
      <c r="H989" s="38">
        <f t="shared" si="234"/>
        <v>4.2547312899999996</v>
      </c>
      <c r="I989" s="38">
        <f t="shared" si="235"/>
        <v>8.7762342318829987</v>
      </c>
      <c r="J989" s="38">
        <f t="shared" si="236"/>
        <v>18.10273835010506</v>
      </c>
      <c r="K989" s="38">
        <f t="shared" si="237"/>
        <v>2.5523334117133346E-2</v>
      </c>
      <c r="L989" s="38">
        <f t="shared" si="238"/>
        <v>5.264698128341095E-2</v>
      </c>
      <c r="M989" s="38">
        <f t="shared" ca="1" si="239"/>
        <v>4.8170397364188031E-3</v>
      </c>
      <c r="N989" s="38">
        <f t="shared" ca="1" si="240"/>
        <v>5.7103869950074352E-5</v>
      </c>
      <c r="O989" s="128">
        <f t="shared" ca="1" si="241"/>
        <v>4310404.1722411579</v>
      </c>
      <c r="P989" s="38">
        <f t="shared" ca="1" si="242"/>
        <v>957125945.08624852</v>
      </c>
      <c r="Q989" s="38">
        <f t="shared" ca="1" si="243"/>
        <v>891519929.33056664</v>
      </c>
      <c r="R989" s="12">
        <f t="shared" ca="1" si="244"/>
        <v>7.556710259767431E-3</v>
      </c>
    </row>
    <row r="990" spans="1:18" x14ac:dyDescent="0.2">
      <c r="A990" s="12">
        <v>20635</v>
      </c>
      <c r="B990" s="12">
        <v>5.03374999971129E-3</v>
      </c>
      <c r="C990" s="125">
        <v>1</v>
      </c>
      <c r="D990" s="127">
        <f t="shared" si="230"/>
        <v>2.0634999999999999</v>
      </c>
      <c r="E990" s="127">
        <f t="shared" si="231"/>
        <v>5.03374999971129E-3</v>
      </c>
      <c r="F990" s="38">
        <f t="shared" si="232"/>
        <v>2.0634999999999999</v>
      </c>
      <c r="G990" s="38">
        <f t="shared" si="233"/>
        <v>5.03374999971129E-3</v>
      </c>
      <c r="H990" s="38">
        <f t="shared" si="234"/>
        <v>4.2580322499999994</v>
      </c>
      <c r="I990" s="38">
        <f t="shared" si="235"/>
        <v>8.786449547874998</v>
      </c>
      <c r="J990" s="38">
        <f t="shared" si="236"/>
        <v>18.130838642040057</v>
      </c>
      <c r="K990" s="38">
        <f t="shared" si="237"/>
        <v>1.0387143124404247E-2</v>
      </c>
      <c r="L990" s="38">
        <f t="shared" si="238"/>
        <v>2.1433869837208162E-2</v>
      </c>
      <c r="M990" s="38">
        <f t="shared" ca="1" si="239"/>
        <v>4.8154847862350511E-3</v>
      </c>
      <c r="N990" s="38">
        <f t="shared" ca="1" si="240"/>
        <v>4.763970341382814E-8</v>
      </c>
      <c r="O990" s="128">
        <f t="shared" ca="1" si="241"/>
        <v>4257382.7666849056</v>
      </c>
      <c r="P990" s="38">
        <f t="shared" ca="1" si="242"/>
        <v>965916282.52622962</v>
      </c>
      <c r="Q990" s="38">
        <f t="shared" ca="1" si="243"/>
        <v>896486541.03173077</v>
      </c>
      <c r="R990" s="12">
        <f t="shared" ca="1" si="244"/>
        <v>2.182652134762389E-4</v>
      </c>
    </row>
    <row r="991" spans="1:18" x14ac:dyDescent="0.2">
      <c r="A991" s="12">
        <v>20715</v>
      </c>
      <c r="B991" s="12">
        <v>4.7337499927380122E-3</v>
      </c>
      <c r="C991" s="125">
        <v>1</v>
      </c>
      <c r="D991" s="127">
        <f t="shared" si="230"/>
        <v>2.0714999999999999</v>
      </c>
      <c r="E991" s="127">
        <f t="shared" si="231"/>
        <v>4.7337499927380122E-3</v>
      </c>
      <c r="F991" s="38">
        <f t="shared" si="232"/>
        <v>2.0714999999999999</v>
      </c>
      <c r="G991" s="38">
        <f t="shared" si="233"/>
        <v>4.7337499927380122E-3</v>
      </c>
      <c r="H991" s="38">
        <f t="shared" si="234"/>
        <v>4.2911122499999994</v>
      </c>
      <c r="I991" s="38">
        <f t="shared" si="235"/>
        <v>8.8890390258749985</v>
      </c>
      <c r="J991" s="38">
        <f t="shared" si="236"/>
        <v>18.41364434210006</v>
      </c>
      <c r="K991" s="38">
        <f t="shared" si="237"/>
        <v>9.8059631099567911E-3</v>
      </c>
      <c r="L991" s="38">
        <f t="shared" si="238"/>
        <v>2.0313052582275493E-2</v>
      </c>
      <c r="M991" s="38">
        <f t="shared" ca="1" si="239"/>
        <v>4.799773209928776E-3</v>
      </c>
      <c r="N991" s="38">
        <f t="shared" ca="1" si="240"/>
        <v>4.3590652082187636E-9</v>
      </c>
      <c r="O991" s="128">
        <f t="shared" ca="1" si="241"/>
        <v>3739124.6016735346</v>
      </c>
      <c r="P991" s="38">
        <f t="shared" ca="1" si="242"/>
        <v>1056471264.5275314</v>
      </c>
      <c r="Q991" s="38">
        <f t="shared" ca="1" si="243"/>
        <v>947121801.33893108</v>
      </c>
      <c r="R991" s="12">
        <f t="shared" ca="1" si="244"/>
        <v>-6.6023217190763761E-5</v>
      </c>
    </row>
    <row r="992" spans="1:18" x14ac:dyDescent="0.2">
      <c r="A992" s="12">
        <v>20760.5</v>
      </c>
      <c r="B992" s="12">
        <v>4.375625001557637E-3</v>
      </c>
      <c r="C992" s="125">
        <v>1</v>
      </c>
      <c r="D992" s="127">
        <f t="shared" si="230"/>
        <v>2.07605</v>
      </c>
      <c r="E992" s="127">
        <f t="shared" si="231"/>
        <v>4.375625001557637E-3</v>
      </c>
      <c r="F992" s="38">
        <f t="shared" si="232"/>
        <v>2.07605</v>
      </c>
      <c r="G992" s="38">
        <f t="shared" si="233"/>
        <v>4.375625001557637E-3</v>
      </c>
      <c r="H992" s="38">
        <f t="shared" si="234"/>
        <v>4.3099836025</v>
      </c>
      <c r="I992" s="38">
        <f t="shared" si="235"/>
        <v>8.9477414579701247</v>
      </c>
      <c r="J992" s="38">
        <f t="shared" si="236"/>
        <v>18.575958653818876</v>
      </c>
      <c r="K992" s="38">
        <f t="shared" si="237"/>
        <v>9.084016284483732E-3</v>
      </c>
      <c r="L992" s="38">
        <f t="shared" si="238"/>
        <v>1.8858872007402452E-2</v>
      </c>
      <c r="M992" s="38">
        <f t="shared" ca="1" si="239"/>
        <v>4.7907057898626416E-3</v>
      </c>
      <c r="N992" s="38">
        <f t="shared" ca="1" si="240"/>
        <v>1.7229206081990402E-7</v>
      </c>
      <c r="O992" s="128">
        <f t="shared" ca="1" si="241"/>
        <v>3454616.895110222</v>
      </c>
      <c r="P992" s="38">
        <f t="shared" ca="1" si="242"/>
        <v>1110151391.4851236</v>
      </c>
      <c r="Q992" s="38">
        <f t="shared" ca="1" si="243"/>
        <v>976714415.47012508</v>
      </c>
      <c r="R992" s="12">
        <f t="shared" ca="1" si="244"/>
        <v>-4.1508078830500457E-4</v>
      </c>
    </row>
    <row r="993" spans="1:18" x14ac:dyDescent="0.2">
      <c r="A993" s="12">
        <v>20880</v>
      </c>
      <c r="B993" s="12">
        <v>4.4899999993504025E-3</v>
      </c>
      <c r="C993" s="125">
        <v>1</v>
      </c>
      <c r="D993" s="127">
        <f t="shared" si="230"/>
        <v>2.0880000000000001</v>
      </c>
      <c r="E993" s="127">
        <f t="shared" si="231"/>
        <v>4.4899999993504025E-3</v>
      </c>
      <c r="F993" s="38">
        <f t="shared" si="232"/>
        <v>2.0880000000000001</v>
      </c>
      <c r="G993" s="38">
        <f t="shared" si="233"/>
        <v>4.4899999993504025E-3</v>
      </c>
      <c r="H993" s="38">
        <f t="shared" si="234"/>
        <v>4.3597440000000001</v>
      </c>
      <c r="I993" s="38">
        <f t="shared" si="235"/>
        <v>9.1031454720000013</v>
      </c>
      <c r="J993" s="38">
        <f t="shared" si="236"/>
        <v>19.007367745536005</v>
      </c>
      <c r="K993" s="38">
        <f t="shared" si="237"/>
        <v>9.3751199986436412E-3</v>
      </c>
      <c r="L993" s="38">
        <f t="shared" si="238"/>
        <v>1.9575250557167925E-2</v>
      </c>
      <c r="M993" s="38">
        <f t="shared" ca="1" si="239"/>
        <v>4.7664374218084875E-3</v>
      </c>
      <c r="N993" s="38">
        <f t="shared" ca="1" si="240"/>
        <v>7.6417648535269776E-8</v>
      </c>
      <c r="O993" s="128">
        <f t="shared" ca="1" si="241"/>
        <v>2746364.1692476342</v>
      </c>
      <c r="P993" s="38">
        <f t="shared" ca="1" si="242"/>
        <v>1258819885.9304338</v>
      </c>
      <c r="Q993" s="38">
        <f t="shared" ca="1" si="243"/>
        <v>1057225932.2512866</v>
      </c>
      <c r="R993" s="12">
        <f t="shared" ca="1" si="244"/>
        <v>-2.7643742245808504E-4</v>
      </c>
    </row>
    <row r="994" spans="1:18" x14ac:dyDescent="0.2">
      <c r="A994" s="12">
        <v>20880</v>
      </c>
      <c r="B994" s="12">
        <v>4.4899999993504025E-3</v>
      </c>
      <c r="C994" s="125">
        <v>1</v>
      </c>
      <c r="D994" s="127">
        <f t="shared" si="230"/>
        <v>2.0880000000000001</v>
      </c>
      <c r="E994" s="127">
        <f t="shared" si="231"/>
        <v>4.4899999993504025E-3</v>
      </c>
      <c r="F994" s="38">
        <f t="shared" si="232"/>
        <v>2.0880000000000001</v>
      </c>
      <c r="G994" s="38">
        <f t="shared" si="233"/>
        <v>4.4899999993504025E-3</v>
      </c>
      <c r="H994" s="38">
        <f t="shared" si="234"/>
        <v>4.3597440000000001</v>
      </c>
      <c r="I994" s="38">
        <f t="shared" si="235"/>
        <v>9.1031454720000013</v>
      </c>
      <c r="J994" s="38">
        <f t="shared" si="236"/>
        <v>19.007367745536005</v>
      </c>
      <c r="K994" s="38">
        <f t="shared" si="237"/>
        <v>9.3751199986436412E-3</v>
      </c>
      <c r="L994" s="38">
        <f t="shared" si="238"/>
        <v>1.9575250557167925E-2</v>
      </c>
      <c r="M994" s="38">
        <f t="shared" ca="1" si="239"/>
        <v>4.7664374218084875E-3</v>
      </c>
      <c r="N994" s="38">
        <f t="shared" ca="1" si="240"/>
        <v>7.6417648535269776E-8</v>
      </c>
      <c r="O994" s="128">
        <f t="shared" ca="1" si="241"/>
        <v>2746364.1692476342</v>
      </c>
      <c r="P994" s="38">
        <f t="shared" ca="1" si="242"/>
        <v>1258819885.9304338</v>
      </c>
      <c r="Q994" s="38">
        <f t="shared" ca="1" si="243"/>
        <v>1057225932.2512866</v>
      </c>
      <c r="R994" s="12">
        <f t="shared" ca="1" si="244"/>
        <v>-2.7643742245808504E-4</v>
      </c>
    </row>
    <row r="995" spans="1:18" x14ac:dyDescent="0.2">
      <c r="A995" s="12">
        <v>21270</v>
      </c>
      <c r="B995" s="12">
        <v>3.4774999949149787E-3</v>
      </c>
      <c r="C995" s="125">
        <v>1</v>
      </c>
      <c r="D995" s="127">
        <f t="shared" si="230"/>
        <v>2.1269999999999998</v>
      </c>
      <c r="E995" s="127">
        <f t="shared" si="231"/>
        <v>3.4774999949149787E-3</v>
      </c>
      <c r="F995" s="38">
        <f t="shared" si="232"/>
        <v>2.1269999999999998</v>
      </c>
      <c r="G995" s="38">
        <f t="shared" si="233"/>
        <v>3.4774999949149787E-3</v>
      </c>
      <c r="H995" s="38">
        <f t="shared" si="234"/>
        <v>4.5241289999999994</v>
      </c>
      <c r="I995" s="38">
        <f t="shared" si="235"/>
        <v>9.6228223829999973</v>
      </c>
      <c r="J995" s="38">
        <f t="shared" si="236"/>
        <v>20.467743208640993</v>
      </c>
      <c r="K995" s="38">
        <f t="shared" si="237"/>
        <v>7.3966424891841586E-3</v>
      </c>
      <c r="L995" s="38">
        <f t="shared" si="238"/>
        <v>1.5732658574494705E-2</v>
      </c>
      <c r="M995" s="38">
        <f t="shared" ca="1" si="239"/>
        <v>4.6826606415407406E-3</v>
      </c>
      <c r="N995" s="38">
        <f t="shared" ca="1" si="240"/>
        <v>1.4524121841754245E-6</v>
      </c>
      <c r="O995" s="128">
        <f t="shared" ca="1" si="241"/>
        <v>912689.04737377225</v>
      </c>
      <c r="P995" s="38">
        <f t="shared" ca="1" si="242"/>
        <v>1825339314.9324675</v>
      </c>
      <c r="Q995" s="38">
        <f t="shared" ca="1" si="243"/>
        <v>1349242603.708528</v>
      </c>
      <c r="R995" s="12">
        <f t="shared" ca="1" si="244"/>
        <v>-1.2051606466257619E-3</v>
      </c>
    </row>
    <row r="996" spans="1:18" x14ac:dyDescent="0.2">
      <c r="A996" s="12">
        <v>21427</v>
      </c>
      <c r="B996" s="12">
        <v>3.363749994605314E-3</v>
      </c>
      <c r="C996" s="125">
        <v>1</v>
      </c>
      <c r="D996" s="127">
        <f t="shared" si="230"/>
        <v>2.1427</v>
      </c>
      <c r="E996" s="127">
        <f t="shared" si="231"/>
        <v>3.363749994605314E-3</v>
      </c>
      <c r="F996" s="38">
        <f t="shared" si="232"/>
        <v>2.1427</v>
      </c>
      <c r="G996" s="38">
        <f t="shared" si="233"/>
        <v>3.363749994605314E-3</v>
      </c>
      <c r="H996" s="38">
        <f t="shared" si="234"/>
        <v>4.5911632899999999</v>
      </c>
      <c r="I996" s="38">
        <f t="shared" si="235"/>
        <v>9.8374855814829996</v>
      </c>
      <c r="J996" s="38">
        <f t="shared" si="236"/>
        <v>21.078780355443623</v>
      </c>
      <c r="K996" s="38">
        <f t="shared" si="237"/>
        <v>7.2075071134408064E-3</v>
      </c>
      <c r="L996" s="38">
        <f t="shared" si="238"/>
        <v>1.5443525491969616E-2</v>
      </c>
      <c r="M996" s="38">
        <f t="shared" ca="1" si="239"/>
        <v>4.6469580158551276E-3</v>
      </c>
      <c r="N996" s="38">
        <f t="shared" ca="1" si="240"/>
        <v>1.6466228257998623E-6</v>
      </c>
      <c r="O996" s="128">
        <f t="shared" ca="1" si="241"/>
        <v>427187.77519804623</v>
      </c>
      <c r="P996" s="38">
        <f t="shared" ca="1" si="242"/>
        <v>2090602087.2129571</v>
      </c>
      <c r="Q996" s="38">
        <f t="shared" ca="1" si="243"/>
        <v>1480045236.3383672</v>
      </c>
      <c r="R996" s="12">
        <f t="shared" ca="1" si="244"/>
        <v>-1.2832080212498136E-3</v>
      </c>
    </row>
    <row r="997" spans="1:18" x14ac:dyDescent="0.2">
      <c r="A997" s="12">
        <v>21547.5</v>
      </c>
      <c r="B997" s="12">
        <v>3.5493749965098687E-3</v>
      </c>
      <c r="C997" s="125">
        <v>1</v>
      </c>
      <c r="D997" s="127">
        <f t="shared" si="230"/>
        <v>2.1547499999999999</v>
      </c>
      <c r="E997" s="127">
        <f t="shared" si="231"/>
        <v>3.5493749965098687E-3</v>
      </c>
      <c r="F997" s="38">
        <f t="shared" si="232"/>
        <v>2.1547499999999999</v>
      </c>
      <c r="G997" s="38">
        <f t="shared" si="233"/>
        <v>3.5493749965098687E-3</v>
      </c>
      <c r="H997" s="38">
        <f t="shared" si="234"/>
        <v>4.6429475624999998</v>
      </c>
      <c r="I997" s="38">
        <f t="shared" si="235"/>
        <v>10.004391260296874</v>
      </c>
      <c r="J997" s="38">
        <f t="shared" si="236"/>
        <v>21.556962068124687</v>
      </c>
      <c r="K997" s="38">
        <f t="shared" si="237"/>
        <v>7.6480157737296396E-3</v>
      </c>
      <c r="L997" s="38">
        <f t="shared" si="238"/>
        <v>1.6479561988443941E-2</v>
      </c>
      <c r="M997" s="38">
        <f t="shared" ca="1" si="239"/>
        <v>4.6187858571790832E-3</v>
      </c>
      <c r="N997" s="38">
        <f t="shared" ca="1" si="240"/>
        <v>1.1436395889172702E-6</v>
      </c>
      <c r="O997" s="128">
        <f t="shared" ca="1" si="241"/>
        <v>171826.14899774257</v>
      </c>
      <c r="P997" s="38">
        <f t="shared" ca="1" si="242"/>
        <v>2309498398.709044</v>
      </c>
      <c r="Q997" s="38">
        <f t="shared" ca="1" si="243"/>
        <v>1585835098.0771492</v>
      </c>
      <c r="R997" s="12">
        <f t="shared" ca="1" si="244"/>
        <v>-1.0694108606692145E-3</v>
      </c>
    </row>
    <row r="998" spans="1:18" x14ac:dyDescent="0.2">
      <c r="A998" s="12">
        <v>21738.5</v>
      </c>
      <c r="B998" s="12">
        <v>5.3581249958369881E-3</v>
      </c>
      <c r="C998" s="125">
        <v>1</v>
      </c>
      <c r="D998" s="127">
        <f t="shared" si="230"/>
        <v>2.1738499999999998</v>
      </c>
      <c r="E998" s="127">
        <f t="shared" si="231"/>
        <v>5.3581249958369881E-3</v>
      </c>
      <c r="F998" s="38">
        <f t="shared" si="232"/>
        <v>2.1738499999999998</v>
      </c>
      <c r="G998" s="38">
        <f t="shared" si="233"/>
        <v>5.3581249958369881E-3</v>
      </c>
      <c r="H998" s="38">
        <f t="shared" si="234"/>
        <v>4.7256238224999993</v>
      </c>
      <c r="I998" s="38">
        <f t="shared" si="235"/>
        <v>10.272797346541623</v>
      </c>
      <c r="J998" s="38">
        <f t="shared" si="236"/>
        <v>22.331520511779505</v>
      </c>
      <c r="K998" s="38">
        <f t="shared" si="237"/>
        <v>1.1647760022200236E-2</v>
      </c>
      <c r="L998" s="38">
        <f t="shared" si="238"/>
        <v>2.5320483124259982E-2</v>
      </c>
      <c r="M998" s="38">
        <f t="shared" ca="1" si="239"/>
        <v>4.5727615072761567E-3</v>
      </c>
      <c r="N998" s="38">
        <f t="shared" ca="1" si="240"/>
        <v>6.1679580916443917E-7</v>
      </c>
      <c r="O998" s="128">
        <f t="shared" ca="1" si="241"/>
        <v>495.62401593898437</v>
      </c>
      <c r="P998" s="38">
        <f t="shared" ca="1" si="242"/>
        <v>2684733726.6519513</v>
      </c>
      <c r="Q998" s="38">
        <f t="shared" ca="1" si="243"/>
        <v>1763424612.0489054</v>
      </c>
      <c r="R998" s="12">
        <f t="shared" ca="1" si="244"/>
        <v>7.8536348856083141E-4</v>
      </c>
    </row>
    <row r="999" spans="1:18" x14ac:dyDescent="0.2">
      <c r="A999" s="12">
        <v>21775</v>
      </c>
      <c r="B999" s="12">
        <v>3.4587499976623803E-3</v>
      </c>
      <c r="C999" s="125">
        <v>1</v>
      </c>
      <c r="D999" s="127">
        <f t="shared" si="230"/>
        <v>2.1775000000000002</v>
      </c>
      <c r="E999" s="127">
        <f t="shared" si="231"/>
        <v>3.4587499976623803E-3</v>
      </c>
      <c r="F999" s="38">
        <f t="shared" si="232"/>
        <v>2.1775000000000002</v>
      </c>
      <c r="G999" s="38">
        <f t="shared" si="233"/>
        <v>3.4587499976623803E-3</v>
      </c>
      <c r="H999" s="38">
        <f t="shared" si="234"/>
        <v>4.7415062500000014</v>
      </c>
      <c r="I999" s="38">
        <f t="shared" si="235"/>
        <v>10.324629859375005</v>
      </c>
      <c r="J999" s="38">
        <f t="shared" si="236"/>
        <v>22.481881518789073</v>
      </c>
      <c r="K999" s="38">
        <f t="shared" si="237"/>
        <v>7.5314281199098335E-3</v>
      </c>
      <c r="L999" s="38">
        <f t="shared" si="238"/>
        <v>1.6399684731103665E-2</v>
      </c>
      <c r="M999" s="38">
        <f t="shared" ca="1" si="239"/>
        <v>4.5637751096587829E-3</v>
      </c>
      <c r="N999" s="38">
        <f t="shared" ca="1" si="240"/>
        <v>1.221080498142662E-6</v>
      </c>
      <c r="O999" s="128">
        <f t="shared" ca="1" si="241"/>
        <v>2976.1749141943269</v>
      </c>
      <c r="P999" s="38">
        <f t="shared" ca="1" si="242"/>
        <v>2760496202.2183204</v>
      </c>
      <c r="Q999" s="38">
        <f t="shared" ca="1" si="243"/>
        <v>1798776256.5102489</v>
      </c>
      <c r="R999" s="12">
        <f t="shared" ca="1" si="244"/>
        <v>-1.1050251119964025E-3</v>
      </c>
    </row>
    <row r="1000" spans="1:18" x14ac:dyDescent="0.2">
      <c r="A1000" s="12">
        <v>21783</v>
      </c>
      <c r="B1000" s="12">
        <v>8.2874999498017132E-4</v>
      </c>
      <c r="C1000" s="125">
        <v>1</v>
      </c>
      <c r="D1000" s="127">
        <f t="shared" si="230"/>
        <v>2.1783000000000001</v>
      </c>
      <c r="E1000" s="127">
        <f t="shared" si="231"/>
        <v>8.2874999498017132E-4</v>
      </c>
      <c r="F1000" s="38">
        <f t="shared" si="232"/>
        <v>2.1783000000000001</v>
      </c>
      <c r="G1000" s="38">
        <f t="shared" si="233"/>
        <v>8.2874999498017132E-4</v>
      </c>
      <c r="H1000" s="38">
        <f t="shared" si="234"/>
        <v>4.7449908900000004</v>
      </c>
      <c r="I1000" s="38">
        <f t="shared" si="235"/>
        <v>10.336013655687001</v>
      </c>
      <c r="J1000" s="38">
        <f t="shared" si="236"/>
        <v>22.514938546182997</v>
      </c>
      <c r="K1000" s="38">
        <f t="shared" si="237"/>
        <v>1.8052661140653074E-3</v>
      </c>
      <c r="L1000" s="38">
        <f t="shared" si="238"/>
        <v>3.9324111762684593E-3</v>
      </c>
      <c r="M1000" s="38">
        <f t="shared" ca="1" si="239"/>
        <v>4.5617972924519908E-3</v>
      </c>
      <c r="N1000" s="38">
        <f t="shared" ca="1" si="240"/>
        <v>1.3935642125161655E-5</v>
      </c>
      <c r="O1000" s="128">
        <f t="shared" ca="1" si="241"/>
        <v>5108.0367758765287</v>
      </c>
      <c r="P1000" s="38">
        <f t="shared" ca="1" si="242"/>
        <v>2777278736.2012033</v>
      </c>
      <c r="Q1000" s="38">
        <f t="shared" ca="1" si="243"/>
        <v>1806586130.300709</v>
      </c>
      <c r="R1000" s="12">
        <f t="shared" ca="1" si="244"/>
        <v>-3.7330472974718195E-3</v>
      </c>
    </row>
    <row r="1001" spans="1:18" x14ac:dyDescent="0.2">
      <c r="A1001" s="12">
        <v>21864</v>
      </c>
      <c r="B1001" s="12">
        <v>4.0000000008149073E-3</v>
      </c>
      <c r="C1001" s="125">
        <v>1</v>
      </c>
      <c r="D1001" s="127">
        <f t="shared" si="230"/>
        <v>2.1863999999999999</v>
      </c>
      <c r="E1001" s="127">
        <f t="shared" si="231"/>
        <v>4.0000000008149073E-3</v>
      </c>
      <c r="F1001" s="38">
        <f t="shared" si="232"/>
        <v>2.1863999999999999</v>
      </c>
      <c r="G1001" s="38">
        <f t="shared" si="233"/>
        <v>4.0000000008149073E-3</v>
      </c>
      <c r="H1001" s="38">
        <f t="shared" si="234"/>
        <v>4.7803449599999999</v>
      </c>
      <c r="I1001" s="38">
        <f t="shared" si="235"/>
        <v>10.451746220543999</v>
      </c>
      <c r="J1001" s="38">
        <f t="shared" si="236"/>
        <v>22.8516979365974</v>
      </c>
      <c r="K1001" s="38">
        <f t="shared" si="237"/>
        <v>8.7456000017817129E-3</v>
      </c>
      <c r="L1001" s="38">
        <f t="shared" si="238"/>
        <v>1.9121379843895538E-2</v>
      </c>
      <c r="M1001" s="38">
        <f t="shared" ca="1" si="239"/>
        <v>4.5416059280563269E-3</v>
      </c>
      <c r="N1001" s="38">
        <f t="shared" ca="1" si="240"/>
        <v>2.9333698042303791E-7</v>
      </c>
      <c r="O1001" s="128">
        <f t="shared" ca="1" si="241"/>
        <v>59711.405368354935</v>
      </c>
      <c r="P1001" s="38">
        <f t="shared" ca="1" si="242"/>
        <v>2950822203.4367342</v>
      </c>
      <c r="Q1001" s="38">
        <f t="shared" ca="1" si="243"/>
        <v>1886917966.6967952</v>
      </c>
      <c r="R1001" s="12">
        <f t="shared" ca="1" si="244"/>
        <v>-5.4160592724141962E-4</v>
      </c>
    </row>
    <row r="1002" spans="1:18" x14ac:dyDescent="0.2">
      <c r="A1002" s="12">
        <v>21998</v>
      </c>
      <c r="B1002" s="12">
        <v>3.7474999990081415E-3</v>
      </c>
      <c r="C1002" s="125">
        <v>1</v>
      </c>
      <c r="D1002" s="127">
        <f t="shared" si="230"/>
        <v>2.1998000000000002</v>
      </c>
      <c r="E1002" s="127">
        <f t="shared" si="231"/>
        <v>3.7474999990081415E-3</v>
      </c>
      <c r="F1002" s="38">
        <f t="shared" si="232"/>
        <v>2.1998000000000002</v>
      </c>
      <c r="G1002" s="38">
        <f t="shared" si="233"/>
        <v>3.7474999990081415E-3</v>
      </c>
      <c r="H1002" s="38">
        <f t="shared" si="234"/>
        <v>4.839120040000001</v>
      </c>
      <c r="I1002" s="38">
        <f t="shared" si="235"/>
        <v>10.645096263992004</v>
      </c>
      <c r="J1002" s="38">
        <f t="shared" si="236"/>
        <v>23.417082761529613</v>
      </c>
      <c r="K1002" s="38">
        <f t="shared" si="237"/>
        <v>8.2437504978181107E-3</v>
      </c>
      <c r="L1002" s="38">
        <f t="shared" si="238"/>
        <v>1.8134602345100281E-2</v>
      </c>
      <c r="M1002" s="38">
        <f t="shared" ca="1" si="239"/>
        <v>4.5075396680301274E-3</v>
      </c>
      <c r="N1002" s="38">
        <f t="shared" ca="1" si="240"/>
        <v>5.7766029848704995E-7</v>
      </c>
      <c r="O1002" s="128">
        <f t="shared" ca="1" si="241"/>
        <v>288170.45144707913</v>
      </c>
      <c r="P1002" s="38">
        <f t="shared" ca="1" si="242"/>
        <v>3252636003.0530705</v>
      </c>
      <c r="Q1002" s="38">
        <f t="shared" ca="1" si="243"/>
        <v>2024907713.202095</v>
      </c>
      <c r="R1002" s="12">
        <f t="shared" ca="1" si="244"/>
        <v>-7.6003966902198593E-4</v>
      </c>
    </row>
    <row r="1003" spans="1:18" x14ac:dyDescent="0.2">
      <c r="A1003" s="12">
        <v>22382.5</v>
      </c>
      <c r="B1003" s="12">
        <v>4.1431249992456287E-3</v>
      </c>
      <c r="C1003" s="125">
        <v>1</v>
      </c>
      <c r="D1003" s="127">
        <f t="shared" si="230"/>
        <v>2.2382499999999999</v>
      </c>
      <c r="E1003" s="127">
        <f t="shared" si="231"/>
        <v>4.1431249992456287E-3</v>
      </c>
      <c r="F1003" s="38">
        <f t="shared" si="232"/>
        <v>2.2382499999999999</v>
      </c>
      <c r="G1003" s="38">
        <f t="shared" si="233"/>
        <v>4.1431249992456287E-3</v>
      </c>
      <c r="H1003" s="38">
        <f t="shared" si="234"/>
        <v>5.0097630624999994</v>
      </c>
      <c r="I1003" s="38">
        <f t="shared" si="235"/>
        <v>11.213102174640623</v>
      </c>
      <c r="J1003" s="38">
        <f t="shared" si="236"/>
        <v>25.097725942389374</v>
      </c>
      <c r="K1003" s="38">
        <f t="shared" si="237"/>
        <v>9.2733495295615285E-3</v>
      </c>
      <c r="L1003" s="38">
        <f t="shared" si="238"/>
        <v>2.0756074584541089E-2</v>
      </c>
      <c r="M1003" s="38">
        <f t="shared" ca="1" si="239"/>
        <v>4.4052001107248388E-3</v>
      </c>
      <c r="N1003" s="38">
        <f t="shared" ca="1" si="240"/>
        <v>6.8683364056840375E-8</v>
      </c>
      <c r="O1003" s="128">
        <f t="shared" ca="1" si="241"/>
        <v>2018023.3573451277</v>
      </c>
      <c r="P1003" s="38">
        <f t="shared" ca="1" si="242"/>
        <v>4225203513.1358676</v>
      </c>
      <c r="Q1003" s="38">
        <f t="shared" ca="1" si="243"/>
        <v>2457473555.5884423</v>
      </c>
      <c r="R1003" s="12">
        <f t="shared" ca="1" si="244"/>
        <v>-2.6207511147921005E-4</v>
      </c>
    </row>
    <row r="1004" spans="1:18" x14ac:dyDescent="0.2">
      <c r="A1004" s="12">
        <v>22476</v>
      </c>
      <c r="B1004" s="12">
        <v>4.1549999950802885E-3</v>
      </c>
      <c r="C1004" s="125">
        <v>1</v>
      </c>
      <c r="D1004" s="127">
        <f t="shared" si="230"/>
        <v>2.2475999999999998</v>
      </c>
      <c r="E1004" s="127">
        <f t="shared" si="231"/>
        <v>4.1549999950802885E-3</v>
      </c>
      <c r="F1004" s="38">
        <f t="shared" si="232"/>
        <v>2.2475999999999998</v>
      </c>
      <c r="G1004" s="38">
        <f t="shared" si="233"/>
        <v>4.1549999950802885E-3</v>
      </c>
      <c r="H1004" s="38">
        <f t="shared" si="234"/>
        <v>5.051705759999999</v>
      </c>
      <c r="I1004" s="38">
        <f t="shared" si="235"/>
        <v>11.354213866175996</v>
      </c>
      <c r="J1004" s="38">
        <f t="shared" si="236"/>
        <v>25.519731085617167</v>
      </c>
      <c r="K1004" s="38">
        <f t="shared" si="237"/>
        <v>9.3387779889424552E-3</v>
      </c>
      <c r="L1004" s="38">
        <f t="shared" si="238"/>
        <v>2.0989837407947062E-2</v>
      </c>
      <c r="M1004" s="38">
        <f t="shared" ca="1" si="239"/>
        <v>4.3792849788449727E-3</v>
      </c>
      <c r="N1004" s="38">
        <f t="shared" ca="1" si="240"/>
        <v>5.0303753942324672E-8</v>
      </c>
      <c r="O1004" s="128">
        <f t="shared" ca="1" si="241"/>
        <v>2707576.7319258689</v>
      </c>
      <c r="P1004" s="38">
        <f t="shared" ca="1" si="242"/>
        <v>4486683376.4374676</v>
      </c>
      <c r="Q1004" s="38">
        <f t="shared" ca="1" si="243"/>
        <v>2571186447.5980396</v>
      </c>
      <c r="R1004" s="12">
        <f t="shared" ca="1" si="244"/>
        <v>-2.2428498376468424E-4</v>
      </c>
    </row>
    <row r="1005" spans="1:18" x14ac:dyDescent="0.2">
      <c r="A1005" s="12">
        <v>22476</v>
      </c>
      <c r="B1005" s="12">
        <v>4.1549999950802885E-3</v>
      </c>
      <c r="C1005" s="125">
        <v>1</v>
      </c>
      <c r="D1005" s="127">
        <f t="shared" si="230"/>
        <v>2.2475999999999998</v>
      </c>
      <c r="E1005" s="127">
        <f t="shared" si="231"/>
        <v>4.1549999950802885E-3</v>
      </c>
      <c r="F1005" s="38">
        <f t="shared" si="232"/>
        <v>2.2475999999999998</v>
      </c>
      <c r="G1005" s="38">
        <f t="shared" si="233"/>
        <v>4.1549999950802885E-3</v>
      </c>
      <c r="H1005" s="38">
        <f t="shared" si="234"/>
        <v>5.051705759999999</v>
      </c>
      <c r="I1005" s="38">
        <f t="shared" si="235"/>
        <v>11.354213866175996</v>
      </c>
      <c r="J1005" s="38">
        <f t="shared" si="236"/>
        <v>25.519731085617167</v>
      </c>
      <c r="K1005" s="38">
        <f t="shared" si="237"/>
        <v>9.3387779889424552E-3</v>
      </c>
      <c r="L1005" s="38">
        <f t="shared" si="238"/>
        <v>2.0989837407947062E-2</v>
      </c>
      <c r="M1005" s="38">
        <f t="shared" ca="1" si="239"/>
        <v>4.3792849788449727E-3</v>
      </c>
      <c r="N1005" s="38">
        <f t="shared" ca="1" si="240"/>
        <v>5.0303753942324672E-8</v>
      </c>
      <c r="O1005" s="128">
        <f t="shared" ca="1" si="241"/>
        <v>2707576.7319258689</v>
      </c>
      <c r="P1005" s="38">
        <f t="shared" ca="1" si="242"/>
        <v>4486683376.4374676</v>
      </c>
      <c r="Q1005" s="38">
        <f t="shared" ca="1" si="243"/>
        <v>2571186447.5980396</v>
      </c>
      <c r="R1005" s="12">
        <f t="shared" ca="1" si="244"/>
        <v>-2.2428498376468424E-4</v>
      </c>
    </row>
    <row r="1006" spans="1:18" x14ac:dyDescent="0.2">
      <c r="A1006" s="12">
        <v>22476</v>
      </c>
      <c r="B1006" s="12">
        <v>4.1549999950802885E-3</v>
      </c>
      <c r="C1006" s="125">
        <v>1</v>
      </c>
      <c r="D1006" s="127">
        <f t="shared" si="230"/>
        <v>2.2475999999999998</v>
      </c>
      <c r="E1006" s="127">
        <f t="shared" si="231"/>
        <v>4.1549999950802885E-3</v>
      </c>
      <c r="F1006" s="38">
        <f t="shared" si="232"/>
        <v>2.2475999999999998</v>
      </c>
      <c r="G1006" s="38">
        <f t="shared" si="233"/>
        <v>4.1549999950802885E-3</v>
      </c>
      <c r="H1006" s="38">
        <f t="shared" si="234"/>
        <v>5.051705759999999</v>
      </c>
      <c r="I1006" s="38">
        <f t="shared" si="235"/>
        <v>11.354213866175996</v>
      </c>
      <c r="J1006" s="38">
        <f t="shared" si="236"/>
        <v>25.519731085617167</v>
      </c>
      <c r="K1006" s="38">
        <f t="shared" si="237"/>
        <v>9.3387779889424552E-3</v>
      </c>
      <c r="L1006" s="38">
        <f t="shared" si="238"/>
        <v>2.0989837407947062E-2</v>
      </c>
      <c r="M1006" s="38">
        <f t="shared" ca="1" si="239"/>
        <v>4.3792849788449727E-3</v>
      </c>
      <c r="N1006" s="38">
        <f t="shared" ca="1" si="240"/>
        <v>5.0303753942324672E-8</v>
      </c>
      <c r="O1006" s="128">
        <f t="shared" ca="1" si="241"/>
        <v>2707576.7319258689</v>
      </c>
      <c r="P1006" s="38">
        <f t="shared" ca="1" si="242"/>
        <v>4486683376.4374676</v>
      </c>
      <c r="Q1006" s="38">
        <f t="shared" ca="1" si="243"/>
        <v>2571186447.5980396</v>
      </c>
      <c r="R1006" s="12">
        <f t="shared" ca="1" si="244"/>
        <v>-2.2428498376468424E-4</v>
      </c>
    </row>
    <row r="1007" spans="1:18" x14ac:dyDescent="0.2">
      <c r="A1007" s="12">
        <v>22476</v>
      </c>
      <c r="B1007" s="12">
        <v>4.1549999950802885E-3</v>
      </c>
      <c r="C1007" s="125">
        <v>1</v>
      </c>
      <c r="D1007" s="127">
        <f t="shared" si="230"/>
        <v>2.2475999999999998</v>
      </c>
      <c r="E1007" s="127">
        <f t="shared" si="231"/>
        <v>4.1549999950802885E-3</v>
      </c>
      <c r="F1007" s="38">
        <f t="shared" si="232"/>
        <v>2.2475999999999998</v>
      </c>
      <c r="G1007" s="38">
        <f t="shared" si="233"/>
        <v>4.1549999950802885E-3</v>
      </c>
      <c r="H1007" s="38">
        <f t="shared" si="234"/>
        <v>5.051705759999999</v>
      </c>
      <c r="I1007" s="38">
        <f t="shared" si="235"/>
        <v>11.354213866175996</v>
      </c>
      <c r="J1007" s="38">
        <f t="shared" si="236"/>
        <v>25.519731085617167</v>
      </c>
      <c r="K1007" s="38">
        <f t="shared" si="237"/>
        <v>9.3387779889424552E-3</v>
      </c>
      <c r="L1007" s="38">
        <f t="shared" si="238"/>
        <v>2.0989837407947062E-2</v>
      </c>
      <c r="M1007" s="38">
        <f t="shared" ca="1" si="239"/>
        <v>4.3792849788449727E-3</v>
      </c>
      <c r="N1007" s="38">
        <f t="shared" ca="1" si="240"/>
        <v>5.0303753942324672E-8</v>
      </c>
      <c r="O1007" s="128">
        <f t="shared" ca="1" si="241"/>
        <v>2707576.7319258689</v>
      </c>
      <c r="P1007" s="38">
        <f t="shared" ca="1" si="242"/>
        <v>4486683376.4374676</v>
      </c>
      <c r="Q1007" s="38">
        <f t="shared" ca="1" si="243"/>
        <v>2571186447.5980396</v>
      </c>
      <c r="R1007" s="12">
        <f t="shared" ca="1" si="244"/>
        <v>-2.2428498376468424E-4</v>
      </c>
    </row>
    <row r="1008" spans="1:18" x14ac:dyDescent="0.2">
      <c r="A1008" s="12">
        <v>22529</v>
      </c>
      <c r="B1008" s="12">
        <v>4.6812499931547791E-3</v>
      </c>
      <c r="C1008" s="125">
        <v>1</v>
      </c>
      <c r="D1008" s="127">
        <f t="shared" si="230"/>
        <v>2.2528999999999999</v>
      </c>
      <c r="E1008" s="127">
        <f t="shared" si="231"/>
        <v>4.6812499931547791E-3</v>
      </c>
      <c r="F1008" s="38">
        <f t="shared" si="232"/>
        <v>2.2528999999999999</v>
      </c>
      <c r="G1008" s="38">
        <f t="shared" si="233"/>
        <v>4.6812499931547791E-3</v>
      </c>
      <c r="H1008" s="38">
        <f t="shared" si="234"/>
        <v>5.0755584099999993</v>
      </c>
      <c r="I1008" s="38">
        <f t="shared" si="235"/>
        <v>11.434725541888998</v>
      </c>
      <c r="J1008" s="38">
        <f t="shared" si="236"/>
        <v>25.761293173321722</v>
      </c>
      <c r="K1008" s="38">
        <f t="shared" si="237"/>
        <v>1.05463881095784E-2</v>
      </c>
      <c r="L1008" s="38">
        <f t="shared" si="238"/>
        <v>2.3759957772069178E-2</v>
      </c>
      <c r="M1008" s="38">
        <f t="shared" ca="1" si="239"/>
        <v>4.3644163641278419E-3</v>
      </c>
      <c r="N1008" s="38">
        <f t="shared" ca="1" si="240"/>
        <v>1.0038354848237885E-7</v>
      </c>
      <c r="O1008" s="128">
        <f t="shared" ca="1" si="241"/>
        <v>3149529.5312175634</v>
      </c>
      <c r="P1008" s="38">
        <f t="shared" ca="1" si="242"/>
        <v>4639408635.398798</v>
      </c>
      <c r="Q1008" s="38">
        <f t="shared" ca="1" si="243"/>
        <v>2637173225.766396</v>
      </c>
      <c r="R1008" s="12">
        <f t="shared" ca="1" si="244"/>
        <v>3.1683362902693718E-4</v>
      </c>
    </row>
    <row r="1009" spans="1:18" x14ac:dyDescent="0.2">
      <c r="A1009" s="12">
        <v>23032.5</v>
      </c>
      <c r="B1009" s="12">
        <v>-1.0443750070407987E-3</v>
      </c>
      <c r="C1009" s="125">
        <v>1</v>
      </c>
      <c r="D1009" s="127">
        <f t="shared" si="230"/>
        <v>2.3032499999999998</v>
      </c>
      <c r="E1009" s="127">
        <f t="shared" si="231"/>
        <v>-1.0443750070407987E-3</v>
      </c>
      <c r="F1009" s="38">
        <f t="shared" si="232"/>
        <v>2.3032499999999998</v>
      </c>
      <c r="G1009" s="38">
        <f t="shared" si="233"/>
        <v>-1.0443750070407987E-3</v>
      </c>
      <c r="H1009" s="38">
        <f t="shared" si="234"/>
        <v>5.3049605624999989</v>
      </c>
      <c r="I1009" s="38">
        <f t="shared" si="235"/>
        <v>12.218650415578121</v>
      </c>
      <c r="J1009" s="38">
        <f t="shared" si="236"/>
        <v>28.142606569680307</v>
      </c>
      <c r="K1009" s="38">
        <f t="shared" si="237"/>
        <v>-2.4054567349667193E-3</v>
      </c>
      <c r="L1009" s="38">
        <f t="shared" si="238"/>
        <v>-5.5403682248120955E-3</v>
      </c>
      <c r="M1009" s="38">
        <f t="shared" ca="1" si="239"/>
        <v>4.2167138280822438E-3</v>
      </c>
      <c r="N1009" s="38">
        <f t="shared" ca="1" si="240"/>
        <v>2.7679055731056333E-5</v>
      </c>
      <c r="O1009" s="128">
        <f t="shared" ca="1" si="241"/>
        <v>9393848.6228438206</v>
      </c>
      <c r="P1009" s="38">
        <f t="shared" ca="1" si="242"/>
        <v>6260501072.8784914</v>
      </c>
      <c r="Q1009" s="38">
        <f t="shared" ca="1" si="243"/>
        <v>3321406985.2131963</v>
      </c>
      <c r="R1009" s="12">
        <f t="shared" ca="1" si="244"/>
        <v>-5.2610888351230425E-3</v>
      </c>
    </row>
    <row r="1010" spans="1:18" x14ac:dyDescent="0.2">
      <c r="A1010" s="12">
        <v>23053.5</v>
      </c>
      <c r="B1010" s="12">
        <v>4.4518750000861473E-3</v>
      </c>
      <c r="C1010" s="125">
        <v>1</v>
      </c>
      <c r="D1010" s="127">
        <f t="shared" si="230"/>
        <v>2.3053499999999998</v>
      </c>
      <c r="E1010" s="127">
        <f t="shared" si="231"/>
        <v>4.4518750000861473E-3</v>
      </c>
      <c r="F1010" s="38">
        <f t="shared" si="232"/>
        <v>2.3053499999999998</v>
      </c>
      <c r="G1010" s="38">
        <f t="shared" si="233"/>
        <v>4.4518750000861473E-3</v>
      </c>
      <c r="H1010" s="38">
        <f t="shared" si="234"/>
        <v>5.3146386224999986</v>
      </c>
      <c r="I1010" s="38">
        <f t="shared" si="235"/>
        <v>12.25210214838037</v>
      </c>
      <c r="J1010" s="38">
        <f t="shared" si="236"/>
        <v>28.245383687768683</v>
      </c>
      <c r="K1010" s="38">
        <f t="shared" si="237"/>
        <v>1.0263130031448599E-2</v>
      </c>
      <c r="L1010" s="38">
        <f t="shared" si="238"/>
        <v>2.3660106818000026E-2</v>
      </c>
      <c r="M1010" s="38">
        <f t="shared" ca="1" si="239"/>
        <v>4.2102998690795295E-3</v>
      </c>
      <c r="N1010" s="38">
        <f t="shared" ca="1" si="240"/>
        <v>5.8358543920864564E-8</v>
      </c>
      <c r="O1010" s="128">
        <f t="shared" ca="1" si="241"/>
        <v>9741985.5590222348</v>
      </c>
      <c r="P1010" s="38">
        <f t="shared" ca="1" si="242"/>
        <v>6335072574.2016582</v>
      </c>
      <c r="Q1010" s="38">
        <f t="shared" ca="1" si="243"/>
        <v>3352276785.7217641</v>
      </c>
      <c r="R1010" s="12">
        <f t="shared" ca="1" si="244"/>
        <v>2.4157513100661783E-4</v>
      </c>
    </row>
    <row r="1011" spans="1:18" x14ac:dyDescent="0.2">
      <c r="A1011" s="12">
        <v>23066</v>
      </c>
      <c r="C1011" s="125">
        <v>1</v>
      </c>
      <c r="D1011" s="127">
        <f t="shared" si="230"/>
        <v>2.3066</v>
      </c>
      <c r="E1011" s="127">
        <f t="shared" si="231"/>
        <v>0</v>
      </c>
      <c r="F1011" s="38">
        <f t="shared" si="232"/>
        <v>2.3066</v>
      </c>
      <c r="G1011" s="38">
        <f t="shared" si="233"/>
        <v>0</v>
      </c>
      <c r="H1011" s="38">
        <f t="shared" si="234"/>
        <v>5.3204035599999999</v>
      </c>
      <c r="I1011" s="38">
        <f t="shared" si="235"/>
        <v>12.272042851496</v>
      </c>
      <c r="J1011" s="38">
        <f t="shared" si="236"/>
        <v>28.306694041260673</v>
      </c>
      <c r="K1011" s="38">
        <f t="shared" si="237"/>
        <v>0</v>
      </c>
      <c r="L1011" s="38">
        <f t="shared" si="238"/>
        <v>0</v>
      </c>
      <c r="M1011" s="38">
        <f t="shared" ca="1" si="239"/>
        <v>4.2064723959017742E-3</v>
      </c>
      <c r="N1011" s="38">
        <f t="shared" ca="1" si="240"/>
        <v>1.7694410017483612E-5</v>
      </c>
      <c r="O1011" s="128">
        <f t="shared" ca="1" si="241"/>
        <v>9952808.0540859159</v>
      </c>
      <c r="P1011" s="38">
        <f t="shared" ca="1" si="242"/>
        <v>6379734545.0179834</v>
      </c>
      <c r="Q1011" s="38">
        <f t="shared" ca="1" si="243"/>
        <v>3370743067.7767272</v>
      </c>
      <c r="R1011" s="12">
        <f t="shared" ca="1" si="244"/>
        <v>-4.2064723959017742E-3</v>
      </c>
    </row>
    <row r="1012" spans="1:18" x14ac:dyDescent="0.2">
      <c r="A1012" s="12">
        <v>23127</v>
      </c>
      <c r="B1012" s="12">
        <v>2.9887499986216426E-3</v>
      </c>
      <c r="C1012" s="125">
        <v>1</v>
      </c>
      <c r="D1012" s="127">
        <f t="shared" si="230"/>
        <v>2.3127</v>
      </c>
      <c r="E1012" s="127">
        <f t="shared" si="231"/>
        <v>2.9887499986216426E-3</v>
      </c>
      <c r="F1012" s="38">
        <f t="shared" si="232"/>
        <v>2.3127</v>
      </c>
      <c r="G1012" s="38">
        <f t="shared" si="233"/>
        <v>2.9887499986216426E-3</v>
      </c>
      <c r="H1012" s="38">
        <f t="shared" si="234"/>
        <v>5.3485812900000003</v>
      </c>
      <c r="I1012" s="38">
        <f t="shared" si="235"/>
        <v>12.369663949383</v>
      </c>
      <c r="J1012" s="38">
        <f t="shared" si="236"/>
        <v>28.607321815738064</v>
      </c>
      <c r="K1012" s="38">
        <f t="shared" si="237"/>
        <v>6.9120821218122729E-3</v>
      </c>
      <c r="L1012" s="38">
        <f t="shared" si="238"/>
        <v>1.5985572323115243E-2</v>
      </c>
      <c r="M1012" s="38">
        <f t="shared" ca="1" si="239"/>
        <v>4.1876911079192485E-3</v>
      </c>
      <c r="N1012" s="38">
        <f t="shared" ca="1" si="240"/>
        <v>1.4374597835637738E-6</v>
      </c>
      <c r="O1012" s="128">
        <f t="shared" ca="1" si="241"/>
        <v>11020656.591476465</v>
      </c>
      <c r="P1012" s="38">
        <f t="shared" ca="1" si="242"/>
        <v>6600638829.2537298</v>
      </c>
      <c r="Q1012" s="38">
        <f t="shared" ca="1" si="243"/>
        <v>3461842385.6440935</v>
      </c>
      <c r="R1012" s="12">
        <f t="shared" ca="1" si="244"/>
        <v>-1.1989411092976059E-3</v>
      </c>
    </row>
    <row r="1013" spans="1:18" x14ac:dyDescent="0.2">
      <c r="A1013" s="12">
        <v>23505</v>
      </c>
      <c r="B1013" s="12">
        <v>4.451249995327089E-3</v>
      </c>
      <c r="C1013" s="125">
        <v>1</v>
      </c>
      <c r="D1013" s="127">
        <f t="shared" si="230"/>
        <v>2.3504999999999998</v>
      </c>
      <c r="E1013" s="127">
        <f t="shared" si="231"/>
        <v>4.451249995327089E-3</v>
      </c>
      <c r="F1013" s="38">
        <f t="shared" si="232"/>
        <v>2.3504999999999998</v>
      </c>
      <c r="G1013" s="38">
        <f t="shared" si="233"/>
        <v>4.451249995327089E-3</v>
      </c>
      <c r="H1013" s="38">
        <f t="shared" si="234"/>
        <v>5.5248502499999992</v>
      </c>
      <c r="I1013" s="38">
        <f t="shared" si="235"/>
        <v>12.986160512624997</v>
      </c>
      <c r="J1013" s="38">
        <f t="shared" si="236"/>
        <v>30.523970284925053</v>
      </c>
      <c r="K1013" s="38">
        <f t="shared" si="237"/>
        <v>1.0462663114016321E-2</v>
      </c>
      <c r="L1013" s="38">
        <f t="shared" si="238"/>
        <v>2.4592489649495362E-2</v>
      </c>
      <c r="M1013" s="38">
        <f t="shared" ca="1" si="239"/>
        <v>4.0674883933903925E-3</v>
      </c>
      <c r="N1013" s="38">
        <f t="shared" ca="1" si="240"/>
        <v>1.472729671210195E-7</v>
      </c>
      <c r="O1013" s="128">
        <f t="shared" ca="1" si="241"/>
        <v>19174530.232172363</v>
      </c>
      <c r="P1013" s="38">
        <f t="shared" ca="1" si="242"/>
        <v>8082124784.05972</v>
      </c>
      <c r="Q1013" s="38">
        <f t="shared" ca="1" si="243"/>
        <v>4063709763.7912388</v>
      </c>
      <c r="R1013" s="12">
        <f t="shared" ca="1" si="244"/>
        <v>3.8376160193669649E-4</v>
      </c>
    </row>
    <row r="1014" spans="1:18" x14ac:dyDescent="0.2">
      <c r="A1014" s="12">
        <v>23586</v>
      </c>
      <c r="B1014" s="12">
        <v>3.8924999971641228E-3</v>
      </c>
      <c r="C1014" s="125">
        <v>1</v>
      </c>
      <c r="D1014" s="127">
        <f t="shared" si="230"/>
        <v>2.3586</v>
      </c>
      <c r="E1014" s="127">
        <f t="shared" si="231"/>
        <v>3.8924999971641228E-3</v>
      </c>
      <c r="F1014" s="38">
        <f t="shared" si="232"/>
        <v>2.3586</v>
      </c>
      <c r="G1014" s="38">
        <f t="shared" si="233"/>
        <v>3.8924999971641228E-3</v>
      </c>
      <c r="H1014" s="38">
        <f t="shared" si="234"/>
        <v>5.56299396</v>
      </c>
      <c r="I1014" s="38">
        <f t="shared" si="235"/>
        <v>13.120877554055999</v>
      </c>
      <c r="J1014" s="38">
        <f t="shared" si="236"/>
        <v>30.946901798996482</v>
      </c>
      <c r="K1014" s="38">
        <f t="shared" si="237"/>
        <v>9.1808504933113006E-3</v>
      </c>
      <c r="L1014" s="38">
        <f t="shared" si="238"/>
        <v>2.1653953973524032E-2</v>
      </c>
      <c r="M1014" s="38">
        <f t="shared" ca="1" si="239"/>
        <v>4.0408747360822922E-3</v>
      </c>
      <c r="N1014" s="38">
        <f t="shared" ca="1" si="240"/>
        <v>2.2015063149034943E-8</v>
      </c>
      <c r="O1014" s="128">
        <f t="shared" ca="1" si="241"/>
        <v>21290333.695803847</v>
      </c>
      <c r="P1014" s="38">
        <f t="shared" ca="1" si="242"/>
        <v>8425669636.6176853</v>
      </c>
      <c r="Q1014" s="38">
        <f t="shared" ca="1" si="243"/>
        <v>4201293535.6293721</v>
      </c>
      <c r="R1014" s="12">
        <f t="shared" ca="1" si="244"/>
        <v>-1.4837473891816944E-4</v>
      </c>
    </row>
    <row r="1015" spans="1:18" x14ac:dyDescent="0.2">
      <c r="A1015" s="12">
        <v>23594</v>
      </c>
      <c r="B1015" s="12">
        <v>4.9224999966099858E-3</v>
      </c>
      <c r="C1015" s="125">
        <v>1</v>
      </c>
      <c r="D1015" s="127">
        <f t="shared" si="230"/>
        <v>2.3593999999999999</v>
      </c>
      <c r="E1015" s="127">
        <f t="shared" si="231"/>
        <v>4.9224999966099858E-3</v>
      </c>
      <c r="F1015" s="38">
        <f t="shared" si="232"/>
        <v>2.3593999999999999</v>
      </c>
      <c r="G1015" s="38">
        <f t="shared" si="233"/>
        <v>4.9224999966099858E-3</v>
      </c>
      <c r="H1015" s="38">
        <f t="shared" si="234"/>
        <v>5.5667683599999993</v>
      </c>
      <c r="I1015" s="38">
        <f t="shared" si="235"/>
        <v>13.134233268583998</v>
      </c>
      <c r="J1015" s="38">
        <f t="shared" si="236"/>
        <v>30.988909973897083</v>
      </c>
      <c r="K1015" s="38">
        <f t="shared" si="237"/>
        <v>1.16141464920016E-2</v>
      </c>
      <c r="L1015" s="38">
        <f t="shared" si="238"/>
        <v>2.7402417233228574E-2</v>
      </c>
      <c r="M1015" s="38">
        <f t="shared" ca="1" si="239"/>
        <v>4.0382298350961198E-3</v>
      </c>
      <c r="N1015" s="38">
        <f t="shared" ca="1" si="240"/>
        <v>7.8193371854375873E-7</v>
      </c>
      <c r="O1015" s="128">
        <f t="shared" ca="1" si="241"/>
        <v>21506785.587185632</v>
      </c>
      <c r="P1015" s="38">
        <f t="shared" ca="1" si="242"/>
        <v>8460114375.6984863</v>
      </c>
      <c r="Q1015" s="38">
        <f t="shared" ca="1" si="243"/>
        <v>4215051221.4871469</v>
      </c>
      <c r="R1015" s="12">
        <f t="shared" ca="1" si="244"/>
        <v>8.8427016151386602E-4</v>
      </c>
    </row>
    <row r="1016" spans="1:18" x14ac:dyDescent="0.2">
      <c r="A1016" s="12">
        <v>23688</v>
      </c>
      <c r="B1016" s="12">
        <v>4.6599999986938201E-3</v>
      </c>
      <c r="C1016" s="125">
        <v>1</v>
      </c>
      <c r="D1016" s="127">
        <f t="shared" si="230"/>
        <v>2.3687999999999998</v>
      </c>
      <c r="E1016" s="127">
        <f t="shared" si="231"/>
        <v>4.6599999986938201E-3</v>
      </c>
      <c r="F1016" s="38">
        <f t="shared" si="232"/>
        <v>2.3687999999999998</v>
      </c>
      <c r="G1016" s="38">
        <f t="shared" si="233"/>
        <v>4.6599999986938201E-3</v>
      </c>
      <c r="H1016" s="38">
        <f t="shared" si="234"/>
        <v>5.6112134399999993</v>
      </c>
      <c r="I1016" s="38">
        <f t="shared" si="235"/>
        <v>13.291842396671997</v>
      </c>
      <c r="J1016" s="38">
        <f t="shared" si="236"/>
        <v>31.485716269236626</v>
      </c>
      <c r="K1016" s="38">
        <f t="shared" si="237"/>
        <v>1.103860799690592E-2</v>
      </c>
      <c r="L1016" s="38">
        <f t="shared" si="238"/>
        <v>2.614825462307074E-2</v>
      </c>
      <c r="M1016" s="38">
        <f t="shared" ca="1" si="239"/>
        <v>4.0069315141326774E-3</v>
      </c>
      <c r="N1016" s="38">
        <f t="shared" ca="1" si="240"/>
        <v>4.2649844552698741E-7</v>
      </c>
      <c r="O1016" s="128">
        <f t="shared" ca="1" si="241"/>
        <v>24153168.421779018</v>
      </c>
      <c r="P1016" s="38">
        <f t="shared" ca="1" si="242"/>
        <v>8871846265.716814</v>
      </c>
      <c r="Q1016" s="38">
        <f t="shared" ca="1" si="243"/>
        <v>4379004646.3775759</v>
      </c>
      <c r="R1016" s="12">
        <f t="shared" ca="1" si="244"/>
        <v>6.5306848456114265E-4</v>
      </c>
    </row>
    <row r="1017" spans="1:18" x14ac:dyDescent="0.2">
      <c r="A1017" s="12">
        <v>23695.5</v>
      </c>
      <c r="B1017" s="12">
        <v>4.6943749985075556E-3</v>
      </c>
      <c r="C1017" s="125">
        <v>1</v>
      </c>
      <c r="D1017" s="127">
        <f t="shared" si="230"/>
        <v>2.3695499999999998</v>
      </c>
      <c r="E1017" s="127">
        <f t="shared" si="231"/>
        <v>4.6943749985075556E-3</v>
      </c>
      <c r="F1017" s="38">
        <f t="shared" si="232"/>
        <v>2.3695499999999998</v>
      </c>
      <c r="G1017" s="38">
        <f t="shared" si="233"/>
        <v>4.6943749985075556E-3</v>
      </c>
      <c r="H1017" s="38">
        <f t="shared" si="234"/>
        <v>5.6147672024999995</v>
      </c>
      <c r="I1017" s="38">
        <f t="shared" si="235"/>
        <v>13.304471624683872</v>
      </c>
      <c r="J1017" s="38">
        <f t="shared" si="236"/>
        <v>31.525610738269666</v>
      </c>
      <c r="K1017" s="38">
        <f t="shared" si="237"/>
        <v>1.1123556277713578E-2</v>
      </c>
      <c r="L1017" s="38">
        <f t="shared" si="238"/>
        <v>2.6357822777856206E-2</v>
      </c>
      <c r="M1017" s="38">
        <f t="shared" ca="1" si="239"/>
        <v>4.0044167822197944E-3</v>
      </c>
      <c r="N1017" s="38">
        <f t="shared" ca="1" si="240"/>
        <v>4.7604234022298908E-7</v>
      </c>
      <c r="O1017" s="128">
        <f t="shared" ca="1" si="241"/>
        <v>24372609.470508624</v>
      </c>
      <c r="P1017" s="38">
        <f t="shared" ca="1" si="242"/>
        <v>8905257265.428627</v>
      </c>
      <c r="Q1017" s="38">
        <f t="shared" ca="1" si="243"/>
        <v>4392269773.5074425</v>
      </c>
      <c r="R1017" s="12">
        <f t="shared" ca="1" si="244"/>
        <v>6.899582162877612E-4</v>
      </c>
    </row>
    <row r="1018" spans="1:18" x14ac:dyDescent="0.2">
      <c r="A1018" s="12">
        <v>23748</v>
      </c>
      <c r="B1018" s="12">
        <v>3.7349999984144233E-3</v>
      </c>
      <c r="C1018" s="125">
        <v>1</v>
      </c>
      <c r="D1018" s="127">
        <f t="shared" si="230"/>
        <v>2.3748</v>
      </c>
      <c r="E1018" s="127">
        <f t="shared" si="231"/>
        <v>3.7349999984144233E-3</v>
      </c>
      <c r="F1018" s="38">
        <f t="shared" si="232"/>
        <v>2.3748</v>
      </c>
      <c r="G1018" s="38">
        <f t="shared" si="233"/>
        <v>3.7349999984144233E-3</v>
      </c>
      <c r="H1018" s="38">
        <f t="shared" si="234"/>
        <v>5.6396750400000002</v>
      </c>
      <c r="I1018" s="38">
        <f t="shared" si="235"/>
        <v>13.393100284992</v>
      </c>
      <c r="J1018" s="38">
        <f t="shared" si="236"/>
        <v>31.805934556799002</v>
      </c>
      <c r="K1018" s="38">
        <f t="shared" si="237"/>
        <v>8.8698779962345722E-3</v>
      </c>
      <c r="L1018" s="38">
        <f t="shared" si="238"/>
        <v>2.1064186265457863E-2</v>
      </c>
      <c r="M1018" s="38">
        <f t="shared" ca="1" si="239"/>
        <v>3.9867411397136333E-3</v>
      </c>
      <c r="N1018" s="38">
        <f t="shared" ca="1" si="240"/>
        <v>6.3373602222628787E-8</v>
      </c>
      <c r="O1018" s="128">
        <f t="shared" ca="1" si="241"/>
        <v>25943658.0342925</v>
      </c>
      <c r="P1018" s="38">
        <f t="shared" ca="1" si="242"/>
        <v>9141473819.0082111</v>
      </c>
      <c r="Q1018" s="38">
        <f t="shared" ca="1" si="243"/>
        <v>4485892239.166398</v>
      </c>
      <c r="R1018" s="12">
        <f t="shared" ca="1" si="244"/>
        <v>-2.5174114129920995E-4</v>
      </c>
    </row>
    <row r="1019" spans="1:18" x14ac:dyDescent="0.2">
      <c r="A1019" s="12">
        <v>24154</v>
      </c>
      <c r="B1019" s="12">
        <v>4.3624999962048605E-3</v>
      </c>
      <c r="C1019" s="125">
        <v>1</v>
      </c>
      <c r="D1019" s="127">
        <f t="shared" si="230"/>
        <v>2.4154</v>
      </c>
      <c r="E1019" s="127">
        <f t="shared" si="231"/>
        <v>4.3624999962048605E-3</v>
      </c>
      <c r="F1019" s="38">
        <f t="shared" si="232"/>
        <v>2.4154</v>
      </c>
      <c r="G1019" s="38">
        <f t="shared" si="233"/>
        <v>4.3624999962048605E-3</v>
      </c>
      <c r="H1019" s="38">
        <f t="shared" si="234"/>
        <v>5.8341571600000002</v>
      </c>
      <c r="I1019" s="38">
        <f t="shared" si="235"/>
        <v>14.091823204264001</v>
      </c>
      <c r="J1019" s="38">
        <f t="shared" si="236"/>
        <v>34.03738976757927</v>
      </c>
      <c r="K1019" s="38">
        <f t="shared" si="237"/>
        <v>1.053718249083322E-2</v>
      </c>
      <c r="L1019" s="38">
        <f t="shared" si="238"/>
        <v>2.545151058835856E-2</v>
      </c>
      <c r="M1019" s="38">
        <f t="shared" ca="1" si="239"/>
        <v>3.8457639468845849E-3</v>
      </c>
      <c r="N1019" s="38">
        <f t="shared" ca="1" si="240"/>
        <v>2.6701614466712628E-7</v>
      </c>
      <c r="O1019" s="128">
        <f t="shared" ca="1" si="241"/>
        <v>40276630.08447741</v>
      </c>
      <c r="P1019" s="38">
        <f t="shared" ca="1" si="242"/>
        <v>11110470248.770744</v>
      </c>
      <c r="Q1019" s="38">
        <f t="shared" ca="1" si="243"/>
        <v>5256342600.7557831</v>
      </c>
      <c r="R1019" s="12">
        <f t="shared" ca="1" si="244"/>
        <v>5.1673604932027557E-4</v>
      </c>
    </row>
    <row r="1020" spans="1:18" x14ac:dyDescent="0.2">
      <c r="C1020" s="125"/>
      <c r="D1020" s="127"/>
      <c r="E1020" s="127"/>
      <c r="F1020" s="38"/>
      <c r="G1020" s="38"/>
      <c r="H1020" s="38"/>
      <c r="I1020" s="38"/>
      <c r="J1020" s="38"/>
      <c r="K1020" s="38"/>
      <c r="L1020" s="38"/>
      <c r="M1020" s="38"/>
      <c r="N1020" s="38"/>
      <c r="O1020" s="128"/>
      <c r="P1020" s="38"/>
      <c r="Q1020" s="38"/>
    </row>
    <row r="1021" spans="1:18" x14ac:dyDescent="0.2">
      <c r="C1021" s="125"/>
      <c r="D1021" s="127"/>
      <c r="E1021" s="127"/>
      <c r="F1021" s="38"/>
      <c r="G1021" s="38"/>
      <c r="H1021" s="38"/>
      <c r="I1021" s="38"/>
      <c r="J1021" s="38"/>
      <c r="K1021" s="38"/>
      <c r="L1021" s="38"/>
      <c r="M1021" s="38"/>
      <c r="N1021" s="38"/>
      <c r="O1021" s="128"/>
      <c r="P1021" s="38"/>
      <c r="Q1021" s="38"/>
    </row>
    <row r="1022" spans="1:18" x14ac:dyDescent="0.2">
      <c r="C1022" s="125"/>
      <c r="D1022" s="127"/>
      <c r="E1022" s="127"/>
      <c r="F1022" s="38"/>
      <c r="G1022" s="38"/>
      <c r="H1022" s="38"/>
      <c r="I1022" s="38"/>
      <c r="J1022" s="38"/>
      <c r="K1022" s="38"/>
      <c r="L1022" s="38"/>
      <c r="M1022" s="38"/>
      <c r="N1022" s="38"/>
      <c r="O1022" s="128"/>
      <c r="P1022" s="38"/>
      <c r="Q1022" s="38"/>
    </row>
    <row r="1023" spans="1:18" x14ac:dyDescent="0.2">
      <c r="C1023" s="125"/>
      <c r="D1023" s="127"/>
      <c r="E1023" s="127"/>
      <c r="F1023" s="38"/>
      <c r="G1023" s="38"/>
      <c r="H1023" s="38"/>
      <c r="I1023" s="38"/>
      <c r="J1023" s="38"/>
      <c r="K1023" s="38"/>
      <c r="L1023" s="38"/>
      <c r="M1023" s="38"/>
      <c r="N1023" s="38"/>
      <c r="O1023" s="128"/>
      <c r="P1023" s="38"/>
      <c r="Q1023" s="38"/>
    </row>
    <row r="1024" spans="1:18" x14ac:dyDescent="0.2">
      <c r="C1024" s="125"/>
      <c r="D1024" s="127"/>
      <c r="E1024" s="127"/>
      <c r="F1024" s="38"/>
      <c r="G1024" s="38"/>
      <c r="H1024" s="38"/>
      <c r="I1024" s="38"/>
      <c r="J1024" s="38"/>
      <c r="K1024" s="38"/>
      <c r="L1024" s="38"/>
      <c r="M1024" s="38"/>
      <c r="N1024" s="38"/>
      <c r="O1024" s="128"/>
      <c r="P1024" s="38"/>
      <c r="Q1024" s="38"/>
    </row>
    <row r="1025" spans="3:17" x14ac:dyDescent="0.2">
      <c r="C1025" s="125"/>
      <c r="D1025" s="127"/>
      <c r="E1025" s="127"/>
      <c r="F1025" s="38"/>
      <c r="G1025" s="38"/>
      <c r="H1025" s="38"/>
      <c r="I1025" s="38"/>
      <c r="J1025" s="38"/>
      <c r="K1025" s="38"/>
      <c r="L1025" s="38"/>
      <c r="M1025" s="38"/>
      <c r="N1025" s="38"/>
      <c r="O1025" s="128"/>
      <c r="P1025" s="38"/>
      <c r="Q1025" s="38"/>
    </row>
    <row r="1026" spans="3:17" x14ac:dyDescent="0.2">
      <c r="C1026" s="125"/>
      <c r="D1026" s="127"/>
      <c r="E1026" s="127"/>
      <c r="F1026" s="38"/>
      <c r="G1026" s="38"/>
      <c r="H1026" s="38"/>
      <c r="I1026" s="38"/>
      <c r="J1026" s="38"/>
      <c r="K1026" s="38"/>
      <c r="L1026" s="38"/>
      <c r="M1026" s="38"/>
      <c r="N1026" s="38"/>
      <c r="O1026" s="128"/>
      <c r="P1026" s="38"/>
      <c r="Q1026" s="38"/>
    </row>
    <row r="1027" spans="3:17" x14ac:dyDescent="0.2">
      <c r="C1027" s="125"/>
      <c r="D1027" s="127"/>
      <c r="E1027" s="127"/>
      <c r="F1027" s="38"/>
      <c r="G1027" s="38"/>
      <c r="H1027" s="38"/>
      <c r="I1027" s="38"/>
      <c r="J1027" s="38"/>
      <c r="K1027" s="38"/>
      <c r="L1027" s="38"/>
      <c r="M1027" s="38"/>
      <c r="N1027" s="38"/>
      <c r="O1027" s="128"/>
      <c r="P1027" s="38"/>
      <c r="Q1027" s="38"/>
    </row>
    <row r="1028" spans="3:17" x14ac:dyDescent="0.2">
      <c r="C1028" s="125"/>
      <c r="D1028" s="127"/>
      <c r="E1028" s="127"/>
      <c r="F1028" s="38"/>
      <c r="G1028" s="38"/>
      <c r="H1028" s="38"/>
      <c r="I1028" s="38"/>
      <c r="J1028" s="38"/>
      <c r="K1028" s="38"/>
      <c r="L1028" s="38"/>
      <c r="M1028" s="38"/>
      <c r="N1028" s="38"/>
      <c r="O1028" s="128"/>
      <c r="P1028" s="38"/>
      <c r="Q1028" s="38"/>
    </row>
    <row r="1029" spans="3:17" x14ac:dyDescent="0.2">
      <c r="C1029" s="125"/>
      <c r="D1029" s="127"/>
      <c r="E1029" s="127"/>
      <c r="F1029" s="38"/>
      <c r="G1029" s="38"/>
      <c r="H1029" s="38"/>
      <c r="I1029" s="38"/>
      <c r="J1029" s="38"/>
      <c r="K1029" s="38"/>
      <c r="L1029" s="38"/>
      <c r="M1029" s="38"/>
      <c r="N1029" s="38"/>
      <c r="O1029" s="128"/>
      <c r="P1029" s="38"/>
      <c r="Q1029" s="38"/>
    </row>
    <row r="1030" spans="3:17" x14ac:dyDescent="0.2">
      <c r="C1030" s="125"/>
      <c r="D1030" s="127"/>
      <c r="E1030" s="127"/>
      <c r="F1030" s="38"/>
      <c r="G1030" s="38"/>
      <c r="H1030" s="38"/>
      <c r="I1030" s="38"/>
      <c r="J1030" s="38"/>
      <c r="K1030" s="38"/>
      <c r="L1030" s="38"/>
      <c r="M1030" s="38"/>
      <c r="N1030" s="38"/>
      <c r="O1030" s="128"/>
      <c r="P1030" s="38"/>
      <c r="Q1030" s="38"/>
    </row>
    <row r="1031" spans="3:17" x14ac:dyDescent="0.2">
      <c r="C1031" s="125"/>
      <c r="D1031" s="127"/>
      <c r="E1031" s="127"/>
      <c r="F1031" s="38"/>
      <c r="G1031" s="38"/>
      <c r="H1031" s="38"/>
      <c r="I1031" s="38"/>
      <c r="J1031" s="38"/>
      <c r="K1031" s="38"/>
      <c r="L1031" s="38"/>
      <c r="M1031" s="38"/>
      <c r="N1031" s="38"/>
      <c r="O1031" s="128"/>
      <c r="P1031" s="38"/>
      <c r="Q1031" s="38"/>
    </row>
    <row r="1032" spans="3:17" x14ac:dyDescent="0.2">
      <c r="C1032" s="125"/>
      <c r="D1032" s="127"/>
      <c r="E1032" s="127"/>
      <c r="F1032" s="38"/>
      <c r="G1032" s="38"/>
      <c r="H1032" s="38"/>
      <c r="I1032" s="38"/>
      <c r="J1032" s="38"/>
      <c r="K1032" s="38"/>
      <c r="L1032" s="38"/>
      <c r="M1032" s="38"/>
      <c r="N1032" s="38"/>
      <c r="O1032" s="128"/>
      <c r="P1032" s="38"/>
      <c r="Q1032" s="38"/>
    </row>
    <row r="1033" spans="3:17" x14ac:dyDescent="0.2">
      <c r="C1033" s="125"/>
      <c r="D1033" s="127"/>
      <c r="E1033" s="127"/>
      <c r="F1033" s="38"/>
      <c r="G1033" s="38"/>
      <c r="H1033" s="38"/>
      <c r="I1033" s="38"/>
      <c r="J1033" s="38"/>
      <c r="K1033" s="38"/>
      <c r="L1033" s="38"/>
      <c r="M1033" s="38"/>
      <c r="N1033" s="38"/>
      <c r="O1033" s="128"/>
      <c r="P1033" s="38"/>
      <c r="Q1033" s="38"/>
    </row>
    <row r="1034" spans="3:17" x14ac:dyDescent="0.2">
      <c r="C1034" s="125"/>
      <c r="D1034" s="127"/>
      <c r="E1034" s="127"/>
      <c r="F1034" s="38"/>
      <c r="G1034" s="38"/>
      <c r="H1034" s="38"/>
      <c r="I1034" s="38"/>
      <c r="J1034" s="38"/>
      <c r="K1034" s="38"/>
      <c r="L1034" s="38"/>
      <c r="M1034" s="38"/>
      <c r="N1034" s="38"/>
      <c r="O1034" s="128"/>
      <c r="P1034" s="38"/>
      <c r="Q1034" s="38"/>
    </row>
    <row r="1035" spans="3:17" x14ac:dyDescent="0.2">
      <c r="C1035" s="125"/>
      <c r="D1035" s="127"/>
      <c r="E1035" s="127"/>
      <c r="F1035" s="38"/>
      <c r="G1035" s="38"/>
      <c r="H1035" s="38"/>
      <c r="I1035" s="38"/>
      <c r="J1035" s="38"/>
      <c r="K1035" s="38"/>
      <c r="L1035" s="38"/>
      <c r="M1035" s="38"/>
      <c r="N1035" s="38"/>
      <c r="O1035" s="128"/>
      <c r="P1035" s="38"/>
      <c r="Q1035" s="38"/>
    </row>
    <row r="1036" spans="3:17" x14ac:dyDescent="0.2">
      <c r="C1036" s="125"/>
      <c r="D1036" s="127"/>
      <c r="E1036" s="127"/>
      <c r="F1036" s="38"/>
      <c r="G1036" s="38"/>
      <c r="H1036" s="38"/>
      <c r="I1036" s="38"/>
      <c r="J1036" s="38"/>
      <c r="K1036" s="38"/>
      <c r="L1036" s="38"/>
      <c r="M1036" s="38"/>
      <c r="N1036" s="38"/>
      <c r="O1036" s="128"/>
      <c r="P1036" s="38"/>
      <c r="Q1036" s="38"/>
    </row>
    <row r="1037" spans="3:17" x14ac:dyDescent="0.2">
      <c r="C1037" s="125"/>
      <c r="D1037" s="127"/>
      <c r="E1037" s="127"/>
      <c r="F1037" s="38"/>
      <c r="G1037" s="38"/>
      <c r="H1037" s="38"/>
      <c r="I1037" s="38"/>
      <c r="J1037" s="38"/>
      <c r="K1037" s="38"/>
      <c r="L1037" s="38"/>
      <c r="M1037" s="38"/>
      <c r="N1037" s="38"/>
      <c r="O1037" s="128"/>
      <c r="P1037" s="38"/>
      <c r="Q1037" s="38"/>
    </row>
    <row r="1038" spans="3:17" x14ac:dyDescent="0.2">
      <c r="C1038" s="125"/>
      <c r="D1038" s="127"/>
      <c r="E1038" s="127"/>
      <c r="F1038" s="38"/>
      <c r="G1038" s="38"/>
      <c r="H1038" s="38"/>
      <c r="I1038" s="38"/>
      <c r="J1038" s="38"/>
      <c r="K1038" s="38"/>
      <c r="L1038" s="38"/>
      <c r="M1038" s="38"/>
      <c r="N1038" s="38"/>
      <c r="O1038" s="128"/>
      <c r="P1038" s="38"/>
      <c r="Q1038" s="38"/>
    </row>
    <row r="1039" spans="3:17" x14ac:dyDescent="0.2">
      <c r="C1039" s="125"/>
      <c r="D1039" s="127"/>
      <c r="E1039" s="127"/>
      <c r="F1039" s="38"/>
      <c r="G1039" s="38"/>
      <c r="H1039" s="38"/>
      <c r="I1039" s="38"/>
      <c r="J1039" s="38"/>
      <c r="K1039" s="38"/>
      <c r="L1039" s="38"/>
      <c r="M1039" s="38"/>
      <c r="N1039" s="38"/>
      <c r="O1039" s="128"/>
      <c r="P1039" s="38"/>
      <c r="Q1039" s="38"/>
    </row>
    <row r="1040" spans="3:17" x14ac:dyDescent="0.2">
      <c r="C1040" s="125"/>
      <c r="D1040" s="127"/>
      <c r="E1040" s="127"/>
      <c r="F1040" s="38"/>
      <c r="G1040" s="38"/>
      <c r="H1040" s="38"/>
      <c r="I1040" s="38"/>
      <c r="J1040" s="38"/>
      <c r="K1040" s="38"/>
      <c r="L1040" s="38"/>
      <c r="M1040" s="38"/>
      <c r="N1040" s="38"/>
      <c r="O1040" s="128"/>
      <c r="P1040" s="38"/>
      <c r="Q1040" s="38"/>
    </row>
    <row r="1041" spans="3:17" x14ac:dyDescent="0.2">
      <c r="C1041" s="125"/>
      <c r="D1041" s="127"/>
      <c r="E1041" s="127"/>
      <c r="F1041" s="38"/>
      <c r="G1041" s="38"/>
      <c r="H1041" s="38"/>
      <c r="I1041" s="38"/>
      <c r="J1041" s="38"/>
      <c r="K1041" s="38"/>
      <c r="L1041" s="38"/>
      <c r="M1041" s="38"/>
      <c r="N1041" s="38"/>
      <c r="O1041" s="128"/>
      <c r="P1041" s="38"/>
      <c r="Q1041" s="38"/>
    </row>
    <row r="1042" spans="3:17" x14ac:dyDescent="0.2">
      <c r="C1042" s="125"/>
      <c r="D1042" s="127"/>
      <c r="E1042" s="127"/>
      <c r="F1042" s="38"/>
      <c r="G1042" s="38"/>
      <c r="H1042" s="38"/>
      <c r="I1042" s="38"/>
      <c r="J1042" s="38"/>
      <c r="K1042" s="38"/>
      <c r="L1042" s="38"/>
      <c r="M1042" s="38"/>
      <c r="N1042" s="38"/>
      <c r="O1042" s="128"/>
      <c r="P1042" s="38"/>
      <c r="Q1042" s="38"/>
    </row>
    <row r="1043" spans="3:17" x14ac:dyDescent="0.2">
      <c r="C1043" s="125"/>
      <c r="D1043" s="127"/>
      <c r="E1043" s="127"/>
      <c r="F1043" s="38"/>
      <c r="G1043" s="38"/>
      <c r="H1043" s="38"/>
      <c r="I1043" s="38"/>
      <c r="J1043" s="38"/>
      <c r="K1043" s="38"/>
      <c r="L1043" s="38"/>
      <c r="M1043" s="38"/>
      <c r="N1043" s="38"/>
      <c r="O1043" s="128"/>
      <c r="P1043" s="38"/>
      <c r="Q1043" s="38"/>
    </row>
    <row r="1044" spans="3:17" x14ac:dyDescent="0.2">
      <c r="C1044" s="125"/>
      <c r="D1044" s="127"/>
      <c r="E1044" s="127"/>
      <c r="F1044" s="38"/>
      <c r="G1044" s="38"/>
      <c r="H1044" s="38"/>
      <c r="I1044" s="38"/>
      <c r="J1044" s="38"/>
      <c r="K1044" s="38"/>
      <c r="L1044" s="38"/>
      <c r="M1044" s="38"/>
      <c r="N1044" s="38"/>
      <c r="O1044" s="128"/>
      <c r="P1044" s="38"/>
      <c r="Q1044" s="38"/>
    </row>
    <row r="1045" spans="3:17" x14ac:dyDescent="0.2">
      <c r="C1045" s="125"/>
      <c r="D1045" s="127"/>
      <c r="E1045" s="127"/>
      <c r="F1045" s="38"/>
      <c r="G1045" s="38"/>
      <c r="H1045" s="38"/>
      <c r="I1045" s="38"/>
      <c r="J1045" s="38"/>
      <c r="K1045" s="38"/>
      <c r="L1045" s="38"/>
      <c r="M1045" s="38"/>
      <c r="N1045" s="38"/>
      <c r="O1045" s="128"/>
      <c r="P1045" s="38"/>
      <c r="Q1045" s="38"/>
    </row>
    <row r="1046" spans="3:17" x14ac:dyDescent="0.2">
      <c r="C1046" s="125"/>
      <c r="D1046" s="127"/>
      <c r="E1046" s="127"/>
      <c r="F1046" s="38"/>
      <c r="G1046" s="38"/>
      <c r="H1046" s="38"/>
      <c r="I1046" s="38"/>
      <c r="J1046" s="38"/>
      <c r="K1046" s="38"/>
      <c r="L1046" s="38"/>
      <c r="M1046" s="38"/>
      <c r="N1046" s="38"/>
      <c r="O1046" s="128"/>
      <c r="P1046" s="38"/>
      <c r="Q1046" s="38"/>
    </row>
    <row r="1047" spans="3:17" x14ac:dyDescent="0.2">
      <c r="C1047" s="125"/>
      <c r="D1047" s="127"/>
      <c r="E1047" s="127"/>
      <c r="F1047" s="38"/>
      <c r="G1047" s="38"/>
      <c r="H1047" s="38"/>
      <c r="I1047" s="38"/>
      <c r="J1047" s="38"/>
      <c r="K1047" s="38"/>
      <c r="L1047" s="38"/>
      <c r="M1047" s="38"/>
      <c r="N1047" s="38"/>
      <c r="O1047" s="128"/>
      <c r="P1047" s="38"/>
      <c r="Q1047" s="38"/>
    </row>
    <row r="1048" spans="3:17" x14ac:dyDescent="0.2">
      <c r="C1048" s="125"/>
      <c r="D1048" s="127"/>
      <c r="E1048" s="127"/>
      <c r="F1048" s="38"/>
      <c r="G1048" s="38"/>
      <c r="H1048" s="38"/>
      <c r="I1048" s="38"/>
      <c r="J1048" s="38"/>
      <c r="K1048" s="38"/>
      <c r="L1048" s="38"/>
      <c r="M1048" s="38"/>
      <c r="N1048" s="38"/>
      <c r="O1048" s="128"/>
      <c r="P1048" s="38"/>
      <c r="Q1048" s="38"/>
    </row>
    <row r="1049" spans="3:17" x14ac:dyDescent="0.2">
      <c r="C1049" s="125"/>
      <c r="D1049" s="127"/>
      <c r="E1049" s="127"/>
      <c r="F1049" s="38"/>
      <c r="G1049" s="38"/>
      <c r="H1049" s="38"/>
      <c r="I1049" s="38"/>
      <c r="J1049" s="38"/>
      <c r="K1049" s="38"/>
      <c r="L1049" s="38"/>
      <c r="M1049" s="38"/>
      <c r="N1049" s="38"/>
      <c r="O1049" s="128"/>
      <c r="P1049" s="38"/>
      <c r="Q1049" s="38"/>
    </row>
    <row r="1050" spans="3:17" x14ac:dyDescent="0.2">
      <c r="C1050" s="125"/>
      <c r="D1050" s="127"/>
      <c r="E1050" s="127"/>
      <c r="F1050" s="38"/>
      <c r="G1050" s="38"/>
      <c r="H1050" s="38"/>
      <c r="I1050" s="38"/>
      <c r="J1050" s="38"/>
      <c r="K1050" s="38"/>
      <c r="L1050" s="38"/>
      <c r="M1050" s="38"/>
      <c r="N1050" s="38"/>
      <c r="O1050" s="128"/>
      <c r="P1050" s="38"/>
      <c r="Q1050" s="38"/>
    </row>
    <row r="1051" spans="3:17" x14ac:dyDescent="0.2">
      <c r="C1051" s="125"/>
      <c r="D1051" s="127"/>
      <c r="E1051" s="127"/>
      <c r="F1051" s="38"/>
      <c r="G1051" s="38"/>
      <c r="H1051" s="38"/>
      <c r="I1051" s="38"/>
      <c r="J1051" s="38"/>
      <c r="K1051" s="38"/>
      <c r="L1051" s="38"/>
      <c r="M1051" s="38"/>
      <c r="N1051" s="38"/>
      <c r="O1051" s="128"/>
      <c r="P1051" s="38"/>
      <c r="Q1051" s="38"/>
    </row>
    <row r="1052" spans="3:17" x14ac:dyDescent="0.2">
      <c r="C1052" s="125"/>
      <c r="D1052" s="127"/>
      <c r="E1052" s="127"/>
      <c r="F1052" s="38"/>
      <c r="G1052" s="38"/>
      <c r="H1052" s="38"/>
      <c r="I1052" s="38"/>
      <c r="J1052" s="38"/>
      <c r="K1052" s="38"/>
      <c r="L1052" s="38"/>
      <c r="M1052" s="38"/>
      <c r="N1052" s="38"/>
      <c r="O1052" s="128"/>
      <c r="P1052" s="38"/>
      <c r="Q1052" s="38"/>
    </row>
    <row r="1053" spans="3:17" x14ac:dyDescent="0.2">
      <c r="C1053" s="125"/>
      <c r="D1053" s="127"/>
      <c r="E1053" s="127"/>
      <c r="F1053" s="38"/>
      <c r="G1053" s="38"/>
      <c r="H1053" s="38"/>
      <c r="I1053" s="38"/>
      <c r="J1053" s="38"/>
      <c r="K1053" s="38"/>
      <c r="L1053" s="38"/>
      <c r="M1053" s="38"/>
      <c r="N1053" s="38"/>
      <c r="O1053" s="128"/>
      <c r="P1053" s="38"/>
      <c r="Q1053" s="38"/>
    </row>
    <row r="1054" spans="3:17" x14ac:dyDescent="0.2">
      <c r="C1054" s="125"/>
      <c r="D1054" s="127"/>
      <c r="E1054" s="127"/>
      <c r="F1054" s="38"/>
      <c r="G1054" s="38"/>
      <c r="H1054" s="38"/>
      <c r="I1054" s="38"/>
      <c r="J1054" s="38"/>
      <c r="K1054" s="38"/>
      <c r="L1054" s="38"/>
      <c r="M1054" s="38"/>
      <c r="N1054" s="38"/>
      <c r="O1054" s="128"/>
      <c r="P1054" s="38"/>
      <c r="Q1054" s="38"/>
    </row>
    <row r="1055" spans="3:17" x14ac:dyDescent="0.2">
      <c r="C1055" s="125"/>
      <c r="D1055" s="127"/>
      <c r="E1055" s="127"/>
      <c r="F1055" s="38"/>
      <c r="G1055" s="38"/>
      <c r="H1055" s="38"/>
      <c r="I1055" s="38"/>
      <c r="J1055" s="38"/>
      <c r="K1055" s="38"/>
      <c r="L1055" s="38"/>
      <c r="M1055" s="38"/>
      <c r="N1055" s="38"/>
      <c r="O1055" s="128"/>
      <c r="P1055" s="38"/>
      <c r="Q1055" s="38"/>
    </row>
    <row r="1056" spans="3:17" x14ac:dyDescent="0.2">
      <c r="C1056" s="125"/>
      <c r="D1056" s="127"/>
      <c r="E1056" s="127"/>
      <c r="F1056" s="38"/>
      <c r="G1056" s="38"/>
      <c r="H1056" s="38"/>
      <c r="I1056" s="38"/>
      <c r="J1056" s="38"/>
      <c r="K1056" s="38"/>
      <c r="L1056" s="38"/>
      <c r="M1056" s="38"/>
      <c r="N1056" s="38"/>
      <c r="O1056" s="128"/>
      <c r="P1056" s="38"/>
      <c r="Q1056" s="38"/>
    </row>
    <row r="1057" spans="3:17" x14ac:dyDescent="0.2">
      <c r="C1057" s="125"/>
      <c r="D1057" s="127"/>
      <c r="E1057" s="127"/>
      <c r="F1057" s="38"/>
      <c r="G1057" s="38"/>
      <c r="H1057" s="38"/>
      <c r="I1057" s="38"/>
      <c r="J1057" s="38"/>
      <c r="K1057" s="38"/>
      <c r="L1057" s="38"/>
      <c r="M1057" s="38"/>
      <c r="N1057" s="38"/>
      <c r="O1057" s="128"/>
      <c r="P1057" s="38"/>
      <c r="Q1057" s="38"/>
    </row>
    <row r="1058" spans="3:17" x14ac:dyDescent="0.2">
      <c r="C1058" s="125"/>
      <c r="D1058" s="127"/>
      <c r="E1058" s="127"/>
      <c r="F1058" s="38"/>
      <c r="G1058" s="38"/>
      <c r="H1058" s="38"/>
      <c r="I1058" s="38"/>
      <c r="J1058" s="38"/>
      <c r="K1058" s="38"/>
      <c r="L1058" s="38"/>
      <c r="M1058" s="38"/>
      <c r="N1058" s="38"/>
      <c r="O1058" s="128"/>
      <c r="P1058" s="38"/>
      <c r="Q1058" s="38"/>
    </row>
    <row r="1059" spans="3:17" x14ac:dyDescent="0.2">
      <c r="C1059" s="125"/>
      <c r="D1059" s="127"/>
      <c r="E1059" s="127"/>
      <c r="F1059" s="38"/>
      <c r="G1059" s="38"/>
      <c r="H1059" s="38"/>
      <c r="I1059" s="38"/>
      <c r="J1059" s="38"/>
      <c r="K1059" s="38"/>
      <c r="L1059" s="38"/>
      <c r="M1059" s="38"/>
      <c r="N1059" s="38"/>
      <c r="O1059" s="128"/>
      <c r="P1059" s="38"/>
      <c r="Q1059" s="38"/>
    </row>
    <row r="1060" spans="3:17" x14ac:dyDescent="0.2">
      <c r="C1060" s="125"/>
      <c r="D1060" s="127"/>
      <c r="E1060" s="127"/>
      <c r="F1060" s="38"/>
      <c r="G1060" s="38"/>
      <c r="H1060" s="38"/>
      <c r="I1060" s="38"/>
      <c r="J1060" s="38"/>
      <c r="K1060" s="38"/>
      <c r="L1060" s="38"/>
      <c r="M1060" s="38"/>
      <c r="N1060" s="38"/>
      <c r="O1060" s="128"/>
      <c r="P1060" s="38"/>
      <c r="Q1060" s="38"/>
    </row>
    <row r="1061" spans="3:17" x14ac:dyDescent="0.2">
      <c r="C1061" s="125"/>
      <c r="D1061" s="127"/>
      <c r="E1061" s="127"/>
      <c r="F1061" s="38"/>
      <c r="G1061" s="38"/>
      <c r="H1061" s="38"/>
      <c r="I1061" s="38"/>
      <c r="J1061" s="38"/>
      <c r="K1061" s="38"/>
      <c r="L1061" s="38"/>
      <c r="M1061" s="38"/>
      <c r="N1061" s="38"/>
      <c r="O1061" s="128"/>
      <c r="P1061" s="38"/>
      <c r="Q1061" s="38"/>
    </row>
    <row r="1062" spans="3:17" x14ac:dyDescent="0.2">
      <c r="C1062" s="125"/>
      <c r="D1062" s="127"/>
      <c r="E1062" s="127"/>
      <c r="F1062" s="38"/>
      <c r="G1062" s="38"/>
      <c r="H1062" s="38"/>
      <c r="I1062" s="38"/>
      <c r="J1062" s="38"/>
      <c r="K1062" s="38"/>
      <c r="L1062" s="38"/>
      <c r="M1062" s="38"/>
      <c r="N1062" s="38"/>
      <c r="O1062" s="128"/>
      <c r="P1062" s="38"/>
      <c r="Q1062" s="38"/>
    </row>
    <row r="1063" spans="3:17" x14ac:dyDescent="0.2">
      <c r="C1063" s="125"/>
      <c r="D1063" s="127"/>
      <c r="E1063" s="127"/>
      <c r="F1063" s="38"/>
      <c r="G1063" s="38"/>
      <c r="H1063" s="38"/>
      <c r="I1063" s="38"/>
      <c r="J1063" s="38"/>
      <c r="K1063" s="38"/>
      <c r="L1063" s="38"/>
      <c r="M1063" s="38"/>
      <c r="N1063" s="38"/>
      <c r="O1063" s="128"/>
      <c r="P1063" s="38"/>
      <c r="Q1063" s="38"/>
    </row>
    <row r="1064" spans="3:17" x14ac:dyDescent="0.2">
      <c r="C1064" s="125"/>
      <c r="D1064" s="127"/>
      <c r="E1064" s="127"/>
      <c r="F1064" s="38"/>
      <c r="G1064" s="38"/>
      <c r="H1064" s="38"/>
      <c r="I1064" s="38"/>
      <c r="J1064" s="38"/>
      <c r="K1064" s="38"/>
      <c r="L1064" s="38"/>
      <c r="M1064" s="38"/>
      <c r="N1064" s="38"/>
      <c r="O1064" s="128"/>
      <c r="P1064" s="38"/>
      <c r="Q1064" s="38"/>
    </row>
    <row r="1065" spans="3:17" x14ac:dyDescent="0.2">
      <c r="C1065" s="125"/>
      <c r="D1065" s="127"/>
      <c r="E1065" s="127"/>
      <c r="F1065" s="38"/>
      <c r="G1065" s="38"/>
      <c r="H1065" s="38"/>
      <c r="I1065" s="38"/>
      <c r="J1065" s="38"/>
      <c r="K1065" s="38"/>
      <c r="L1065" s="38"/>
      <c r="M1065" s="38"/>
      <c r="N1065" s="38"/>
      <c r="O1065" s="128"/>
      <c r="P1065" s="38"/>
      <c r="Q1065" s="38"/>
    </row>
    <row r="1066" spans="3:17" x14ac:dyDescent="0.2">
      <c r="C1066" s="125"/>
      <c r="D1066" s="127"/>
      <c r="E1066" s="127"/>
      <c r="F1066" s="38"/>
      <c r="G1066" s="38"/>
      <c r="H1066" s="38"/>
      <c r="I1066" s="38"/>
      <c r="J1066" s="38"/>
      <c r="K1066" s="38"/>
      <c r="L1066" s="38"/>
      <c r="M1066" s="38"/>
      <c r="N1066" s="38"/>
      <c r="O1066" s="128"/>
      <c r="P1066" s="38"/>
      <c r="Q1066" s="38"/>
    </row>
    <row r="1067" spans="3:17" x14ac:dyDescent="0.2">
      <c r="C1067" s="125"/>
      <c r="D1067" s="127"/>
      <c r="E1067" s="127"/>
      <c r="F1067" s="38"/>
      <c r="G1067" s="38"/>
      <c r="H1067" s="38"/>
      <c r="I1067" s="38"/>
      <c r="J1067" s="38"/>
      <c r="K1067" s="38"/>
      <c r="L1067" s="38"/>
      <c r="M1067" s="38"/>
      <c r="N1067" s="38"/>
      <c r="O1067" s="128"/>
      <c r="P1067" s="38"/>
      <c r="Q1067" s="38"/>
    </row>
    <row r="1068" spans="3:17" x14ac:dyDescent="0.2">
      <c r="C1068" s="125"/>
      <c r="D1068" s="127"/>
      <c r="E1068" s="127"/>
      <c r="F1068" s="38"/>
      <c r="G1068" s="38"/>
      <c r="H1068" s="38"/>
      <c r="I1068" s="38"/>
      <c r="J1068" s="38"/>
      <c r="K1068" s="38"/>
      <c r="L1068" s="38"/>
      <c r="M1068" s="38"/>
      <c r="N1068" s="38"/>
      <c r="O1068" s="128"/>
      <c r="P1068" s="38"/>
      <c r="Q1068" s="38"/>
    </row>
    <row r="1069" spans="3:17" x14ac:dyDescent="0.2">
      <c r="C1069" s="125"/>
      <c r="D1069" s="127"/>
      <c r="E1069" s="127"/>
      <c r="F1069" s="38"/>
      <c r="G1069" s="38"/>
      <c r="H1069" s="38"/>
      <c r="I1069" s="38"/>
      <c r="J1069" s="38"/>
      <c r="K1069" s="38"/>
      <c r="L1069" s="38"/>
      <c r="M1069" s="38"/>
      <c r="N1069" s="38"/>
      <c r="O1069" s="128"/>
      <c r="P1069" s="38"/>
      <c r="Q1069" s="38"/>
    </row>
    <row r="1070" spans="3:17" x14ac:dyDescent="0.2">
      <c r="C1070" s="125"/>
      <c r="D1070" s="127"/>
      <c r="E1070" s="127"/>
      <c r="F1070" s="38"/>
      <c r="G1070" s="38"/>
      <c r="H1070" s="38"/>
      <c r="I1070" s="38"/>
      <c r="J1070" s="38"/>
      <c r="K1070" s="38"/>
      <c r="L1070" s="38"/>
      <c r="M1070" s="38"/>
      <c r="N1070" s="38"/>
      <c r="O1070" s="128"/>
      <c r="P1070" s="38"/>
      <c r="Q1070" s="38"/>
    </row>
    <row r="1071" spans="3:17" x14ac:dyDescent="0.2">
      <c r="C1071" s="125"/>
      <c r="D1071" s="127"/>
      <c r="E1071" s="127"/>
      <c r="F1071" s="38"/>
      <c r="G1071" s="38"/>
      <c r="H1071" s="38"/>
      <c r="I1071" s="38"/>
      <c r="J1071" s="38"/>
      <c r="K1071" s="38"/>
      <c r="L1071" s="38"/>
      <c r="M1071" s="38"/>
      <c r="N1071" s="38"/>
      <c r="O1071" s="128"/>
      <c r="P1071" s="38"/>
      <c r="Q1071" s="38"/>
    </row>
    <row r="1072" spans="3:17" x14ac:dyDescent="0.2">
      <c r="C1072" s="125"/>
      <c r="D1072" s="127"/>
      <c r="E1072" s="127"/>
      <c r="F1072" s="38"/>
      <c r="G1072" s="38"/>
      <c r="H1072" s="38"/>
      <c r="I1072" s="38"/>
      <c r="J1072" s="38"/>
      <c r="K1072" s="38"/>
      <c r="L1072" s="38"/>
      <c r="M1072" s="38"/>
      <c r="N1072" s="38"/>
      <c r="O1072" s="128"/>
      <c r="P1072" s="38"/>
      <c r="Q1072" s="38"/>
    </row>
    <row r="1073" spans="3:17" x14ac:dyDescent="0.2">
      <c r="C1073" s="125"/>
      <c r="D1073" s="127"/>
      <c r="E1073" s="127"/>
      <c r="F1073" s="38"/>
      <c r="G1073" s="38"/>
      <c r="H1073" s="38"/>
      <c r="I1073" s="38"/>
      <c r="J1073" s="38"/>
      <c r="K1073" s="38"/>
      <c r="L1073" s="38"/>
      <c r="M1073" s="38"/>
      <c r="N1073" s="38"/>
      <c r="O1073" s="128"/>
      <c r="P1073" s="38"/>
      <c r="Q1073" s="38"/>
    </row>
    <row r="1074" spans="3:17" x14ac:dyDescent="0.2">
      <c r="C1074" s="125"/>
      <c r="D1074" s="127"/>
      <c r="E1074" s="127"/>
      <c r="F1074" s="38"/>
      <c r="G1074" s="38"/>
      <c r="H1074" s="38"/>
      <c r="I1074" s="38"/>
      <c r="J1074" s="38"/>
      <c r="K1074" s="38"/>
      <c r="L1074" s="38"/>
      <c r="M1074" s="38"/>
      <c r="N1074" s="38"/>
      <c r="O1074" s="128"/>
      <c r="P1074" s="38"/>
      <c r="Q1074" s="38"/>
    </row>
    <row r="1075" spans="3:17" x14ac:dyDescent="0.2">
      <c r="C1075" s="125"/>
      <c r="D1075" s="127"/>
      <c r="E1075" s="127"/>
      <c r="F1075" s="38"/>
      <c r="G1075" s="38"/>
      <c r="H1075" s="38"/>
      <c r="I1075" s="38"/>
      <c r="J1075" s="38"/>
      <c r="K1075" s="38"/>
      <c r="L1075" s="38"/>
      <c r="M1075" s="38"/>
      <c r="N1075" s="38"/>
      <c r="O1075" s="128"/>
      <c r="P1075" s="38"/>
      <c r="Q1075" s="38"/>
    </row>
    <row r="1076" spans="3:17" x14ac:dyDescent="0.2">
      <c r="C1076" s="125"/>
      <c r="D1076" s="127"/>
      <c r="E1076" s="127"/>
      <c r="F1076" s="38"/>
      <c r="G1076" s="38"/>
      <c r="H1076" s="38"/>
      <c r="I1076" s="38"/>
      <c r="J1076" s="38"/>
      <c r="K1076" s="38"/>
      <c r="L1076" s="38"/>
      <c r="M1076" s="38"/>
      <c r="N1076" s="38"/>
      <c r="O1076" s="128"/>
      <c r="P1076" s="38"/>
      <c r="Q1076" s="38"/>
    </row>
    <row r="1077" spans="3:17" x14ac:dyDescent="0.2">
      <c r="C1077" s="125"/>
      <c r="D1077" s="127"/>
      <c r="E1077" s="127"/>
      <c r="F1077" s="38"/>
      <c r="G1077" s="38"/>
      <c r="H1077" s="38"/>
      <c r="I1077" s="38"/>
      <c r="J1077" s="38"/>
      <c r="K1077" s="38"/>
      <c r="L1077" s="38"/>
      <c r="M1077" s="38"/>
      <c r="N1077" s="38"/>
      <c r="O1077" s="128"/>
      <c r="P1077" s="38"/>
      <c r="Q1077" s="38"/>
    </row>
    <row r="1078" spans="3:17" x14ac:dyDescent="0.2">
      <c r="C1078" s="125"/>
      <c r="D1078" s="127"/>
      <c r="E1078" s="127"/>
      <c r="F1078" s="38"/>
      <c r="G1078" s="38"/>
      <c r="H1078" s="38"/>
      <c r="I1078" s="38"/>
      <c r="J1078" s="38"/>
      <c r="K1078" s="38"/>
      <c r="L1078" s="38"/>
      <c r="M1078" s="38"/>
      <c r="N1078" s="38"/>
      <c r="O1078" s="128"/>
      <c r="P1078" s="38"/>
      <c r="Q1078" s="38"/>
    </row>
    <row r="1079" spans="3:17" x14ac:dyDescent="0.2">
      <c r="C1079" s="125"/>
      <c r="D1079" s="127"/>
      <c r="E1079" s="127"/>
      <c r="F1079" s="38"/>
      <c r="G1079" s="38"/>
      <c r="H1079" s="38"/>
      <c r="I1079" s="38"/>
      <c r="J1079" s="38"/>
      <c r="K1079" s="38"/>
      <c r="L1079" s="38"/>
      <c r="M1079" s="38"/>
      <c r="N1079" s="38"/>
      <c r="O1079" s="128"/>
      <c r="P1079" s="38"/>
      <c r="Q1079" s="38"/>
    </row>
    <row r="1080" spans="3:17" x14ac:dyDescent="0.2">
      <c r="C1080" s="125"/>
      <c r="D1080" s="127"/>
      <c r="E1080" s="127"/>
      <c r="F1080" s="38"/>
      <c r="G1080" s="38"/>
      <c r="H1080" s="38"/>
      <c r="I1080" s="38"/>
      <c r="J1080" s="38"/>
      <c r="K1080" s="38"/>
      <c r="L1080" s="38"/>
      <c r="M1080" s="38"/>
      <c r="N1080" s="38"/>
      <c r="O1080" s="128"/>
      <c r="P1080" s="38"/>
      <c r="Q1080" s="38"/>
    </row>
    <row r="1081" spans="3:17" x14ac:dyDescent="0.2">
      <c r="C1081" s="125"/>
      <c r="D1081" s="127"/>
      <c r="E1081" s="127"/>
      <c r="F1081" s="38"/>
      <c r="G1081" s="38"/>
      <c r="H1081" s="38"/>
      <c r="I1081" s="38"/>
      <c r="J1081" s="38"/>
      <c r="K1081" s="38"/>
      <c r="L1081" s="38"/>
      <c r="M1081" s="38"/>
      <c r="N1081" s="38"/>
      <c r="O1081" s="128"/>
      <c r="P1081" s="38"/>
      <c r="Q1081" s="38"/>
    </row>
    <row r="1082" spans="3:17" x14ac:dyDescent="0.2">
      <c r="C1082" s="125"/>
      <c r="D1082" s="127"/>
      <c r="E1082" s="127"/>
      <c r="F1082" s="38"/>
      <c r="G1082" s="38"/>
      <c r="H1082" s="38"/>
      <c r="I1082" s="38"/>
      <c r="J1082" s="38"/>
      <c r="K1082" s="38"/>
      <c r="L1082" s="38"/>
      <c r="M1082" s="38"/>
      <c r="N1082" s="38"/>
      <c r="O1082" s="128"/>
      <c r="P1082" s="38"/>
      <c r="Q1082" s="38"/>
    </row>
    <row r="1083" spans="3:17" x14ac:dyDescent="0.2">
      <c r="C1083" s="125"/>
      <c r="D1083" s="127"/>
      <c r="E1083" s="127"/>
      <c r="F1083" s="38"/>
      <c r="G1083" s="38"/>
      <c r="H1083" s="38"/>
      <c r="I1083" s="38"/>
      <c r="J1083" s="38"/>
      <c r="K1083" s="38"/>
      <c r="L1083" s="38"/>
      <c r="M1083" s="38"/>
      <c r="N1083" s="38"/>
      <c r="O1083" s="128"/>
      <c r="P1083" s="38"/>
      <c r="Q1083" s="38"/>
    </row>
    <row r="1084" spans="3:17" x14ac:dyDescent="0.2">
      <c r="C1084" s="125"/>
      <c r="D1084" s="127"/>
      <c r="E1084" s="127"/>
      <c r="F1084" s="38"/>
      <c r="G1084" s="38"/>
      <c r="H1084" s="38"/>
      <c r="I1084" s="38"/>
      <c r="J1084" s="38"/>
      <c r="K1084" s="38"/>
      <c r="L1084" s="38"/>
      <c r="M1084" s="38"/>
      <c r="N1084" s="38"/>
      <c r="O1084" s="128"/>
      <c r="P1084" s="38"/>
      <c r="Q1084" s="38"/>
    </row>
    <row r="1085" spans="3:17" x14ac:dyDescent="0.2">
      <c r="C1085" s="125"/>
      <c r="D1085" s="127"/>
      <c r="E1085" s="127"/>
      <c r="F1085" s="38"/>
      <c r="G1085" s="38"/>
      <c r="H1085" s="38"/>
      <c r="I1085" s="38"/>
      <c r="J1085" s="38"/>
      <c r="K1085" s="38"/>
      <c r="L1085" s="38"/>
      <c r="M1085" s="38"/>
      <c r="N1085" s="38"/>
      <c r="O1085" s="128"/>
      <c r="P1085" s="38"/>
      <c r="Q1085" s="38"/>
    </row>
    <row r="1086" spans="3:17" x14ac:dyDescent="0.2">
      <c r="C1086" s="125"/>
      <c r="D1086" s="127"/>
      <c r="E1086" s="127"/>
      <c r="F1086" s="38"/>
      <c r="G1086" s="38"/>
      <c r="H1086" s="38"/>
      <c r="I1086" s="38"/>
      <c r="J1086" s="38"/>
      <c r="K1086" s="38"/>
      <c r="L1086" s="38"/>
      <c r="M1086" s="38"/>
      <c r="N1086" s="38"/>
      <c r="O1086" s="128"/>
      <c r="P1086" s="38"/>
      <c r="Q1086" s="38"/>
    </row>
    <row r="1087" spans="3:17" x14ac:dyDescent="0.2">
      <c r="C1087" s="125"/>
      <c r="D1087" s="127"/>
      <c r="E1087" s="127"/>
      <c r="F1087" s="38"/>
      <c r="G1087" s="38"/>
      <c r="H1087" s="38"/>
      <c r="I1087" s="38"/>
      <c r="J1087" s="38"/>
      <c r="K1087" s="38"/>
      <c r="L1087" s="38"/>
      <c r="M1087" s="38"/>
      <c r="N1087" s="38"/>
      <c r="O1087" s="128"/>
      <c r="P1087" s="38"/>
      <c r="Q1087" s="38"/>
    </row>
    <row r="1088" spans="3:17" x14ac:dyDescent="0.2">
      <c r="C1088" s="125"/>
      <c r="D1088" s="127"/>
      <c r="E1088" s="127"/>
      <c r="F1088" s="38"/>
      <c r="G1088" s="38"/>
      <c r="H1088" s="38"/>
      <c r="I1088" s="38"/>
      <c r="J1088" s="38"/>
      <c r="K1088" s="38"/>
      <c r="L1088" s="38"/>
      <c r="M1088" s="38"/>
      <c r="N1088" s="38"/>
      <c r="O1088" s="128"/>
      <c r="P1088" s="38"/>
      <c r="Q1088" s="38"/>
    </row>
    <row r="1089" spans="3:17" x14ac:dyDescent="0.2">
      <c r="C1089" s="125"/>
      <c r="D1089" s="127"/>
      <c r="E1089" s="127"/>
      <c r="F1089" s="38"/>
      <c r="G1089" s="38"/>
      <c r="H1089" s="38"/>
      <c r="I1089" s="38"/>
      <c r="J1089" s="38"/>
      <c r="K1089" s="38"/>
      <c r="L1089" s="38"/>
      <c r="M1089" s="38"/>
      <c r="N1089" s="38"/>
      <c r="O1089" s="128"/>
      <c r="P1089" s="38"/>
      <c r="Q1089" s="38"/>
    </row>
    <row r="1090" spans="3:17" x14ac:dyDescent="0.2">
      <c r="C1090" s="125"/>
      <c r="D1090" s="127"/>
      <c r="E1090" s="127"/>
      <c r="F1090" s="38"/>
      <c r="G1090" s="38"/>
      <c r="H1090" s="38"/>
      <c r="I1090" s="38"/>
      <c r="J1090" s="38"/>
      <c r="K1090" s="38"/>
      <c r="L1090" s="38"/>
      <c r="M1090" s="38"/>
      <c r="N1090" s="38"/>
      <c r="O1090" s="128"/>
      <c r="P1090" s="38"/>
      <c r="Q1090" s="38"/>
    </row>
    <row r="1091" spans="3:17" x14ac:dyDescent="0.2">
      <c r="C1091" s="125"/>
      <c r="D1091" s="127"/>
      <c r="E1091" s="127"/>
      <c r="F1091" s="38"/>
      <c r="G1091" s="38"/>
      <c r="H1091" s="38"/>
      <c r="I1091" s="38"/>
      <c r="J1091" s="38"/>
      <c r="K1091" s="38"/>
      <c r="L1091" s="38"/>
      <c r="M1091" s="38"/>
      <c r="N1091" s="38"/>
      <c r="O1091" s="128"/>
      <c r="P1091" s="38"/>
      <c r="Q1091" s="38"/>
    </row>
    <row r="1092" spans="3:17" x14ac:dyDescent="0.2">
      <c r="C1092" s="125"/>
      <c r="D1092" s="127"/>
      <c r="E1092" s="127"/>
      <c r="F1092" s="38"/>
      <c r="G1092" s="38"/>
      <c r="H1092" s="38"/>
      <c r="I1092" s="38"/>
      <c r="J1092" s="38"/>
      <c r="K1092" s="38"/>
      <c r="L1092" s="38"/>
      <c r="M1092" s="38"/>
      <c r="N1092" s="38"/>
      <c r="O1092" s="128"/>
      <c r="P1092" s="38"/>
      <c r="Q1092" s="38"/>
    </row>
    <row r="1093" spans="3:17" x14ac:dyDescent="0.2">
      <c r="C1093" s="125"/>
      <c r="D1093" s="127"/>
      <c r="E1093" s="127"/>
      <c r="F1093" s="38"/>
      <c r="G1093" s="38"/>
      <c r="H1093" s="38"/>
      <c r="I1093" s="38"/>
      <c r="J1093" s="38"/>
      <c r="K1093" s="38"/>
      <c r="L1093" s="38"/>
      <c r="M1093" s="38"/>
      <c r="N1093" s="38"/>
      <c r="O1093" s="128"/>
      <c r="P1093" s="38"/>
      <c r="Q1093" s="38"/>
    </row>
    <row r="1094" spans="3:17" x14ac:dyDescent="0.2">
      <c r="C1094" s="125"/>
      <c r="D1094" s="127"/>
      <c r="E1094" s="127"/>
      <c r="F1094" s="38"/>
      <c r="G1094" s="38"/>
      <c r="H1094" s="38"/>
      <c r="I1094" s="38"/>
      <c r="J1094" s="38"/>
      <c r="K1094" s="38"/>
      <c r="L1094" s="38"/>
      <c r="M1094" s="38"/>
      <c r="N1094" s="38"/>
      <c r="O1094" s="128"/>
      <c r="P1094" s="38"/>
      <c r="Q1094" s="38"/>
    </row>
    <row r="1095" spans="3:17" x14ac:dyDescent="0.2">
      <c r="C1095" s="125"/>
      <c r="D1095" s="127"/>
      <c r="E1095" s="127"/>
      <c r="F1095" s="38"/>
      <c r="G1095" s="38"/>
      <c r="H1095" s="38"/>
      <c r="I1095" s="38"/>
      <c r="J1095" s="38"/>
      <c r="K1095" s="38"/>
      <c r="L1095" s="38"/>
      <c r="M1095" s="38"/>
      <c r="N1095" s="38"/>
      <c r="O1095" s="128"/>
      <c r="P1095" s="38"/>
      <c r="Q1095" s="38"/>
    </row>
    <row r="1096" spans="3:17" x14ac:dyDescent="0.2">
      <c r="C1096" s="125"/>
      <c r="D1096" s="127"/>
      <c r="E1096" s="127"/>
      <c r="F1096" s="38"/>
      <c r="G1096" s="38"/>
      <c r="H1096" s="38"/>
      <c r="I1096" s="38"/>
      <c r="J1096" s="38"/>
      <c r="K1096" s="38"/>
      <c r="L1096" s="38"/>
      <c r="M1096" s="38"/>
      <c r="N1096" s="38"/>
      <c r="O1096" s="128"/>
      <c r="P1096" s="38"/>
      <c r="Q1096" s="38"/>
    </row>
    <row r="1097" spans="3:17" x14ac:dyDescent="0.2">
      <c r="C1097" s="125"/>
      <c r="D1097" s="127"/>
      <c r="E1097" s="127"/>
      <c r="F1097" s="38"/>
      <c r="G1097" s="38"/>
      <c r="H1097" s="38"/>
      <c r="I1097" s="38"/>
      <c r="J1097" s="38"/>
      <c r="K1097" s="38"/>
      <c r="L1097" s="38"/>
      <c r="M1097" s="38"/>
      <c r="N1097" s="38"/>
      <c r="O1097" s="128"/>
      <c r="P1097" s="38"/>
      <c r="Q1097" s="38"/>
    </row>
    <row r="1098" spans="3:17" x14ac:dyDescent="0.2">
      <c r="C1098" s="125"/>
      <c r="D1098" s="127"/>
      <c r="E1098" s="127"/>
      <c r="F1098" s="38"/>
      <c r="G1098" s="38"/>
      <c r="H1098" s="38"/>
      <c r="I1098" s="38"/>
      <c r="J1098" s="38"/>
      <c r="K1098" s="38"/>
      <c r="L1098" s="38"/>
      <c r="M1098" s="38"/>
      <c r="N1098" s="38"/>
      <c r="O1098" s="128"/>
      <c r="P1098" s="38"/>
      <c r="Q1098" s="38"/>
    </row>
    <row r="1099" spans="3:17" x14ac:dyDescent="0.2">
      <c r="C1099" s="125"/>
      <c r="D1099" s="127"/>
      <c r="E1099" s="127"/>
      <c r="F1099" s="38"/>
      <c r="G1099" s="38"/>
      <c r="H1099" s="38"/>
      <c r="I1099" s="38"/>
      <c r="J1099" s="38"/>
      <c r="K1099" s="38"/>
      <c r="L1099" s="38"/>
      <c r="M1099" s="38"/>
      <c r="N1099" s="38"/>
      <c r="O1099" s="128"/>
      <c r="P1099" s="38"/>
      <c r="Q1099" s="38"/>
    </row>
    <row r="1100" spans="3:17" x14ac:dyDescent="0.2">
      <c r="C1100" s="125"/>
      <c r="D1100" s="127"/>
      <c r="E1100" s="127"/>
      <c r="F1100" s="38"/>
      <c r="G1100" s="38"/>
      <c r="H1100" s="38"/>
      <c r="I1100" s="38"/>
      <c r="J1100" s="38"/>
      <c r="K1100" s="38"/>
      <c r="L1100" s="38"/>
      <c r="M1100" s="38"/>
      <c r="N1100" s="38"/>
      <c r="O1100" s="128"/>
      <c r="P1100" s="38"/>
      <c r="Q1100" s="38"/>
    </row>
    <row r="1101" spans="3:17" x14ac:dyDescent="0.2">
      <c r="C1101" s="125"/>
      <c r="D1101" s="127"/>
      <c r="E1101" s="127"/>
      <c r="F1101" s="38"/>
      <c r="G1101" s="38"/>
      <c r="H1101" s="38"/>
      <c r="I1101" s="38"/>
      <c r="J1101" s="38"/>
      <c r="K1101" s="38"/>
      <c r="L1101" s="38"/>
      <c r="M1101" s="38"/>
      <c r="N1101" s="38"/>
      <c r="O1101" s="128"/>
      <c r="P1101" s="38"/>
      <c r="Q1101" s="38"/>
    </row>
    <row r="1102" spans="3:17" x14ac:dyDescent="0.2">
      <c r="C1102" s="125"/>
      <c r="D1102" s="127"/>
      <c r="E1102" s="127"/>
      <c r="F1102" s="38"/>
      <c r="G1102" s="38"/>
      <c r="H1102" s="38"/>
      <c r="I1102" s="38"/>
      <c r="J1102" s="38"/>
      <c r="K1102" s="38"/>
      <c r="L1102" s="38"/>
      <c r="M1102" s="38"/>
      <c r="N1102" s="38"/>
      <c r="O1102" s="128"/>
      <c r="P1102" s="38"/>
      <c r="Q1102" s="38"/>
    </row>
    <row r="1103" spans="3:17" x14ac:dyDescent="0.2">
      <c r="C1103" s="125"/>
      <c r="D1103" s="127"/>
      <c r="E1103" s="127"/>
      <c r="F1103" s="38"/>
      <c r="G1103" s="38"/>
      <c r="H1103" s="38"/>
      <c r="I1103" s="38"/>
      <c r="J1103" s="38"/>
      <c r="K1103" s="38"/>
      <c r="L1103" s="38"/>
      <c r="M1103" s="38"/>
      <c r="N1103" s="38"/>
      <c r="O1103" s="128"/>
      <c r="P1103" s="38"/>
      <c r="Q1103" s="38"/>
    </row>
    <row r="1104" spans="3:17" x14ac:dyDescent="0.2">
      <c r="C1104" s="125"/>
      <c r="D1104" s="127"/>
      <c r="E1104" s="127"/>
      <c r="F1104" s="38"/>
      <c r="G1104" s="38"/>
      <c r="H1104" s="38"/>
      <c r="I1104" s="38"/>
      <c r="J1104" s="38"/>
      <c r="K1104" s="38"/>
      <c r="L1104" s="38"/>
      <c r="M1104" s="38"/>
      <c r="N1104" s="38"/>
      <c r="O1104" s="128"/>
      <c r="P1104" s="38"/>
      <c r="Q1104" s="38"/>
    </row>
    <row r="1105" spans="3:17" x14ac:dyDescent="0.2">
      <c r="C1105" s="125"/>
      <c r="D1105" s="127"/>
      <c r="E1105" s="127"/>
      <c r="F1105" s="38"/>
      <c r="G1105" s="38"/>
      <c r="H1105" s="38"/>
      <c r="I1105" s="38"/>
      <c r="J1105" s="38"/>
      <c r="K1105" s="38"/>
      <c r="L1105" s="38"/>
      <c r="M1105" s="38"/>
      <c r="N1105" s="38"/>
      <c r="O1105" s="128"/>
      <c r="P1105" s="38"/>
      <c r="Q1105" s="38"/>
    </row>
    <row r="1106" spans="3:17" x14ac:dyDescent="0.2">
      <c r="C1106" s="125"/>
      <c r="D1106" s="127"/>
      <c r="E1106" s="127"/>
      <c r="F1106" s="38"/>
      <c r="G1106" s="38"/>
      <c r="H1106" s="38"/>
      <c r="I1106" s="38"/>
      <c r="J1106" s="38"/>
      <c r="K1106" s="38"/>
      <c r="L1106" s="38"/>
      <c r="M1106" s="38"/>
      <c r="N1106" s="38"/>
      <c r="O1106" s="128"/>
      <c r="P1106" s="38"/>
      <c r="Q1106" s="38"/>
    </row>
    <row r="1107" spans="3:17" x14ac:dyDescent="0.2">
      <c r="C1107" s="125"/>
      <c r="D1107" s="127"/>
      <c r="E1107" s="127"/>
      <c r="F1107" s="38"/>
      <c r="G1107" s="38"/>
      <c r="H1107" s="38"/>
      <c r="I1107" s="38"/>
      <c r="J1107" s="38"/>
      <c r="K1107" s="38"/>
      <c r="L1107" s="38"/>
      <c r="M1107" s="38"/>
      <c r="N1107" s="38"/>
      <c r="O1107" s="128"/>
      <c r="P1107" s="38"/>
      <c r="Q1107" s="38"/>
    </row>
    <row r="1108" spans="3:17" x14ac:dyDescent="0.2">
      <c r="C1108" s="125"/>
      <c r="D1108" s="127"/>
      <c r="E1108" s="127"/>
      <c r="F1108" s="38"/>
      <c r="G1108" s="38"/>
      <c r="H1108" s="38"/>
      <c r="I1108" s="38"/>
      <c r="J1108" s="38"/>
      <c r="K1108" s="38"/>
      <c r="L1108" s="38"/>
      <c r="M1108" s="38"/>
      <c r="N1108" s="38"/>
      <c r="O1108" s="128"/>
      <c r="P1108" s="38"/>
      <c r="Q1108" s="38"/>
    </row>
    <row r="1109" spans="3:17" x14ac:dyDescent="0.2">
      <c r="C1109" s="125"/>
      <c r="D1109" s="127"/>
      <c r="E1109" s="127"/>
      <c r="F1109" s="38"/>
      <c r="G1109" s="38"/>
      <c r="H1109" s="38"/>
      <c r="I1109" s="38"/>
      <c r="J1109" s="38"/>
      <c r="K1109" s="38"/>
      <c r="L1109" s="38"/>
      <c r="M1109" s="38"/>
      <c r="N1109" s="38"/>
      <c r="O1109" s="128"/>
      <c r="P1109" s="38"/>
      <c r="Q1109" s="38"/>
    </row>
    <row r="1110" spans="3:17" x14ac:dyDescent="0.2">
      <c r="C1110" s="125"/>
      <c r="D1110" s="127"/>
      <c r="E1110" s="127"/>
      <c r="F1110" s="38"/>
      <c r="G1110" s="38"/>
      <c r="H1110" s="38"/>
      <c r="I1110" s="38"/>
      <c r="J1110" s="38"/>
      <c r="K1110" s="38"/>
      <c r="L1110" s="38"/>
      <c r="M1110" s="38"/>
      <c r="N1110" s="38"/>
      <c r="O1110" s="128"/>
      <c r="P1110" s="38"/>
      <c r="Q1110" s="38"/>
    </row>
    <row r="1111" spans="3:17" x14ac:dyDescent="0.2">
      <c r="C1111" s="125"/>
      <c r="D1111" s="127"/>
      <c r="E1111" s="127"/>
      <c r="F1111" s="38"/>
      <c r="G1111" s="38"/>
      <c r="H1111" s="38"/>
      <c r="I1111" s="38"/>
      <c r="J1111" s="38"/>
      <c r="K1111" s="38"/>
      <c r="L1111" s="38"/>
      <c r="M1111" s="38"/>
      <c r="N1111" s="38"/>
      <c r="O1111" s="128"/>
      <c r="P1111" s="38"/>
      <c r="Q1111" s="38"/>
    </row>
    <row r="1112" spans="3:17" x14ac:dyDescent="0.2">
      <c r="C1112" s="125"/>
      <c r="D1112" s="127"/>
      <c r="E1112" s="127"/>
      <c r="F1112" s="38"/>
      <c r="G1112" s="38"/>
      <c r="H1112" s="38"/>
      <c r="I1112" s="38"/>
      <c r="J1112" s="38"/>
      <c r="K1112" s="38"/>
      <c r="L1112" s="38"/>
      <c r="M1112" s="38"/>
      <c r="N1112" s="38"/>
      <c r="O1112" s="128"/>
      <c r="P1112" s="38"/>
      <c r="Q1112" s="38"/>
    </row>
    <row r="1113" spans="3:17" x14ac:dyDescent="0.2">
      <c r="C1113" s="125"/>
      <c r="D1113" s="127"/>
      <c r="E1113" s="127"/>
      <c r="F1113" s="38"/>
      <c r="G1113" s="38"/>
      <c r="H1113" s="38"/>
      <c r="I1113" s="38"/>
      <c r="J1113" s="38"/>
      <c r="K1113" s="38"/>
      <c r="L1113" s="38"/>
      <c r="M1113" s="38"/>
      <c r="N1113" s="38"/>
      <c r="O1113" s="128"/>
      <c r="P1113" s="38"/>
      <c r="Q1113" s="38"/>
    </row>
    <row r="1114" spans="3:17" x14ac:dyDescent="0.2">
      <c r="C1114" s="125"/>
      <c r="D1114" s="127"/>
      <c r="E1114" s="127"/>
      <c r="F1114" s="38"/>
      <c r="G1114" s="38"/>
      <c r="H1114" s="38"/>
      <c r="I1114" s="38"/>
      <c r="J1114" s="38"/>
      <c r="K1114" s="38"/>
      <c r="L1114" s="38"/>
      <c r="M1114" s="38"/>
      <c r="N1114" s="38"/>
      <c r="O1114" s="128"/>
      <c r="P1114" s="38"/>
      <c r="Q1114" s="38"/>
    </row>
    <row r="1115" spans="3:17" x14ac:dyDescent="0.2">
      <c r="C1115" s="125"/>
      <c r="D1115" s="127"/>
      <c r="E1115" s="127"/>
      <c r="F1115" s="38"/>
      <c r="G1115" s="38"/>
      <c r="H1115" s="38"/>
      <c r="I1115" s="38"/>
      <c r="J1115" s="38"/>
      <c r="K1115" s="38"/>
      <c r="L1115" s="38"/>
      <c r="M1115" s="38"/>
      <c r="N1115" s="38"/>
      <c r="O1115" s="128"/>
      <c r="P1115" s="38"/>
      <c r="Q1115" s="38"/>
    </row>
    <row r="1116" spans="3:17" x14ac:dyDescent="0.2">
      <c r="C1116" s="125"/>
      <c r="D1116" s="127"/>
      <c r="E1116" s="127"/>
      <c r="F1116" s="38"/>
      <c r="G1116" s="38"/>
      <c r="H1116" s="38"/>
      <c r="I1116" s="38"/>
      <c r="J1116" s="38"/>
      <c r="K1116" s="38"/>
      <c r="L1116" s="38"/>
      <c r="M1116" s="38"/>
      <c r="N1116" s="38"/>
      <c r="O1116" s="128"/>
      <c r="P1116" s="38"/>
      <c r="Q1116" s="38"/>
    </row>
    <row r="1117" spans="3:17" x14ac:dyDescent="0.2">
      <c r="C1117" s="125"/>
      <c r="D1117" s="127"/>
      <c r="E1117" s="127"/>
      <c r="F1117" s="38"/>
      <c r="G1117" s="38"/>
      <c r="H1117" s="38"/>
      <c r="I1117" s="38"/>
      <c r="J1117" s="38"/>
      <c r="K1117" s="38"/>
      <c r="L1117" s="38"/>
      <c r="M1117" s="38"/>
      <c r="N1117" s="38"/>
      <c r="O1117" s="128"/>
      <c r="P1117" s="38"/>
      <c r="Q1117" s="38"/>
    </row>
    <row r="1118" spans="3:17" x14ac:dyDescent="0.2">
      <c r="C1118" s="125"/>
      <c r="D1118" s="127"/>
      <c r="E1118" s="127"/>
      <c r="F1118" s="38"/>
      <c r="G1118" s="38"/>
      <c r="H1118" s="38"/>
      <c r="I1118" s="38"/>
      <c r="J1118" s="38"/>
      <c r="K1118" s="38"/>
      <c r="L1118" s="38"/>
      <c r="M1118" s="38"/>
      <c r="N1118" s="38"/>
      <c r="O1118" s="128"/>
      <c r="P1118" s="38"/>
      <c r="Q1118" s="38"/>
    </row>
    <row r="1119" spans="3:17" x14ac:dyDescent="0.2">
      <c r="C1119" s="125"/>
      <c r="D1119" s="127"/>
      <c r="E1119" s="127"/>
      <c r="F1119" s="38"/>
      <c r="G1119" s="38"/>
      <c r="H1119" s="38"/>
      <c r="I1119" s="38"/>
      <c r="J1119" s="38"/>
      <c r="K1119" s="38"/>
      <c r="L1119" s="38"/>
      <c r="M1119" s="38"/>
      <c r="N1119" s="38"/>
      <c r="O1119" s="128"/>
      <c r="P1119" s="38"/>
      <c r="Q1119" s="38"/>
    </row>
    <row r="1120" spans="3:17" x14ac:dyDescent="0.2">
      <c r="C1120" s="125"/>
      <c r="D1120" s="127"/>
      <c r="E1120" s="127"/>
      <c r="F1120" s="38"/>
      <c r="G1120" s="38"/>
      <c r="H1120" s="38"/>
      <c r="I1120" s="38"/>
      <c r="J1120" s="38"/>
      <c r="K1120" s="38"/>
      <c r="L1120" s="38"/>
      <c r="M1120" s="38"/>
      <c r="N1120" s="38"/>
      <c r="O1120" s="128"/>
      <c r="P1120" s="38"/>
      <c r="Q1120" s="38"/>
    </row>
    <row r="1121" spans="3:17" x14ac:dyDescent="0.2">
      <c r="C1121" s="125"/>
      <c r="D1121" s="127"/>
      <c r="E1121" s="127"/>
      <c r="F1121" s="38"/>
      <c r="G1121" s="38"/>
      <c r="H1121" s="38"/>
      <c r="I1121" s="38"/>
      <c r="J1121" s="38"/>
      <c r="K1121" s="38"/>
      <c r="L1121" s="38"/>
      <c r="M1121" s="38"/>
      <c r="N1121" s="38"/>
      <c r="O1121" s="128"/>
      <c r="P1121" s="38"/>
      <c r="Q1121" s="38"/>
    </row>
    <row r="1122" spans="3:17" x14ac:dyDescent="0.2">
      <c r="C1122" s="125"/>
      <c r="D1122" s="127"/>
      <c r="E1122" s="127"/>
      <c r="F1122" s="38"/>
      <c r="G1122" s="38"/>
      <c r="H1122" s="38"/>
      <c r="I1122" s="38"/>
      <c r="J1122" s="38"/>
      <c r="K1122" s="38"/>
      <c r="L1122" s="38"/>
      <c r="M1122" s="38"/>
      <c r="N1122" s="38"/>
      <c r="O1122" s="128"/>
      <c r="P1122" s="38"/>
      <c r="Q1122" s="38"/>
    </row>
    <row r="1123" spans="3:17" x14ac:dyDescent="0.2">
      <c r="C1123" s="125"/>
      <c r="D1123" s="127"/>
      <c r="E1123" s="127"/>
      <c r="F1123" s="38"/>
      <c r="G1123" s="38"/>
      <c r="H1123" s="38"/>
      <c r="I1123" s="38"/>
      <c r="J1123" s="38"/>
      <c r="K1123" s="38"/>
      <c r="L1123" s="38"/>
      <c r="M1123" s="38"/>
      <c r="N1123" s="38"/>
      <c r="O1123" s="128"/>
      <c r="P1123" s="38"/>
      <c r="Q1123" s="38"/>
    </row>
    <row r="1124" spans="3:17" x14ac:dyDescent="0.2">
      <c r="C1124" s="125"/>
      <c r="D1124" s="127"/>
      <c r="E1124" s="127"/>
      <c r="F1124" s="38"/>
      <c r="G1124" s="38"/>
      <c r="H1124" s="38"/>
      <c r="I1124" s="38"/>
      <c r="J1124" s="38"/>
      <c r="K1124" s="38"/>
      <c r="L1124" s="38"/>
      <c r="M1124" s="38"/>
      <c r="N1124" s="38"/>
      <c r="O1124" s="128"/>
      <c r="P1124" s="38"/>
      <c r="Q1124" s="38"/>
    </row>
    <row r="1125" spans="3:17" x14ac:dyDescent="0.2">
      <c r="C1125" s="125"/>
      <c r="D1125" s="127"/>
      <c r="E1125" s="127"/>
      <c r="F1125" s="38"/>
      <c r="G1125" s="38"/>
      <c r="H1125" s="38"/>
      <c r="I1125" s="38"/>
      <c r="J1125" s="38"/>
      <c r="K1125" s="38"/>
      <c r="L1125" s="38"/>
      <c r="M1125" s="38"/>
      <c r="N1125" s="38"/>
      <c r="O1125" s="128"/>
      <c r="P1125" s="38"/>
      <c r="Q1125" s="38"/>
    </row>
    <row r="1126" spans="3:17" x14ac:dyDescent="0.2">
      <c r="C1126" s="125"/>
      <c r="D1126" s="127"/>
      <c r="E1126" s="127"/>
      <c r="F1126" s="38"/>
      <c r="G1126" s="38"/>
      <c r="H1126" s="38"/>
      <c r="I1126" s="38"/>
      <c r="J1126" s="38"/>
      <c r="K1126" s="38"/>
      <c r="L1126" s="38"/>
      <c r="M1126" s="38"/>
      <c r="N1126" s="38"/>
      <c r="O1126" s="128"/>
      <c r="P1126" s="38"/>
      <c r="Q1126" s="38"/>
    </row>
    <row r="1127" spans="3:17" x14ac:dyDescent="0.2">
      <c r="C1127" s="125"/>
      <c r="D1127" s="127"/>
      <c r="E1127" s="127"/>
      <c r="F1127" s="38"/>
      <c r="G1127" s="38"/>
      <c r="H1127" s="38"/>
      <c r="I1127" s="38"/>
      <c r="J1127" s="38"/>
      <c r="K1127" s="38"/>
      <c r="L1127" s="38"/>
      <c r="M1127" s="38"/>
      <c r="N1127" s="38"/>
      <c r="O1127" s="128"/>
      <c r="P1127" s="38"/>
      <c r="Q1127" s="38"/>
    </row>
    <row r="1128" spans="3:17" x14ac:dyDescent="0.2">
      <c r="C1128" s="125"/>
      <c r="D1128" s="127"/>
      <c r="E1128" s="127"/>
      <c r="F1128" s="38"/>
      <c r="G1128" s="38"/>
      <c r="H1128" s="38"/>
      <c r="I1128" s="38"/>
      <c r="J1128" s="38"/>
      <c r="K1128" s="38"/>
      <c r="L1128" s="38"/>
      <c r="M1128" s="38"/>
      <c r="N1128" s="38"/>
      <c r="O1128" s="128"/>
      <c r="P1128" s="38"/>
      <c r="Q1128" s="38"/>
    </row>
    <row r="1129" spans="3:17" x14ac:dyDescent="0.2">
      <c r="C1129" s="125"/>
      <c r="D1129" s="127"/>
      <c r="E1129" s="127"/>
      <c r="F1129" s="38"/>
      <c r="G1129" s="38"/>
      <c r="H1129" s="38"/>
      <c r="I1129" s="38"/>
      <c r="J1129" s="38"/>
      <c r="K1129" s="38"/>
      <c r="L1129" s="38"/>
      <c r="M1129" s="38"/>
      <c r="N1129" s="38"/>
      <c r="O1129" s="128"/>
      <c r="P1129" s="38"/>
      <c r="Q1129" s="38"/>
    </row>
    <row r="1130" spans="3:17" x14ac:dyDescent="0.2">
      <c r="C1130" s="125"/>
      <c r="D1130" s="127"/>
      <c r="E1130" s="127"/>
      <c r="F1130" s="38"/>
      <c r="G1130" s="38"/>
      <c r="H1130" s="38"/>
      <c r="I1130" s="38"/>
      <c r="J1130" s="38"/>
      <c r="K1130" s="38"/>
      <c r="L1130" s="38"/>
      <c r="M1130" s="38"/>
      <c r="N1130" s="38"/>
      <c r="O1130" s="128"/>
      <c r="P1130" s="38"/>
      <c r="Q1130" s="38"/>
    </row>
    <row r="1131" spans="3:17" x14ac:dyDescent="0.2">
      <c r="C1131" s="125"/>
      <c r="D1131" s="127"/>
      <c r="E1131" s="127"/>
      <c r="F1131" s="38"/>
      <c r="G1131" s="38"/>
      <c r="H1131" s="38"/>
      <c r="I1131" s="38"/>
      <c r="J1131" s="38"/>
      <c r="K1131" s="38"/>
      <c r="L1131" s="38"/>
      <c r="M1131" s="38"/>
      <c r="N1131" s="38"/>
      <c r="O1131" s="128"/>
      <c r="P1131" s="38"/>
      <c r="Q1131" s="38"/>
    </row>
    <row r="1132" spans="3:17" x14ac:dyDescent="0.2">
      <c r="C1132" s="125"/>
      <c r="D1132" s="127"/>
      <c r="E1132" s="127"/>
      <c r="F1132" s="38"/>
      <c r="G1132" s="38"/>
      <c r="H1132" s="38"/>
      <c r="I1132" s="38"/>
      <c r="J1132" s="38"/>
      <c r="K1132" s="38"/>
      <c r="L1132" s="38"/>
      <c r="M1132" s="38"/>
      <c r="N1132" s="38"/>
      <c r="O1132" s="128"/>
      <c r="P1132" s="38"/>
      <c r="Q1132" s="38"/>
    </row>
    <row r="1133" spans="3:17" x14ac:dyDescent="0.2">
      <c r="C1133" s="125"/>
      <c r="D1133" s="127"/>
      <c r="E1133" s="127"/>
      <c r="F1133" s="38"/>
      <c r="G1133" s="38"/>
      <c r="H1133" s="38"/>
      <c r="I1133" s="38"/>
      <c r="J1133" s="38"/>
      <c r="K1133" s="38"/>
      <c r="L1133" s="38"/>
      <c r="M1133" s="38"/>
      <c r="N1133" s="38"/>
      <c r="O1133" s="128"/>
      <c r="P1133" s="38"/>
      <c r="Q1133" s="38"/>
    </row>
    <row r="1134" spans="3:17" x14ac:dyDescent="0.2">
      <c r="C1134" s="125"/>
      <c r="D1134" s="127"/>
      <c r="E1134" s="127"/>
      <c r="F1134" s="38"/>
      <c r="G1134" s="38"/>
      <c r="H1134" s="38"/>
      <c r="I1134" s="38"/>
      <c r="J1134" s="38"/>
      <c r="K1134" s="38"/>
      <c r="L1134" s="38"/>
      <c r="M1134" s="38"/>
      <c r="N1134" s="38"/>
      <c r="O1134" s="128"/>
      <c r="P1134" s="38"/>
      <c r="Q1134" s="38"/>
    </row>
    <row r="1135" spans="3:17" x14ac:dyDescent="0.2">
      <c r="C1135" s="125"/>
      <c r="D1135" s="127"/>
      <c r="E1135" s="127"/>
      <c r="F1135" s="38"/>
      <c r="G1135" s="38"/>
      <c r="H1135" s="38"/>
      <c r="I1135" s="38"/>
      <c r="J1135" s="38"/>
      <c r="K1135" s="38"/>
      <c r="L1135" s="38"/>
      <c r="M1135" s="38"/>
      <c r="N1135" s="38"/>
      <c r="O1135" s="128"/>
      <c r="P1135" s="38"/>
      <c r="Q1135" s="38"/>
    </row>
    <row r="1136" spans="3:17" x14ac:dyDescent="0.2">
      <c r="C1136" s="125"/>
      <c r="D1136" s="127"/>
      <c r="E1136" s="127"/>
      <c r="F1136" s="38"/>
      <c r="G1136" s="38"/>
      <c r="H1136" s="38"/>
      <c r="I1136" s="38"/>
      <c r="J1136" s="38"/>
      <c r="K1136" s="38"/>
      <c r="L1136" s="38"/>
      <c r="M1136" s="38"/>
      <c r="N1136" s="38"/>
      <c r="O1136" s="128"/>
      <c r="P1136" s="38"/>
      <c r="Q1136" s="38"/>
    </row>
    <row r="1137" spans="3:17" x14ac:dyDescent="0.2">
      <c r="C1137" s="125"/>
      <c r="D1137" s="127"/>
      <c r="E1137" s="127"/>
      <c r="F1137" s="38"/>
      <c r="G1137" s="38"/>
      <c r="H1137" s="38"/>
      <c r="I1137" s="38"/>
      <c r="J1137" s="38"/>
      <c r="K1137" s="38"/>
      <c r="L1137" s="38"/>
      <c r="M1137" s="38"/>
      <c r="N1137" s="38"/>
      <c r="O1137" s="128"/>
      <c r="P1137" s="38"/>
      <c r="Q1137" s="38"/>
    </row>
    <row r="1138" spans="3:17" x14ac:dyDescent="0.2">
      <c r="C1138" s="125"/>
      <c r="D1138" s="127"/>
      <c r="E1138" s="127"/>
      <c r="F1138" s="38"/>
      <c r="G1138" s="38"/>
      <c r="H1138" s="38"/>
      <c r="I1138" s="38"/>
      <c r="J1138" s="38"/>
      <c r="K1138" s="38"/>
      <c r="L1138" s="38"/>
      <c r="M1138" s="38"/>
      <c r="N1138" s="38"/>
      <c r="O1138" s="128"/>
      <c r="P1138" s="38"/>
      <c r="Q1138" s="38"/>
    </row>
    <row r="1139" spans="3:17" x14ac:dyDescent="0.2">
      <c r="C1139" s="125"/>
      <c r="D1139" s="127"/>
      <c r="E1139" s="127"/>
      <c r="F1139" s="38"/>
      <c r="G1139" s="38"/>
      <c r="H1139" s="38"/>
      <c r="I1139" s="38"/>
      <c r="J1139" s="38"/>
      <c r="K1139" s="38"/>
      <c r="L1139" s="38"/>
      <c r="M1139" s="38"/>
      <c r="N1139" s="38"/>
      <c r="O1139" s="128"/>
      <c r="P1139" s="38"/>
      <c r="Q1139" s="38"/>
    </row>
    <row r="1140" spans="3:17" x14ac:dyDescent="0.2">
      <c r="C1140" s="125"/>
      <c r="D1140" s="127"/>
      <c r="E1140" s="127"/>
      <c r="F1140" s="38"/>
      <c r="G1140" s="38"/>
      <c r="H1140" s="38"/>
      <c r="I1140" s="38"/>
      <c r="J1140" s="38"/>
      <c r="K1140" s="38"/>
      <c r="L1140" s="38"/>
      <c r="M1140" s="38"/>
      <c r="N1140" s="38"/>
      <c r="O1140" s="128"/>
      <c r="P1140" s="38"/>
      <c r="Q1140" s="38"/>
    </row>
    <row r="1141" spans="3:17" x14ac:dyDescent="0.2">
      <c r="C1141" s="125"/>
      <c r="D1141" s="127"/>
      <c r="E1141" s="127"/>
      <c r="F1141" s="38"/>
      <c r="G1141" s="38"/>
      <c r="H1141" s="38"/>
      <c r="I1141" s="38"/>
      <c r="J1141" s="38"/>
      <c r="K1141" s="38"/>
      <c r="L1141" s="38"/>
      <c r="M1141" s="38"/>
      <c r="N1141" s="38"/>
      <c r="O1141" s="128"/>
      <c r="P1141" s="38"/>
      <c r="Q1141" s="38"/>
    </row>
    <row r="1142" spans="3:17" x14ac:dyDescent="0.2">
      <c r="C1142" s="125"/>
      <c r="D1142" s="127"/>
      <c r="E1142" s="127"/>
      <c r="F1142" s="38"/>
      <c r="G1142" s="38"/>
      <c r="H1142" s="38"/>
      <c r="I1142" s="38"/>
      <c r="J1142" s="38"/>
      <c r="K1142" s="38"/>
      <c r="L1142" s="38"/>
      <c r="M1142" s="38"/>
      <c r="N1142" s="38"/>
      <c r="O1142" s="128"/>
      <c r="P1142" s="38"/>
      <c r="Q1142" s="38"/>
    </row>
    <row r="1143" spans="3:17" x14ac:dyDescent="0.2">
      <c r="C1143" s="125"/>
      <c r="D1143" s="127"/>
      <c r="E1143" s="127"/>
      <c r="F1143" s="38"/>
      <c r="G1143" s="38"/>
      <c r="H1143" s="38"/>
      <c r="I1143" s="38"/>
      <c r="J1143" s="38"/>
      <c r="K1143" s="38"/>
      <c r="L1143" s="38"/>
      <c r="M1143" s="38"/>
      <c r="N1143" s="38"/>
      <c r="O1143" s="128"/>
      <c r="P1143" s="38"/>
      <c r="Q1143" s="38"/>
    </row>
    <row r="1144" spans="3:17" x14ac:dyDescent="0.2">
      <c r="C1144" s="125"/>
      <c r="D1144" s="127"/>
      <c r="E1144" s="127"/>
      <c r="F1144" s="38"/>
      <c r="G1144" s="38"/>
      <c r="H1144" s="38"/>
      <c r="I1144" s="38"/>
      <c r="J1144" s="38"/>
      <c r="K1144" s="38"/>
      <c r="L1144" s="38"/>
      <c r="M1144" s="38"/>
      <c r="N1144" s="38"/>
      <c r="O1144" s="128"/>
      <c r="P1144" s="38"/>
      <c r="Q1144" s="38"/>
    </row>
    <row r="1145" spans="3:17" x14ac:dyDescent="0.2">
      <c r="C1145" s="125"/>
      <c r="D1145" s="127"/>
      <c r="E1145" s="127"/>
      <c r="F1145" s="38"/>
      <c r="G1145" s="38"/>
      <c r="H1145" s="38"/>
      <c r="I1145" s="38"/>
      <c r="J1145" s="38"/>
      <c r="K1145" s="38"/>
      <c r="L1145" s="38"/>
      <c r="M1145" s="38"/>
      <c r="N1145" s="38"/>
      <c r="O1145" s="128"/>
      <c r="P1145" s="38"/>
      <c r="Q1145" s="38"/>
    </row>
    <row r="1146" spans="3:17" x14ac:dyDescent="0.2">
      <c r="C1146" s="125"/>
      <c r="D1146" s="127"/>
      <c r="E1146" s="127"/>
      <c r="F1146" s="38"/>
      <c r="G1146" s="38"/>
      <c r="H1146" s="38"/>
      <c r="I1146" s="38"/>
      <c r="J1146" s="38"/>
      <c r="K1146" s="38"/>
      <c r="L1146" s="38"/>
      <c r="M1146" s="38"/>
      <c r="N1146" s="38"/>
      <c r="O1146" s="128"/>
      <c r="P1146" s="38"/>
      <c r="Q1146" s="38"/>
    </row>
    <row r="1147" spans="3:17" x14ac:dyDescent="0.2">
      <c r="C1147" s="125"/>
      <c r="D1147" s="127"/>
      <c r="E1147" s="127"/>
      <c r="F1147" s="38"/>
      <c r="G1147" s="38"/>
      <c r="H1147" s="38"/>
      <c r="I1147" s="38"/>
      <c r="J1147" s="38"/>
      <c r="K1147" s="38"/>
      <c r="L1147" s="38"/>
      <c r="M1147" s="38"/>
      <c r="N1147" s="38"/>
      <c r="O1147" s="128"/>
      <c r="P1147" s="38"/>
      <c r="Q1147" s="38"/>
    </row>
    <row r="1148" spans="3:17" x14ac:dyDescent="0.2">
      <c r="C1148" s="125"/>
      <c r="D1148" s="127"/>
      <c r="E1148" s="127"/>
      <c r="F1148" s="38"/>
      <c r="G1148" s="38"/>
      <c r="H1148" s="38"/>
      <c r="I1148" s="38"/>
      <c r="J1148" s="38"/>
      <c r="K1148" s="38"/>
      <c r="L1148" s="38"/>
      <c r="M1148" s="38"/>
      <c r="N1148" s="38"/>
      <c r="O1148" s="128"/>
      <c r="P1148" s="38"/>
      <c r="Q1148" s="38"/>
    </row>
    <row r="1149" spans="3:17" x14ac:dyDescent="0.2">
      <c r="C1149" s="125"/>
      <c r="D1149" s="127"/>
      <c r="E1149" s="127"/>
      <c r="F1149" s="38"/>
      <c r="G1149" s="38"/>
      <c r="H1149" s="38"/>
      <c r="I1149" s="38"/>
      <c r="J1149" s="38"/>
      <c r="K1149" s="38"/>
      <c r="L1149" s="38"/>
      <c r="M1149" s="38"/>
      <c r="N1149" s="38"/>
      <c r="O1149" s="128"/>
      <c r="P1149" s="38"/>
      <c r="Q1149" s="38"/>
    </row>
    <row r="1150" spans="3:17" x14ac:dyDescent="0.2">
      <c r="C1150" s="125"/>
      <c r="D1150" s="127"/>
      <c r="E1150" s="127"/>
      <c r="F1150" s="38"/>
      <c r="G1150" s="38"/>
      <c r="H1150" s="38"/>
      <c r="I1150" s="38"/>
      <c r="J1150" s="38"/>
      <c r="K1150" s="38"/>
      <c r="L1150" s="38"/>
      <c r="M1150" s="38"/>
      <c r="N1150" s="38"/>
      <c r="O1150" s="128"/>
      <c r="P1150" s="38"/>
      <c r="Q1150" s="38"/>
    </row>
    <row r="1151" spans="3:17" x14ac:dyDescent="0.2">
      <c r="C1151" s="125"/>
      <c r="D1151" s="127"/>
      <c r="E1151" s="127"/>
      <c r="F1151" s="38"/>
      <c r="G1151" s="38"/>
      <c r="H1151" s="38"/>
      <c r="I1151" s="38"/>
      <c r="J1151" s="38"/>
      <c r="K1151" s="38"/>
      <c r="L1151" s="38"/>
      <c r="M1151" s="38"/>
      <c r="N1151" s="38"/>
      <c r="O1151" s="128"/>
      <c r="P1151" s="38"/>
      <c r="Q1151" s="38"/>
    </row>
    <row r="1152" spans="3:17" x14ac:dyDescent="0.2">
      <c r="C1152" s="125"/>
      <c r="D1152" s="127"/>
      <c r="E1152" s="127"/>
      <c r="F1152" s="38"/>
      <c r="G1152" s="38"/>
      <c r="H1152" s="38"/>
      <c r="I1152" s="38"/>
      <c r="J1152" s="38"/>
      <c r="K1152" s="38"/>
      <c r="L1152" s="38"/>
      <c r="M1152" s="38"/>
      <c r="N1152" s="38"/>
      <c r="O1152" s="128"/>
      <c r="P1152" s="38"/>
      <c r="Q1152" s="38"/>
    </row>
    <row r="1153" spans="3:17" x14ac:dyDescent="0.2">
      <c r="C1153" s="125"/>
      <c r="D1153" s="127"/>
      <c r="E1153" s="127"/>
      <c r="F1153" s="38"/>
      <c r="G1153" s="38"/>
      <c r="H1153" s="38"/>
      <c r="I1153" s="38"/>
      <c r="J1153" s="38"/>
      <c r="K1153" s="38"/>
      <c r="L1153" s="38"/>
      <c r="M1153" s="38"/>
      <c r="N1153" s="38"/>
      <c r="O1153" s="128"/>
      <c r="P1153" s="38"/>
      <c r="Q1153" s="38"/>
    </row>
    <row r="1154" spans="3:17" x14ac:dyDescent="0.2">
      <c r="C1154" s="125"/>
      <c r="D1154" s="127"/>
      <c r="E1154" s="127"/>
      <c r="F1154" s="38"/>
      <c r="G1154" s="38"/>
      <c r="H1154" s="38"/>
      <c r="I1154" s="38"/>
      <c r="J1154" s="38"/>
      <c r="K1154" s="38"/>
      <c r="L1154" s="38"/>
      <c r="M1154" s="38"/>
      <c r="N1154" s="38"/>
      <c r="O1154" s="128"/>
      <c r="P1154" s="38"/>
      <c r="Q1154" s="38"/>
    </row>
    <row r="1155" spans="3:17" x14ac:dyDescent="0.2">
      <c r="C1155" s="125"/>
      <c r="D1155" s="127"/>
      <c r="E1155" s="127"/>
      <c r="F1155" s="38"/>
      <c r="G1155" s="38"/>
      <c r="H1155" s="38"/>
      <c r="I1155" s="38"/>
      <c r="J1155" s="38"/>
      <c r="K1155" s="38"/>
      <c r="L1155" s="38"/>
      <c r="M1155" s="38"/>
      <c r="N1155" s="38"/>
      <c r="O1155" s="128"/>
      <c r="P1155" s="38"/>
      <c r="Q1155" s="38"/>
    </row>
    <row r="1156" spans="3:17" x14ac:dyDescent="0.2">
      <c r="C1156" s="125"/>
      <c r="D1156" s="127"/>
      <c r="E1156" s="127"/>
      <c r="F1156" s="38"/>
      <c r="G1156" s="38"/>
      <c r="H1156" s="38"/>
      <c r="I1156" s="38"/>
      <c r="J1156" s="38"/>
      <c r="K1156" s="38"/>
      <c r="L1156" s="38"/>
      <c r="M1156" s="38"/>
      <c r="N1156" s="38"/>
      <c r="O1156" s="128"/>
      <c r="P1156" s="38"/>
      <c r="Q1156" s="38"/>
    </row>
    <row r="1157" spans="3:17" x14ac:dyDescent="0.2">
      <c r="C1157" s="125"/>
      <c r="D1157" s="127"/>
      <c r="E1157" s="127"/>
      <c r="F1157" s="38"/>
      <c r="G1157" s="38"/>
      <c r="H1157" s="38"/>
      <c r="I1157" s="38"/>
      <c r="J1157" s="38"/>
      <c r="K1157" s="38"/>
      <c r="L1157" s="38"/>
      <c r="M1157" s="38"/>
      <c r="N1157" s="38"/>
      <c r="O1157" s="128"/>
      <c r="P1157" s="38"/>
      <c r="Q1157" s="38"/>
    </row>
    <row r="1158" spans="3:17" x14ac:dyDescent="0.2">
      <c r="C1158" s="125"/>
      <c r="D1158" s="127"/>
      <c r="E1158" s="127"/>
      <c r="F1158" s="38"/>
      <c r="G1158" s="38"/>
      <c r="H1158" s="38"/>
      <c r="I1158" s="38"/>
      <c r="J1158" s="38"/>
      <c r="K1158" s="38"/>
      <c r="L1158" s="38"/>
      <c r="M1158" s="38"/>
      <c r="N1158" s="38"/>
      <c r="O1158" s="128"/>
      <c r="P1158" s="38"/>
      <c r="Q1158" s="38"/>
    </row>
    <row r="1159" spans="3:17" x14ac:dyDescent="0.2">
      <c r="C1159" s="125"/>
      <c r="D1159" s="127"/>
      <c r="E1159" s="127"/>
      <c r="F1159" s="38"/>
      <c r="G1159" s="38"/>
      <c r="H1159" s="38"/>
      <c r="I1159" s="38"/>
      <c r="J1159" s="38"/>
      <c r="K1159" s="38"/>
      <c r="L1159" s="38"/>
      <c r="M1159" s="38"/>
      <c r="N1159" s="38"/>
      <c r="O1159" s="128"/>
      <c r="P1159" s="38"/>
      <c r="Q1159" s="38"/>
    </row>
    <row r="1160" spans="3:17" x14ac:dyDescent="0.2">
      <c r="C1160" s="125"/>
      <c r="D1160" s="127"/>
      <c r="E1160" s="127"/>
      <c r="F1160" s="38"/>
      <c r="G1160" s="38"/>
      <c r="H1160" s="38"/>
      <c r="I1160" s="38"/>
      <c r="J1160" s="38"/>
      <c r="K1160" s="38"/>
      <c r="L1160" s="38"/>
      <c r="M1160" s="38"/>
      <c r="N1160" s="38"/>
      <c r="O1160" s="128"/>
      <c r="P1160" s="38"/>
      <c r="Q1160" s="38"/>
    </row>
    <row r="1161" spans="3:17" x14ac:dyDescent="0.2">
      <c r="C1161" s="125"/>
      <c r="D1161" s="127"/>
      <c r="E1161" s="127"/>
      <c r="F1161" s="38"/>
      <c r="G1161" s="38"/>
      <c r="H1161" s="38"/>
      <c r="I1161" s="38"/>
      <c r="J1161" s="38"/>
      <c r="K1161" s="38"/>
      <c r="L1161" s="38"/>
      <c r="M1161" s="38"/>
      <c r="N1161" s="38"/>
      <c r="O1161" s="128"/>
      <c r="P1161" s="38"/>
      <c r="Q1161" s="38"/>
    </row>
    <row r="1162" spans="3:17" x14ac:dyDescent="0.2">
      <c r="C1162" s="125"/>
      <c r="D1162" s="127"/>
      <c r="E1162" s="127"/>
      <c r="F1162" s="38"/>
      <c r="G1162" s="38"/>
      <c r="H1162" s="38"/>
      <c r="I1162" s="38"/>
      <c r="J1162" s="38"/>
      <c r="K1162" s="38"/>
      <c r="L1162" s="38"/>
      <c r="M1162" s="38"/>
      <c r="N1162" s="38"/>
      <c r="O1162" s="128"/>
      <c r="P1162" s="38"/>
      <c r="Q1162" s="38"/>
    </row>
    <row r="1163" spans="3:17" x14ac:dyDescent="0.2">
      <c r="C1163" s="125"/>
      <c r="D1163" s="127"/>
      <c r="E1163" s="127"/>
      <c r="F1163" s="38"/>
      <c r="G1163" s="38"/>
      <c r="H1163" s="38"/>
      <c r="I1163" s="38"/>
      <c r="J1163" s="38"/>
      <c r="K1163" s="38"/>
      <c r="L1163" s="38"/>
      <c r="M1163" s="38"/>
      <c r="N1163" s="38"/>
      <c r="O1163" s="128"/>
      <c r="P1163" s="38"/>
      <c r="Q1163" s="38"/>
    </row>
    <row r="1164" spans="3:17" x14ac:dyDescent="0.2">
      <c r="C1164" s="125"/>
      <c r="D1164" s="127"/>
      <c r="E1164" s="127"/>
      <c r="F1164" s="38"/>
      <c r="G1164" s="38"/>
      <c r="H1164" s="38"/>
      <c r="I1164" s="38"/>
      <c r="J1164" s="38"/>
      <c r="K1164" s="38"/>
      <c r="L1164" s="38"/>
      <c r="M1164" s="38"/>
      <c r="N1164" s="38"/>
      <c r="O1164" s="128"/>
      <c r="P1164" s="38"/>
      <c r="Q1164" s="38"/>
    </row>
    <row r="1165" spans="3:17" x14ac:dyDescent="0.2">
      <c r="C1165" s="125"/>
      <c r="D1165" s="127"/>
      <c r="E1165" s="127"/>
      <c r="F1165" s="38"/>
      <c r="G1165" s="38"/>
      <c r="H1165" s="38"/>
      <c r="I1165" s="38"/>
      <c r="J1165" s="38"/>
      <c r="K1165" s="38"/>
      <c r="L1165" s="38"/>
      <c r="M1165" s="38"/>
      <c r="N1165" s="38"/>
      <c r="O1165" s="128"/>
      <c r="P1165" s="38"/>
      <c r="Q1165" s="38"/>
    </row>
    <row r="1166" spans="3:17" x14ac:dyDescent="0.2">
      <c r="C1166" s="125"/>
      <c r="D1166" s="127"/>
      <c r="E1166" s="127"/>
      <c r="F1166" s="38"/>
      <c r="G1166" s="38"/>
      <c r="H1166" s="38"/>
      <c r="I1166" s="38"/>
      <c r="J1166" s="38"/>
      <c r="K1166" s="38"/>
      <c r="L1166" s="38"/>
      <c r="M1166" s="38"/>
      <c r="N1166" s="38"/>
      <c r="O1166" s="128"/>
      <c r="P1166" s="38"/>
      <c r="Q1166" s="38"/>
    </row>
    <row r="1167" spans="3:17" x14ac:dyDescent="0.2">
      <c r="C1167" s="125"/>
      <c r="D1167" s="127"/>
      <c r="E1167" s="127"/>
      <c r="F1167" s="38"/>
      <c r="G1167" s="38"/>
      <c r="H1167" s="38"/>
      <c r="I1167" s="38"/>
      <c r="J1167" s="38"/>
      <c r="K1167" s="38"/>
      <c r="L1167" s="38"/>
      <c r="M1167" s="38"/>
      <c r="N1167" s="38"/>
      <c r="O1167" s="128"/>
      <c r="P1167" s="38"/>
      <c r="Q1167" s="38"/>
    </row>
    <row r="1168" spans="3:17" x14ac:dyDescent="0.2">
      <c r="C1168" s="125"/>
      <c r="D1168" s="127"/>
      <c r="E1168" s="127"/>
      <c r="F1168" s="38"/>
      <c r="G1168" s="38"/>
      <c r="H1168" s="38"/>
      <c r="I1168" s="38"/>
      <c r="J1168" s="38"/>
      <c r="K1168" s="38"/>
      <c r="L1168" s="38"/>
      <c r="M1168" s="38"/>
      <c r="N1168" s="38"/>
      <c r="O1168" s="128"/>
      <c r="P1168" s="38"/>
      <c r="Q1168" s="38"/>
    </row>
    <row r="1169" spans="3:17" x14ac:dyDescent="0.2">
      <c r="C1169" s="125"/>
      <c r="D1169" s="127"/>
      <c r="E1169" s="127"/>
      <c r="F1169" s="38"/>
      <c r="G1169" s="38"/>
      <c r="H1169" s="38"/>
      <c r="I1169" s="38"/>
      <c r="J1169" s="38"/>
      <c r="K1169" s="38"/>
      <c r="L1169" s="38"/>
      <c r="M1169" s="38"/>
      <c r="N1169" s="38"/>
      <c r="O1169" s="128"/>
      <c r="P1169" s="38"/>
      <c r="Q1169" s="38"/>
    </row>
    <row r="1170" spans="3:17" x14ac:dyDescent="0.2">
      <c r="C1170" s="125"/>
      <c r="D1170" s="127"/>
      <c r="E1170" s="127"/>
      <c r="F1170" s="38"/>
      <c r="G1170" s="38"/>
      <c r="H1170" s="38"/>
      <c r="I1170" s="38"/>
      <c r="J1170" s="38"/>
      <c r="K1170" s="38"/>
      <c r="L1170" s="38"/>
      <c r="M1170" s="38"/>
      <c r="N1170" s="38"/>
      <c r="O1170" s="128"/>
      <c r="P1170" s="38"/>
      <c r="Q1170" s="38"/>
    </row>
    <row r="1171" spans="3:17" x14ac:dyDescent="0.2">
      <c r="C1171" s="125"/>
      <c r="D1171" s="127"/>
      <c r="E1171" s="127"/>
      <c r="F1171" s="38"/>
      <c r="G1171" s="38"/>
      <c r="H1171" s="38"/>
      <c r="I1171" s="38"/>
      <c r="J1171" s="38"/>
      <c r="K1171" s="38"/>
      <c r="L1171" s="38"/>
      <c r="M1171" s="38"/>
      <c r="N1171" s="38"/>
      <c r="O1171" s="128"/>
      <c r="P1171" s="38"/>
      <c r="Q1171" s="38"/>
    </row>
    <row r="1172" spans="3:17" x14ac:dyDescent="0.2">
      <c r="C1172" s="125"/>
      <c r="D1172" s="127"/>
      <c r="E1172" s="127"/>
      <c r="F1172" s="38"/>
      <c r="G1172" s="38"/>
      <c r="H1172" s="38"/>
      <c r="I1172" s="38"/>
      <c r="J1172" s="38"/>
      <c r="K1172" s="38"/>
      <c r="L1172" s="38"/>
      <c r="M1172" s="38"/>
      <c r="N1172" s="38"/>
      <c r="O1172" s="128"/>
      <c r="P1172" s="38"/>
      <c r="Q1172" s="38"/>
    </row>
    <row r="1173" spans="3:17" x14ac:dyDescent="0.2">
      <c r="C1173" s="125"/>
      <c r="D1173" s="127"/>
      <c r="E1173" s="127"/>
      <c r="F1173" s="38"/>
      <c r="G1173" s="38"/>
      <c r="H1173" s="38"/>
      <c r="I1173" s="38"/>
      <c r="J1173" s="38"/>
      <c r="K1173" s="38"/>
      <c r="L1173" s="38"/>
      <c r="M1173" s="38"/>
      <c r="N1173" s="38"/>
      <c r="O1173" s="128"/>
      <c r="P1173" s="38"/>
      <c r="Q1173" s="38"/>
    </row>
    <row r="1174" spans="3:17" x14ac:dyDescent="0.2">
      <c r="C1174" s="125"/>
      <c r="D1174" s="127"/>
      <c r="E1174" s="127"/>
      <c r="F1174" s="38"/>
      <c r="G1174" s="38"/>
      <c r="H1174" s="38"/>
      <c r="I1174" s="38"/>
      <c r="J1174" s="38"/>
      <c r="K1174" s="38"/>
      <c r="L1174" s="38"/>
      <c r="M1174" s="38"/>
      <c r="N1174" s="38"/>
      <c r="O1174" s="128"/>
      <c r="P1174" s="38"/>
      <c r="Q1174" s="38"/>
    </row>
    <row r="1175" spans="3:17" x14ac:dyDescent="0.2">
      <c r="C1175" s="125"/>
      <c r="D1175" s="127"/>
      <c r="E1175" s="127"/>
      <c r="F1175" s="38"/>
      <c r="G1175" s="38"/>
      <c r="H1175" s="38"/>
      <c r="I1175" s="38"/>
      <c r="J1175" s="38"/>
      <c r="K1175" s="38"/>
      <c r="L1175" s="38"/>
      <c r="M1175" s="38"/>
      <c r="N1175" s="38"/>
      <c r="O1175" s="128"/>
      <c r="P1175" s="38"/>
      <c r="Q1175" s="38"/>
    </row>
    <row r="1176" spans="3:17" x14ac:dyDescent="0.2">
      <c r="C1176" s="125"/>
      <c r="D1176" s="127"/>
      <c r="E1176" s="127"/>
      <c r="F1176" s="38"/>
      <c r="G1176" s="38"/>
      <c r="H1176" s="38"/>
      <c r="I1176" s="38"/>
      <c r="J1176" s="38"/>
      <c r="K1176" s="38"/>
      <c r="L1176" s="38"/>
      <c r="M1176" s="38"/>
      <c r="N1176" s="38"/>
      <c r="O1176" s="128"/>
      <c r="P1176" s="38"/>
      <c r="Q1176" s="38"/>
    </row>
    <row r="1177" spans="3:17" x14ac:dyDescent="0.2">
      <c r="C1177" s="125"/>
      <c r="D1177" s="127"/>
      <c r="E1177" s="127"/>
      <c r="F1177" s="38"/>
      <c r="G1177" s="38"/>
      <c r="H1177" s="38"/>
      <c r="I1177" s="38"/>
      <c r="J1177" s="38"/>
      <c r="K1177" s="38"/>
      <c r="L1177" s="38"/>
      <c r="M1177" s="38"/>
      <c r="N1177" s="38"/>
      <c r="O1177" s="128"/>
      <c r="P1177" s="38"/>
      <c r="Q1177" s="38"/>
    </row>
    <row r="1178" spans="3:17" x14ac:dyDescent="0.2">
      <c r="C1178" s="125"/>
      <c r="D1178" s="127"/>
      <c r="E1178" s="127"/>
      <c r="F1178" s="38"/>
      <c r="G1178" s="38"/>
      <c r="H1178" s="38"/>
      <c r="I1178" s="38"/>
      <c r="J1178" s="38"/>
      <c r="K1178" s="38"/>
      <c r="L1178" s="38"/>
      <c r="M1178" s="38"/>
      <c r="N1178" s="38"/>
      <c r="O1178" s="128"/>
      <c r="P1178" s="38"/>
      <c r="Q1178" s="38"/>
    </row>
    <row r="1179" spans="3:17" x14ac:dyDescent="0.2">
      <c r="C1179" s="125"/>
      <c r="D1179" s="127"/>
      <c r="E1179" s="127"/>
      <c r="F1179" s="38"/>
      <c r="G1179" s="38"/>
      <c r="H1179" s="38"/>
      <c r="I1179" s="38"/>
      <c r="J1179" s="38"/>
      <c r="K1179" s="38"/>
      <c r="L1179" s="38"/>
      <c r="M1179" s="38"/>
      <c r="N1179" s="38"/>
      <c r="O1179" s="128"/>
      <c r="P1179" s="38"/>
      <c r="Q1179" s="38"/>
    </row>
    <row r="1180" spans="3:17" x14ac:dyDescent="0.2">
      <c r="C1180" s="125"/>
      <c r="D1180" s="127"/>
      <c r="E1180" s="127"/>
      <c r="F1180" s="38"/>
      <c r="G1180" s="38"/>
      <c r="H1180" s="38"/>
      <c r="I1180" s="38"/>
      <c r="J1180" s="38"/>
      <c r="K1180" s="38"/>
      <c r="L1180" s="38"/>
      <c r="M1180" s="38"/>
      <c r="N1180" s="38"/>
      <c r="O1180" s="128"/>
      <c r="P1180" s="38"/>
      <c r="Q1180" s="38"/>
    </row>
    <row r="1181" spans="3:17" x14ac:dyDescent="0.2">
      <c r="C1181" s="125"/>
      <c r="D1181" s="127"/>
      <c r="E1181" s="127"/>
      <c r="F1181" s="38"/>
      <c r="G1181" s="38"/>
      <c r="H1181" s="38"/>
      <c r="I1181" s="38"/>
      <c r="J1181" s="38"/>
      <c r="K1181" s="38"/>
      <c r="L1181" s="38"/>
      <c r="M1181" s="38"/>
      <c r="N1181" s="38"/>
      <c r="O1181" s="128"/>
      <c r="P1181" s="38"/>
      <c r="Q1181" s="38"/>
    </row>
    <row r="1182" spans="3:17" x14ac:dyDescent="0.2">
      <c r="C1182" s="125"/>
      <c r="D1182" s="127"/>
      <c r="E1182" s="127"/>
      <c r="F1182" s="38"/>
      <c r="G1182" s="38"/>
      <c r="H1182" s="38"/>
      <c r="I1182" s="38"/>
      <c r="J1182" s="38"/>
      <c r="K1182" s="38"/>
      <c r="L1182" s="38"/>
      <c r="M1182" s="38"/>
      <c r="N1182" s="38"/>
      <c r="O1182" s="128"/>
      <c r="P1182" s="38"/>
      <c r="Q1182" s="38"/>
    </row>
    <row r="1183" spans="3:17" x14ac:dyDescent="0.2">
      <c r="C1183" s="125"/>
      <c r="D1183" s="127"/>
      <c r="E1183" s="127"/>
      <c r="F1183" s="38"/>
      <c r="G1183" s="38"/>
      <c r="H1183" s="38"/>
      <c r="I1183" s="38"/>
      <c r="J1183" s="38"/>
      <c r="K1183" s="38"/>
      <c r="L1183" s="38"/>
      <c r="M1183" s="38"/>
      <c r="N1183" s="38"/>
      <c r="O1183" s="128"/>
      <c r="P1183" s="38"/>
      <c r="Q1183" s="38"/>
    </row>
    <row r="1184" spans="3:17" x14ac:dyDescent="0.2">
      <c r="C1184" s="125"/>
      <c r="D1184" s="127"/>
      <c r="E1184" s="127"/>
      <c r="F1184" s="38"/>
      <c r="G1184" s="38"/>
      <c r="H1184" s="38"/>
      <c r="I1184" s="38"/>
      <c r="J1184" s="38"/>
      <c r="K1184" s="38"/>
      <c r="L1184" s="38"/>
      <c r="M1184" s="38"/>
      <c r="N1184" s="38"/>
      <c r="O1184" s="128"/>
      <c r="P1184" s="38"/>
      <c r="Q1184" s="38"/>
    </row>
    <row r="1185" spans="3:17" x14ac:dyDescent="0.2">
      <c r="C1185" s="125"/>
      <c r="D1185" s="127"/>
      <c r="E1185" s="127"/>
      <c r="F1185" s="38"/>
      <c r="G1185" s="38"/>
      <c r="H1185" s="38"/>
      <c r="I1185" s="38"/>
      <c r="J1185" s="38"/>
      <c r="K1185" s="38"/>
      <c r="L1185" s="38"/>
      <c r="M1185" s="38"/>
      <c r="N1185" s="38"/>
      <c r="O1185" s="128"/>
      <c r="P1185" s="38"/>
      <c r="Q1185" s="38"/>
    </row>
    <row r="1186" spans="3:17" x14ac:dyDescent="0.2">
      <c r="C1186" s="125"/>
      <c r="D1186" s="127"/>
      <c r="E1186" s="127"/>
      <c r="F1186" s="38"/>
      <c r="G1186" s="38"/>
      <c r="H1186" s="38"/>
      <c r="I1186" s="38"/>
      <c r="J1186" s="38"/>
      <c r="K1186" s="38"/>
      <c r="L1186" s="38"/>
      <c r="M1186" s="38"/>
      <c r="N1186" s="38"/>
      <c r="O1186" s="128"/>
      <c r="P1186" s="38"/>
      <c r="Q1186" s="38"/>
    </row>
    <row r="1187" spans="3:17" x14ac:dyDescent="0.2">
      <c r="C1187" s="125"/>
      <c r="D1187" s="127"/>
      <c r="E1187" s="127"/>
      <c r="F1187" s="38"/>
      <c r="G1187" s="38"/>
      <c r="H1187" s="38"/>
      <c r="I1187" s="38"/>
      <c r="J1187" s="38"/>
      <c r="K1187" s="38"/>
      <c r="L1187" s="38"/>
      <c r="M1187" s="38"/>
      <c r="N1187" s="38"/>
      <c r="O1187" s="128"/>
      <c r="P1187" s="38"/>
      <c r="Q1187" s="38"/>
    </row>
    <row r="1188" spans="3:17" x14ac:dyDescent="0.2">
      <c r="C1188" s="125"/>
      <c r="D1188" s="127"/>
      <c r="E1188" s="127"/>
      <c r="F1188" s="38"/>
      <c r="G1188" s="38"/>
      <c r="H1188" s="38"/>
      <c r="I1188" s="38"/>
      <c r="J1188" s="38"/>
      <c r="K1188" s="38"/>
      <c r="L1188" s="38"/>
      <c r="M1188" s="38"/>
      <c r="N1188" s="38"/>
      <c r="O1188" s="128"/>
      <c r="P1188" s="38"/>
      <c r="Q1188" s="38"/>
    </row>
    <row r="1189" spans="3:17" x14ac:dyDescent="0.2">
      <c r="C1189" s="125"/>
      <c r="D1189" s="127"/>
      <c r="E1189" s="127"/>
      <c r="F1189" s="38"/>
      <c r="G1189" s="38"/>
      <c r="H1189" s="38"/>
      <c r="I1189" s="38"/>
      <c r="J1189" s="38"/>
      <c r="K1189" s="38"/>
      <c r="L1189" s="38"/>
      <c r="M1189" s="38"/>
      <c r="N1189" s="38"/>
      <c r="O1189" s="128"/>
      <c r="P1189" s="38"/>
      <c r="Q1189" s="38"/>
    </row>
    <row r="1190" spans="3:17" x14ac:dyDescent="0.2">
      <c r="C1190" s="125"/>
      <c r="D1190" s="127"/>
      <c r="E1190" s="127"/>
      <c r="F1190" s="38"/>
      <c r="G1190" s="38"/>
      <c r="H1190" s="38"/>
      <c r="I1190" s="38"/>
      <c r="J1190" s="38"/>
      <c r="K1190" s="38"/>
      <c r="L1190" s="38"/>
      <c r="M1190" s="38"/>
      <c r="N1190" s="38"/>
      <c r="O1190" s="128"/>
      <c r="P1190" s="38"/>
      <c r="Q1190" s="38"/>
    </row>
    <row r="1191" spans="3:17" x14ac:dyDescent="0.2">
      <c r="C1191" s="125"/>
      <c r="D1191" s="127"/>
      <c r="E1191" s="127"/>
      <c r="F1191" s="38"/>
      <c r="G1191" s="38"/>
      <c r="H1191" s="38"/>
      <c r="I1191" s="38"/>
      <c r="J1191" s="38"/>
      <c r="K1191" s="38"/>
      <c r="L1191" s="38"/>
      <c r="M1191" s="38"/>
      <c r="N1191" s="38"/>
      <c r="O1191" s="128"/>
      <c r="P1191" s="38"/>
      <c r="Q1191" s="38"/>
    </row>
    <row r="1192" spans="3:17" x14ac:dyDescent="0.2">
      <c r="C1192" s="125"/>
      <c r="D1192" s="127"/>
      <c r="E1192" s="127"/>
      <c r="F1192" s="38"/>
      <c r="G1192" s="38"/>
      <c r="H1192" s="38"/>
      <c r="I1192" s="38"/>
      <c r="J1192" s="38"/>
      <c r="K1192" s="38"/>
      <c r="L1192" s="38"/>
      <c r="M1192" s="38"/>
      <c r="N1192" s="38"/>
      <c r="O1192" s="128"/>
      <c r="P1192" s="38"/>
      <c r="Q1192" s="38"/>
    </row>
    <row r="1193" spans="3:17" x14ac:dyDescent="0.2">
      <c r="C1193" s="125"/>
      <c r="D1193" s="127"/>
      <c r="E1193" s="127"/>
      <c r="F1193" s="38"/>
      <c r="G1193" s="38"/>
      <c r="H1193" s="38"/>
      <c r="I1193" s="38"/>
      <c r="J1193" s="38"/>
      <c r="K1193" s="38"/>
      <c r="L1193" s="38"/>
      <c r="M1193" s="38"/>
      <c r="N1193" s="38"/>
      <c r="O1193" s="128"/>
      <c r="P1193" s="38"/>
      <c r="Q1193" s="38"/>
    </row>
    <row r="1194" spans="3:17" x14ac:dyDescent="0.2">
      <c r="C1194" s="125"/>
      <c r="D1194" s="127"/>
      <c r="E1194" s="127"/>
      <c r="F1194" s="38"/>
      <c r="G1194" s="38"/>
      <c r="H1194" s="38"/>
      <c r="I1194" s="38"/>
      <c r="J1194" s="38"/>
      <c r="K1194" s="38"/>
      <c r="L1194" s="38"/>
      <c r="M1194" s="38"/>
      <c r="N1194" s="38"/>
      <c r="O1194" s="128"/>
      <c r="P1194" s="38"/>
      <c r="Q1194" s="38"/>
    </row>
    <row r="1195" spans="3:17" x14ac:dyDescent="0.2">
      <c r="C1195" s="125"/>
      <c r="D1195" s="127"/>
      <c r="E1195" s="127"/>
      <c r="F1195" s="38"/>
      <c r="G1195" s="38"/>
      <c r="H1195" s="38"/>
      <c r="I1195" s="38"/>
      <c r="J1195" s="38"/>
      <c r="K1195" s="38"/>
      <c r="L1195" s="38"/>
      <c r="M1195" s="38"/>
      <c r="N1195" s="38"/>
      <c r="O1195" s="128"/>
      <c r="P1195" s="38"/>
      <c r="Q1195" s="38"/>
    </row>
    <row r="1196" spans="3:17" x14ac:dyDescent="0.2">
      <c r="C1196" s="125"/>
      <c r="D1196" s="127"/>
      <c r="E1196" s="127"/>
      <c r="F1196" s="38"/>
      <c r="G1196" s="38"/>
      <c r="H1196" s="38"/>
      <c r="I1196" s="38"/>
      <c r="J1196" s="38"/>
      <c r="K1196" s="38"/>
      <c r="L1196" s="38"/>
      <c r="M1196" s="38"/>
      <c r="N1196" s="38"/>
      <c r="O1196" s="128"/>
      <c r="P1196" s="38"/>
      <c r="Q1196" s="38"/>
    </row>
    <row r="1197" spans="3:17" x14ac:dyDescent="0.2">
      <c r="C1197" s="125"/>
      <c r="D1197" s="127"/>
      <c r="E1197" s="127"/>
      <c r="F1197" s="38"/>
      <c r="G1197" s="38"/>
      <c r="H1197" s="38"/>
      <c r="I1197" s="38"/>
      <c r="J1197" s="38"/>
      <c r="K1197" s="38"/>
      <c r="L1197" s="38"/>
      <c r="M1197" s="38"/>
      <c r="N1197" s="38"/>
      <c r="O1197" s="128"/>
      <c r="P1197" s="38"/>
      <c r="Q1197" s="38"/>
    </row>
    <row r="1198" spans="3:17" x14ac:dyDescent="0.2">
      <c r="C1198" s="129"/>
    </row>
    <row r="1199" spans="3:17" x14ac:dyDescent="0.2">
      <c r="C1199" s="129"/>
    </row>
    <row r="1200" spans="3:17" x14ac:dyDescent="0.2">
      <c r="C1200" s="129"/>
    </row>
    <row r="1201" spans="3:3" x14ac:dyDescent="0.2">
      <c r="C1201" s="129"/>
    </row>
    <row r="1202" spans="3:3" x14ac:dyDescent="0.2">
      <c r="C1202" s="129"/>
    </row>
    <row r="1203" spans="3:3" x14ac:dyDescent="0.2">
      <c r="C1203" s="129"/>
    </row>
    <row r="1204" spans="3:3" x14ac:dyDescent="0.2">
      <c r="C1204" s="129"/>
    </row>
    <row r="1205" spans="3:3" x14ac:dyDescent="0.2">
      <c r="C1205" s="129"/>
    </row>
    <row r="1206" spans="3:3" x14ac:dyDescent="0.2">
      <c r="C1206" s="129"/>
    </row>
    <row r="1207" spans="3:3" x14ac:dyDescent="0.2">
      <c r="C1207" s="129"/>
    </row>
    <row r="1208" spans="3:3" x14ac:dyDescent="0.2">
      <c r="C1208" s="129"/>
    </row>
    <row r="1209" spans="3:3" x14ac:dyDescent="0.2">
      <c r="C1209" s="129"/>
    </row>
    <row r="1210" spans="3:3" x14ac:dyDescent="0.2">
      <c r="C1210" s="129"/>
    </row>
    <row r="1211" spans="3:3" x14ac:dyDescent="0.2">
      <c r="C1211" s="129"/>
    </row>
    <row r="1212" spans="3:3" x14ac:dyDescent="0.2">
      <c r="C1212" s="129"/>
    </row>
    <row r="1213" spans="3:3" x14ac:dyDescent="0.2">
      <c r="C1213" s="129"/>
    </row>
    <row r="1214" spans="3:3" x14ac:dyDescent="0.2">
      <c r="C1214" s="129"/>
    </row>
    <row r="1215" spans="3:3" x14ac:dyDescent="0.2">
      <c r="C1215" s="129"/>
    </row>
    <row r="1216" spans="3:3" x14ac:dyDescent="0.2">
      <c r="C1216" s="129"/>
    </row>
    <row r="1217" spans="3:3" x14ac:dyDescent="0.2">
      <c r="C1217" s="129"/>
    </row>
    <row r="1218" spans="3:3" x14ac:dyDescent="0.2">
      <c r="C1218" s="129"/>
    </row>
    <row r="1219" spans="3:3" x14ac:dyDescent="0.2">
      <c r="C1219" s="129"/>
    </row>
    <row r="1220" spans="3:3" x14ac:dyDescent="0.2">
      <c r="C1220" s="129"/>
    </row>
    <row r="1221" spans="3:3" x14ac:dyDescent="0.2">
      <c r="C1221" s="129"/>
    </row>
    <row r="1222" spans="3:3" x14ac:dyDescent="0.2">
      <c r="C1222" s="129"/>
    </row>
    <row r="1223" spans="3:3" x14ac:dyDescent="0.2">
      <c r="C1223" s="129"/>
    </row>
    <row r="1224" spans="3:3" x14ac:dyDescent="0.2">
      <c r="C1224" s="129"/>
    </row>
    <row r="1225" spans="3:3" x14ac:dyDescent="0.2">
      <c r="C1225" s="129"/>
    </row>
    <row r="1226" spans="3:3" x14ac:dyDescent="0.2">
      <c r="C1226" s="129"/>
    </row>
    <row r="1227" spans="3:3" x14ac:dyDescent="0.2">
      <c r="C1227" s="129"/>
    </row>
    <row r="1228" spans="3:3" x14ac:dyDescent="0.2">
      <c r="C1228" s="129"/>
    </row>
    <row r="1229" spans="3:3" x14ac:dyDescent="0.2">
      <c r="C1229" s="129"/>
    </row>
    <row r="1230" spans="3:3" x14ac:dyDescent="0.2">
      <c r="C1230" s="129"/>
    </row>
    <row r="1231" spans="3:3" x14ac:dyDescent="0.2">
      <c r="C1231" s="129"/>
    </row>
    <row r="1232" spans="3:3" x14ac:dyDescent="0.2">
      <c r="C1232" s="129"/>
    </row>
    <row r="1233" spans="3:3" x14ac:dyDescent="0.2">
      <c r="C1233" s="129"/>
    </row>
    <row r="1234" spans="3:3" x14ac:dyDescent="0.2">
      <c r="C1234" s="129"/>
    </row>
    <row r="1235" spans="3:3" x14ac:dyDescent="0.2">
      <c r="C1235" s="129"/>
    </row>
    <row r="1236" spans="3:3" x14ac:dyDescent="0.2">
      <c r="C1236" s="129"/>
    </row>
    <row r="1237" spans="3:3" x14ac:dyDescent="0.2">
      <c r="C1237" s="129"/>
    </row>
    <row r="1238" spans="3:3" x14ac:dyDescent="0.2">
      <c r="C1238" s="129"/>
    </row>
    <row r="1239" spans="3:3" x14ac:dyDescent="0.2">
      <c r="C1239" s="129"/>
    </row>
    <row r="1240" spans="3:3" x14ac:dyDescent="0.2">
      <c r="C1240" s="129"/>
    </row>
    <row r="1241" spans="3:3" x14ac:dyDescent="0.2">
      <c r="C1241" s="129"/>
    </row>
    <row r="1242" spans="3:3" x14ac:dyDescent="0.2">
      <c r="C1242" s="129"/>
    </row>
    <row r="1243" spans="3:3" x14ac:dyDescent="0.2">
      <c r="C1243" s="129"/>
    </row>
    <row r="1244" spans="3:3" x14ac:dyDescent="0.2">
      <c r="C1244" s="129"/>
    </row>
    <row r="1245" spans="3:3" x14ac:dyDescent="0.2">
      <c r="C1245" s="129"/>
    </row>
    <row r="1246" spans="3:3" x14ac:dyDescent="0.2">
      <c r="C1246" s="129"/>
    </row>
    <row r="1247" spans="3:3" x14ac:dyDescent="0.2">
      <c r="C1247" s="129"/>
    </row>
    <row r="1248" spans="3:3" x14ac:dyDescent="0.2">
      <c r="C1248" s="129"/>
    </row>
    <row r="1249" spans="3:3" x14ac:dyDescent="0.2">
      <c r="C1249" s="129"/>
    </row>
    <row r="1250" spans="3:3" x14ac:dyDescent="0.2">
      <c r="C1250" s="129"/>
    </row>
    <row r="1251" spans="3:3" x14ac:dyDescent="0.2">
      <c r="C1251" s="129"/>
    </row>
    <row r="1252" spans="3:3" x14ac:dyDescent="0.2">
      <c r="C1252" s="129"/>
    </row>
    <row r="1253" spans="3:3" x14ac:dyDescent="0.2">
      <c r="C1253" s="129"/>
    </row>
    <row r="1254" spans="3:3" x14ac:dyDescent="0.2">
      <c r="C1254" s="129"/>
    </row>
    <row r="1255" spans="3:3" x14ac:dyDescent="0.2">
      <c r="C1255" s="129"/>
    </row>
    <row r="1256" spans="3:3" x14ac:dyDescent="0.2">
      <c r="C1256" s="129"/>
    </row>
    <row r="1257" spans="3:3" x14ac:dyDescent="0.2">
      <c r="C1257" s="129"/>
    </row>
    <row r="1258" spans="3:3" x14ac:dyDescent="0.2">
      <c r="C1258" s="129"/>
    </row>
    <row r="1259" spans="3:3" x14ac:dyDescent="0.2">
      <c r="C1259" s="129"/>
    </row>
    <row r="1260" spans="3:3" x14ac:dyDescent="0.2">
      <c r="C1260" s="129"/>
    </row>
    <row r="1261" spans="3:3" x14ac:dyDescent="0.2">
      <c r="C1261" s="129"/>
    </row>
    <row r="1262" spans="3:3" x14ac:dyDescent="0.2">
      <c r="C1262" s="129"/>
    </row>
    <row r="1263" spans="3:3" x14ac:dyDescent="0.2">
      <c r="C1263" s="129"/>
    </row>
    <row r="1264" spans="3:3" x14ac:dyDescent="0.2">
      <c r="C1264" s="129"/>
    </row>
    <row r="1265" spans="3:3" x14ac:dyDescent="0.2">
      <c r="C1265" s="129"/>
    </row>
    <row r="1266" spans="3:3" x14ac:dyDescent="0.2">
      <c r="C1266" s="129"/>
    </row>
    <row r="1267" spans="3:3" x14ac:dyDescent="0.2">
      <c r="C1267" s="129"/>
    </row>
    <row r="1268" spans="3:3" x14ac:dyDescent="0.2">
      <c r="C1268" s="129"/>
    </row>
    <row r="1269" spans="3:3" x14ac:dyDescent="0.2">
      <c r="C1269" s="129"/>
    </row>
    <row r="1270" spans="3:3" x14ac:dyDescent="0.2">
      <c r="C1270" s="129"/>
    </row>
    <row r="1271" spans="3:3" x14ac:dyDescent="0.2">
      <c r="C1271" s="129"/>
    </row>
    <row r="1272" spans="3:3" x14ac:dyDescent="0.2">
      <c r="C1272" s="129"/>
    </row>
    <row r="1273" spans="3:3" x14ac:dyDescent="0.2">
      <c r="C1273" s="129"/>
    </row>
    <row r="1274" spans="3:3" x14ac:dyDescent="0.2">
      <c r="C1274" s="129"/>
    </row>
    <row r="1275" spans="3:3" x14ac:dyDescent="0.2">
      <c r="C1275" s="129"/>
    </row>
    <row r="1276" spans="3:3" x14ac:dyDescent="0.2">
      <c r="C1276" s="129"/>
    </row>
    <row r="1277" spans="3:3" x14ac:dyDescent="0.2">
      <c r="C1277" s="129"/>
    </row>
    <row r="1278" spans="3:3" x14ac:dyDescent="0.2">
      <c r="C1278" s="129"/>
    </row>
    <row r="1279" spans="3:3" x14ac:dyDescent="0.2">
      <c r="C1279" s="129"/>
    </row>
    <row r="1280" spans="3:3" x14ac:dyDescent="0.2">
      <c r="C1280" s="129"/>
    </row>
    <row r="1281" spans="3:3" x14ac:dyDescent="0.2">
      <c r="C1281" s="129"/>
    </row>
    <row r="1282" spans="3:3" x14ac:dyDescent="0.2">
      <c r="C1282" s="129"/>
    </row>
    <row r="1283" spans="3:3" x14ac:dyDescent="0.2">
      <c r="C1283" s="129"/>
    </row>
    <row r="1284" spans="3:3" x14ac:dyDescent="0.2">
      <c r="C1284" s="129"/>
    </row>
    <row r="1285" spans="3:3" x14ac:dyDescent="0.2">
      <c r="C1285" s="129"/>
    </row>
    <row r="1286" spans="3:3" x14ac:dyDescent="0.2">
      <c r="C1286" s="129"/>
    </row>
    <row r="1287" spans="3:3" x14ac:dyDescent="0.2">
      <c r="C1287" s="129"/>
    </row>
    <row r="1288" spans="3:3" x14ac:dyDescent="0.2">
      <c r="C1288" s="129"/>
    </row>
    <row r="1289" spans="3:3" x14ac:dyDescent="0.2">
      <c r="C1289" s="129"/>
    </row>
    <row r="1290" spans="3:3" x14ac:dyDescent="0.2">
      <c r="C1290" s="129"/>
    </row>
    <row r="1291" spans="3:3" x14ac:dyDescent="0.2">
      <c r="C1291" s="129"/>
    </row>
    <row r="1292" spans="3:3" x14ac:dyDescent="0.2">
      <c r="C1292" s="129"/>
    </row>
    <row r="1293" spans="3:3" x14ac:dyDescent="0.2">
      <c r="C1293" s="129"/>
    </row>
    <row r="1294" spans="3:3" x14ac:dyDescent="0.2">
      <c r="C1294" s="129"/>
    </row>
    <row r="1295" spans="3:3" x14ac:dyDescent="0.2">
      <c r="C1295" s="129"/>
    </row>
    <row r="1296" spans="3:3" x14ac:dyDescent="0.2">
      <c r="C1296" s="129"/>
    </row>
    <row r="1297" spans="3:3" x14ac:dyDescent="0.2">
      <c r="C1297" s="129"/>
    </row>
    <row r="1298" spans="3:3" x14ac:dyDescent="0.2">
      <c r="C1298" s="129"/>
    </row>
    <row r="1299" spans="3:3" x14ac:dyDescent="0.2">
      <c r="C1299" s="129"/>
    </row>
    <row r="1300" spans="3:3" x14ac:dyDescent="0.2">
      <c r="C1300" s="129"/>
    </row>
    <row r="1301" spans="3:3" x14ac:dyDescent="0.2">
      <c r="C1301" s="129"/>
    </row>
    <row r="1302" spans="3:3" x14ac:dyDescent="0.2">
      <c r="C1302" s="129"/>
    </row>
    <row r="1303" spans="3:3" x14ac:dyDescent="0.2">
      <c r="C1303" s="129"/>
    </row>
    <row r="1304" spans="3:3" x14ac:dyDescent="0.2">
      <c r="C1304" s="129"/>
    </row>
    <row r="1305" spans="3:3" x14ac:dyDescent="0.2">
      <c r="C1305" s="129"/>
    </row>
    <row r="1306" spans="3:3" x14ac:dyDescent="0.2">
      <c r="C1306" s="129"/>
    </row>
    <row r="1307" spans="3:3" x14ac:dyDescent="0.2">
      <c r="C1307" s="129"/>
    </row>
    <row r="1308" spans="3:3" x14ac:dyDescent="0.2">
      <c r="C1308" s="129"/>
    </row>
    <row r="1309" spans="3:3" x14ac:dyDescent="0.2">
      <c r="C1309" s="129"/>
    </row>
    <row r="1310" spans="3:3" x14ac:dyDescent="0.2">
      <c r="C1310" s="129"/>
    </row>
    <row r="1311" spans="3:3" x14ac:dyDescent="0.2">
      <c r="C1311" s="129"/>
    </row>
    <row r="1312" spans="3:3" x14ac:dyDescent="0.2">
      <c r="C1312" s="129"/>
    </row>
    <row r="1313" spans="3:3" x14ac:dyDescent="0.2">
      <c r="C1313" s="129"/>
    </row>
    <row r="1314" spans="3:3" x14ac:dyDescent="0.2">
      <c r="C1314" s="129"/>
    </row>
    <row r="1315" spans="3:3" x14ac:dyDescent="0.2">
      <c r="C1315" s="129"/>
    </row>
    <row r="1316" spans="3:3" x14ac:dyDescent="0.2">
      <c r="C1316" s="129"/>
    </row>
    <row r="1317" spans="3:3" x14ac:dyDescent="0.2">
      <c r="C1317" s="129"/>
    </row>
    <row r="1318" spans="3:3" x14ac:dyDescent="0.2">
      <c r="C1318" s="129"/>
    </row>
    <row r="1319" spans="3:3" x14ac:dyDescent="0.2">
      <c r="C1319" s="129"/>
    </row>
    <row r="1320" spans="3:3" x14ac:dyDescent="0.2">
      <c r="C1320" s="129"/>
    </row>
    <row r="1321" spans="3:3" x14ac:dyDescent="0.2">
      <c r="C1321" s="129"/>
    </row>
    <row r="1322" spans="3:3" x14ac:dyDescent="0.2">
      <c r="C1322" s="129"/>
    </row>
    <row r="1323" spans="3:3" x14ac:dyDescent="0.2">
      <c r="C1323" s="129"/>
    </row>
    <row r="1324" spans="3:3" x14ac:dyDescent="0.2">
      <c r="C1324" s="129"/>
    </row>
    <row r="1325" spans="3:3" x14ac:dyDescent="0.2">
      <c r="C1325" s="129"/>
    </row>
    <row r="1326" spans="3:3" x14ac:dyDescent="0.2">
      <c r="C1326" s="129"/>
    </row>
    <row r="1327" spans="3:3" x14ac:dyDescent="0.2">
      <c r="C1327" s="129"/>
    </row>
    <row r="1328" spans="3:3" x14ac:dyDescent="0.2">
      <c r="C1328" s="129"/>
    </row>
    <row r="1329" spans="3:3" x14ac:dyDescent="0.2">
      <c r="C1329" s="129"/>
    </row>
    <row r="1330" spans="3:3" x14ac:dyDescent="0.2">
      <c r="C1330" s="129"/>
    </row>
    <row r="1331" spans="3:3" x14ac:dyDescent="0.2">
      <c r="C1331" s="129"/>
    </row>
    <row r="1332" spans="3:3" x14ac:dyDescent="0.2">
      <c r="C1332" s="129"/>
    </row>
    <row r="1333" spans="3:3" x14ac:dyDescent="0.2">
      <c r="C1333" s="129"/>
    </row>
    <row r="1334" spans="3:3" x14ac:dyDescent="0.2">
      <c r="C1334" s="129"/>
    </row>
    <row r="1335" spans="3:3" x14ac:dyDescent="0.2">
      <c r="C1335" s="129"/>
    </row>
    <row r="1336" spans="3:3" x14ac:dyDescent="0.2">
      <c r="C1336" s="129"/>
    </row>
    <row r="1337" spans="3:3" x14ac:dyDescent="0.2">
      <c r="C1337" s="129"/>
    </row>
    <row r="1338" spans="3:3" x14ac:dyDescent="0.2">
      <c r="C1338" s="129"/>
    </row>
    <row r="1339" spans="3:3" x14ac:dyDescent="0.2">
      <c r="C1339" s="129"/>
    </row>
    <row r="1340" spans="3:3" x14ac:dyDescent="0.2">
      <c r="C1340" s="129"/>
    </row>
    <row r="1341" spans="3:3" x14ac:dyDescent="0.2">
      <c r="C1341" s="129"/>
    </row>
    <row r="1342" spans="3:3" x14ac:dyDescent="0.2">
      <c r="C1342" s="129"/>
    </row>
    <row r="1343" spans="3:3" x14ac:dyDescent="0.2">
      <c r="C1343" s="129"/>
    </row>
    <row r="1344" spans="3:3" x14ac:dyDescent="0.2">
      <c r="C1344" s="129"/>
    </row>
    <row r="1345" spans="3:3" x14ac:dyDescent="0.2">
      <c r="C1345" s="129"/>
    </row>
    <row r="1346" spans="3:3" x14ac:dyDescent="0.2">
      <c r="C1346" s="129"/>
    </row>
    <row r="1347" spans="3:3" x14ac:dyDescent="0.2">
      <c r="C1347" s="129"/>
    </row>
    <row r="1348" spans="3:3" x14ac:dyDescent="0.2">
      <c r="C1348" s="129"/>
    </row>
    <row r="1349" spans="3:3" x14ac:dyDescent="0.2">
      <c r="C1349" s="129"/>
    </row>
    <row r="1350" spans="3:3" x14ac:dyDescent="0.2">
      <c r="C1350" s="129"/>
    </row>
    <row r="1351" spans="3:3" x14ac:dyDescent="0.2">
      <c r="C1351" s="129"/>
    </row>
    <row r="1352" spans="3:3" x14ac:dyDescent="0.2">
      <c r="C1352" s="129"/>
    </row>
    <row r="1353" spans="3:3" x14ac:dyDescent="0.2">
      <c r="C1353" s="129"/>
    </row>
    <row r="1354" spans="3:3" x14ac:dyDescent="0.2">
      <c r="C1354" s="129"/>
    </row>
    <row r="1355" spans="3:3" x14ac:dyDescent="0.2">
      <c r="C1355" s="129"/>
    </row>
    <row r="1356" spans="3:3" x14ac:dyDescent="0.2">
      <c r="C1356" s="129"/>
    </row>
    <row r="1357" spans="3:3" x14ac:dyDescent="0.2">
      <c r="C1357" s="129"/>
    </row>
    <row r="1358" spans="3:3" x14ac:dyDescent="0.2">
      <c r="C1358" s="129"/>
    </row>
    <row r="1359" spans="3:3" x14ac:dyDescent="0.2">
      <c r="C1359" s="129"/>
    </row>
    <row r="1360" spans="3:3" x14ac:dyDescent="0.2">
      <c r="C1360" s="129"/>
    </row>
    <row r="1361" spans="3:3" x14ac:dyDescent="0.2">
      <c r="C1361" s="129"/>
    </row>
    <row r="1362" spans="3:3" x14ac:dyDescent="0.2">
      <c r="C1362" s="129"/>
    </row>
    <row r="1363" spans="3:3" x14ac:dyDescent="0.2">
      <c r="C1363" s="129"/>
    </row>
    <row r="1364" spans="3:3" x14ac:dyDescent="0.2">
      <c r="C1364" s="129"/>
    </row>
    <row r="1365" spans="3:3" x14ac:dyDescent="0.2">
      <c r="C1365" s="129"/>
    </row>
    <row r="1366" spans="3:3" x14ac:dyDescent="0.2">
      <c r="C1366" s="129"/>
    </row>
    <row r="1367" spans="3:3" x14ac:dyDescent="0.2">
      <c r="C1367" s="129"/>
    </row>
    <row r="1368" spans="3:3" x14ac:dyDescent="0.2">
      <c r="C1368" s="129"/>
    </row>
    <row r="1369" spans="3:3" x14ac:dyDescent="0.2">
      <c r="C1369" s="129"/>
    </row>
    <row r="1370" spans="3:3" x14ac:dyDescent="0.2">
      <c r="C1370" s="129"/>
    </row>
    <row r="1371" spans="3:3" x14ac:dyDescent="0.2">
      <c r="C1371" s="129"/>
    </row>
    <row r="1372" spans="3:3" x14ac:dyDescent="0.2">
      <c r="C1372" s="129"/>
    </row>
    <row r="1373" spans="3:3" x14ac:dyDescent="0.2">
      <c r="C1373" s="129"/>
    </row>
    <row r="1374" spans="3:3" x14ac:dyDescent="0.2">
      <c r="C1374" s="129"/>
    </row>
    <row r="1375" spans="3:3" x14ac:dyDescent="0.2">
      <c r="C1375" s="129"/>
    </row>
    <row r="1376" spans="3:3" x14ac:dyDescent="0.2">
      <c r="C1376" s="129"/>
    </row>
    <row r="1377" spans="3:3" x14ac:dyDescent="0.2">
      <c r="C1377" s="129"/>
    </row>
    <row r="1378" spans="3:3" x14ac:dyDescent="0.2">
      <c r="C1378" s="129"/>
    </row>
    <row r="1379" spans="3:3" x14ac:dyDescent="0.2">
      <c r="C1379" s="129"/>
    </row>
    <row r="1380" spans="3:3" x14ac:dyDescent="0.2">
      <c r="C1380" s="129"/>
    </row>
    <row r="1381" spans="3:3" x14ac:dyDescent="0.2">
      <c r="C1381" s="129"/>
    </row>
    <row r="1382" spans="3:3" x14ac:dyDescent="0.2">
      <c r="C1382" s="129"/>
    </row>
    <row r="1383" spans="3:3" x14ac:dyDescent="0.2">
      <c r="C1383" s="129"/>
    </row>
    <row r="1384" spans="3:3" x14ac:dyDescent="0.2">
      <c r="C1384" s="129"/>
    </row>
    <row r="1385" spans="3:3" x14ac:dyDescent="0.2">
      <c r="C1385" s="129"/>
    </row>
    <row r="1386" spans="3:3" x14ac:dyDescent="0.2">
      <c r="C1386" s="129"/>
    </row>
    <row r="1387" spans="3:3" x14ac:dyDescent="0.2">
      <c r="C1387" s="129"/>
    </row>
    <row r="1388" spans="3:3" x14ac:dyDescent="0.2">
      <c r="C1388" s="129"/>
    </row>
    <row r="1389" spans="3:3" x14ac:dyDescent="0.2">
      <c r="C1389" s="129"/>
    </row>
    <row r="1390" spans="3:3" x14ac:dyDescent="0.2">
      <c r="C1390" s="129"/>
    </row>
    <row r="1391" spans="3:3" x14ac:dyDescent="0.2">
      <c r="C1391" s="129"/>
    </row>
    <row r="1392" spans="3:3" x14ac:dyDescent="0.2">
      <c r="C1392" s="129"/>
    </row>
    <row r="1393" spans="3:3" x14ac:dyDescent="0.2">
      <c r="C1393" s="129"/>
    </row>
    <row r="1394" spans="3:3" x14ac:dyDescent="0.2">
      <c r="C1394" s="129"/>
    </row>
    <row r="1395" spans="3:3" x14ac:dyDescent="0.2">
      <c r="C1395" s="129"/>
    </row>
    <row r="1396" spans="3:3" x14ac:dyDescent="0.2">
      <c r="C1396" s="129"/>
    </row>
    <row r="1397" spans="3:3" x14ac:dyDescent="0.2">
      <c r="C1397" s="129"/>
    </row>
    <row r="1398" spans="3:3" x14ac:dyDescent="0.2">
      <c r="C1398" s="129"/>
    </row>
    <row r="1399" spans="3:3" x14ac:dyDescent="0.2">
      <c r="C1399" s="129"/>
    </row>
    <row r="1400" spans="3:3" x14ac:dyDescent="0.2">
      <c r="C1400" s="129"/>
    </row>
    <row r="1401" spans="3:3" x14ac:dyDescent="0.2">
      <c r="C1401" s="129"/>
    </row>
    <row r="1402" spans="3:3" x14ac:dyDescent="0.2">
      <c r="C1402" s="129"/>
    </row>
    <row r="1403" spans="3:3" x14ac:dyDescent="0.2">
      <c r="C1403" s="129"/>
    </row>
    <row r="1404" spans="3:3" x14ac:dyDescent="0.2">
      <c r="C1404" s="129"/>
    </row>
    <row r="1405" spans="3:3" x14ac:dyDescent="0.2">
      <c r="C1405" s="129"/>
    </row>
    <row r="1406" spans="3:3" x14ac:dyDescent="0.2">
      <c r="C1406" s="129"/>
    </row>
    <row r="1407" spans="3:3" x14ac:dyDescent="0.2">
      <c r="C1407" s="129"/>
    </row>
    <row r="1408" spans="3:3" x14ac:dyDescent="0.2">
      <c r="C1408" s="129"/>
    </row>
    <row r="1409" spans="3:3" x14ac:dyDescent="0.2">
      <c r="C1409" s="129"/>
    </row>
    <row r="1410" spans="3:3" x14ac:dyDescent="0.2">
      <c r="C1410" s="129"/>
    </row>
    <row r="1411" spans="3:3" x14ac:dyDescent="0.2">
      <c r="C1411" s="129"/>
    </row>
    <row r="1412" spans="3:3" x14ac:dyDescent="0.2">
      <c r="C1412" s="129"/>
    </row>
    <row r="1413" spans="3:3" x14ac:dyDescent="0.2">
      <c r="C1413" s="129"/>
    </row>
    <row r="1414" spans="3:3" x14ac:dyDescent="0.2">
      <c r="C1414" s="129"/>
    </row>
    <row r="1415" spans="3:3" x14ac:dyDescent="0.2">
      <c r="C1415" s="129"/>
    </row>
    <row r="1416" spans="3:3" x14ac:dyDescent="0.2">
      <c r="C1416" s="129"/>
    </row>
    <row r="1417" spans="3:3" x14ac:dyDescent="0.2">
      <c r="C1417" s="129"/>
    </row>
    <row r="1418" spans="3:3" x14ac:dyDescent="0.2">
      <c r="C1418" s="129"/>
    </row>
    <row r="1419" spans="3:3" x14ac:dyDescent="0.2">
      <c r="C1419" s="129"/>
    </row>
    <row r="1420" spans="3:3" x14ac:dyDescent="0.2">
      <c r="C1420" s="129"/>
    </row>
    <row r="1421" spans="3:3" x14ac:dyDescent="0.2">
      <c r="C1421" s="129"/>
    </row>
    <row r="1422" spans="3:3" x14ac:dyDescent="0.2">
      <c r="C1422" s="129"/>
    </row>
    <row r="1423" spans="3:3" x14ac:dyDescent="0.2">
      <c r="C1423" s="129"/>
    </row>
    <row r="1424" spans="3:3" x14ac:dyDescent="0.2">
      <c r="C1424" s="129"/>
    </row>
    <row r="1425" spans="3:3" x14ac:dyDescent="0.2">
      <c r="C1425" s="129"/>
    </row>
    <row r="1426" spans="3:3" x14ac:dyDescent="0.2">
      <c r="C1426" s="129"/>
    </row>
    <row r="1427" spans="3:3" x14ac:dyDescent="0.2">
      <c r="C1427" s="129"/>
    </row>
    <row r="1428" spans="3:3" x14ac:dyDescent="0.2">
      <c r="C1428" s="129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088"/>
  <sheetViews>
    <sheetView workbookViewId="0"/>
  </sheetViews>
  <sheetFormatPr defaultRowHeight="12.75" x14ac:dyDescent="0.2"/>
  <cols>
    <col min="1" max="1" width="17.5703125" style="1" customWidth="1"/>
    <col min="2" max="2" width="4.85546875" style="1" customWidth="1"/>
    <col min="3" max="3" width="11.42578125" style="1" customWidth="1"/>
    <col min="4" max="4" width="8.42578125" style="1" customWidth="1"/>
    <col min="5" max="5" width="15.5703125" style="1" customWidth="1"/>
    <col min="6" max="6" width="9" style="1" customWidth="1"/>
    <col min="7" max="7" width="7.140625" style="1" customWidth="1"/>
    <col min="8" max="8" width="11" style="1" customWidth="1"/>
    <col min="9" max="9" width="9.42578125" style="1" customWidth="1"/>
    <col min="10" max="10" width="11.140625" style="1" customWidth="1"/>
    <col min="11" max="11" width="9.85546875" style="1" customWidth="1"/>
    <col min="12" max="14" width="10.140625" style="1" customWidth="1"/>
    <col min="15" max="15" width="12.85546875" style="1" customWidth="1"/>
    <col min="16" max="16" width="6.42578125" style="1" customWidth="1"/>
    <col min="17" max="17" width="10.140625" style="1" bestFit="1" customWidth="1"/>
    <col min="18" max="16384" width="9.140625" style="1"/>
  </cols>
  <sheetData>
    <row r="1" spans="1:7" ht="20.25" x14ac:dyDescent="0.3">
      <c r="A1" s="26" t="s">
        <v>2257</v>
      </c>
    </row>
    <row r="2" spans="1:7" x14ac:dyDescent="0.2">
      <c r="A2" s="12" t="s">
        <v>2191</v>
      </c>
      <c r="B2" s="1" t="s">
        <v>2200</v>
      </c>
      <c r="C2" s="17" t="s">
        <v>2165</v>
      </c>
    </row>
    <row r="3" spans="1:7" ht="13.5" thickBot="1" x14ac:dyDescent="0.25">
      <c r="A3" s="12"/>
      <c r="B3" s="2"/>
      <c r="C3" s="1" t="s">
        <v>2167</v>
      </c>
      <c r="D3" s="9"/>
    </row>
    <row r="4" spans="1:7" ht="13.5" thickBot="1" x14ac:dyDescent="0.25">
      <c r="A4" s="13" t="s">
        <v>2192</v>
      </c>
      <c r="B4" s="7"/>
      <c r="C4" s="10">
        <v>41141.889020000002</v>
      </c>
      <c r="D4" s="11">
        <v>0.628929513</v>
      </c>
      <c r="E4" s="8"/>
    </row>
    <row r="5" spans="1:7" x14ac:dyDescent="0.2">
      <c r="A5" s="12"/>
      <c r="B5" s="2"/>
      <c r="C5" s="4"/>
      <c r="D5" s="4"/>
    </row>
    <row r="6" spans="1:7" x14ac:dyDescent="0.2">
      <c r="A6" s="13" t="s">
        <v>2193</v>
      </c>
      <c r="B6" s="2"/>
      <c r="E6" s="1" t="s">
        <v>2183</v>
      </c>
    </row>
    <row r="7" spans="1:7" x14ac:dyDescent="0.2">
      <c r="A7" s="12" t="s">
        <v>2169</v>
      </c>
      <c r="B7" s="2"/>
      <c r="C7" s="3">
        <v>41681.513610000002</v>
      </c>
      <c r="E7" s="1" t="s">
        <v>2168</v>
      </c>
    </row>
    <row r="8" spans="1:7" x14ac:dyDescent="0.2">
      <c r="A8" s="12" t="s">
        <v>2186</v>
      </c>
      <c r="B8" s="2"/>
      <c r="C8" s="3">
        <v>0.62892875000000004</v>
      </c>
      <c r="F8" s="3"/>
    </row>
    <row r="9" spans="1:7" x14ac:dyDescent="0.2">
      <c r="A9" s="29" t="s">
        <v>2262</v>
      </c>
      <c r="B9" s="12"/>
      <c r="C9" s="30">
        <v>8</v>
      </c>
      <c r="D9" s="12" t="s">
        <v>2263</v>
      </c>
      <c r="E9" s="12"/>
      <c r="F9" s="12"/>
      <c r="G9" s="12"/>
    </row>
    <row r="10" spans="1:7" ht="13.5" thickBot="1" x14ac:dyDescent="0.25">
      <c r="A10" s="12"/>
      <c r="B10" s="12"/>
      <c r="C10" s="15" t="s">
        <v>2198</v>
      </c>
      <c r="D10" s="15" t="s">
        <v>2199</v>
      </c>
      <c r="E10" s="12"/>
      <c r="F10" s="12"/>
      <c r="G10" s="12"/>
    </row>
    <row r="11" spans="1:7" x14ac:dyDescent="0.2">
      <c r="A11" s="12" t="s">
        <v>2194</v>
      </c>
      <c r="B11" s="12"/>
      <c r="C11" s="38">
        <f ca="1">INTERCEPT(INDIRECT($G$11):G985,INDIRECT($F$11):F985)</f>
        <v>9.4276507161001229E-3</v>
      </c>
      <c r="D11" s="16"/>
      <c r="E11" s="12"/>
      <c r="F11" s="39" t="str">
        <f>"F"&amp;E19</f>
        <v>F829</v>
      </c>
      <c r="G11" s="38" t="str">
        <f>"G"&amp;E19</f>
        <v>G829</v>
      </c>
    </row>
    <row r="12" spans="1:7" x14ac:dyDescent="0.2">
      <c r="A12" s="12" t="s">
        <v>2195</v>
      </c>
      <c r="B12" s="12"/>
      <c r="C12" s="38">
        <f ca="1">SLOPE(INDIRECT($G$11):G985,INDIRECT($F$11):F985)</f>
        <v>-2.3744035304420633E-7</v>
      </c>
      <c r="D12" s="16"/>
      <c r="E12" s="12"/>
      <c r="F12" s="12"/>
      <c r="G12" s="12"/>
    </row>
    <row r="13" spans="1:7" x14ac:dyDescent="0.2">
      <c r="A13" s="12" t="s">
        <v>2196</v>
      </c>
      <c r="B13" s="12"/>
      <c r="C13" s="16" t="s">
        <v>2264</v>
      </c>
      <c r="D13" s="27" t="s">
        <v>2295</v>
      </c>
      <c r="E13" s="30">
        <v>1</v>
      </c>
      <c r="F13" s="12"/>
      <c r="G13" s="12"/>
    </row>
    <row r="14" spans="1:7" x14ac:dyDescent="0.2">
      <c r="A14" s="12"/>
      <c r="B14" s="12"/>
      <c r="C14" s="12"/>
      <c r="D14" s="27" t="s">
        <v>2265</v>
      </c>
      <c r="E14" s="31">
        <f ca="1">NOW()+15018.5+$C$9/24</f>
        <v>60570.498542245376</v>
      </c>
      <c r="F14" s="12"/>
      <c r="G14" s="12"/>
    </row>
    <row r="15" spans="1:7" x14ac:dyDescent="0.2">
      <c r="A15" s="14" t="s">
        <v>2197</v>
      </c>
      <c r="B15" s="12"/>
      <c r="C15" s="24">
        <f ca="1">(C7+C11)+(C8+C12)*INT(MAX(F21:F3527))</f>
        <v>56872.662330016428</v>
      </c>
      <c r="D15" s="27" t="s">
        <v>2296</v>
      </c>
      <c r="E15" s="31">
        <f ca="1">ROUND(2*(E14-$C$7)/$C$8,0)/2+E13</f>
        <v>30034.5</v>
      </c>
      <c r="F15" s="12"/>
      <c r="G15" s="12"/>
    </row>
    <row r="16" spans="1:7" x14ac:dyDescent="0.2">
      <c r="A16" s="13" t="s">
        <v>2182</v>
      </c>
      <c r="B16" s="12"/>
      <c r="C16" s="25">
        <f ca="1">+C8+C12</f>
        <v>0.62892851255964699</v>
      </c>
      <c r="D16" s="27" t="s">
        <v>2266</v>
      </c>
      <c r="E16" s="38">
        <f ca="1">ROUND(2*(E14-$C$15)/$C$16,0)/2+E13</f>
        <v>5880.5</v>
      </c>
      <c r="F16" s="12"/>
      <c r="G16" s="12"/>
    </row>
    <row r="17" spans="1:35" ht="13.5" thickBot="1" x14ac:dyDescent="0.25">
      <c r="A17" s="27" t="s">
        <v>2258</v>
      </c>
      <c r="B17" s="12"/>
      <c r="C17" s="12">
        <f>COUNT(C21:C2185)</f>
        <v>1008</v>
      </c>
      <c r="D17" s="27" t="s">
        <v>2267</v>
      </c>
      <c r="E17" s="32">
        <f ca="1">+$C$15+$C$16*E16-15018.5-$C$9/24</f>
        <v>45552.243114790093</v>
      </c>
      <c r="F17" s="12"/>
      <c r="G17" s="12"/>
    </row>
    <row r="18" spans="1:35" ht="14.25" thickTop="1" thickBot="1" x14ac:dyDescent="0.25">
      <c r="A18" s="13" t="s">
        <v>2181</v>
      </c>
      <c r="B18" s="12"/>
      <c r="C18" s="33">
        <f ca="1">+C15</f>
        <v>56872.662330016428</v>
      </c>
      <c r="D18" s="34">
        <f ca="1">+C16</f>
        <v>0.62892851255964699</v>
      </c>
      <c r="E18" s="35" t="s">
        <v>2268</v>
      </c>
      <c r="F18" s="12"/>
      <c r="G18" s="12"/>
    </row>
    <row r="19" spans="1:35" ht="13.5" thickTop="1" x14ac:dyDescent="0.2">
      <c r="A19" s="40" t="s">
        <v>2275</v>
      </c>
      <c r="B19" s="12"/>
      <c r="C19" s="12"/>
      <c r="D19" s="12"/>
      <c r="E19" s="41">
        <v>829</v>
      </c>
      <c r="F19" s="12"/>
      <c r="G19" s="12"/>
      <c r="O19" s="1" t="s">
        <v>2184</v>
      </c>
    </row>
    <row r="20" spans="1:35" ht="13.5" thickBot="1" x14ac:dyDescent="0.25">
      <c r="A20" s="5" t="s">
        <v>2187</v>
      </c>
      <c r="B20" s="6" t="s">
        <v>2189</v>
      </c>
      <c r="C20" s="5" t="s">
        <v>2188</v>
      </c>
      <c r="D20" s="5" t="s">
        <v>2170</v>
      </c>
      <c r="E20" s="5" t="s">
        <v>2180</v>
      </c>
      <c r="F20" s="5" t="s">
        <v>2179</v>
      </c>
      <c r="G20" s="5" t="s">
        <v>2184</v>
      </c>
      <c r="H20" s="18" t="s">
        <v>2177</v>
      </c>
      <c r="I20" s="18" t="s">
        <v>2176</v>
      </c>
      <c r="J20" s="18" t="s">
        <v>2223</v>
      </c>
      <c r="K20" s="18" t="s">
        <v>2185</v>
      </c>
      <c r="L20" s="18" t="s">
        <v>2224</v>
      </c>
      <c r="M20" s="18" t="s">
        <v>2161</v>
      </c>
      <c r="N20" s="18" t="s">
        <v>2162</v>
      </c>
      <c r="O20" s="18" t="s">
        <v>2220</v>
      </c>
      <c r="P20" s="5" t="s">
        <v>2221</v>
      </c>
      <c r="Q20" s="5" t="s">
        <v>2222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35" x14ac:dyDescent="0.2">
      <c r="A21" s="23" t="s">
        <v>1987</v>
      </c>
      <c r="B21" s="42"/>
      <c r="C21" s="43">
        <v>37349.449000000001</v>
      </c>
      <c r="D21" s="43"/>
      <c r="E21" s="4">
        <f t="shared" ref="E21:E84" si="0">(C21-C$7)/C$8</f>
        <v>-6888.0053742176697</v>
      </c>
      <c r="F21" s="4">
        <f t="shared" ref="F21:F84" si="1">ROUND(2*E21,0)/2</f>
        <v>-6888</v>
      </c>
      <c r="G21" s="4">
        <f t="shared" ref="G21:G84" si="2">C21-(C$7+F21*C$8)</f>
        <v>-3.3800000019255094E-3</v>
      </c>
      <c r="H21" s="4"/>
      <c r="I21" s="4"/>
      <c r="J21" s="4"/>
      <c r="K21" s="4"/>
      <c r="L21" s="4"/>
      <c r="M21" s="4"/>
      <c r="N21" s="4">
        <f>G21</f>
        <v>-3.3800000019255094E-3</v>
      </c>
      <c r="O21" s="4"/>
      <c r="P21" s="4"/>
      <c r="Q21" s="19">
        <f t="shared" ref="Q21:Q84" si="3">+C21-15018.5</f>
        <v>22330.949000000001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" t="s">
        <v>1986</v>
      </c>
      <c r="AI21" s="1" t="s">
        <v>1988</v>
      </c>
    </row>
    <row r="22" spans="1:35" x14ac:dyDescent="0.2">
      <c r="A22" s="44" t="s">
        <v>2252</v>
      </c>
      <c r="B22" s="45"/>
      <c r="C22" s="46">
        <v>38252.584000000003</v>
      </c>
      <c r="D22" s="46"/>
      <c r="E22" s="1">
        <f t="shared" si="0"/>
        <v>-5452.0160034026094</v>
      </c>
      <c r="F22" s="4">
        <f t="shared" si="1"/>
        <v>-5452</v>
      </c>
      <c r="G22" s="1">
        <f t="shared" si="2"/>
        <v>-1.0065000002214219E-2</v>
      </c>
      <c r="I22" s="1">
        <f t="shared" ref="I22:I31" si="4">G22</f>
        <v>-1.0065000002214219E-2</v>
      </c>
      <c r="M22" s="4"/>
      <c r="N22" s="4"/>
      <c r="O22" s="4">
        <f t="shared" ref="O22:O31" ca="1" si="5">+C$11+C$12*F22</f>
        <v>1.0722175520897135E-2</v>
      </c>
      <c r="Q22" s="19">
        <f t="shared" si="3"/>
        <v>23234.084000000003</v>
      </c>
    </row>
    <row r="23" spans="1:35" x14ac:dyDescent="0.2">
      <c r="A23" s="44" t="s">
        <v>2252</v>
      </c>
      <c r="B23" s="45"/>
      <c r="C23" s="46">
        <v>38931.834000000003</v>
      </c>
      <c r="D23" s="46"/>
      <c r="E23" s="1">
        <f t="shared" si="0"/>
        <v>-4372.0049528662812</v>
      </c>
      <c r="F23" s="4">
        <f t="shared" si="1"/>
        <v>-4372</v>
      </c>
      <c r="G23" s="1">
        <f t="shared" si="2"/>
        <v>-3.1149999995250255E-3</v>
      </c>
      <c r="I23" s="1">
        <f t="shared" si="4"/>
        <v>-3.1149999995250255E-3</v>
      </c>
      <c r="M23" s="4"/>
      <c r="N23" s="4"/>
      <c r="O23" s="4">
        <f t="shared" ca="1" si="5"/>
        <v>1.0465739939609392E-2</v>
      </c>
      <c r="Q23" s="19">
        <f t="shared" si="3"/>
        <v>23913.334000000003</v>
      </c>
    </row>
    <row r="24" spans="1:35" x14ac:dyDescent="0.2">
      <c r="A24" s="44" t="s">
        <v>2251</v>
      </c>
      <c r="B24" s="45"/>
      <c r="C24" s="46">
        <v>38965.800999999999</v>
      </c>
      <c r="D24" s="46"/>
      <c r="E24" s="1">
        <f t="shared" si="0"/>
        <v>-4317.9972453159471</v>
      </c>
      <c r="F24" s="4">
        <f t="shared" si="1"/>
        <v>-4318</v>
      </c>
      <c r="G24" s="1">
        <f t="shared" si="2"/>
        <v>1.7325000007986091E-3</v>
      </c>
      <c r="I24" s="1">
        <f t="shared" si="4"/>
        <v>1.7325000007986091E-3</v>
      </c>
      <c r="M24" s="4"/>
      <c r="N24" s="4"/>
      <c r="O24" s="4">
        <f t="shared" ca="1" si="5"/>
        <v>1.0452918160545006E-2</v>
      </c>
      <c r="Q24" s="19">
        <f t="shared" si="3"/>
        <v>23947.300999999999</v>
      </c>
    </row>
    <row r="25" spans="1:35" x14ac:dyDescent="0.2">
      <c r="A25" s="44" t="s">
        <v>2251</v>
      </c>
      <c r="B25" s="45"/>
      <c r="C25" s="46">
        <v>38972.716999999997</v>
      </c>
      <c r="D25" s="46"/>
      <c r="E25" s="1">
        <f t="shared" si="0"/>
        <v>-4307.0007691650362</v>
      </c>
      <c r="F25" s="4">
        <f t="shared" si="1"/>
        <v>-4307</v>
      </c>
      <c r="G25" s="1">
        <f t="shared" si="2"/>
        <v>-4.8375000187661499E-4</v>
      </c>
      <c r="I25" s="1">
        <f t="shared" si="4"/>
        <v>-4.8375000187661499E-4</v>
      </c>
      <c r="M25" s="4"/>
      <c r="N25" s="4"/>
      <c r="O25" s="4">
        <f t="shared" ca="1" si="5"/>
        <v>1.0450306316661519E-2</v>
      </c>
      <c r="Q25" s="19">
        <f t="shared" si="3"/>
        <v>23954.216999999997</v>
      </c>
    </row>
    <row r="26" spans="1:35" x14ac:dyDescent="0.2">
      <c r="A26" s="44" t="s">
        <v>2251</v>
      </c>
      <c r="B26" s="45"/>
      <c r="C26" s="46">
        <v>38984.660000000003</v>
      </c>
      <c r="D26" s="46"/>
      <c r="E26" s="1">
        <f t="shared" si="0"/>
        <v>-4288.0113367372669</v>
      </c>
      <c r="F26" s="4">
        <f t="shared" si="1"/>
        <v>-4288</v>
      </c>
      <c r="G26" s="1">
        <f t="shared" si="2"/>
        <v>-7.1299999981420115E-3</v>
      </c>
      <c r="I26" s="1">
        <f t="shared" si="4"/>
        <v>-7.1299999981420115E-3</v>
      </c>
      <c r="M26" s="4"/>
      <c r="N26" s="4"/>
      <c r="O26" s="4">
        <f t="shared" ca="1" si="5"/>
        <v>1.044579494995368E-2</v>
      </c>
      <c r="Q26" s="19">
        <f t="shared" si="3"/>
        <v>23966.160000000003</v>
      </c>
    </row>
    <row r="27" spans="1:35" x14ac:dyDescent="0.2">
      <c r="A27" s="44" t="s">
        <v>2251</v>
      </c>
      <c r="B27" s="45"/>
      <c r="C27" s="46">
        <v>38989.69</v>
      </c>
      <c r="D27" s="46"/>
      <c r="E27" s="1">
        <f t="shared" si="0"/>
        <v>-4280.0136104447429</v>
      </c>
      <c r="F27" s="4">
        <f t="shared" si="1"/>
        <v>-4280</v>
      </c>
      <c r="G27" s="1">
        <f t="shared" si="2"/>
        <v>-8.5600000020349398E-3</v>
      </c>
      <c r="I27" s="1">
        <f t="shared" si="4"/>
        <v>-8.5600000020349398E-3</v>
      </c>
      <c r="M27" s="4"/>
      <c r="N27" s="4"/>
      <c r="O27" s="4">
        <f t="shared" ca="1" si="5"/>
        <v>1.0443895427129327E-2</v>
      </c>
      <c r="Q27" s="19">
        <f t="shared" si="3"/>
        <v>23971.190000000002</v>
      </c>
    </row>
    <row r="28" spans="1:35" x14ac:dyDescent="0.2">
      <c r="A28" s="44" t="s">
        <v>2251</v>
      </c>
      <c r="B28" s="45"/>
      <c r="C28" s="46">
        <v>38999.754999999997</v>
      </c>
      <c r="D28" s="46"/>
      <c r="E28" s="1">
        <f t="shared" si="0"/>
        <v>-4264.0102078335649</v>
      </c>
      <c r="F28" s="4">
        <f t="shared" si="1"/>
        <v>-4264</v>
      </c>
      <c r="G28" s="1">
        <f t="shared" si="2"/>
        <v>-6.4200000051641837E-3</v>
      </c>
      <c r="I28" s="1">
        <f t="shared" si="4"/>
        <v>-6.4200000051641837E-3</v>
      </c>
      <c r="M28" s="4"/>
      <c r="N28" s="4"/>
      <c r="O28" s="4">
        <f t="shared" ca="1" si="5"/>
        <v>1.0440096381480619E-2</v>
      </c>
      <c r="Q28" s="19">
        <f t="shared" si="3"/>
        <v>23981.254999999997</v>
      </c>
    </row>
    <row r="29" spans="1:35" x14ac:dyDescent="0.2">
      <c r="A29" s="44" t="s">
        <v>2251</v>
      </c>
      <c r="B29" s="45"/>
      <c r="C29" s="46">
        <v>39004.792000000001</v>
      </c>
      <c r="D29" s="46"/>
      <c r="E29" s="1">
        <f t="shared" si="0"/>
        <v>-4256.0013515044438</v>
      </c>
      <c r="F29" s="4">
        <f t="shared" si="1"/>
        <v>-4256</v>
      </c>
      <c r="G29" s="1">
        <f t="shared" si="2"/>
        <v>-8.4999999671708792E-4</v>
      </c>
      <c r="I29" s="1">
        <f t="shared" si="4"/>
        <v>-8.4999999671708792E-4</v>
      </c>
      <c r="M29" s="4"/>
      <c r="N29" s="4"/>
      <c r="O29" s="4">
        <f t="shared" ca="1" si="5"/>
        <v>1.0438196858656264E-2</v>
      </c>
      <c r="Q29" s="19">
        <f t="shared" si="3"/>
        <v>23986.292000000001</v>
      </c>
    </row>
    <row r="30" spans="1:35" x14ac:dyDescent="0.2">
      <c r="A30" s="44" t="s">
        <v>2251</v>
      </c>
      <c r="B30" s="45"/>
      <c r="C30" s="46">
        <v>39011.705999999998</v>
      </c>
      <c r="D30" s="46"/>
      <c r="E30" s="1">
        <f t="shared" si="0"/>
        <v>-4245.0080553639873</v>
      </c>
      <c r="F30" s="4">
        <f t="shared" si="1"/>
        <v>-4245</v>
      </c>
      <c r="G30" s="1">
        <f t="shared" si="2"/>
        <v>-5.0662500070757233E-3</v>
      </c>
      <c r="I30" s="1">
        <f t="shared" si="4"/>
        <v>-5.0662500070757233E-3</v>
      </c>
      <c r="M30" s="4"/>
      <c r="N30" s="4"/>
      <c r="O30" s="4">
        <f t="shared" ca="1" si="5"/>
        <v>1.0435585014772779E-2</v>
      </c>
      <c r="Q30" s="19">
        <f t="shared" si="3"/>
        <v>23993.205999999998</v>
      </c>
    </row>
    <row r="31" spans="1:35" x14ac:dyDescent="0.2">
      <c r="A31" s="44" t="s">
        <v>2251</v>
      </c>
      <c r="B31" s="45"/>
      <c r="C31" s="46">
        <v>39016.737999999998</v>
      </c>
      <c r="D31" s="46"/>
      <c r="E31" s="1">
        <f t="shared" si="0"/>
        <v>-4237.0071490610089</v>
      </c>
      <c r="F31" s="4">
        <f t="shared" si="1"/>
        <v>-4237</v>
      </c>
      <c r="G31" s="1">
        <f t="shared" si="2"/>
        <v>-4.4962500032852404E-3</v>
      </c>
      <c r="I31" s="4">
        <f t="shared" si="4"/>
        <v>-4.4962500032852404E-3</v>
      </c>
      <c r="M31" s="4"/>
      <c r="N31" s="4"/>
      <c r="O31" s="4">
        <f t="shared" ca="1" si="5"/>
        <v>1.0433685491948425E-2</v>
      </c>
      <c r="Q31" s="19">
        <f t="shared" si="3"/>
        <v>23998.237999999998</v>
      </c>
    </row>
    <row r="32" spans="1:35" x14ac:dyDescent="0.2">
      <c r="A32" s="47" t="s">
        <v>1987</v>
      </c>
      <c r="B32" s="48"/>
      <c r="C32" s="49">
        <v>39027.432000000001</v>
      </c>
      <c r="D32" s="49"/>
      <c r="E32" s="1">
        <f t="shared" si="0"/>
        <v>-4220.0036331619458</v>
      </c>
      <c r="F32" s="4">
        <f t="shared" si="1"/>
        <v>-4220</v>
      </c>
      <c r="G32" s="1">
        <f t="shared" si="2"/>
        <v>-2.2850000023026951E-3</v>
      </c>
      <c r="I32" s="4"/>
      <c r="M32" s="4"/>
      <c r="N32" s="4">
        <f>G32</f>
        <v>-2.2850000023026951E-3</v>
      </c>
      <c r="O32" s="4"/>
      <c r="Q32" s="19">
        <f t="shared" si="3"/>
        <v>24008.932000000001</v>
      </c>
      <c r="AD32" s="1" t="s">
        <v>1986</v>
      </c>
      <c r="AI32" s="1" t="s">
        <v>1988</v>
      </c>
    </row>
    <row r="33" spans="1:35" x14ac:dyDescent="0.2">
      <c r="A33" s="44" t="s">
        <v>2251</v>
      </c>
      <c r="B33" s="45"/>
      <c r="C33" s="46">
        <v>39028.686999999998</v>
      </c>
      <c r="D33" s="46"/>
      <c r="E33" s="1">
        <f t="shared" si="0"/>
        <v>-4218.0081766018866</v>
      </c>
      <c r="F33" s="4">
        <f t="shared" si="1"/>
        <v>-4218</v>
      </c>
      <c r="G33" s="1">
        <f t="shared" si="2"/>
        <v>-5.1425000056042336E-3</v>
      </c>
      <c r="I33" s="1">
        <f t="shared" ref="I33:I39" si="6">G33</f>
        <v>-5.1425000056042336E-3</v>
      </c>
      <c r="M33" s="4"/>
      <c r="N33" s="4"/>
      <c r="O33" s="4">
        <f t="shared" ref="O33:O38" ca="1" si="7">+C$11+C$12*F33</f>
        <v>1.0429174125240585E-2</v>
      </c>
      <c r="Q33" s="19">
        <f t="shared" si="3"/>
        <v>24010.186999999998</v>
      </c>
    </row>
    <row r="34" spans="1:35" x14ac:dyDescent="0.2">
      <c r="A34" s="44" t="s">
        <v>2251</v>
      </c>
      <c r="B34" s="45"/>
      <c r="C34" s="46">
        <v>39033.714</v>
      </c>
      <c r="D34" s="46"/>
      <c r="E34" s="1">
        <f t="shared" si="0"/>
        <v>-4210.0152203250391</v>
      </c>
      <c r="F34" s="4">
        <f t="shared" si="1"/>
        <v>-4210</v>
      </c>
      <c r="G34" s="1">
        <f t="shared" si="2"/>
        <v>-9.572499999194406E-3</v>
      </c>
      <c r="I34" s="1">
        <f t="shared" si="6"/>
        <v>-9.572499999194406E-3</v>
      </c>
      <c r="M34" s="4"/>
      <c r="N34" s="4"/>
      <c r="O34" s="4">
        <f t="shared" ca="1" si="7"/>
        <v>1.0427274602416232E-2</v>
      </c>
      <c r="Q34" s="19">
        <f t="shared" si="3"/>
        <v>24015.214</v>
      </c>
    </row>
    <row r="35" spans="1:35" x14ac:dyDescent="0.2">
      <c r="A35" s="44" t="s">
        <v>2250</v>
      </c>
      <c r="B35" s="45"/>
      <c r="C35" s="46">
        <v>39045.661999999997</v>
      </c>
      <c r="D35" s="46"/>
      <c r="E35" s="1">
        <f t="shared" si="0"/>
        <v>-4191.0178378711498</v>
      </c>
      <c r="F35" s="4">
        <f t="shared" si="1"/>
        <v>-4191</v>
      </c>
      <c r="G35" s="1">
        <f t="shared" si="2"/>
        <v>-1.1218750005355105E-2</v>
      </c>
      <c r="I35" s="4">
        <f t="shared" si="6"/>
        <v>-1.1218750005355105E-2</v>
      </c>
      <c r="M35" s="4"/>
      <c r="N35" s="4"/>
      <c r="O35" s="4">
        <f t="shared" ca="1" si="7"/>
        <v>1.0422763235708392E-2</v>
      </c>
      <c r="Q35" s="19">
        <f t="shared" si="3"/>
        <v>24027.161999999997</v>
      </c>
    </row>
    <row r="36" spans="1:35" x14ac:dyDescent="0.2">
      <c r="A36" s="44" t="s">
        <v>2250</v>
      </c>
      <c r="B36" s="45"/>
      <c r="C36" s="46">
        <v>39045.663</v>
      </c>
      <c r="D36" s="46"/>
      <c r="E36" s="1">
        <f t="shared" si="0"/>
        <v>-4191.0162478659167</v>
      </c>
      <c r="F36" s="4">
        <f t="shared" si="1"/>
        <v>-4191</v>
      </c>
      <c r="G36" s="1">
        <f t="shared" si="2"/>
        <v>-1.0218750001513399E-2</v>
      </c>
      <c r="I36" s="1">
        <f t="shared" si="6"/>
        <v>-1.0218750001513399E-2</v>
      </c>
      <c r="M36" s="4"/>
      <c r="N36" s="4"/>
      <c r="O36" s="4">
        <f t="shared" ca="1" si="7"/>
        <v>1.0422763235708392E-2</v>
      </c>
      <c r="Q36" s="19">
        <f t="shared" si="3"/>
        <v>24027.163</v>
      </c>
    </row>
    <row r="37" spans="1:35" x14ac:dyDescent="0.2">
      <c r="A37" s="44" t="s">
        <v>2250</v>
      </c>
      <c r="B37" s="45"/>
      <c r="C37" s="46">
        <v>39050.696000000004</v>
      </c>
      <c r="D37" s="46"/>
      <c r="E37" s="1">
        <f t="shared" si="0"/>
        <v>-4183.0137515577053</v>
      </c>
      <c r="F37" s="4">
        <f t="shared" si="1"/>
        <v>-4183</v>
      </c>
      <c r="G37" s="1">
        <f t="shared" si="2"/>
        <v>-8.6487500011571683E-3</v>
      </c>
      <c r="I37" s="4">
        <f t="shared" si="6"/>
        <v>-8.6487500011571683E-3</v>
      </c>
      <c r="M37" s="4"/>
      <c r="N37" s="4"/>
      <c r="O37" s="4">
        <f t="shared" ca="1" si="7"/>
        <v>1.0420863712884037E-2</v>
      </c>
      <c r="Q37" s="19">
        <f t="shared" si="3"/>
        <v>24032.196000000004</v>
      </c>
    </row>
    <row r="38" spans="1:35" x14ac:dyDescent="0.2">
      <c r="A38" s="44" t="s">
        <v>2250</v>
      </c>
      <c r="B38" s="45"/>
      <c r="C38" s="46">
        <v>39052.586000000003</v>
      </c>
      <c r="D38" s="46"/>
      <c r="E38" s="1">
        <f t="shared" si="0"/>
        <v>-4180.008641678407</v>
      </c>
      <c r="F38" s="4">
        <f t="shared" si="1"/>
        <v>-4180</v>
      </c>
      <c r="G38" s="1">
        <f t="shared" si="2"/>
        <v>-5.4349999991245568E-3</v>
      </c>
      <c r="I38" s="1">
        <f t="shared" si="6"/>
        <v>-5.4349999991245568E-3</v>
      </c>
      <c r="M38" s="4"/>
      <c r="N38" s="4"/>
      <c r="O38" s="4">
        <f t="shared" ca="1" si="7"/>
        <v>1.0420151391824905E-2</v>
      </c>
      <c r="Q38" s="19">
        <f t="shared" si="3"/>
        <v>24034.086000000003</v>
      </c>
    </row>
    <row r="39" spans="1:35" x14ac:dyDescent="0.2">
      <c r="A39" s="47" t="s">
        <v>2217</v>
      </c>
      <c r="B39" s="48"/>
      <c r="C39" s="49">
        <v>39054.481</v>
      </c>
      <c r="D39" s="49"/>
      <c r="E39" s="1">
        <f t="shared" si="0"/>
        <v>-4176.9955817729779</v>
      </c>
      <c r="F39" s="4">
        <f t="shared" si="1"/>
        <v>-4177</v>
      </c>
      <c r="G39" s="1">
        <f t="shared" si="2"/>
        <v>2.77875000028871E-3</v>
      </c>
      <c r="I39" s="4">
        <f t="shared" si="6"/>
        <v>2.77875000028871E-3</v>
      </c>
      <c r="M39" s="4"/>
      <c r="N39" s="4"/>
      <c r="O39" s="4"/>
      <c r="Q39" s="19">
        <f t="shared" si="3"/>
        <v>24035.981</v>
      </c>
    </row>
    <row r="40" spans="1:35" x14ac:dyDescent="0.2">
      <c r="A40" s="47" t="s">
        <v>1987</v>
      </c>
      <c r="B40" s="48"/>
      <c r="C40" s="49">
        <v>39056.364000000001</v>
      </c>
      <c r="D40" s="49"/>
      <c r="E40" s="1">
        <f t="shared" si="0"/>
        <v>-4174.0016019302666</v>
      </c>
      <c r="F40" s="4">
        <f t="shared" si="1"/>
        <v>-4174</v>
      </c>
      <c r="G40" s="1">
        <f t="shared" si="2"/>
        <v>-1.007500002742745E-3</v>
      </c>
      <c r="M40" s="4"/>
      <c r="N40" s="4">
        <f>G40</f>
        <v>-1.007500002742745E-3</v>
      </c>
      <c r="O40" s="4"/>
      <c r="Q40" s="19">
        <f t="shared" si="3"/>
        <v>24037.864000000001</v>
      </c>
      <c r="AD40" s="1" t="s">
        <v>1986</v>
      </c>
      <c r="AI40" s="1" t="s">
        <v>1988</v>
      </c>
    </row>
    <row r="41" spans="1:35" x14ac:dyDescent="0.2">
      <c r="A41" s="47" t="s">
        <v>1987</v>
      </c>
      <c r="B41" s="48"/>
      <c r="C41" s="49">
        <v>39061.402999999998</v>
      </c>
      <c r="D41" s="49"/>
      <c r="E41" s="1">
        <f t="shared" si="0"/>
        <v>-4165.9895655907021</v>
      </c>
      <c r="F41" s="4">
        <f t="shared" si="1"/>
        <v>-4166</v>
      </c>
      <c r="G41" s="1">
        <f t="shared" si="2"/>
        <v>6.5624999988358468E-3</v>
      </c>
      <c r="I41" s="4"/>
      <c r="M41" s="4"/>
      <c r="N41" s="4">
        <f>G41</f>
        <v>6.5624999988358468E-3</v>
      </c>
      <c r="O41" s="4"/>
      <c r="Q41" s="19">
        <f t="shared" si="3"/>
        <v>24042.902999999998</v>
      </c>
      <c r="AD41" s="1" t="s">
        <v>1986</v>
      </c>
      <c r="AI41" s="1" t="s">
        <v>1988</v>
      </c>
    </row>
    <row r="42" spans="1:35" x14ac:dyDescent="0.2">
      <c r="A42" s="44" t="s">
        <v>2250</v>
      </c>
      <c r="B42" s="45"/>
      <c r="C42" s="46">
        <v>39062.648999999998</v>
      </c>
      <c r="D42" s="46"/>
      <c r="E42" s="1">
        <f t="shared" si="0"/>
        <v>-4164.0084190776843</v>
      </c>
      <c r="F42" s="4">
        <f t="shared" si="1"/>
        <v>-4164</v>
      </c>
      <c r="G42" s="1">
        <f t="shared" si="2"/>
        <v>-5.2950000026612543E-3</v>
      </c>
      <c r="I42" s="1">
        <f t="shared" ref="I42:I54" si="8">G42</f>
        <v>-5.2950000026612543E-3</v>
      </c>
      <c r="M42" s="4"/>
      <c r="N42" s="4"/>
      <c r="O42" s="4">
        <f t="shared" ref="O42:O54" ca="1" si="9">+C$11+C$12*F42</f>
        <v>1.0416352346176197E-2</v>
      </c>
      <c r="Q42" s="19">
        <f t="shared" si="3"/>
        <v>24044.148999999998</v>
      </c>
    </row>
    <row r="43" spans="1:35" x14ac:dyDescent="0.2">
      <c r="A43" s="44" t="s">
        <v>2250</v>
      </c>
      <c r="B43" s="45"/>
      <c r="C43" s="46">
        <v>39064.535000000003</v>
      </c>
      <c r="D43" s="46"/>
      <c r="E43" s="1">
        <f t="shared" si="0"/>
        <v>-4161.0096692192847</v>
      </c>
      <c r="F43" s="4">
        <f t="shared" si="1"/>
        <v>-4161</v>
      </c>
      <c r="G43" s="1">
        <f t="shared" si="2"/>
        <v>-6.08125000144355E-3</v>
      </c>
      <c r="I43" s="4">
        <f t="shared" si="8"/>
        <v>-6.08125000144355E-3</v>
      </c>
      <c r="M43" s="4"/>
      <c r="N43" s="4"/>
      <c r="O43" s="4">
        <f t="shared" ca="1" si="9"/>
        <v>1.0415640025117065E-2</v>
      </c>
      <c r="Q43" s="19">
        <f t="shared" si="3"/>
        <v>24046.035000000003</v>
      </c>
    </row>
    <row r="44" spans="1:35" x14ac:dyDescent="0.2">
      <c r="A44" s="44" t="s">
        <v>2250</v>
      </c>
      <c r="B44" s="45"/>
      <c r="C44" s="46">
        <v>39069.567000000003</v>
      </c>
      <c r="D44" s="46"/>
      <c r="E44" s="1">
        <f t="shared" si="0"/>
        <v>-4153.0087629163063</v>
      </c>
      <c r="F44" s="4">
        <f t="shared" si="1"/>
        <v>-4153</v>
      </c>
      <c r="G44" s="1">
        <f t="shared" si="2"/>
        <v>-5.5112499976530671E-3</v>
      </c>
      <c r="I44" s="1">
        <f t="shared" si="8"/>
        <v>-5.5112499976530671E-3</v>
      </c>
      <c r="M44" s="4"/>
      <c r="N44" s="4"/>
      <c r="O44" s="4">
        <f t="shared" ca="1" si="9"/>
        <v>1.0413740502292712E-2</v>
      </c>
      <c r="Q44" s="19">
        <f t="shared" si="3"/>
        <v>24051.067000000003</v>
      </c>
    </row>
    <row r="45" spans="1:35" x14ac:dyDescent="0.2">
      <c r="A45" s="44" t="s">
        <v>2249</v>
      </c>
      <c r="B45" s="45"/>
      <c r="C45" s="46">
        <v>39069.567000000003</v>
      </c>
      <c r="D45" s="46"/>
      <c r="E45" s="1">
        <f t="shared" si="0"/>
        <v>-4153.0087629163063</v>
      </c>
      <c r="F45" s="4">
        <f t="shared" si="1"/>
        <v>-4153</v>
      </c>
      <c r="G45" s="1">
        <f t="shared" si="2"/>
        <v>-5.5112499976530671E-3</v>
      </c>
      <c r="I45" s="4">
        <f t="shared" si="8"/>
        <v>-5.5112499976530671E-3</v>
      </c>
      <c r="M45" s="4"/>
      <c r="N45" s="4"/>
      <c r="O45" s="4">
        <f t="shared" ca="1" si="9"/>
        <v>1.0413740502292712E-2</v>
      </c>
      <c r="Q45" s="19">
        <f t="shared" si="3"/>
        <v>24051.067000000003</v>
      </c>
    </row>
    <row r="46" spans="1:35" x14ac:dyDescent="0.2">
      <c r="A46" s="44" t="s">
        <v>2249</v>
      </c>
      <c r="B46" s="45"/>
      <c r="C46" s="46">
        <v>39074.6</v>
      </c>
      <c r="D46" s="46"/>
      <c r="E46" s="1">
        <f t="shared" si="0"/>
        <v>-4145.0062666081067</v>
      </c>
      <c r="F46" s="4">
        <f t="shared" si="1"/>
        <v>-4145</v>
      </c>
      <c r="G46" s="1">
        <f t="shared" si="2"/>
        <v>-3.9412500045727938E-3</v>
      </c>
      <c r="I46" s="1">
        <f t="shared" si="8"/>
        <v>-3.9412500045727938E-3</v>
      </c>
      <c r="M46" s="4"/>
      <c r="N46" s="4"/>
      <c r="O46" s="4">
        <f t="shared" ca="1" si="9"/>
        <v>1.0411840979468357E-2</v>
      </c>
      <c r="Q46" s="19">
        <f t="shared" si="3"/>
        <v>24056.1</v>
      </c>
    </row>
    <row r="47" spans="1:35" x14ac:dyDescent="0.2">
      <c r="A47" s="44" t="s">
        <v>2250</v>
      </c>
      <c r="B47" s="45"/>
      <c r="C47" s="46">
        <v>39077.745000000003</v>
      </c>
      <c r="D47" s="46"/>
      <c r="E47" s="1">
        <f t="shared" si="0"/>
        <v>-4140.0057001687373</v>
      </c>
      <c r="F47" s="4">
        <f t="shared" si="1"/>
        <v>-4140</v>
      </c>
      <c r="G47" s="1">
        <f t="shared" si="2"/>
        <v>-3.5849999985657632E-3</v>
      </c>
      <c r="I47" s="4">
        <f t="shared" si="8"/>
        <v>-3.5849999985657632E-3</v>
      </c>
      <c r="M47" s="4"/>
      <c r="N47" s="4"/>
      <c r="O47" s="4">
        <f t="shared" ca="1" si="9"/>
        <v>1.0410653777703137E-2</v>
      </c>
      <c r="Q47" s="19">
        <f t="shared" si="3"/>
        <v>24059.245000000003</v>
      </c>
    </row>
    <row r="48" spans="1:35" x14ac:dyDescent="0.2">
      <c r="A48" s="44" t="s">
        <v>2249</v>
      </c>
      <c r="B48" s="45"/>
      <c r="C48" s="46">
        <v>39079.631999999998</v>
      </c>
      <c r="D48" s="46"/>
      <c r="E48" s="1">
        <f t="shared" si="0"/>
        <v>-4137.0053603051283</v>
      </c>
      <c r="F48" s="4">
        <f t="shared" si="1"/>
        <v>-4137</v>
      </c>
      <c r="G48" s="1">
        <f t="shared" si="2"/>
        <v>-3.371250000782311E-3</v>
      </c>
      <c r="I48" s="4">
        <f t="shared" si="8"/>
        <v>-3.371250000782311E-3</v>
      </c>
      <c r="M48" s="4"/>
      <c r="N48" s="4"/>
      <c r="O48" s="4">
        <f t="shared" ca="1" si="9"/>
        <v>1.0409941456644005E-2</v>
      </c>
      <c r="Q48" s="19">
        <f t="shared" si="3"/>
        <v>24061.131999999998</v>
      </c>
    </row>
    <row r="49" spans="1:35" x14ac:dyDescent="0.2">
      <c r="A49" s="44" t="s">
        <v>2249</v>
      </c>
      <c r="B49" s="45"/>
      <c r="C49" s="46">
        <v>39084.667000000001</v>
      </c>
      <c r="D49" s="46"/>
      <c r="E49" s="1">
        <f t="shared" si="0"/>
        <v>-4128.9996839864616</v>
      </c>
      <c r="F49" s="4">
        <f t="shared" si="1"/>
        <v>-4129</v>
      </c>
      <c r="G49" s="1">
        <f t="shared" si="2"/>
        <v>1.9874999998137355E-4</v>
      </c>
      <c r="I49" s="4">
        <f t="shared" si="8"/>
        <v>1.9874999998137355E-4</v>
      </c>
      <c r="M49" s="4"/>
      <c r="N49" s="4"/>
      <c r="O49" s="4">
        <f t="shared" ca="1" si="9"/>
        <v>1.040804193381965E-2</v>
      </c>
      <c r="Q49" s="19">
        <f t="shared" si="3"/>
        <v>24066.167000000001</v>
      </c>
    </row>
    <row r="50" spans="1:35" x14ac:dyDescent="0.2">
      <c r="A50" s="44" t="s">
        <v>2249</v>
      </c>
      <c r="B50" s="45"/>
      <c r="C50" s="46">
        <v>39084.667999999998</v>
      </c>
      <c r="D50" s="46"/>
      <c r="E50" s="1">
        <f t="shared" si="0"/>
        <v>-4128.9980939812403</v>
      </c>
      <c r="F50" s="4">
        <f t="shared" si="1"/>
        <v>-4129</v>
      </c>
      <c r="G50" s="1">
        <f t="shared" si="2"/>
        <v>1.1987499965471216E-3</v>
      </c>
      <c r="I50" s="4">
        <f t="shared" si="8"/>
        <v>1.1987499965471216E-3</v>
      </c>
      <c r="M50" s="4"/>
      <c r="N50" s="4"/>
      <c r="O50" s="4">
        <f t="shared" ca="1" si="9"/>
        <v>1.040804193381965E-2</v>
      </c>
      <c r="Q50" s="19">
        <f t="shared" si="3"/>
        <v>24066.167999999998</v>
      </c>
    </row>
    <row r="51" spans="1:35" x14ac:dyDescent="0.2">
      <c r="A51" s="44" t="s">
        <v>2249</v>
      </c>
      <c r="B51" s="45"/>
      <c r="C51" s="46">
        <v>39089.695</v>
      </c>
      <c r="D51" s="46"/>
      <c r="E51" s="1">
        <f t="shared" si="0"/>
        <v>-4121.0051377043928</v>
      </c>
      <c r="F51" s="4">
        <f t="shared" si="1"/>
        <v>-4121</v>
      </c>
      <c r="G51" s="1">
        <f t="shared" si="2"/>
        <v>-3.2312500043190084E-3</v>
      </c>
      <c r="I51" s="1">
        <f t="shared" si="8"/>
        <v>-3.2312500043190084E-3</v>
      </c>
      <c r="M51" s="4"/>
      <c r="N51" s="4"/>
      <c r="O51" s="4">
        <f t="shared" ca="1" si="9"/>
        <v>1.0406142410995297E-2</v>
      </c>
      <c r="Q51" s="19">
        <f t="shared" si="3"/>
        <v>24071.195</v>
      </c>
    </row>
    <row r="52" spans="1:35" x14ac:dyDescent="0.2">
      <c r="A52" s="44" t="s">
        <v>2249</v>
      </c>
      <c r="B52" s="45"/>
      <c r="C52" s="46">
        <v>39113.597000000002</v>
      </c>
      <c r="D52" s="46"/>
      <c r="E52" s="1">
        <f t="shared" si="0"/>
        <v>-4083.0008327652376</v>
      </c>
      <c r="F52" s="4">
        <f t="shared" si="1"/>
        <v>-4083</v>
      </c>
      <c r="G52" s="1">
        <f t="shared" si="2"/>
        <v>-5.2375000086612999E-4</v>
      </c>
      <c r="I52" s="1">
        <f t="shared" si="8"/>
        <v>-5.2375000086612999E-4</v>
      </c>
      <c r="M52" s="4"/>
      <c r="N52" s="4"/>
      <c r="O52" s="4">
        <f t="shared" ca="1" si="9"/>
        <v>1.0397119677579617E-2</v>
      </c>
      <c r="Q52" s="19">
        <f t="shared" si="3"/>
        <v>24095.097000000002</v>
      </c>
    </row>
    <row r="53" spans="1:35" x14ac:dyDescent="0.2">
      <c r="A53" s="44" t="s">
        <v>2249</v>
      </c>
      <c r="B53" s="45"/>
      <c r="C53" s="46">
        <v>39130.572</v>
      </c>
      <c r="D53" s="46"/>
      <c r="E53" s="1">
        <f t="shared" si="0"/>
        <v>-4056.0104940345018</v>
      </c>
      <c r="F53" s="4">
        <f t="shared" si="1"/>
        <v>-4056</v>
      </c>
      <c r="G53" s="1">
        <f t="shared" si="2"/>
        <v>-6.6000000006170012E-3</v>
      </c>
      <c r="I53" s="1">
        <f t="shared" si="8"/>
        <v>-6.6000000006170012E-3</v>
      </c>
      <c r="M53" s="4"/>
      <c r="N53" s="4"/>
      <c r="O53" s="4">
        <f t="shared" ca="1" si="9"/>
        <v>1.0390708788047424E-2</v>
      </c>
      <c r="Q53" s="19">
        <f t="shared" si="3"/>
        <v>24112.072</v>
      </c>
    </row>
    <row r="54" spans="1:35" x14ac:dyDescent="0.2">
      <c r="A54" s="44" t="s">
        <v>2249</v>
      </c>
      <c r="B54" s="45"/>
      <c r="C54" s="46">
        <v>39135.595999999998</v>
      </c>
      <c r="D54" s="46"/>
      <c r="E54" s="1">
        <f t="shared" si="0"/>
        <v>-4048.0223077733431</v>
      </c>
      <c r="F54" s="4">
        <f t="shared" si="1"/>
        <v>-4048</v>
      </c>
      <c r="G54" s="1">
        <f t="shared" si="2"/>
        <v>-1.403000000573229E-2</v>
      </c>
      <c r="I54" s="1">
        <f t="shared" si="8"/>
        <v>-1.403000000573229E-2</v>
      </c>
      <c r="M54" s="4"/>
      <c r="N54" s="4"/>
      <c r="O54" s="4">
        <f t="shared" ca="1" si="9"/>
        <v>1.038880926522307E-2</v>
      </c>
      <c r="Q54" s="19">
        <f t="shared" si="3"/>
        <v>24117.095999999998</v>
      </c>
    </row>
    <row r="55" spans="1:35" x14ac:dyDescent="0.2">
      <c r="A55" s="47" t="s">
        <v>1987</v>
      </c>
      <c r="B55" s="48"/>
      <c r="C55" s="49">
        <v>39146.294999999998</v>
      </c>
      <c r="D55" s="49"/>
      <c r="E55" s="1">
        <f t="shared" si="0"/>
        <v>-4031.0108418481482</v>
      </c>
      <c r="F55" s="4">
        <f t="shared" si="1"/>
        <v>-4031</v>
      </c>
      <c r="G55" s="1">
        <f t="shared" si="2"/>
        <v>-6.8187500000931323E-3</v>
      </c>
      <c r="M55" s="4"/>
      <c r="N55" s="4">
        <f>G55</f>
        <v>-6.8187500000931323E-3</v>
      </c>
      <c r="O55" s="4"/>
      <c r="Q55" s="19">
        <f t="shared" si="3"/>
        <v>24127.794999999998</v>
      </c>
      <c r="AD55" s="1" t="s">
        <v>1986</v>
      </c>
      <c r="AI55" s="1" t="s">
        <v>1988</v>
      </c>
    </row>
    <row r="56" spans="1:35" x14ac:dyDescent="0.2">
      <c r="A56" s="44" t="s">
        <v>2248</v>
      </c>
      <c r="B56" s="45"/>
      <c r="C56" s="46">
        <v>39318.633000000002</v>
      </c>
      <c r="D56" s="46"/>
      <c r="E56" s="1">
        <f t="shared" si="0"/>
        <v>-3756.9925210129127</v>
      </c>
      <c r="F56" s="4">
        <f t="shared" si="1"/>
        <v>-3757</v>
      </c>
      <c r="G56" s="1">
        <f t="shared" si="2"/>
        <v>4.7037499971338548E-3</v>
      </c>
      <c r="I56" s="1">
        <f>G56</f>
        <v>4.7037499971338548E-3</v>
      </c>
      <c r="M56" s="4"/>
      <c r="N56" s="4"/>
      <c r="O56" s="4">
        <f ca="1">+C$11+C$12*F56</f>
        <v>1.0319714122487207E-2</v>
      </c>
      <c r="Q56" s="19">
        <f t="shared" si="3"/>
        <v>24300.133000000002</v>
      </c>
    </row>
    <row r="57" spans="1:35" x14ac:dyDescent="0.2">
      <c r="A57" s="44" t="s">
        <v>2247</v>
      </c>
      <c r="B57" s="45" t="s">
        <v>2232</v>
      </c>
      <c r="C57" s="46">
        <v>39323.664000000004</v>
      </c>
      <c r="D57" s="46"/>
      <c r="E57" s="1">
        <f t="shared" si="0"/>
        <v>-3748.9932047151565</v>
      </c>
      <c r="F57" s="4">
        <f t="shared" si="1"/>
        <v>-3749</v>
      </c>
      <c r="G57" s="1">
        <f t="shared" si="2"/>
        <v>4.2737500043585896E-3</v>
      </c>
      <c r="I57" s="1">
        <f>G57</f>
        <v>4.2737500043585896E-3</v>
      </c>
      <c r="M57" s="4"/>
      <c r="N57" s="4"/>
      <c r="O57" s="4">
        <f ca="1">+C$11+C$12*F57</f>
        <v>1.0317814599662852E-2</v>
      </c>
      <c r="Q57" s="19">
        <f t="shared" si="3"/>
        <v>24305.164000000004</v>
      </c>
    </row>
    <row r="58" spans="1:35" x14ac:dyDescent="0.2">
      <c r="A58" s="44" t="s">
        <v>2247</v>
      </c>
      <c r="B58" s="45" t="s">
        <v>2232</v>
      </c>
      <c r="C58" s="46">
        <v>39340.642999999996</v>
      </c>
      <c r="D58" s="46"/>
      <c r="E58" s="1">
        <f t="shared" si="0"/>
        <v>-3721.9965059635219</v>
      </c>
      <c r="F58" s="4">
        <f t="shared" si="1"/>
        <v>-3722</v>
      </c>
      <c r="G58" s="1">
        <f t="shared" si="2"/>
        <v>2.1974999981466681E-3</v>
      </c>
      <c r="I58" s="1">
        <f>G58</f>
        <v>2.1974999981466681E-3</v>
      </c>
      <c r="M58" s="4"/>
      <c r="N58" s="4"/>
      <c r="O58" s="4">
        <f ca="1">+C$11+C$12*F58</f>
        <v>1.0311403710130659E-2</v>
      </c>
      <c r="Q58" s="19">
        <f t="shared" si="3"/>
        <v>24322.142999999996</v>
      </c>
    </row>
    <row r="59" spans="1:35" x14ac:dyDescent="0.2">
      <c r="A59" s="44" t="s">
        <v>2247</v>
      </c>
      <c r="B59" s="45" t="s">
        <v>2232</v>
      </c>
      <c r="C59" s="46">
        <v>39350.712</v>
      </c>
      <c r="D59" s="46"/>
      <c r="E59" s="1">
        <f t="shared" si="0"/>
        <v>-3705.9867433314221</v>
      </c>
      <c r="F59" s="4">
        <f t="shared" si="1"/>
        <v>-3706</v>
      </c>
      <c r="G59" s="1">
        <f t="shared" si="2"/>
        <v>8.3374999958323315E-3</v>
      </c>
      <c r="I59" s="1">
        <f>G59</f>
        <v>8.3374999958323315E-3</v>
      </c>
      <c r="M59" s="4"/>
      <c r="N59" s="4"/>
      <c r="O59" s="4">
        <f ca="1">+C$11+C$12*F59</f>
        <v>1.0307604664481952E-2</v>
      </c>
      <c r="Q59" s="19">
        <f t="shared" si="3"/>
        <v>24332.212</v>
      </c>
    </row>
    <row r="60" spans="1:35" x14ac:dyDescent="0.2">
      <c r="A60" s="44" t="s">
        <v>2247</v>
      </c>
      <c r="B60" s="45" t="s">
        <v>2232</v>
      </c>
      <c r="C60" s="46">
        <v>39355.74</v>
      </c>
      <c r="D60" s="46"/>
      <c r="E60" s="1">
        <f t="shared" si="0"/>
        <v>-3697.9921970493538</v>
      </c>
      <c r="F60" s="4">
        <f t="shared" si="1"/>
        <v>-3698</v>
      </c>
      <c r="G60" s="1">
        <f t="shared" si="2"/>
        <v>4.9074999988079071E-3</v>
      </c>
      <c r="I60" s="1">
        <f>G60</f>
        <v>4.9074999988079071E-3</v>
      </c>
      <c r="M60" s="4"/>
      <c r="N60" s="4"/>
      <c r="O60" s="4">
        <f ca="1">+C$11+C$12*F60</f>
        <v>1.0305705141657597E-2</v>
      </c>
      <c r="Q60" s="19">
        <f t="shared" si="3"/>
        <v>24337.239999999998</v>
      </c>
    </row>
    <row r="61" spans="1:35" x14ac:dyDescent="0.2">
      <c r="A61" s="47" t="s">
        <v>1987</v>
      </c>
      <c r="B61" s="48"/>
      <c r="C61" s="50">
        <v>39381.504999999997</v>
      </c>
      <c r="D61" s="49"/>
      <c r="E61" s="1">
        <f t="shared" si="0"/>
        <v>-3657.0257123720362</v>
      </c>
      <c r="F61" s="4">
        <f t="shared" si="1"/>
        <v>-3657</v>
      </c>
      <c r="G61" s="1">
        <f t="shared" si="2"/>
        <v>-1.6171250004845206E-2</v>
      </c>
      <c r="M61" s="4"/>
      <c r="N61" s="4">
        <f>G61</f>
        <v>-1.6171250004845206E-2</v>
      </c>
      <c r="O61" s="4"/>
      <c r="Q61" s="19">
        <f t="shared" si="3"/>
        <v>24363.004999999997</v>
      </c>
      <c r="AD61" s="1" t="s">
        <v>1986</v>
      </c>
      <c r="AI61" s="1" t="s">
        <v>1988</v>
      </c>
    </row>
    <row r="62" spans="1:35" x14ac:dyDescent="0.2">
      <c r="A62" s="47" t="s">
        <v>1987</v>
      </c>
      <c r="B62" s="48"/>
      <c r="C62" s="49">
        <v>39388.434000000001</v>
      </c>
      <c r="D62" s="49"/>
      <c r="E62" s="1">
        <f t="shared" si="0"/>
        <v>-3646.0085661531621</v>
      </c>
      <c r="F62" s="4">
        <f t="shared" si="1"/>
        <v>-3646</v>
      </c>
      <c r="G62" s="1">
        <f t="shared" si="2"/>
        <v>-5.3875000012340024E-3</v>
      </c>
      <c r="M62" s="4"/>
      <c r="N62" s="4">
        <f>G62</f>
        <v>-5.3875000012340024E-3</v>
      </c>
      <c r="O62" s="4"/>
      <c r="Q62" s="19">
        <f t="shared" si="3"/>
        <v>24369.934000000001</v>
      </c>
      <c r="AD62" s="1" t="s">
        <v>1986</v>
      </c>
      <c r="AI62" s="1" t="s">
        <v>1988</v>
      </c>
    </row>
    <row r="63" spans="1:35" x14ac:dyDescent="0.2">
      <c r="A63" s="44" t="s">
        <v>2246</v>
      </c>
      <c r="B63" s="45"/>
      <c r="C63" s="46">
        <v>39445.667999999998</v>
      </c>
      <c r="D63" s="46"/>
      <c r="E63" s="1">
        <f t="shared" si="0"/>
        <v>-3555.0062069829114</v>
      </c>
      <c r="F63" s="4">
        <f t="shared" si="1"/>
        <v>-3555</v>
      </c>
      <c r="G63" s="1">
        <f t="shared" si="2"/>
        <v>-3.9037500027916394E-3</v>
      </c>
      <c r="I63" s="1">
        <f t="shared" ref="I63:I88" si="10">G63</f>
        <v>-3.9037500027916394E-3</v>
      </c>
      <c r="M63" s="4"/>
      <c r="N63" s="4"/>
      <c r="O63" s="4">
        <f t="shared" ref="O63:O88" ca="1" si="11">+C$11+C$12*F63</f>
        <v>1.0271751171172277E-2</v>
      </c>
      <c r="Q63" s="19">
        <f t="shared" si="3"/>
        <v>24427.167999999998</v>
      </c>
    </row>
    <row r="64" spans="1:35" x14ac:dyDescent="0.2">
      <c r="A64" s="44" t="s">
        <v>2246</v>
      </c>
      <c r="B64" s="45"/>
      <c r="C64" s="46">
        <v>39464.550999999999</v>
      </c>
      <c r="D64" s="46"/>
      <c r="E64" s="1">
        <f t="shared" si="0"/>
        <v>-3524.9821382787832</v>
      </c>
      <c r="F64" s="4">
        <f t="shared" si="1"/>
        <v>-3525</v>
      </c>
      <c r="G64" s="1">
        <f t="shared" si="2"/>
        <v>1.1233749995881226E-2</v>
      </c>
      <c r="I64" s="1">
        <f t="shared" si="10"/>
        <v>1.1233749995881226E-2</v>
      </c>
      <c r="M64" s="4"/>
      <c r="N64" s="4"/>
      <c r="O64" s="4">
        <f t="shared" ca="1" si="11"/>
        <v>1.026462796058095E-2</v>
      </c>
      <c r="Q64" s="19">
        <f t="shared" si="3"/>
        <v>24446.050999999999</v>
      </c>
    </row>
    <row r="65" spans="1:17" x14ac:dyDescent="0.2">
      <c r="A65" s="44" t="s">
        <v>2246</v>
      </c>
      <c r="B65" s="45"/>
      <c r="C65" s="46">
        <v>39474.597000000002</v>
      </c>
      <c r="D65" s="46"/>
      <c r="E65" s="1">
        <f t="shared" si="0"/>
        <v>-3509.0089457669092</v>
      </c>
      <c r="F65" s="4">
        <f t="shared" si="1"/>
        <v>-3509</v>
      </c>
      <c r="G65" s="1">
        <f t="shared" si="2"/>
        <v>-5.626250000204891E-3</v>
      </c>
      <c r="I65" s="1">
        <f t="shared" si="10"/>
        <v>-5.626250000204891E-3</v>
      </c>
      <c r="M65" s="4"/>
      <c r="N65" s="4"/>
      <c r="O65" s="4">
        <f t="shared" ca="1" si="11"/>
        <v>1.0260828914932242E-2</v>
      </c>
      <c r="Q65" s="19">
        <f t="shared" si="3"/>
        <v>24456.097000000002</v>
      </c>
    </row>
    <row r="66" spans="1:17" x14ac:dyDescent="0.2">
      <c r="A66" s="44" t="s">
        <v>2246</v>
      </c>
      <c r="B66" s="45"/>
      <c r="C66" s="46">
        <v>39520.514000000003</v>
      </c>
      <c r="D66" s="46"/>
      <c r="E66" s="1">
        <f t="shared" si="0"/>
        <v>-3436.0006757522196</v>
      </c>
      <c r="F66" s="4">
        <f t="shared" si="1"/>
        <v>-3436</v>
      </c>
      <c r="G66" s="1">
        <f t="shared" si="2"/>
        <v>-4.2499999835854396E-4</v>
      </c>
      <c r="I66" s="1">
        <f t="shared" si="10"/>
        <v>-4.2499999835854396E-4</v>
      </c>
      <c r="M66" s="4"/>
      <c r="N66" s="4"/>
      <c r="O66" s="4">
        <f t="shared" ca="1" si="11"/>
        <v>1.0243495769160015E-2</v>
      </c>
      <c r="Q66" s="19">
        <f t="shared" si="3"/>
        <v>24502.014000000003</v>
      </c>
    </row>
    <row r="67" spans="1:17" x14ac:dyDescent="0.2">
      <c r="A67" s="44" t="s">
        <v>2245</v>
      </c>
      <c r="B67" s="45"/>
      <c r="C67" s="46">
        <v>39665.811000000002</v>
      </c>
      <c r="D67" s="46"/>
      <c r="E67" s="1">
        <f t="shared" si="0"/>
        <v>-3204.9776862641438</v>
      </c>
      <c r="F67" s="4">
        <f t="shared" si="1"/>
        <v>-3205</v>
      </c>
      <c r="G67" s="1">
        <f t="shared" si="2"/>
        <v>1.4033749997906853E-2</v>
      </c>
      <c r="I67" s="1">
        <f t="shared" si="10"/>
        <v>1.4033749997906853E-2</v>
      </c>
      <c r="M67" s="4"/>
      <c r="N67" s="4"/>
      <c r="O67" s="4">
        <f t="shared" ca="1" si="11"/>
        <v>1.0188647047606804E-2</v>
      </c>
      <c r="Q67" s="19">
        <f t="shared" si="3"/>
        <v>24647.311000000002</v>
      </c>
    </row>
    <row r="68" spans="1:17" x14ac:dyDescent="0.2">
      <c r="A68" s="44" t="s">
        <v>2245</v>
      </c>
      <c r="B68" s="45"/>
      <c r="C68" s="46">
        <v>39672.712</v>
      </c>
      <c r="D68" s="46"/>
      <c r="E68" s="1">
        <f t="shared" si="0"/>
        <v>-3194.0050601916387</v>
      </c>
      <c r="F68" s="4">
        <f t="shared" si="1"/>
        <v>-3194</v>
      </c>
      <c r="G68" s="1">
        <f t="shared" si="2"/>
        <v>-3.182500004186295E-3</v>
      </c>
      <c r="I68" s="1">
        <f t="shared" si="10"/>
        <v>-3.182500004186295E-3</v>
      </c>
      <c r="M68" s="4"/>
      <c r="N68" s="4"/>
      <c r="O68" s="4">
        <f t="shared" ca="1" si="11"/>
        <v>1.0186035203723317E-2</v>
      </c>
      <c r="Q68" s="19">
        <f t="shared" si="3"/>
        <v>24654.212</v>
      </c>
    </row>
    <row r="69" spans="1:17" x14ac:dyDescent="0.2">
      <c r="A69" s="44" t="s">
        <v>2245</v>
      </c>
      <c r="B69" s="45"/>
      <c r="C69" s="46">
        <v>39677.745000000003</v>
      </c>
      <c r="D69" s="46"/>
      <c r="E69" s="1">
        <f t="shared" si="0"/>
        <v>-3186.0025638834272</v>
      </c>
      <c r="F69" s="4">
        <f t="shared" si="1"/>
        <v>-3186</v>
      </c>
      <c r="G69" s="1">
        <f t="shared" si="2"/>
        <v>-1.6124999965541065E-3</v>
      </c>
      <c r="I69" s="1">
        <f t="shared" si="10"/>
        <v>-1.6124999965541065E-3</v>
      </c>
      <c r="M69" s="4"/>
      <c r="N69" s="4"/>
      <c r="O69" s="4">
        <f t="shared" ca="1" si="11"/>
        <v>1.0184135680898964E-2</v>
      </c>
      <c r="Q69" s="19">
        <f t="shared" si="3"/>
        <v>24659.245000000003</v>
      </c>
    </row>
    <row r="70" spans="1:17" x14ac:dyDescent="0.2">
      <c r="A70" s="44" t="s">
        <v>2245</v>
      </c>
      <c r="B70" s="45"/>
      <c r="C70" s="46">
        <v>39694.724999999999</v>
      </c>
      <c r="D70" s="46"/>
      <c r="E70" s="1">
        <f t="shared" si="0"/>
        <v>-3159.0042751265596</v>
      </c>
      <c r="F70" s="4">
        <f t="shared" si="1"/>
        <v>-3159</v>
      </c>
      <c r="G70" s="1">
        <f t="shared" si="2"/>
        <v>-2.68875000620028E-3</v>
      </c>
      <c r="I70" s="1">
        <f t="shared" si="10"/>
        <v>-2.68875000620028E-3</v>
      </c>
      <c r="M70" s="4"/>
      <c r="N70" s="4"/>
      <c r="O70" s="4">
        <f t="shared" ca="1" si="11"/>
        <v>1.017772479136677E-2</v>
      </c>
      <c r="Q70" s="19">
        <f t="shared" si="3"/>
        <v>24676.224999999999</v>
      </c>
    </row>
    <row r="71" spans="1:17" x14ac:dyDescent="0.2">
      <c r="A71" s="46" t="s">
        <v>2237</v>
      </c>
      <c r="B71" s="45" t="s">
        <v>2232</v>
      </c>
      <c r="C71" s="46">
        <v>39699.767</v>
      </c>
      <c r="D71" s="46"/>
      <c r="E71" s="1">
        <f t="shared" si="0"/>
        <v>-3150.9874687713063</v>
      </c>
      <c r="F71" s="4">
        <f t="shared" si="1"/>
        <v>-3151</v>
      </c>
      <c r="G71" s="1">
        <f t="shared" si="2"/>
        <v>7.881249999627471E-3</v>
      </c>
      <c r="I71" s="1">
        <f t="shared" si="10"/>
        <v>7.881249999627471E-3</v>
      </c>
      <c r="M71" s="4"/>
      <c r="N71" s="4"/>
      <c r="O71" s="4">
        <f t="shared" ca="1" si="11"/>
        <v>1.0175825268542417E-2</v>
      </c>
      <c r="Q71" s="19">
        <f t="shared" si="3"/>
        <v>24681.267</v>
      </c>
    </row>
    <row r="72" spans="1:17" x14ac:dyDescent="0.2">
      <c r="A72" s="51" t="s">
        <v>2237</v>
      </c>
      <c r="B72" s="52"/>
      <c r="C72" s="52">
        <v>39699.767</v>
      </c>
      <c r="D72" s="52" t="s">
        <v>2166</v>
      </c>
      <c r="E72" s="1">
        <f t="shared" si="0"/>
        <v>-3150.9874687713063</v>
      </c>
      <c r="F72" s="4">
        <f t="shared" si="1"/>
        <v>-3151</v>
      </c>
      <c r="G72" s="1">
        <f t="shared" si="2"/>
        <v>7.881249999627471E-3</v>
      </c>
      <c r="I72" s="1">
        <f t="shared" si="10"/>
        <v>7.881249999627471E-3</v>
      </c>
      <c r="M72" s="4"/>
      <c r="N72" s="4"/>
      <c r="O72" s="4">
        <f t="shared" ca="1" si="11"/>
        <v>1.0175825268542417E-2</v>
      </c>
      <c r="Q72" s="19">
        <f t="shared" si="3"/>
        <v>24681.267</v>
      </c>
    </row>
    <row r="73" spans="1:17" x14ac:dyDescent="0.2">
      <c r="A73" s="44" t="s">
        <v>2245</v>
      </c>
      <c r="B73" s="45"/>
      <c r="C73" s="46">
        <v>39701.64</v>
      </c>
      <c r="D73" s="46"/>
      <c r="E73" s="1">
        <f t="shared" si="0"/>
        <v>-3148.00938898087</v>
      </c>
      <c r="F73" s="4">
        <f t="shared" si="1"/>
        <v>-3148</v>
      </c>
      <c r="G73" s="1">
        <f t="shared" si="2"/>
        <v>-5.9050000054412521E-3</v>
      </c>
      <c r="I73" s="1">
        <f t="shared" si="10"/>
        <v>-5.9050000054412521E-3</v>
      </c>
      <c r="M73" s="4"/>
      <c r="N73" s="4"/>
      <c r="O73" s="4">
        <f t="shared" ca="1" si="11"/>
        <v>1.0175112947483285E-2</v>
      </c>
      <c r="Q73" s="19">
        <f t="shared" si="3"/>
        <v>24683.14</v>
      </c>
    </row>
    <row r="74" spans="1:17" x14ac:dyDescent="0.2">
      <c r="A74" s="44" t="s">
        <v>2245</v>
      </c>
      <c r="B74" s="45"/>
      <c r="C74" s="46">
        <v>39740.642999999996</v>
      </c>
      <c r="D74" s="46"/>
      <c r="E74" s="1">
        <f t="shared" si="0"/>
        <v>-3085.9944151066479</v>
      </c>
      <c r="F74" s="4">
        <f t="shared" si="1"/>
        <v>-3086</v>
      </c>
      <c r="G74" s="1">
        <f t="shared" si="2"/>
        <v>3.512499992211815E-3</v>
      </c>
      <c r="I74" s="1">
        <f t="shared" si="10"/>
        <v>3.512499992211815E-3</v>
      </c>
      <c r="M74" s="4"/>
      <c r="N74" s="4"/>
      <c r="O74" s="4">
        <f t="shared" ca="1" si="11"/>
        <v>1.0160391645594544E-2</v>
      </c>
      <c r="Q74" s="19">
        <f t="shared" si="3"/>
        <v>24722.142999999996</v>
      </c>
    </row>
    <row r="75" spans="1:17" x14ac:dyDescent="0.2">
      <c r="A75" s="46" t="s">
        <v>2237</v>
      </c>
      <c r="B75" s="45" t="s">
        <v>2232</v>
      </c>
      <c r="C75" s="46">
        <v>39772.705999999998</v>
      </c>
      <c r="D75" s="46"/>
      <c r="E75" s="1">
        <f t="shared" si="0"/>
        <v>-3035.0140775087852</v>
      </c>
      <c r="F75" s="4">
        <f t="shared" si="1"/>
        <v>-3035</v>
      </c>
      <c r="G75" s="1">
        <f t="shared" si="2"/>
        <v>-8.8537500050733797E-3</v>
      </c>
      <c r="I75" s="1">
        <f t="shared" si="10"/>
        <v>-8.8537500050733797E-3</v>
      </c>
      <c r="M75" s="4"/>
      <c r="N75" s="4"/>
      <c r="O75" s="4">
        <f t="shared" ca="1" si="11"/>
        <v>1.0148282187589289E-2</v>
      </c>
      <c r="Q75" s="19">
        <f t="shared" si="3"/>
        <v>24754.205999999998</v>
      </c>
    </row>
    <row r="76" spans="1:17" x14ac:dyDescent="0.2">
      <c r="A76" s="44" t="s">
        <v>2245</v>
      </c>
      <c r="B76" s="45"/>
      <c r="C76" s="46">
        <v>39772.71</v>
      </c>
      <c r="D76" s="46"/>
      <c r="E76" s="1">
        <f t="shared" si="0"/>
        <v>-3035.0077174878752</v>
      </c>
      <c r="F76" s="4">
        <f t="shared" si="1"/>
        <v>-3035</v>
      </c>
      <c r="G76" s="1">
        <f t="shared" si="2"/>
        <v>-4.8537500042584725E-3</v>
      </c>
      <c r="I76" s="1">
        <f t="shared" si="10"/>
        <v>-4.8537500042584725E-3</v>
      </c>
      <c r="M76" s="4"/>
      <c r="N76" s="4"/>
      <c r="O76" s="4">
        <f t="shared" ca="1" si="11"/>
        <v>1.0148282187589289E-2</v>
      </c>
      <c r="Q76" s="19">
        <f t="shared" si="3"/>
        <v>24754.21</v>
      </c>
    </row>
    <row r="77" spans="1:17" x14ac:dyDescent="0.2">
      <c r="A77" s="46" t="s">
        <v>2237</v>
      </c>
      <c r="B77" s="45" t="s">
        <v>2232</v>
      </c>
      <c r="C77" s="46">
        <v>39801.637000000002</v>
      </c>
      <c r="D77" s="46"/>
      <c r="E77" s="1">
        <f t="shared" si="0"/>
        <v>-2989.0136362823282</v>
      </c>
      <c r="F77" s="4">
        <f t="shared" si="1"/>
        <v>-2989</v>
      </c>
      <c r="G77" s="1">
        <f t="shared" si="2"/>
        <v>-8.5762500020791776E-3</v>
      </c>
      <c r="I77" s="1">
        <f t="shared" si="10"/>
        <v>-8.5762500020791776E-3</v>
      </c>
      <c r="M77" s="4"/>
      <c r="N77" s="4"/>
      <c r="O77" s="4">
        <f t="shared" ca="1" si="11"/>
        <v>1.0137359931349255E-2</v>
      </c>
      <c r="Q77" s="19">
        <f t="shared" si="3"/>
        <v>24783.137000000002</v>
      </c>
    </row>
    <row r="78" spans="1:17" x14ac:dyDescent="0.2">
      <c r="A78" s="46" t="s">
        <v>2237</v>
      </c>
      <c r="B78" s="45" t="s">
        <v>2232</v>
      </c>
      <c r="C78" s="46">
        <v>39801.64</v>
      </c>
      <c r="D78" s="46"/>
      <c r="E78" s="1">
        <f t="shared" si="0"/>
        <v>-2989.0088662666512</v>
      </c>
      <c r="F78" s="4">
        <f t="shared" si="1"/>
        <v>-2989</v>
      </c>
      <c r="G78" s="1">
        <f t="shared" si="2"/>
        <v>-5.576250005105976E-3</v>
      </c>
      <c r="I78" s="1">
        <f t="shared" si="10"/>
        <v>-5.576250005105976E-3</v>
      </c>
      <c r="M78" s="4"/>
      <c r="N78" s="4"/>
      <c r="O78" s="4">
        <f t="shared" ca="1" si="11"/>
        <v>1.0137359931349255E-2</v>
      </c>
      <c r="Q78" s="19">
        <f t="shared" si="3"/>
        <v>24783.14</v>
      </c>
    </row>
    <row r="79" spans="1:17" x14ac:dyDescent="0.2">
      <c r="A79" s="46" t="s">
        <v>2237</v>
      </c>
      <c r="B79" s="45" t="s">
        <v>2232</v>
      </c>
      <c r="C79" s="46">
        <v>39813.595999999998</v>
      </c>
      <c r="D79" s="46"/>
      <c r="E79" s="1">
        <f t="shared" si="0"/>
        <v>-2969.9987637709423</v>
      </c>
      <c r="F79" s="4">
        <f t="shared" si="1"/>
        <v>-2970</v>
      </c>
      <c r="G79" s="1">
        <f t="shared" si="2"/>
        <v>7.7749999763909727E-4</v>
      </c>
      <c r="I79" s="1">
        <f t="shared" si="10"/>
        <v>7.7749999763909727E-4</v>
      </c>
      <c r="M79" s="4"/>
      <c r="N79" s="4"/>
      <c r="O79" s="4">
        <f t="shared" ca="1" si="11"/>
        <v>1.0132848564641415E-2</v>
      </c>
      <c r="Q79" s="19">
        <f t="shared" si="3"/>
        <v>24795.095999999998</v>
      </c>
    </row>
    <row r="80" spans="1:17" x14ac:dyDescent="0.2">
      <c r="A80" s="46" t="s">
        <v>2237</v>
      </c>
      <c r="B80" s="45" t="s">
        <v>2232</v>
      </c>
      <c r="C80" s="46">
        <v>39813.603000000003</v>
      </c>
      <c r="D80" s="46"/>
      <c r="E80" s="1">
        <f t="shared" si="0"/>
        <v>-2969.9876337343439</v>
      </c>
      <c r="F80" s="4">
        <f t="shared" si="1"/>
        <v>-2970</v>
      </c>
      <c r="G80" s="1">
        <f t="shared" si="2"/>
        <v>7.7775000027031638E-3</v>
      </c>
      <c r="I80" s="1">
        <f t="shared" si="10"/>
        <v>7.7775000027031638E-3</v>
      </c>
      <c r="M80" s="4"/>
      <c r="N80" s="4"/>
      <c r="O80" s="4">
        <f t="shared" ca="1" si="11"/>
        <v>1.0132848564641415E-2</v>
      </c>
      <c r="Q80" s="19">
        <f t="shared" si="3"/>
        <v>24795.103000000003</v>
      </c>
    </row>
    <row r="81" spans="1:35" x14ac:dyDescent="0.2">
      <c r="A81" s="46" t="s">
        <v>2237</v>
      </c>
      <c r="B81" s="45" t="s">
        <v>2232</v>
      </c>
      <c r="C81" s="46">
        <v>39821.766000000003</v>
      </c>
      <c r="D81" s="46"/>
      <c r="E81" s="1">
        <f t="shared" si="0"/>
        <v>-2957.0084210651817</v>
      </c>
      <c r="F81" s="4">
        <f t="shared" si="1"/>
        <v>-2957</v>
      </c>
      <c r="G81" s="1">
        <f t="shared" si="2"/>
        <v>-5.2962499976274557E-3</v>
      </c>
      <c r="I81" s="1">
        <f t="shared" si="10"/>
        <v>-5.2962499976274557E-3</v>
      </c>
      <c r="M81" s="4"/>
      <c r="N81" s="4"/>
      <c r="O81" s="4">
        <f t="shared" ca="1" si="11"/>
        <v>1.0129761840051842E-2</v>
      </c>
      <c r="Q81" s="19">
        <f t="shared" si="3"/>
        <v>24803.266000000003</v>
      </c>
    </row>
    <row r="82" spans="1:35" x14ac:dyDescent="0.2">
      <c r="A82" s="46" t="s">
        <v>2237</v>
      </c>
      <c r="B82" s="45" t="s">
        <v>2232</v>
      </c>
      <c r="C82" s="46">
        <v>39823.648000000001</v>
      </c>
      <c r="D82" s="46"/>
      <c r="E82" s="1">
        <f t="shared" si="0"/>
        <v>-2954.0160312277035</v>
      </c>
      <c r="F82" s="4">
        <f t="shared" si="1"/>
        <v>-2954</v>
      </c>
      <c r="G82" s="1">
        <f t="shared" si="2"/>
        <v>-1.0082499997224659E-2</v>
      </c>
      <c r="I82" s="4">
        <f t="shared" si="10"/>
        <v>-1.0082499997224659E-2</v>
      </c>
      <c r="M82" s="4"/>
      <c r="N82" s="4"/>
      <c r="O82" s="4">
        <f t="shared" ca="1" si="11"/>
        <v>1.0129049518992708E-2</v>
      </c>
      <c r="Q82" s="19">
        <f t="shared" si="3"/>
        <v>24805.148000000001</v>
      </c>
    </row>
    <row r="83" spans="1:35" x14ac:dyDescent="0.2">
      <c r="A83" s="46" t="s">
        <v>2237</v>
      </c>
      <c r="B83" s="45" t="s">
        <v>2232</v>
      </c>
      <c r="C83" s="46">
        <v>39826.798999999999</v>
      </c>
      <c r="D83" s="46"/>
      <c r="E83" s="1">
        <f t="shared" si="0"/>
        <v>-2949.0059247569816</v>
      </c>
      <c r="F83" s="4">
        <f t="shared" si="1"/>
        <v>-2949</v>
      </c>
      <c r="G83" s="1">
        <f t="shared" si="2"/>
        <v>-3.7262500045471825E-3</v>
      </c>
      <c r="I83" s="4">
        <f t="shared" si="10"/>
        <v>-3.7262500045471825E-3</v>
      </c>
      <c r="M83" s="4"/>
      <c r="N83" s="4"/>
      <c r="O83" s="4">
        <f t="shared" ca="1" si="11"/>
        <v>1.0127862317227487E-2</v>
      </c>
      <c r="Q83" s="19">
        <f t="shared" si="3"/>
        <v>24808.298999999999</v>
      </c>
    </row>
    <row r="84" spans="1:35" x14ac:dyDescent="0.2">
      <c r="A84" s="46" t="s">
        <v>2237</v>
      </c>
      <c r="B84" s="45" t="s">
        <v>2232</v>
      </c>
      <c r="C84" s="46">
        <v>39828.690999999999</v>
      </c>
      <c r="D84" s="46"/>
      <c r="E84" s="1">
        <f t="shared" si="0"/>
        <v>-2945.997634867229</v>
      </c>
      <c r="F84" s="4">
        <f t="shared" si="1"/>
        <v>-2946</v>
      </c>
      <c r="G84" s="1">
        <f t="shared" si="2"/>
        <v>1.4874999978928827E-3</v>
      </c>
      <c r="I84" s="4">
        <f t="shared" si="10"/>
        <v>1.4874999978928827E-3</v>
      </c>
      <c r="M84" s="4"/>
      <c r="N84" s="4"/>
      <c r="O84" s="4">
        <f t="shared" ca="1" si="11"/>
        <v>1.0127149996168355E-2</v>
      </c>
      <c r="Q84" s="19">
        <f t="shared" si="3"/>
        <v>24810.190999999999</v>
      </c>
    </row>
    <row r="85" spans="1:35" x14ac:dyDescent="0.2">
      <c r="A85" s="46" t="s">
        <v>2237</v>
      </c>
      <c r="B85" s="45" t="s">
        <v>2232</v>
      </c>
      <c r="C85" s="46">
        <v>39830.584000000003</v>
      </c>
      <c r="D85" s="46"/>
      <c r="E85" s="1">
        <f t="shared" ref="E85:E148" si="12">(C85-C$7)/C$8</f>
        <v>-2942.9877549722432</v>
      </c>
      <c r="F85" s="4">
        <f t="shared" ref="F85:F148" si="13">ROUND(2*E85,0)/2</f>
        <v>-2943</v>
      </c>
      <c r="G85" s="1">
        <f t="shared" ref="G85:G148" si="14">C85-(C$7+F85*C$8)</f>
        <v>7.7012500041746534E-3</v>
      </c>
      <c r="I85" s="4">
        <f t="shared" si="10"/>
        <v>7.7012500041746534E-3</v>
      </c>
      <c r="M85" s="4"/>
      <c r="N85" s="4"/>
      <c r="O85" s="4">
        <f t="shared" ca="1" si="11"/>
        <v>1.0126437675109222E-2</v>
      </c>
      <c r="Q85" s="19">
        <f t="shared" ref="Q85:Q148" si="15">+C85-15018.5</f>
        <v>24812.084000000003</v>
      </c>
    </row>
    <row r="86" spans="1:35" x14ac:dyDescent="0.2">
      <c r="A86" s="46" t="s">
        <v>2237</v>
      </c>
      <c r="B86" s="45" t="s">
        <v>2232</v>
      </c>
      <c r="C86" s="46">
        <v>39833.716</v>
      </c>
      <c r="D86" s="46"/>
      <c r="E86" s="1">
        <f t="shared" si="12"/>
        <v>-2938.0078586008372</v>
      </c>
      <c r="F86" s="4">
        <f t="shared" si="13"/>
        <v>-2938</v>
      </c>
      <c r="G86" s="1">
        <f t="shared" si="14"/>
        <v>-4.9425000033807009E-3</v>
      </c>
      <c r="I86" s="4">
        <f t="shared" si="10"/>
        <v>-4.9425000033807009E-3</v>
      </c>
      <c r="M86" s="4"/>
      <c r="N86" s="4"/>
      <c r="O86" s="4">
        <f t="shared" ca="1" si="11"/>
        <v>1.0125250473344002E-2</v>
      </c>
      <c r="Q86" s="19">
        <f t="shared" si="15"/>
        <v>24815.216</v>
      </c>
    </row>
    <row r="87" spans="1:35" x14ac:dyDescent="0.2">
      <c r="A87" s="46" t="s">
        <v>2237</v>
      </c>
      <c r="B87" s="45" t="s">
        <v>2232</v>
      </c>
      <c r="C87" s="46">
        <v>39833.716999999997</v>
      </c>
      <c r="D87" s="46"/>
      <c r="E87" s="1">
        <f t="shared" si="12"/>
        <v>-2938.0062685956154</v>
      </c>
      <c r="F87" s="4">
        <f t="shared" si="13"/>
        <v>-2938</v>
      </c>
      <c r="G87" s="1">
        <f t="shared" si="14"/>
        <v>-3.9425000068149529E-3</v>
      </c>
      <c r="I87" s="4">
        <f t="shared" si="10"/>
        <v>-3.9425000068149529E-3</v>
      </c>
      <c r="M87" s="4"/>
      <c r="N87" s="4"/>
      <c r="O87" s="4">
        <f t="shared" ca="1" si="11"/>
        <v>1.0125250473344002E-2</v>
      </c>
      <c r="Q87" s="19">
        <f t="shared" si="15"/>
        <v>24815.216999999997</v>
      </c>
    </row>
    <row r="88" spans="1:35" x14ac:dyDescent="0.2">
      <c r="A88" s="46" t="s">
        <v>2237</v>
      </c>
      <c r="B88" s="45" t="s">
        <v>2232</v>
      </c>
      <c r="C88" s="46">
        <v>39847.557999999997</v>
      </c>
      <c r="D88" s="46"/>
      <c r="E88" s="1">
        <f t="shared" si="12"/>
        <v>-2915.99900624674</v>
      </c>
      <c r="F88" s="4">
        <f t="shared" si="13"/>
        <v>-2916</v>
      </c>
      <c r="G88" s="1">
        <f t="shared" si="14"/>
        <v>6.2499999330611899E-4</v>
      </c>
      <c r="I88" s="4">
        <f t="shared" si="10"/>
        <v>6.2499999330611899E-4</v>
      </c>
      <c r="M88" s="4"/>
      <c r="N88" s="4"/>
      <c r="O88" s="4">
        <f t="shared" ca="1" si="11"/>
        <v>1.0120026785577028E-2</v>
      </c>
      <c r="Q88" s="19">
        <f t="shared" si="15"/>
        <v>24829.057999999997</v>
      </c>
    </row>
    <row r="89" spans="1:35" x14ac:dyDescent="0.2">
      <c r="A89" s="47" t="s">
        <v>2178</v>
      </c>
      <c r="B89" s="53"/>
      <c r="C89" s="49">
        <v>39855.101900000001</v>
      </c>
      <c r="D89" s="49"/>
      <c r="E89" s="1">
        <f t="shared" si="12"/>
        <v>-2904.0041658136956</v>
      </c>
      <c r="F89" s="4">
        <f t="shared" si="13"/>
        <v>-2904</v>
      </c>
      <c r="G89" s="1">
        <f t="shared" si="14"/>
        <v>-2.6199999992968515E-3</v>
      </c>
      <c r="H89" s="1">
        <f>G89</f>
        <v>-2.6199999992968515E-3</v>
      </c>
      <c r="I89" s="4"/>
      <c r="M89" s="4"/>
      <c r="N89" s="4"/>
      <c r="O89" s="4"/>
      <c r="P89" s="1" t="s">
        <v>2166</v>
      </c>
      <c r="Q89" s="19">
        <f t="shared" si="15"/>
        <v>24836.601900000001</v>
      </c>
      <c r="X89" s="1">
        <v>-18461</v>
      </c>
    </row>
    <row r="90" spans="1:35" x14ac:dyDescent="0.2">
      <c r="A90" s="46" t="s">
        <v>2237</v>
      </c>
      <c r="B90" s="45" t="s">
        <v>2232</v>
      </c>
      <c r="C90" s="46">
        <v>39862.639000000003</v>
      </c>
      <c r="D90" s="46"/>
      <c r="E90" s="1">
        <f t="shared" si="12"/>
        <v>-2892.0201374161998</v>
      </c>
      <c r="F90" s="4">
        <f t="shared" si="13"/>
        <v>-2892</v>
      </c>
      <c r="G90" s="1">
        <f t="shared" si="14"/>
        <v>-1.2665000002016313E-2</v>
      </c>
      <c r="I90" s="4">
        <f t="shared" ref="I90:I95" si="16">G90</f>
        <v>-1.2665000002016313E-2</v>
      </c>
      <c r="M90" s="4"/>
      <c r="N90" s="4"/>
      <c r="O90" s="4">
        <f t="shared" ref="O90:O95" ca="1" si="17">+C$11+C$12*F90</f>
        <v>1.0114328217103967E-2</v>
      </c>
      <c r="Q90" s="19">
        <f t="shared" si="15"/>
        <v>24844.139000000003</v>
      </c>
    </row>
    <row r="91" spans="1:35" x14ac:dyDescent="0.2">
      <c r="A91" s="46" t="s">
        <v>2237</v>
      </c>
      <c r="B91" s="45" t="s">
        <v>2232</v>
      </c>
      <c r="C91" s="46">
        <v>39891.582000000002</v>
      </c>
      <c r="D91" s="46"/>
      <c r="E91" s="1">
        <f t="shared" si="12"/>
        <v>-2846.0006161270248</v>
      </c>
      <c r="F91" s="4">
        <f t="shared" si="13"/>
        <v>-2846</v>
      </c>
      <c r="G91" s="1">
        <f t="shared" si="14"/>
        <v>-3.8749999657738954E-4</v>
      </c>
      <c r="I91" s="4">
        <f t="shared" si="16"/>
        <v>-3.8749999657738954E-4</v>
      </c>
      <c r="M91" s="4"/>
      <c r="N91" s="4"/>
      <c r="O91" s="4">
        <f t="shared" ca="1" si="17"/>
        <v>1.0103405960863935E-2</v>
      </c>
      <c r="Q91" s="19">
        <f t="shared" si="15"/>
        <v>24873.082000000002</v>
      </c>
    </row>
    <row r="92" spans="1:35" x14ac:dyDescent="0.2">
      <c r="A92" s="46" t="s">
        <v>2237</v>
      </c>
      <c r="B92" s="45" t="s">
        <v>2232</v>
      </c>
      <c r="C92" s="46">
        <v>39908.555</v>
      </c>
      <c r="D92" s="46"/>
      <c r="E92" s="1">
        <f t="shared" si="12"/>
        <v>-2819.0134574067433</v>
      </c>
      <c r="F92" s="4">
        <f t="shared" si="13"/>
        <v>-2819</v>
      </c>
      <c r="G92" s="1">
        <f t="shared" si="14"/>
        <v>-8.463750004011672E-3</v>
      </c>
      <c r="I92" s="4">
        <f t="shared" si="16"/>
        <v>-8.463750004011672E-3</v>
      </c>
      <c r="M92" s="4"/>
      <c r="N92" s="4"/>
      <c r="O92" s="4">
        <f t="shared" ca="1" si="17"/>
        <v>1.009699507133174E-2</v>
      </c>
      <c r="Q92" s="19">
        <f t="shared" si="15"/>
        <v>24890.055</v>
      </c>
    </row>
    <row r="93" spans="1:35" x14ac:dyDescent="0.2">
      <c r="A93" s="46" t="s">
        <v>2237</v>
      </c>
      <c r="B93" s="45" t="s">
        <v>2232</v>
      </c>
      <c r="C93" s="46">
        <v>40008.557000000001</v>
      </c>
      <c r="D93" s="46"/>
      <c r="E93" s="1">
        <f t="shared" si="12"/>
        <v>-2660.0097546820703</v>
      </c>
      <c r="F93" s="4">
        <f t="shared" si="13"/>
        <v>-2660</v>
      </c>
      <c r="G93" s="1">
        <f t="shared" si="14"/>
        <v>-6.1350000032689422E-3</v>
      </c>
      <c r="I93" s="4">
        <f t="shared" si="16"/>
        <v>-6.1350000032689422E-3</v>
      </c>
      <c r="M93" s="4"/>
      <c r="N93" s="4"/>
      <c r="O93" s="4">
        <f t="shared" ca="1" si="17"/>
        <v>1.0059242055197712E-2</v>
      </c>
      <c r="Q93" s="19">
        <f t="shared" si="15"/>
        <v>24990.057000000001</v>
      </c>
    </row>
    <row r="94" spans="1:35" x14ac:dyDescent="0.2">
      <c r="A94" s="46" t="s">
        <v>2237</v>
      </c>
      <c r="B94" s="45" t="s">
        <v>2232</v>
      </c>
      <c r="C94" s="46">
        <v>40025.561999999998</v>
      </c>
      <c r="D94" s="46"/>
      <c r="E94" s="1">
        <f t="shared" si="12"/>
        <v>-2632.9717157945215</v>
      </c>
      <c r="F94" s="4">
        <f t="shared" si="13"/>
        <v>-2633</v>
      </c>
      <c r="G94" s="1">
        <f t="shared" si="14"/>
        <v>1.7788749995816033E-2</v>
      </c>
      <c r="I94" s="4">
        <f t="shared" si="16"/>
        <v>1.7788749995816033E-2</v>
      </c>
      <c r="M94" s="4"/>
      <c r="N94" s="4"/>
      <c r="O94" s="4">
        <f t="shared" ca="1" si="17"/>
        <v>1.0052831165665518E-2</v>
      </c>
      <c r="Q94" s="19">
        <f t="shared" si="15"/>
        <v>25007.061999999998</v>
      </c>
    </row>
    <row r="95" spans="1:35" x14ac:dyDescent="0.2">
      <c r="A95" s="46" t="s">
        <v>2237</v>
      </c>
      <c r="B95" s="45" t="s">
        <v>2232</v>
      </c>
      <c r="C95" s="46">
        <v>40030.580999999998</v>
      </c>
      <c r="D95" s="46"/>
      <c r="E95" s="1">
        <f t="shared" si="12"/>
        <v>-2624.9914795594946</v>
      </c>
      <c r="F95" s="4">
        <f t="shared" si="13"/>
        <v>-2625</v>
      </c>
      <c r="G95" s="1">
        <f t="shared" si="14"/>
        <v>5.3587499933200888E-3</v>
      </c>
      <c r="I95" s="4">
        <f t="shared" si="16"/>
        <v>5.3587499933200888E-3</v>
      </c>
      <c r="M95" s="4"/>
      <c r="N95" s="4"/>
      <c r="O95" s="4">
        <f t="shared" ca="1" si="17"/>
        <v>1.0050931642841165E-2</v>
      </c>
      <c r="Q95" s="19">
        <f t="shared" si="15"/>
        <v>25012.080999999998</v>
      </c>
    </row>
    <row r="96" spans="1:35" x14ac:dyDescent="0.2">
      <c r="A96" s="47" t="s">
        <v>1992</v>
      </c>
      <c r="B96" s="48" t="s">
        <v>2226</v>
      </c>
      <c r="C96" s="49">
        <v>40038.425999999999</v>
      </c>
      <c r="D96" s="49"/>
      <c r="E96" s="1">
        <f t="shared" si="12"/>
        <v>-2612.517888552562</v>
      </c>
      <c r="F96" s="4">
        <f t="shared" si="13"/>
        <v>-2612.5</v>
      </c>
      <c r="G96" s="1">
        <f t="shared" si="14"/>
        <v>-1.1250625000684522E-2</v>
      </c>
      <c r="I96" s="4"/>
      <c r="M96" s="4">
        <f>G96</f>
        <v>-1.1250625000684522E-2</v>
      </c>
      <c r="N96" s="4"/>
      <c r="O96" s="4"/>
      <c r="Q96" s="19">
        <f t="shared" si="15"/>
        <v>25019.925999999999</v>
      </c>
      <c r="AE96" s="1">
        <v>11</v>
      </c>
      <c r="AG96" s="1" t="s">
        <v>1991</v>
      </c>
      <c r="AI96" s="1" t="s">
        <v>1993</v>
      </c>
    </row>
    <row r="97" spans="1:35" x14ac:dyDescent="0.2">
      <c r="A97" s="47" t="s">
        <v>1990</v>
      </c>
      <c r="B97" s="48" t="s">
        <v>2226</v>
      </c>
      <c r="C97" s="49">
        <v>40038.425999999999</v>
      </c>
      <c r="D97" s="49"/>
      <c r="E97" s="1">
        <f t="shared" si="12"/>
        <v>-2612.517888552562</v>
      </c>
      <c r="F97" s="4">
        <f t="shared" si="13"/>
        <v>-2612.5</v>
      </c>
      <c r="G97" s="1">
        <f t="shared" si="14"/>
        <v>-1.1250625000684522E-2</v>
      </c>
      <c r="I97" s="4"/>
      <c r="M97" s="4"/>
      <c r="N97" s="4">
        <f>G97</f>
        <v>-1.1250625000684522E-2</v>
      </c>
      <c r="O97" s="4"/>
      <c r="Q97" s="19">
        <f t="shared" si="15"/>
        <v>25019.925999999999</v>
      </c>
      <c r="AD97" s="1" t="s">
        <v>1989</v>
      </c>
      <c r="AI97" s="1" t="s">
        <v>1988</v>
      </c>
    </row>
    <row r="98" spans="1:35" x14ac:dyDescent="0.2">
      <c r="A98" s="47" t="s">
        <v>1992</v>
      </c>
      <c r="B98" s="48"/>
      <c r="C98" s="49">
        <v>40059.504000000001</v>
      </c>
      <c r="D98" s="49"/>
      <c r="E98" s="1">
        <f t="shared" si="12"/>
        <v>-2579.0037583748572</v>
      </c>
      <c r="F98" s="4">
        <f t="shared" si="13"/>
        <v>-2579</v>
      </c>
      <c r="G98" s="1">
        <f t="shared" si="14"/>
        <v>-2.363749998039566E-3</v>
      </c>
      <c r="I98" s="4"/>
      <c r="M98" s="4">
        <f>G98</f>
        <v>-2.363749998039566E-3</v>
      </c>
      <c r="N98" s="4"/>
      <c r="O98" s="4"/>
      <c r="Q98" s="19">
        <f t="shared" si="15"/>
        <v>25041.004000000001</v>
      </c>
      <c r="AE98" s="1">
        <v>7</v>
      </c>
      <c r="AG98" s="1" t="s">
        <v>1991</v>
      </c>
      <c r="AI98" s="1" t="s">
        <v>1993</v>
      </c>
    </row>
    <row r="99" spans="1:35" x14ac:dyDescent="0.2">
      <c r="A99" s="47" t="s">
        <v>1990</v>
      </c>
      <c r="B99" s="48"/>
      <c r="C99" s="49">
        <v>40059.504000000001</v>
      </c>
      <c r="D99" s="49"/>
      <c r="E99" s="1">
        <f t="shared" si="12"/>
        <v>-2579.0037583748572</v>
      </c>
      <c r="F99" s="4">
        <f t="shared" si="13"/>
        <v>-2579</v>
      </c>
      <c r="G99" s="1">
        <f t="shared" si="14"/>
        <v>-2.363749998039566E-3</v>
      </c>
      <c r="I99" s="4"/>
      <c r="M99" s="4"/>
      <c r="N99" s="4">
        <f>G99</f>
        <v>-2.363749998039566E-3</v>
      </c>
      <c r="O99" s="4"/>
      <c r="Q99" s="19">
        <f t="shared" si="15"/>
        <v>25041.004000000001</v>
      </c>
      <c r="AD99" s="1" t="s">
        <v>1989</v>
      </c>
      <c r="AI99" s="1" t="s">
        <v>1988</v>
      </c>
    </row>
    <row r="100" spans="1:35" x14ac:dyDescent="0.2">
      <c r="A100" s="47" t="s">
        <v>1992</v>
      </c>
      <c r="B100" s="48"/>
      <c r="C100" s="49">
        <v>40088.428</v>
      </c>
      <c r="D100" s="49"/>
      <c r="E100" s="1">
        <f t="shared" si="12"/>
        <v>-2533.0144471849981</v>
      </c>
      <c r="F100" s="4">
        <f t="shared" si="13"/>
        <v>-2533</v>
      </c>
      <c r="G100" s="1">
        <f t="shared" si="14"/>
        <v>-9.0862500001094304E-3</v>
      </c>
      <c r="I100" s="4"/>
      <c r="M100" s="4">
        <f>G100</f>
        <v>-9.0862500001094304E-3</v>
      </c>
      <c r="N100" s="4"/>
      <c r="O100" s="4"/>
      <c r="Q100" s="19">
        <f t="shared" si="15"/>
        <v>25069.928</v>
      </c>
      <c r="AE100" s="1">
        <v>10</v>
      </c>
      <c r="AG100" s="1" t="s">
        <v>1991</v>
      </c>
      <c r="AI100" s="1" t="s">
        <v>1993</v>
      </c>
    </row>
    <row r="101" spans="1:35" x14ac:dyDescent="0.2">
      <c r="A101" s="47" t="s">
        <v>1994</v>
      </c>
      <c r="B101" s="48"/>
      <c r="C101" s="49">
        <v>40093.47</v>
      </c>
      <c r="D101" s="49"/>
      <c r="E101" s="1">
        <f t="shared" si="12"/>
        <v>-2524.9976408297453</v>
      </c>
      <c r="F101" s="4">
        <f t="shared" si="13"/>
        <v>-2525</v>
      </c>
      <c r="G101" s="1">
        <f t="shared" si="14"/>
        <v>1.483749998442363E-3</v>
      </c>
      <c r="I101" s="4"/>
      <c r="M101" s="4"/>
      <c r="N101" s="4">
        <f>G101</f>
        <v>1.483749998442363E-3</v>
      </c>
      <c r="O101" s="4"/>
      <c r="Q101" s="19">
        <f t="shared" si="15"/>
        <v>25074.97</v>
      </c>
      <c r="AD101" s="1" t="s">
        <v>1989</v>
      </c>
      <c r="AI101" s="1" t="s">
        <v>1988</v>
      </c>
    </row>
    <row r="102" spans="1:35" x14ac:dyDescent="0.2">
      <c r="A102" s="46" t="s">
        <v>2237</v>
      </c>
      <c r="B102" s="45" t="s">
        <v>2232</v>
      </c>
      <c r="C102" s="46">
        <v>40094.724000000002</v>
      </c>
      <c r="D102" s="46"/>
      <c r="E102" s="1">
        <f t="shared" si="12"/>
        <v>-2523.0037742749073</v>
      </c>
      <c r="F102" s="4">
        <f t="shared" si="13"/>
        <v>-2523</v>
      </c>
      <c r="G102" s="1">
        <f t="shared" si="14"/>
        <v>-2.3737500014249235E-3</v>
      </c>
      <c r="I102" s="4">
        <f t="shared" ref="I102:I115" si="18">G102</f>
        <v>-2.3737500014249235E-3</v>
      </c>
      <c r="M102" s="4"/>
      <c r="N102" s="4"/>
      <c r="O102" s="4">
        <f t="shared" ref="O102:O115" ca="1" si="19">+C$11+C$12*F102</f>
        <v>1.0026712726830655E-2</v>
      </c>
      <c r="Q102" s="19">
        <f t="shared" si="15"/>
        <v>25076.224000000002</v>
      </c>
    </row>
    <row r="103" spans="1:35" x14ac:dyDescent="0.2">
      <c r="A103" s="46" t="s">
        <v>2237</v>
      </c>
      <c r="B103" s="45" t="s">
        <v>2232</v>
      </c>
      <c r="C103" s="46">
        <v>40096.612000000001</v>
      </c>
      <c r="D103" s="46"/>
      <c r="E103" s="1">
        <f t="shared" si="12"/>
        <v>-2520.0018444060647</v>
      </c>
      <c r="F103" s="4">
        <f t="shared" si="13"/>
        <v>-2520</v>
      </c>
      <c r="G103" s="1">
        <f t="shared" si="14"/>
        <v>-1.1599999997997656E-3</v>
      </c>
      <c r="I103" s="4">
        <f t="shared" si="18"/>
        <v>-1.1599999997997656E-3</v>
      </c>
      <c r="M103" s="4"/>
      <c r="N103" s="4"/>
      <c r="O103" s="4">
        <f t="shared" ca="1" si="19"/>
        <v>1.0026000405771522E-2</v>
      </c>
      <c r="Q103" s="19">
        <f t="shared" si="15"/>
        <v>25078.112000000001</v>
      </c>
    </row>
    <row r="104" spans="1:35" x14ac:dyDescent="0.2">
      <c r="A104" s="46" t="s">
        <v>2237</v>
      </c>
      <c r="B104" s="45" t="s">
        <v>2232</v>
      </c>
      <c r="C104" s="46">
        <v>40096.618999999999</v>
      </c>
      <c r="D104" s="46"/>
      <c r="E104" s="1">
        <f t="shared" si="12"/>
        <v>-2519.9907143694782</v>
      </c>
      <c r="F104" s="4">
        <f t="shared" si="13"/>
        <v>-2520</v>
      </c>
      <c r="G104" s="1">
        <f t="shared" si="14"/>
        <v>5.8399999979883432E-3</v>
      </c>
      <c r="I104" s="4">
        <f t="shared" si="18"/>
        <v>5.8399999979883432E-3</v>
      </c>
      <c r="M104" s="4"/>
      <c r="N104" s="4"/>
      <c r="O104" s="4">
        <f t="shared" ca="1" si="19"/>
        <v>1.0026000405771522E-2</v>
      </c>
      <c r="Q104" s="19">
        <f t="shared" si="15"/>
        <v>25078.118999999999</v>
      </c>
    </row>
    <row r="105" spans="1:35" x14ac:dyDescent="0.2">
      <c r="A105" s="46" t="s">
        <v>2237</v>
      </c>
      <c r="B105" s="45" t="s">
        <v>2232</v>
      </c>
      <c r="C105" s="46">
        <v>40099.752999999997</v>
      </c>
      <c r="D105" s="46"/>
      <c r="E105" s="1">
        <f t="shared" si="12"/>
        <v>-2515.0076379876173</v>
      </c>
      <c r="F105" s="4">
        <f t="shared" si="13"/>
        <v>-2515</v>
      </c>
      <c r="G105" s="1">
        <f t="shared" si="14"/>
        <v>-4.8037500018835999E-3</v>
      </c>
      <c r="I105" s="4">
        <f t="shared" si="18"/>
        <v>-4.8037500018835999E-3</v>
      </c>
      <c r="M105" s="4"/>
      <c r="N105" s="4"/>
      <c r="O105" s="4">
        <f t="shared" ca="1" si="19"/>
        <v>1.0024813204006302E-2</v>
      </c>
      <c r="Q105" s="19">
        <f t="shared" si="15"/>
        <v>25081.252999999997</v>
      </c>
    </row>
    <row r="106" spans="1:35" x14ac:dyDescent="0.2">
      <c r="A106" s="46" t="s">
        <v>2237</v>
      </c>
      <c r="B106" s="45" t="s">
        <v>2232</v>
      </c>
      <c r="C106" s="46">
        <v>40108.555999999997</v>
      </c>
      <c r="D106" s="46"/>
      <c r="E106" s="1">
        <f t="shared" si="12"/>
        <v>-2501.0108219730851</v>
      </c>
      <c r="F106" s="4">
        <f t="shared" si="13"/>
        <v>-2501</v>
      </c>
      <c r="G106" s="1">
        <f t="shared" si="14"/>
        <v>-6.8062500067753717E-3</v>
      </c>
      <c r="I106" s="4">
        <f t="shared" si="18"/>
        <v>-6.8062500067753717E-3</v>
      </c>
      <c r="M106" s="4"/>
      <c r="N106" s="4"/>
      <c r="O106" s="4">
        <f t="shared" ca="1" si="19"/>
        <v>1.0021489039063683E-2</v>
      </c>
      <c r="Q106" s="19">
        <f t="shared" si="15"/>
        <v>25090.055999999997</v>
      </c>
    </row>
    <row r="107" spans="1:35" x14ac:dyDescent="0.2">
      <c r="A107" s="46" t="s">
        <v>2237</v>
      </c>
      <c r="B107" s="45" t="s">
        <v>2232</v>
      </c>
      <c r="C107" s="46">
        <v>40113.593999999997</v>
      </c>
      <c r="D107" s="46"/>
      <c r="E107" s="1">
        <f t="shared" si="12"/>
        <v>-2493.0003756387418</v>
      </c>
      <c r="F107" s="4">
        <f t="shared" si="13"/>
        <v>-2493</v>
      </c>
      <c r="G107" s="1">
        <f t="shared" si="14"/>
        <v>-2.3625000176252797E-4</v>
      </c>
      <c r="I107" s="4">
        <f t="shared" si="18"/>
        <v>-2.3625000176252797E-4</v>
      </c>
      <c r="M107" s="4"/>
      <c r="N107" s="4"/>
      <c r="O107" s="4">
        <f t="shared" ca="1" si="19"/>
        <v>1.001958951623933E-2</v>
      </c>
      <c r="Q107" s="19">
        <f t="shared" si="15"/>
        <v>25095.093999999997</v>
      </c>
    </row>
    <row r="108" spans="1:35" x14ac:dyDescent="0.2">
      <c r="A108" s="46" t="s">
        <v>2237</v>
      </c>
      <c r="B108" s="45" t="s">
        <v>2232</v>
      </c>
      <c r="C108" s="46">
        <v>40113.597000000002</v>
      </c>
      <c r="D108" s="46"/>
      <c r="E108" s="1">
        <f t="shared" si="12"/>
        <v>-2492.9956056230535</v>
      </c>
      <c r="F108" s="4">
        <f t="shared" si="13"/>
        <v>-2493</v>
      </c>
      <c r="G108" s="1">
        <f t="shared" si="14"/>
        <v>2.7637500024866313E-3</v>
      </c>
      <c r="I108" s="4">
        <f t="shared" si="18"/>
        <v>2.7637500024866313E-3</v>
      </c>
      <c r="M108" s="4"/>
      <c r="N108" s="4"/>
      <c r="O108" s="4">
        <f t="shared" ca="1" si="19"/>
        <v>1.001958951623933E-2</v>
      </c>
      <c r="Q108" s="19">
        <f t="shared" si="15"/>
        <v>25095.097000000002</v>
      </c>
    </row>
    <row r="109" spans="1:35" x14ac:dyDescent="0.2">
      <c r="A109" s="44" t="s">
        <v>2244</v>
      </c>
      <c r="B109" s="45"/>
      <c r="C109" s="46">
        <v>40115.4755</v>
      </c>
      <c r="D109" s="46"/>
      <c r="E109" s="1">
        <f t="shared" si="12"/>
        <v>-2490.0087808038688</v>
      </c>
      <c r="F109" s="4">
        <f t="shared" si="13"/>
        <v>-2490</v>
      </c>
      <c r="G109" s="1">
        <f t="shared" si="14"/>
        <v>-5.5225000032805838E-3</v>
      </c>
      <c r="I109" s="4">
        <f t="shared" si="18"/>
        <v>-5.5225000032805838E-3</v>
      </c>
      <c r="M109" s="4"/>
      <c r="N109" s="4"/>
      <c r="O109" s="4">
        <f t="shared" ca="1" si="19"/>
        <v>1.0018877195180197E-2</v>
      </c>
      <c r="Q109" s="19">
        <f t="shared" si="15"/>
        <v>25096.9755</v>
      </c>
    </row>
    <row r="110" spans="1:35" x14ac:dyDescent="0.2">
      <c r="A110" s="46" t="s">
        <v>2237</v>
      </c>
      <c r="B110" s="45" t="s">
        <v>2232</v>
      </c>
      <c r="C110" s="46">
        <v>40116.733</v>
      </c>
      <c r="D110" s="46"/>
      <c r="E110" s="1">
        <f t="shared" si="12"/>
        <v>-2488.0093492307378</v>
      </c>
      <c r="F110" s="4">
        <f t="shared" si="13"/>
        <v>-2488</v>
      </c>
      <c r="G110" s="1">
        <f t="shared" si="14"/>
        <v>-5.8800000042538159E-3</v>
      </c>
      <c r="I110" s="4">
        <f t="shared" si="18"/>
        <v>-5.8800000042538159E-3</v>
      </c>
      <c r="M110" s="4"/>
      <c r="N110" s="4"/>
      <c r="O110" s="4">
        <f t="shared" ca="1" si="19"/>
        <v>1.0018402314474109E-2</v>
      </c>
      <c r="Q110" s="19">
        <f t="shared" si="15"/>
        <v>25098.233</v>
      </c>
    </row>
    <row r="111" spans="1:35" x14ac:dyDescent="0.2">
      <c r="A111" s="46" t="s">
        <v>2237</v>
      </c>
      <c r="B111" s="45" t="s">
        <v>2232</v>
      </c>
      <c r="C111" s="46">
        <v>40116.735999999997</v>
      </c>
      <c r="D111" s="46"/>
      <c r="E111" s="1">
        <f t="shared" si="12"/>
        <v>-2488.0045792150613</v>
      </c>
      <c r="F111" s="4">
        <f t="shared" si="13"/>
        <v>-2488</v>
      </c>
      <c r="G111" s="1">
        <f t="shared" si="14"/>
        <v>-2.8800000072806142E-3</v>
      </c>
      <c r="I111" s="4">
        <f t="shared" si="18"/>
        <v>-2.8800000072806142E-3</v>
      </c>
      <c r="M111" s="4"/>
      <c r="N111" s="4"/>
      <c r="O111" s="4">
        <f t="shared" ca="1" si="19"/>
        <v>1.0018402314474109E-2</v>
      </c>
      <c r="Q111" s="19">
        <f t="shared" si="15"/>
        <v>25098.235999999997</v>
      </c>
    </row>
    <row r="112" spans="1:35" x14ac:dyDescent="0.2">
      <c r="A112" s="46" t="s">
        <v>2237</v>
      </c>
      <c r="B112" s="45" t="s">
        <v>2232</v>
      </c>
      <c r="C112" s="46">
        <v>40118.625</v>
      </c>
      <c r="D112" s="46"/>
      <c r="E112" s="1">
        <f t="shared" si="12"/>
        <v>-2485.0010593409852</v>
      </c>
      <c r="F112" s="4">
        <f t="shared" si="13"/>
        <v>-2485</v>
      </c>
      <c r="G112" s="1">
        <f t="shared" si="14"/>
        <v>-6.6625000181375071E-4</v>
      </c>
      <c r="I112" s="4">
        <f t="shared" si="18"/>
        <v>-6.6625000181375071E-4</v>
      </c>
      <c r="M112" s="4"/>
      <c r="N112" s="4"/>
      <c r="O112" s="4">
        <f t="shared" ca="1" si="19"/>
        <v>1.0017689993414975E-2</v>
      </c>
      <c r="Q112" s="19">
        <f t="shared" si="15"/>
        <v>25100.125</v>
      </c>
    </row>
    <row r="113" spans="1:35" x14ac:dyDescent="0.2">
      <c r="A113" s="46" t="s">
        <v>2237</v>
      </c>
      <c r="B113" s="45" t="s">
        <v>2232</v>
      </c>
      <c r="C113" s="46">
        <v>40128.686000000002</v>
      </c>
      <c r="D113" s="46"/>
      <c r="E113" s="1">
        <f t="shared" si="12"/>
        <v>-2469.0040167507054</v>
      </c>
      <c r="F113" s="4">
        <f t="shared" si="13"/>
        <v>-2469</v>
      </c>
      <c r="G113" s="1">
        <f t="shared" si="14"/>
        <v>-2.5262499984819442E-3</v>
      </c>
      <c r="I113" s="4">
        <f t="shared" si="18"/>
        <v>-2.5262499984819442E-3</v>
      </c>
      <c r="M113" s="4"/>
      <c r="N113" s="4"/>
      <c r="O113" s="4">
        <f t="shared" ca="1" si="19"/>
        <v>1.0013890947766267E-2</v>
      </c>
      <c r="Q113" s="19">
        <f t="shared" si="15"/>
        <v>25110.186000000002</v>
      </c>
    </row>
    <row r="114" spans="1:35" x14ac:dyDescent="0.2">
      <c r="A114" s="46" t="s">
        <v>2237</v>
      </c>
      <c r="B114" s="45" t="s">
        <v>2232</v>
      </c>
      <c r="C114" s="46">
        <v>40135.61</v>
      </c>
      <c r="D114" s="46"/>
      <c r="E114" s="1">
        <f t="shared" si="12"/>
        <v>-2457.9948205579744</v>
      </c>
      <c r="F114" s="4">
        <f t="shared" si="13"/>
        <v>-2458</v>
      </c>
      <c r="G114" s="1">
        <f t="shared" si="14"/>
        <v>3.2575000004726462E-3</v>
      </c>
      <c r="I114" s="4">
        <f t="shared" si="18"/>
        <v>3.2575000004726462E-3</v>
      </c>
      <c r="M114" s="4"/>
      <c r="N114" s="4"/>
      <c r="O114" s="4">
        <f t="shared" ca="1" si="19"/>
        <v>1.0011279103882782E-2</v>
      </c>
      <c r="Q114" s="19">
        <f t="shared" si="15"/>
        <v>25117.11</v>
      </c>
    </row>
    <row r="115" spans="1:35" x14ac:dyDescent="0.2">
      <c r="A115" s="46" t="s">
        <v>2237</v>
      </c>
      <c r="B115" s="45" t="s">
        <v>2232</v>
      </c>
      <c r="C115" s="46">
        <v>40145.667999999998</v>
      </c>
      <c r="D115" s="46"/>
      <c r="E115" s="1">
        <f t="shared" si="12"/>
        <v>-2442.0025479833826</v>
      </c>
      <c r="F115" s="4">
        <f t="shared" si="13"/>
        <v>-2442</v>
      </c>
      <c r="G115" s="1">
        <f t="shared" si="14"/>
        <v>-1.6025000004447065E-3</v>
      </c>
      <c r="I115" s="4">
        <f t="shared" si="18"/>
        <v>-1.6025000004447065E-3</v>
      </c>
      <c r="M115" s="4"/>
      <c r="N115" s="4"/>
      <c r="O115" s="4">
        <f t="shared" ca="1" si="19"/>
        <v>1.0007480058234075E-2</v>
      </c>
      <c r="Q115" s="19">
        <f t="shared" si="15"/>
        <v>25127.167999999998</v>
      </c>
    </row>
    <row r="116" spans="1:35" x14ac:dyDescent="0.2">
      <c r="A116" s="47" t="s">
        <v>1994</v>
      </c>
      <c r="B116" s="48"/>
      <c r="C116" s="49">
        <v>40171.453000000001</v>
      </c>
      <c r="D116" s="49"/>
      <c r="E116" s="1">
        <f t="shared" si="12"/>
        <v>-2401.0042632015156</v>
      </c>
      <c r="F116" s="4">
        <f t="shared" si="13"/>
        <v>-2401</v>
      </c>
      <c r="G116" s="1">
        <f t="shared" si="14"/>
        <v>-2.6812500000232831E-3</v>
      </c>
      <c r="I116" s="4"/>
      <c r="M116" s="4"/>
      <c r="N116" s="4">
        <f>G116</f>
        <v>-2.6812500000232831E-3</v>
      </c>
      <c r="O116" s="4"/>
      <c r="Q116" s="19">
        <f t="shared" si="15"/>
        <v>25152.953000000001</v>
      </c>
      <c r="AD116" s="1" t="s">
        <v>1989</v>
      </c>
      <c r="AI116" s="1" t="s">
        <v>1988</v>
      </c>
    </row>
    <row r="117" spans="1:35" x14ac:dyDescent="0.2">
      <c r="A117" s="47" t="s">
        <v>1994</v>
      </c>
      <c r="B117" s="48"/>
      <c r="C117" s="49">
        <v>40173.339</v>
      </c>
      <c r="D117" s="49"/>
      <c r="E117" s="1">
        <f t="shared" si="12"/>
        <v>-2398.0055133431279</v>
      </c>
      <c r="F117" s="4">
        <f t="shared" si="13"/>
        <v>-2398</v>
      </c>
      <c r="G117" s="1">
        <f t="shared" si="14"/>
        <v>-3.4674999988055788E-3</v>
      </c>
      <c r="I117" s="4"/>
      <c r="M117" s="4"/>
      <c r="N117" s="4">
        <f>G117</f>
        <v>-3.4674999988055788E-3</v>
      </c>
      <c r="O117" s="4"/>
      <c r="Q117" s="19">
        <f t="shared" si="15"/>
        <v>25154.839</v>
      </c>
      <c r="AD117" s="1" t="s">
        <v>1989</v>
      </c>
      <c r="AI117" s="1" t="s">
        <v>1988</v>
      </c>
    </row>
    <row r="118" spans="1:35" x14ac:dyDescent="0.2">
      <c r="A118" s="47" t="s">
        <v>1994</v>
      </c>
      <c r="B118" s="48"/>
      <c r="C118" s="49">
        <v>40175.228000000003</v>
      </c>
      <c r="D118" s="49"/>
      <c r="E118" s="1">
        <f t="shared" si="12"/>
        <v>-2395.0019934690517</v>
      </c>
      <c r="F118" s="4">
        <f t="shared" si="13"/>
        <v>-2395</v>
      </c>
      <c r="G118" s="1">
        <f t="shared" si="14"/>
        <v>-1.2537500006146729E-3</v>
      </c>
      <c r="I118" s="4"/>
      <c r="M118" s="4"/>
      <c r="N118" s="4">
        <f>G118</f>
        <v>-1.2537500006146729E-3</v>
      </c>
      <c r="O118" s="4"/>
      <c r="Q118" s="19">
        <f t="shared" si="15"/>
        <v>25156.728000000003</v>
      </c>
      <c r="AD118" s="1" t="s">
        <v>1989</v>
      </c>
      <c r="AI118" s="1" t="s">
        <v>1988</v>
      </c>
    </row>
    <row r="119" spans="1:35" x14ac:dyDescent="0.2">
      <c r="A119" s="46" t="s">
        <v>2237</v>
      </c>
      <c r="B119" s="45" t="s">
        <v>2232</v>
      </c>
      <c r="C119" s="46">
        <v>40184.661</v>
      </c>
      <c r="D119" s="46"/>
      <c r="E119" s="1">
        <f t="shared" si="12"/>
        <v>-2380.003474161424</v>
      </c>
      <c r="F119" s="4">
        <f t="shared" si="13"/>
        <v>-2380</v>
      </c>
      <c r="G119" s="1">
        <f t="shared" si="14"/>
        <v>-2.1850000048289075E-3</v>
      </c>
      <c r="I119" s="4">
        <f>G119</f>
        <v>-2.1850000048289075E-3</v>
      </c>
      <c r="M119" s="4"/>
      <c r="N119" s="4"/>
      <c r="O119" s="4">
        <f ca="1">+C$11+C$12*F119</f>
        <v>9.9927587563453345E-3</v>
      </c>
      <c r="Q119" s="19">
        <f t="shared" si="15"/>
        <v>25166.161</v>
      </c>
    </row>
    <row r="120" spans="1:35" x14ac:dyDescent="0.2">
      <c r="A120" s="46" t="s">
        <v>2237</v>
      </c>
      <c r="B120" s="45" t="s">
        <v>2232</v>
      </c>
      <c r="C120" s="46">
        <v>40196.614000000001</v>
      </c>
      <c r="D120" s="46"/>
      <c r="E120" s="1">
        <f t="shared" si="12"/>
        <v>-2360.9981416813912</v>
      </c>
      <c r="F120" s="4">
        <f t="shared" si="13"/>
        <v>-2361</v>
      </c>
      <c r="G120" s="1">
        <f t="shared" si="14"/>
        <v>1.1687500009429641E-3</v>
      </c>
      <c r="I120" s="4">
        <f>G120</f>
        <v>1.1687500009429641E-3</v>
      </c>
      <c r="M120" s="4"/>
      <c r="N120" s="4"/>
      <c r="O120" s="4">
        <f ca="1">+C$11+C$12*F120</f>
        <v>9.9882473896374946E-3</v>
      </c>
      <c r="Q120" s="19">
        <f t="shared" si="15"/>
        <v>25178.114000000001</v>
      </c>
    </row>
    <row r="121" spans="1:35" x14ac:dyDescent="0.2">
      <c r="A121" s="46" t="s">
        <v>2237</v>
      </c>
      <c r="B121" s="45" t="s">
        <v>2232</v>
      </c>
      <c r="C121" s="46">
        <v>40208.559000000001</v>
      </c>
      <c r="D121" s="46"/>
      <c r="E121" s="1">
        <f t="shared" si="12"/>
        <v>-2342.0055292431784</v>
      </c>
      <c r="F121" s="4">
        <f t="shared" si="13"/>
        <v>-2342</v>
      </c>
      <c r="G121" s="1">
        <f t="shared" si="14"/>
        <v>-3.4775000021909364E-3</v>
      </c>
      <c r="I121" s="4">
        <f>G121</f>
        <v>-3.4775000021909364E-3</v>
      </c>
      <c r="M121" s="4"/>
      <c r="N121" s="4"/>
      <c r="O121" s="4">
        <f ca="1">+C$11+C$12*F121</f>
        <v>9.9837360229296547E-3</v>
      </c>
      <c r="Q121" s="19">
        <f t="shared" si="15"/>
        <v>25190.059000000001</v>
      </c>
    </row>
    <row r="122" spans="1:35" x14ac:dyDescent="0.2">
      <c r="A122" s="46" t="s">
        <v>2237</v>
      </c>
      <c r="B122" s="45" t="s">
        <v>2232</v>
      </c>
      <c r="C122" s="46">
        <v>40211.703999999998</v>
      </c>
      <c r="D122" s="46"/>
      <c r="E122" s="1">
        <f t="shared" si="12"/>
        <v>-2337.0049628038214</v>
      </c>
      <c r="F122" s="4">
        <f t="shared" si="13"/>
        <v>-2337</v>
      </c>
      <c r="G122" s="1">
        <f t="shared" si="14"/>
        <v>-3.1212500034598634E-3</v>
      </c>
      <c r="I122" s="4">
        <f>G122</f>
        <v>-3.1212500034598634E-3</v>
      </c>
      <c r="M122" s="4"/>
      <c r="N122" s="4"/>
      <c r="O122" s="4">
        <f ca="1">+C$11+C$12*F122</f>
        <v>9.9825488211644324E-3</v>
      </c>
      <c r="Q122" s="19">
        <f t="shared" si="15"/>
        <v>25193.203999999998</v>
      </c>
    </row>
    <row r="123" spans="1:35" x14ac:dyDescent="0.2">
      <c r="A123" s="47" t="s">
        <v>2178</v>
      </c>
      <c r="B123" s="53"/>
      <c r="C123" s="49">
        <v>40220.510999999999</v>
      </c>
      <c r="D123" s="49"/>
      <c r="E123" s="1">
        <f t="shared" si="12"/>
        <v>-2323.0017867683791</v>
      </c>
      <c r="F123" s="4">
        <f t="shared" si="13"/>
        <v>-2323</v>
      </c>
      <c r="G123" s="1">
        <f t="shared" si="14"/>
        <v>-1.1237500002607703E-3</v>
      </c>
      <c r="H123" s="1">
        <f>G123</f>
        <v>-1.1237500002607703E-3</v>
      </c>
      <c r="I123" s="4"/>
      <c r="M123" s="4"/>
      <c r="N123" s="4"/>
      <c r="O123" s="4"/>
      <c r="P123" s="1" t="s">
        <v>2166</v>
      </c>
      <c r="Q123" s="19">
        <f t="shared" si="15"/>
        <v>25202.010999999999</v>
      </c>
      <c r="X123" s="1">
        <v>-17880</v>
      </c>
    </row>
    <row r="124" spans="1:35" x14ac:dyDescent="0.2">
      <c r="A124" s="46" t="s">
        <v>2237</v>
      </c>
      <c r="B124" s="45" t="s">
        <v>2232</v>
      </c>
      <c r="C124" s="46">
        <v>40245.665999999997</v>
      </c>
      <c r="D124" s="46"/>
      <c r="E124" s="1">
        <f t="shared" si="12"/>
        <v>-2283.0052052796191</v>
      </c>
      <c r="F124" s="4">
        <f t="shared" si="13"/>
        <v>-2283</v>
      </c>
      <c r="G124" s="1">
        <f t="shared" si="14"/>
        <v>-3.273750000516884E-3</v>
      </c>
      <c r="I124" s="4">
        <f>G124</f>
        <v>-3.273750000516884E-3</v>
      </c>
      <c r="M124" s="4"/>
      <c r="N124" s="4"/>
      <c r="O124" s="4">
        <f ca="1">+C$11+C$12*F124</f>
        <v>9.9697270421000468E-3</v>
      </c>
      <c r="Q124" s="19">
        <f t="shared" si="15"/>
        <v>25227.165999999997</v>
      </c>
    </row>
    <row r="125" spans="1:35" x14ac:dyDescent="0.2">
      <c r="A125" s="47" t="s">
        <v>1995</v>
      </c>
      <c r="B125" s="48"/>
      <c r="C125" s="49">
        <v>40256.368999999999</v>
      </c>
      <c r="D125" s="49"/>
      <c r="E125" s="1">
        <f t="shared" si="12"/>
        <v>-2265.9873793335141</v>
      </c>
      <c r="F125" s="4">
        <f t="shared" si="13"/>
        <v>-2266</v>
      </c>
      <c r="G125" s="1">
        <f t="shared" si="14"/>
        <v>7.9374999986612238E-3</v>
      </c>
      <c r="I125" s="4"/>
      <c r="M125" s="4">
        <f>G125</f>
        <v>7.9374999986612238E-3</v>
      </c>
      <c r="N125" s="4"/>
      <c r="O125" s="4"/>
      <c r="Q125" s="19">
        <f t="shared" si="15"/>
        <v>25237.868999999999</v>
      </c>
      <c r="AE125" s="1">
        <v>8</v>
      </c>
      <c r="AG125" s="1" t="s">
        <v>1991</v>
      </c>
      <c r="AI125" s="1" t="s">
        <v>1993</v>
      </c>
    </row>
    <row r="126" spans="1:35" x14ac:dyDescent="0.2">
      <c r="A126" s="46" t="s">
        <v>2237</v>
      </c>
      <c r="B126" s="45" t="s">
        <v>2232</v>
      </c>
      <c r="C126" s="46">
        <v>40411.697999999997</v>
      </c>
      <c r="D126" s="46"/>
      <c r="E126" s="1">
        <f t="shared" si="12"/>
        <v>-2019.0134574067492</v>
      </c>
      <c r="F126" s="4">
        <f t="shared" si="13"/>
        <v>-2019</v>
      </c>
      <c r="G126" s="1">
        <f t="shared" si="14"/>
        <v>-8.463750004011672E-3</v>
      </c>
      <c r="I126" s="4">
        <f t="shared" ref="I126:I143" si="20">G126</f>
        <v>-8.463750004011672E-3</v>
      </c>
      <c r="M126" s="4"/>
      <c r="N126" s="4"/>
      <c r="O126" s="4">
        <f t="shared" ref="O126:O143" ca="1" si="21">+C$11+C$12*F126</f>
        <v>9.9070427888963749E-3</v>
      </c>
      <c r="Q126" s="19">
        <f t="shared" si="15"/>
        <v>25393.197999999997</v>
      </c>
    </row>
    <row r="127" spans="1:35" x14ac:dyDescent="0.2">
      <c r="A127" s="46" t="s">
        <v>2237</v>
      </c>
      <c r="B127" s="45" t="s">
        <v>2232</v>
      </c>
      <c r="C127" s="46">
        <v>40436.864999999998</v>
      </c>
      <c r="D127" s="46"/>
      <c r="E127" s="1">
        <f t="shared" si="12"/>
        <v>-1978.9977958552599</v>
      </c>
      <c r="F127" s="4">
        <f t="shared" si="13"/>
        <v>-1979</v>
      </c>
      <c r="G127" s="1">
        <f t="shared" si="14"/>
        <v>1.3862499981769361E-3</v>
      </c>
      <c r="I127" s="4">
        <f t="shared" si="20"/>
        <v>1.3862499981769361E-3</v>
      </c>
      <c r="M127" s="4"/>
      <c r="N127" s="4"/>
      <c r="O127" s="4">
        <f t="shared" ca="1" si="21"/>
        <v>9.8975451747746069E-3</v>
      </c>
      <c r="Q127" s="19">
        <f t="shared" si="15"/>
        <v>25418.364999999998</v>
      </c>
    </row>
    <row r="128" spans="1:35" x14ac:dyDescent="0.2">
      <c r="A128" s="44" t="s">
        <v>2244</v>
      </c>
      <c r="B128" s="45"/>
      <c r="C128" s="46">
        <v>40439.375</v>
      </c>
      <c r="D128" s="46"/>
      <c r="E128" s="1">
        <f t="shared" si="12"/>
        <v>-1975.0068827351297</v>
      </c>
      <c r="F128" s="4">
        <f t="shared" si="13"/>
        <v>-1975</v>
      </c>
      <c r="G128" s="1">
        <f t="shared" si="14"/>
        <v>-4.3287500011501834E-3</v>
      </c>
      <c r="I128" s="4">
        <f t="shared" si="20"/>
        <v>-4.3287500011501834E-3</v>
      </c>
      <c r="M128" s="4"/>
      <c r="N128" s="4"/>
      <c r="O128" s="4">
        <f t="shared" ca="1" si="21"/>
        <v>9.8965954133624304E-3</v>
      </c>
      <c r="Q128" s="19">
        <f t="shared" si="15"/>
        <v>25420.875</v>
      </c>
    </row>
    <row r="129" spans="1:24" x14ac:dyDescent="0.2">
      <c r="A129" s="46" t="s">
        <v>2237</v>
      </c>
      <c r="B129" s="45" t="s">
        <v>2232</v>
      </c>
      <c r="C129" s="46">
        <v>40443.777000000002</v>
      </c>
      <c r="D129" s="46"/>
      <c r="E129" s="1">
        <f t="shared" si="12"/>
        <v>-1968.0076797252468</v>
      </c>
      <c r="F129" s="4">
        <f t="shared" si="13"/>
        <v>-1968</v>
      </c>
      <c r="G129" s="1">
        <f t="shared" si="14"/>
        <v>-4.8299999980372377E-3</v>
      </c>
      <c r="I129" s="4">
        <f t="shared" si="20"/>
        <v>-4.8299999980372377E-3</v>
      </c>
      <c r="M129" s="4"/>
      <c r="N129" s="4"/>
      <c r="O129" s="4">
        <f t="shared" ca="1" si="21"/>
        <v>9.8949333308911216E-3</v>
      </c>
      <c r="Q129" s="19">
        <f t="shared" si="15"/>
        <v>25425.277000000002</v>
      </c>
    </row>
    <row r="130" spans="1:24" x14ac:dyDescent="0.2">
      <c r="A130" s="46" t="s">
        <v>2237</v>
      </c>
      <c r="B130" s="45" t="s">
        <v>2232</v>
      </c>
      <c r="C130" s="46">
        <v>40455.726999999999</v>
      </c>
      <c r="D130" s="46"/>
      <c r="E130" s="1">
        <f t="shared" si="12"/>
        <v>-1949.0071172609023</v>
      </c>
      <c r="F130" s="4">
        <f t="shared" si="13"/>
        <v>-1949</v>
      </c>
      <c r="G130" s="1">
        <f t="shared" si="14"/>
        <v>-4.4762500037904829E-3</v>
      </c>
      <c r="I130" s="4">
        <f t="shared" si="20"/>
        <v>-4.4762500037904829E-3</v>
      </c>
      <c r="M130" s="4"/>
      <c r="N130" s="4"/>
      <c r="O130" s="4">
        <f t="shared" ca="1" si="21"/>
        <v>9.8904219641832818E-3</v>
      </c>
      <c r="Q130" s="19">
        <f t="shared" si="15"/>
        <v>25437.226999999999</v>
      </c>
    </row>
    <row r="131" spans="1:24" x14ac:dyDescent="0.2">
      <c r="A131" s="46" t="s">
        <v>2237</v>
      </c>
      <c r="B131" s="45" t="s">
        <v>2232</v>
      </c>
      <c r="C131" s="46">
        <v>40457.625</v>
      </c>
      <c r="D131" s="46"/>
      <c r="E131" s="1">
        <f t="shared" si="12"/>
        <v>-1945.9892873397848</v>
      </c>
      <c r="F131" s="4">
        <f t="shared" si="13"/>
        <v>-1946</v>
      </c>
      <c r="G131" s="1">
        <f t="shared" si="14"/>
        <v>6.7374999998719431E-3</v>
      </c>
      <c r="I131" s="4">
        <f t="shared" si="20"/>
        <v>6.7374999998719431E-3</v>
      </c>
      <c r="M131" s="4"/>
      <c r="N131" s="4"/>
      <c r="O131" s="4">
        <f t="shared" ca="1" si="21"/>
        <v>9.8897096431241477E-3</v>
      </c>
      <c r="Q131" s="19">
        <f t="shared" si="15"/>
        <v>25439.125</v>
      </c>
    </row>
    <row r="132" spans="1:24" x14ac:dyDescent="0.2">
      <c r="A132" s="46" t="s">
        <v>2237</v>
      </c>
      <c r="B132" s="45" t="s">
        <v>2232</v>
      </c>
      <c r="C132" s="46">
        <v>40470.815999999999</v>
      </c>
      <c r="D132" s="46"/>
      <c r="E132" s="1">
        <f t="shared" si="12"/>
        <v>-1925.015528388554</v>
      </c>
      <c r="F132" s="4">
        <f t="shared" si="13"/>
        <v>-1925</v>
      </c>
      <c r="G132" s="1">
        <f t="shared" si="14"/>
        <v>-9.7662500047590584E-3</v>
      </c>
      <c r="I132" s="4">
        <f t="shared" si="20"/>
        <v>-9.7662500047590584E-3</v>
      </c>
      <c r="M132" s="4"/>
      <c r="N132" s="4"/>
      <c r="O132" s="4">
        <f t="shared" ca="1" si="21"/>
        <v>9.8847233957102196E-3</v>
      </c>
      <c r="Q132" s="19">
        <f t="shared" si="15"/>
        <v>25452.315999999999</v>
      </c>
    </row>
    <row r="133" spans="1:24" x14ac:dyDescent="0.2">
      <c r="A133" s="46" t="s">
        <v>2237</v>
      </c>
      <c r="B133" s="45" t="s">
        <v>2232</v>
      </c>
      <c r="C133" s="46">
        <v>40486.563000000002</v>
      </c>
      <c r="D133" s="46"/>
      <c r="E133" s="1">
        <f t="shared" si="12"/>
        <v>-1899.9777160767412</v>
      </c>
      <c r="F133" s="4">
        <f t="shared" si="13"/>
        <v>-1900</v>
      </c>
      <c r="G133" s="1">
        <f t="shared" si="14"/>
        <v>1.4015000000654254E-2</v>
      </c>
      <c r="I133" s="4">
        <f t="shared" si="20"/>
        <v>1.4015000000654254E-2</v>
      </c>
      <c r="M133" s="4"/>
      <c r="N133" s="4"/>
      <c r="O133" s="4">
        <f t="shared" ca="1" si="21"/>
        <v>9.878787386884115E-3</v>
      </c>
      <c r="Q133" s="19">
        <f t="shared" si="15"/>
        <v>25468.063000000002</v>
      </c>
    </row>
    <row r="134" spans="1:24" x14ac:dyDescent="0.2">
      <c r="A134" s="46" t="s">
        <v>2237</v>
      </c>
      <c r="B134" s="45" t="s">
        <v>2232</v>
      </c>
      <c r="C134" s="46">
        <v>40491.584000000003</v>
      </c>
      <c r="D134" s="46"/>
      <c r="E134" s="1">
        <f t="shared" si="12"/>
        <v>-1891.9942998312595</v>
      </c>
      <c r="F134" s="4">
        <f t="shared" si="13"/>
        <v>-1892</v>
      </c>
      <c r="G134" s="1">
        <f t="shared" si="14"/>
        <v>3.5849999985657632E-3</v>
      </c>
      <c r="I134" s="1">
        <f t="shared" si="20"/>
        <v>3.5849999985657632E-3</v>
      </c>
      <c r="M134" s="4"/>
      <c r="N134" s="4"/>
      <c r="O134" s="4">
        <f t="shared" ca="1" si="21"/>
        <v>9.8768878640597621E-3</v>
      </c>
      <c r="Q134" s="19">
        <f t="shared" si="15"/>
        <v>25473.084000000003</v>
      </c>
    </row>
    <row r="135" spans="1:24" x14ac:dyDescent="0.2">
      <c r="A135" s="46" t="s">
        <v>2237</v>
      </c>
      <c r="B135" s="45" t="s">
        <v>2232</v>
      </c>
      <c r="C135" s="46">
        <v>40503.538</v>
      </c>
      <c r="D135" s="46"/>
      <c r="E135" s="1">
        <f t="shared" si="12"/>
        <v>-1872.9873773460051</v>
      </c>
      <c r="F135" s="4">
        <f t="shared" si="13"/>
        <v>-1873</v>
      </c>
      <c r="G135" s="1">
        <f t="shared" si="14"/>
        <v>7.9387500009033829E-3</v>
      </c>
      <c r="I135" s="1">
        <f t="shared" si="20"/>
        <v>7.9387500009033829E-3</v>
      </c>
      <c r="M135" s="4"/>
      <c r="N135" s="4"/>
      <c r="O135" s="4">
        <f t="shared" ca="1" si="21"/>
        <v>9.8723764973519222E-3</v>
      </c>
      <c r="Q135" s="19">
        <f t="shared" si="15"/>
        <v>25485.038</v>
      </c>
    </row>
    <row r="136" spans="1:24" x14ac:dyDescent="0.2">
      <c r="A136" s="46" t="s">
        <v>2237</v>
      </c>
      <c r="B136" s="45" t="s">
        <v>2232</v>
      </c>
      <c r="C136" s="46">
        <v>40513.591</v>
      </c>
      <c r="D136" s="46"/>
      <c r="E136" s="1">
        <f t="shared" si="12"/>
        <v>-1857.0030547975448</v>
      </c>
      <c r="F136" s="4">
        <f t="shared" si="13"/>
        <v>-1857</v>
      </c>
      <c r="G136" s="1">
        <f t="shared" si="14"/>
        <v>-1.9212500046705827E-3</v>
      </c>
      <c r="I136" s="1">
        <f t="shared" si="20"/>
        <v>-1.9212500046705827E-3</v>
      </c>
      <c r="M136" s="4"/>
      <c r="N136" s="4"/>
      <c r="O136" s="4">
        <f t="shared" ca="1" si="21"/>
        <v>9.8685774517032147E-3</v>
      </c>
      <c r="Q136" s="19">
        <f t="shared" si="15"/>
        <v>25495.091</v>
      </c>
    </row>
    <row r="137" spans="1:24" x14ac:dyDescent="0.2">
      <c r="A137" s="46" t="s">
        <v>2237</v>
      </c>
      <c r="B137" s="45" t="s">
        <v>2232</v>
      </c>
      <c r="C137" s="46">
        <v>40513.612000000001</v>
      </c>
      <c r="D137" s="46"/>
      <c r="E137" s="1">
        <f t="shared" si="12"/>
        <v>-1856.9696646877737</v>
      </c>
      <c r="F137" s="4">
        <f t="shared" si="13"/>
        <v>-1857</v>
      </c>
      <c r="G137" s="1">
        <f t="shared" si="14"/>
        <v>1.9078749995969702E-2</v>
      </c>
      <c r="I137" s="1">
        <f t="shared" si="20"/>
        <v>1.9078749995969702E-2</v>
      </c>
      <c r="M137" s="4"/>
      <c r="N137" s="4"/>
      <c r="O137" s="4">
        <f t="shared" ca="1" si="21"/>
        <v>9.8685774517032147E-3</v>
      </c>
      <c r="Q137" s="19">
        <f t="shared" si="15"/>
        <v>25495.112000000001</v>
      </c>
    </row>
    <row r="138" spans="1:24" x14ac:dyDescent="0.2">
      <c r="A138" s="46" t="s">
        <v>2237</v>
      </c>
      <c r="B138" s="45" t="s">
        <v>2232</v>
      </c>
      <c r="C138" s="46">
        <v>40528.682999999997</v>
      </c>
      <c r="D138" s="46"/>
      <c r="E138" s="1">
        <f t="shared" si="12"/>
        <v>-1833.00669590952</v>
      </c>
      <c r="F138" s="4">
        <f t="shared" si="13"/>
        <v>-1833</v>
      </c>
      <c r="G138" s="1">
        <f t="shared" si="14"/>
        <v>-4.2112500013899989E-3</v>
      </c>
      <c r="I138" s="1">
        <f t="shared" si="20"/>
        <v>-4.2112500013899989E-3</v>
      </c>
      <c r="M138" s="4"/>
      <c r="N138" s="4"/>
      <c r="O138" s="4">
        <f t="shared" ca="1" si="21"/>
        <v>9.8628788832301525E-3</v>
      </c>
      <c r="Q138" s="19">
        <f t="shared" si="15"/>
        <v>25510.182999999997</v>
      </c>
    </row>
    <row r="139" spans="1:24" x14ac:dyDescent="0.2">
      <c r="A139" s="46" t="s">
        <v>2237</v>
      </c>
      <c r="B139" s="45" t="s">
        <v>2232</v>
      </c>
      <c r="C139" s="46">
        <v>40547.553999999996</v>
      </c>
      <c r="D139" s="46"/>
      <c r="E139" s="1">
        <f t="shared" si="12"/>
        <v>-1803.001707268121</v>
      </c>
      <c r="F139" s="4">
        <f t="shared" si="13"/>
        <v>-1803</v>
      </c>
      <c r="G139" s="1">
        <f t="shared" si="14"/>
        <v>-1.0737500051618554E-3</v>
      </c>
      <c r="I139" s="1">
        <f t="shared" si="20"/>
        <v>-1.0737500051618554E-3</v>
      </c>
      <c r="M139" s="4"/>
      <c r="N139" s="4"/>
      <c r="O139" s="4">
        <f t="shared" ca="1" si="21"/>
        <v>9.8557556726388273E-3</v>
      </c>
      <c r="Q139" s="19">
        <f t="shared" si="15"/>
        <v>25529.053999999996</v>
      </c>
    </row>
    <row r="140" spans="1:24" x14ac:dyDescent="0.2">
      <c r="A140" s="46" t="s">
        <v>2237</v>
      </c>
      <c r="B140" s="45" t="s">
        <v>2232</v>
      </c>
      <c r="C140" s="46">
        <v>40547.557000000001</v>
      </c>
      <c r="D140" s="46"/>
      <c r="E140" s="1">
        <f t="shared" si="12"/>
        <v>-1802.9969372524329</v>
      </c>
      <c r="F140" s="4">
        <f t="shared" si="13"/>
        <v>-1803</v>
      </c>
      <c r="G140" s="1">
        <f t="shared" si="14"/>
        <v>1.9262499990873039E-3</v>
      </c>
      <c r="I140" s="1">
        <f t="shared" si="20"/>
        <v>1.9262499990873039E-3</v>
      </c>
      <c r="M140" s="4"/>
      <c r="N140" s="4"/>
      <c r="O140" s="4">
        <f t="shared" ca="1" si="21"/>
        <v>9.8557556726388273E-3</v>
      </c>
      <c r="Q140" s="19">
        <f t="shared" si="15"/>
        <v>25529.057000000001</v>
      </c>
    </row>
    <row r="141" spans="1:24" x14ac:dyDescent="0.2">
      <c r="A141" s="46" t="s">
        <v>2237</v>
      </c>
      <c r="B141" s="45" t="s">
        <v>2232</v>
      </c>
      <c r="C141" s="46">
        <v>40557.608999999997</v>
      </c>
      <c r="D141" s="46"/>
      <c r="E141" s="1">
        <f t="shared" si="12"/>
        <v>-1787.0142047092058</v>
      </c>
      <c r="F141" s="4">
        <f t="shared" si="13"/>
        <v>-1787</v>
      </c>
      <c r="G141" s="1">
        <f t="shared" si="14"/>
        <v>-8.9337500030524097E-3</v>
      </c>
      <c r="I141" s="1">
        <f t="shared" si="20"/>
        <v>-8.9337500030524097E-3</v>
      </c>
      <c r="M141" s="4"/>
      <c r="N141" s="4"/>
      <c r="O141" s="4">
        <f t="shared" ca="1" si="21"/>
        <v>9.8519566269901198E-3</v>
      </c>
      <c r="Q141" s="19">
        <f t="shared" si="15"/>
        <v>25539.108999999997</v>
      </c>
    </row>
    <row r="142" spans="1:24" x14ac:dyDescent="0.2">
      <c r="A142" s="46" t="s">
        <v>2237</v>
      </c>
      <c r="B142" s="45" t="s">
        <v>2232</v>
      </c>
      <c r="C142" s="46">
        <v>40557.618000000002</v>
      </c>
      <c r="D142" s="46"/>
      <c r="E142" s="1">
        <f t="shared" si="12"/>
        <v>-1786.9998946621529</v>
      </c>
      <c r="F142" s="4">
        <f t="shared" si="13"/>
        <v>-1787</v>
      </c>
      <c r="G142" s="1">
        <f t="shared" si="14"/>
        <v>6.6250002419110388E-5</v>
      </c>
      <c r="I142" s="1">
        <f t="shared" si="20"/>
        <v>6.6250002419110388E-5</v>
      </c>
      <c r="M142" s="4"/>
      <c r="N142" s="4"/>
      <c r="O142" s="4">
        <f t="shared" ca="1" si="21"/>
        <v>9.8519566269901198E-3</v>
      </c>
      <c r="Q142" s="19">
        <f t="shared" si="15"/>
        <v>25539.118000000002</v>
      </c>
    </row>
    <row r="143" spans="1:24" x14ac:dyDescent="0.2">
      <c r="A143" s="46" t="s">
        <v>2237</v>
      </c>
      <c r="B143" s="45" t="s">
        <v>2232</v>
      </c>
      <c r="C143" s="46">
        <v>40562.642999999996</v>
      </c>
      <c r="D143" s="46"/>
      <c r="E143" s="1">
        <f t="shared" si="12"/>
        <v>-1779.0101183957727</v>
      </c>
      <c r="F143" s="4">
        <f t="shared" si="13"/>
        <v>-1779</v>
      </c>
      <c r="G143" s="1">
        <f t="shared" si="14"/>
        <v>-6.3637500061304308E-3</v>
      </c>
      <c r="I143" s="1">
        <f t="shared" si="20"/>
        <v>-6.3637500061304308E-3</v>
      </c>
      <c r="M143" s="4"/>
      <c r="N143" s="4"/>
      <c r="O143" s="4">
        <f t="shared" ca="1" si="21"/>
        <v>9.8500571041657652E-3</v>
      </c>
      <c r="Q143" s="19">
        <f t="shared" si="15"/>
        <v>25544.142999999996</v>
      </c>
    </row>
    <row r="144" spans="1:24" x14ac:dyDescent="0.2">
      <c r="A144" s="47" t="s">
        <v>2178</v>
      </c>
      <c r="B144" s="53"/>
      <c r="C144" s="49">
        <v>40585.919900000001</v>
      </c>
      <c r="D144" s="49"/>
      <c r="E144" s="1">
        <f t="shared" si="12"/>
        <v>-1741.9997257240998</v>
      </c>
      <c r="F144" s="4">
        <f t="shared" si="13"/>
        <v>-1742</v>
      </c>
      <c r="G144" s="1">
        <f t="shared" si="14"/>
        <v>1.7249999655177817E-4</v>
      </c>
      <c r="H144" s="1">
        <f>G144</f>
        <v>1.7249999655177817E-4</v>
      </c>
      <c r="M144" s="4"/>
      <c r="N144" s="4"/>
      <c r="O144" s="4"/>
      <c r="P144" s="1" t="s">
        <v>2166</v>
      </c>
      <c r="Q144" s="19">
        <f t="shared" si="15"/>
        <v>25567.419900000001</v>
      </c>
      <c r="X144" s="1">
        <v>-17299</v>
      </c>
    </row>
    <row r="145" spans="1:35" x14ac:dyDescent="0.2">
      <c r="A145" s="47" t="s">
        <v>1998</v>
      </c>
      <c r="B145" s="48"/>
      <c r="C145" s="49">
        <v>40805.415000000001</v>
      </c>
      <c r="D145" s="49"/>
      <c r="E145" s="1">
        <f t="shared" si="12"/>
        <v>-1393.0013693920032</v>
      </c>
      <c r="F145" s="4">
        <f t="shared" si="13"/>
        <v>-1393</v>
      </c>
      <c r="G145" s="1">
        <f t="shared" si="14"/>
        <v>-8.6125000234460458E-4</v>
      </c>
      <c r="M145" s="4">
        <f>G145</f>
        <v>-8.6125000234460458E-4</v>
      </c>
      <c r="N145" s="4"/>
      <c r="O145" s="4"/>
      <c r="Q145" s="19">
        <f t="shared" si="15"/>
        <v>25786.915000000001</v>
      </c>
      <c r="AE145" s="1">
        <v>10</v>
      </c>
      <c r="AG145" s="1" t="s">
        <v>1997</v>
      </c>
      <c r="AI145" s="1" t="s">
        <v>1993</v>
      </c>
    </row>
    <row r="146" spans="1:35" x14ac:dyDescent="0.2">
      <c r="A146" s="47" t="s">
        <v>1996</v>
      </c>
      <c r="B146" s="48"/>
      <c r="C146" s="49">
        <v>40805.415000000001</v>
      </c>
      <c r="D146" s="49"/>
      <c r="E146" s="1">
        <f t="shared" si="12"/>
        <v>-1393.0013693920032</v>
      </c>
      <c r="F146" s="4">
        <f t="shared" si="13"/>
        <v>-1393</v>
      </c>
      <c r="G146" s="1">
        <f t="shared" si="14"/>
        <v>-8.6125000234460458E-4</v>
      </c>
      <c r="M146" s="4"/>
      <c r="N146" s="4">
        <f>G146</f>
        <v>-8.6125000234460458E-4</v>
      </c>
      <c r="O146" s="4"/>
      <c r="Q146" s="19">
        <f t="shared" si="15"/>
        <v>25786.915000000001</v>
      </c>
      <c r="AD146" s="1" t="s">
        <v>1989</v>
      </c>
      <c r="AI146" s="1" t="s">
        <v>1988</v>
      </c>
    </row>
    <row r="147" spans="1:35" x14ac:dyDescent="0.2">
      <c r="A147" s="47" t="s">
        <v>1999</v>
      </c>
      <c r="B147" s="48"/>
      <c r="C147" s="49">
        <v>40812.339</v>
      </c>
      <c r="D147" s="49"/>
      <c r="E147" s="1">
        <f t="shared" si="12"/>
        <v>-1381.9921731992722</v>
      </c>
      <c r="F147" s="4">
        <f t="shared" si="13"/>
        <v>-1382</v>
      </c>
      <c r="G147" s="1">
        <f t="shared" si="14"/>
        <v>4.9224999966099858E-3</v>
      </c>
      <c r="M147" s="4"/>
      <c r="N147" s="4">
        <f>G147</f>
        <v>4.9224999966099858E-3</v>
      </c>
      <c r="O147" s="4"/>
      <c r="Q147" s="19">
        <f t="shared" si="15"/>
        <v>25793.839</v>
      </c>
      <c r="AD147" s="1" t="s">
        <v>1989</v>
      </c>
      <c r="AI147" s="1" t="s">
        <v>1988</v>
      </c>
    </row>
    <row r="148" spans="1:35" x14ac:dyDescent="0.2">
      <c r="A148" s="47" t="s">
        <v>2000</v>
      </c>
      <c r="B148" s="48"/>
      <c r="C148" s="49">
        <v>40832.457000000002</v>
      </c>
      <c r="D148" s="49"/>
      <c r="E148" s="1">
        <f t="shared" si="12"/>
        <v>-1350.0044480396223</v>
      </c>
      <c r="F148" s="4">
        <f t="shared" si="13"/>
        <v>-1350</v>
      </c>
      <c r="G148" s="1">
        <f t="shared" si="14"/>
        <v>-2.7974999975413084E-3</v>
      </c>
      <c r="M148" s="4">
        <f>G148</f>
        <v>-2.7974999975413084E-3</v>
      </c>
      <c r="N148" s="4"/>
      <c r="O148" s="4"/>
      <c r="Q148" s="19">
        <f t="shared" si="15"/>
        <v>25813.957000000002</v>
      </c>
      <c r="AE148" s="1">
        <v>7</v>
      </c>
      <c r="AG148" s="1" t="s">
        <v>1991</v>
      </c>
      <c r="AI148" s="1" t="s">
        <v>1993</v>
      </c>
    </row>
    <row r="149" spans="1:35" x14ac:dyDescent="0.2">
      <c r="A149" s="47" t="s">
        <v>2000</v>
      </c>
      <c r="B149" s="48"/>
      <c r="C149" s="49">
        <v>40839.377999999997</v>
      </c>
      <c r="D149" s="49"/>
      <c r="E149" s="1">
        <f t="shared" ref="E149:E212" si="22">(C149-C$7)/C$8</f>
        <v>-1339.0000218625794</v>
      </c>
      <c r="F149" s="4">
        <f t="shared" ref="F149:F212" si="23">ROUND(2*E149,0)/2</f>
        <v>-1339</v>
      </c>
      <c r="G149" s="1">
        <f t="shared" ref="G149:G212" si="24">C149-(C$7+F149*C$8)</f>
        <v>-1.375000283587724E-5</v>
      </c>
      <c r="M149" s="4">
        <f>G149</f>
        <v>-1.375000283587724E-5</v>
      </c>
      <c r="N149" s="4"/>
      <c r="O149" s="4"/>
      <c r="Q149" s="19">
        <f t="shared" ref="Q149:Q212" si="25">+C149-15018.5</f>
        <v>25820.877999999997</v>
      </c>
      <c r="AE149" s="1">
        <v>14</v>
      </c>
      <c r="AG149" s="1" t="s">
        <v>2001</v>
      </c>
      <c r="AI149" s="1" t="s">
        <v>1993</v>
      </c>
    </row>
    <row r="150" spans="1:35" x14ac:dyDescent="0.2">
      <c r="A150" s="47" t="s">
        <v>2000</v>
      </c>
      <c r="B150" s="48"/>
      <c r="C150" s="49">
        <v>40851.319000000003</v>
      </c>
      <c r="D150" s="49"/>
      <c r="E150" s="1">
        <f t="shared" si="22"/>
        <v>-1320.0137694452649</v>
      </c>
      <c r="F150" s="4">
        <f t="shared" si="23"/>
        <v>-1320</v>
      </c>
      <c r="G150" s="1">
        <f t="shared" si="24"/>
        <v>-8.6599999995087273E-3</v>
      </c>
      <c r="M150" s="4">
        <f>G150</f>
        <v>-8.6599999995087273E-3</v>
      </c>
      <c r="N150" s="4"/>
      <c r="O150" s="4"/>
      <c r="Q150" s="19">
        <f t="shared" si="25"/>
        <v>25832.819000000003</v>
      </c>
      <c r="AE150" s="1">
        <v>9</v>
      </c>
      <c r="AG150" s="1" t="s">
        <v>1991</v>
      </c>
      <c r="AI150" s="1" t="s">
        <v>1993</v>
      </c>
    </row>
    <row r="151" spans="1:35" x14ac:dyDescent="0.2">
      <c r="A151" s="47" t="s">
        <v>2000</v>
      </c>
      <c r="B151" s="48"/>
      <c r="C151" s="49">
        <v>40851.33</v>
      </c>
      <c r="D151" s="49"/>
      <c r="E151" s="1">
        <f t="shared" si="22"/>
        <v>-1319.9962793877685</v>
      </c>
      <c r="F151" s="4">
        <f t="shared" si="23"/>
        <v>-1320</v>
      </c>
      <c r="G151" s="1">
        <f t="shared" si="24"/>
        <v>2.3399999990942888E-3</v>
      </c>
      <c r="M151" s="4">
        <f>G151</f>
        <v>2.3399999990942888E-3</v>
      </c>
      <c r="N151" s="4"/>
      <c r="O151" s="4"/>
      <c r="Q151" s="19">
        <f t="shared" si="25"/>
        <v>25832.83</v>
      </c>
      <c r="AE151" s="1">
        <v>9</v>
      </c>
      <c r="AG151" s="1" t="s">
        <v>2001</v>
      </c>
      <c r="AI151" s="1" t="s">
        <v>1993</v>
      </c>
    </row>
    <row r="152" spans="1:35" x14ac:dyDescent="0.2">
      <c r="A152" s="47" t="s">
        <v>1999</v>
      </c>
      <c r="B152" s="48"/>
      <c r="C152" s="49">
        <v>40868.315000000002</v>
      </c>
      <c r="D152" s="49"/>
      <c r="E152" s="1">
        <f t="shared" si="22"/>
        <v>-1292.9900406047575</v>
      </c>
      <c r="F152" s="4">
        <f t="shared" si="23"/>
        <v>-1293</v>
      </c>
      <c r="G152" s="1">
        <f t="shared" si="24"/>
        <v>6.2637500013806857E-3</v>
      </c>
      <c r="M152" s="4"/>
      <c r="N152" s="4">
        <f>G152</f>
        <v>6.2637500013806857E-3</v>
      </c>
      <c r="O152" s="4"/>
      <c r="Q152" s="19">
        <f t="shared" si="25"/>
        <v>25849.815000000002</v>
      </c>
      <c r="AD152" s="1" t="s">
        <v>1989</v>
      </c>
      <c r="AI152" s="1" t="s">
        <v>1988</v>
      </c>
    </row>
    <row r="153" spans="1:35" x14ac:dyDescent="0.2">
      <c r="A153" s="47" t="s">
        <v>2002</v>
      </c>
      <c r="B153" s="48"/>
      <c r="C153" s="49">
        <v>40888.434000000001</v>
      </c>
      <c r="D153" s="49"/>
      <c r="E153" s="1">
        <f t="shared" si="22"/>
        <v>-1261.0007254398859</v>
      </c>
      <c r="F153" s="4">
        <f t="shared" si="23"/>
        <v>-1261</v>
      </c>
      <c r="G153" s="1">
        <f t="shared" si="24"/>
        <v>-4.5625000348081812E-4</v>
      </c>
      <c r="M153" s="4">
        <f>G153</f>
        <v>-4.5625000348081812E-4</v>
      </c>
      <c r="N153" s="4"/>
      <c r="O153" s="4"/>
      <c r="Q153" s="19">
        <f t="shared" si="25"/>
        <v>25869.934000000001</v>
      </c>
      <c r="AE153" s="1">
        <v>9</v>
      </c>
      <c r="AG153" s="1" t="s">
        <v>1991</v>
      </c>
      <c r="AI153" s="1" t="s">
        <v>1993</v>
      </c>
    </row>
    <row r="154" spans="1:35" x14ac:dyDescent="0.2">
      <c r="A154" s="47" t="s">
        <v>2002</v>
      </c>
      <c r="B154" s="48"/>
      <c r="C154" s="49">
        <v>40890.322</v>
      </c>
      <c r="D154" s="49"/>
      <c r="E154" s="1">
        <f t="shared" si="22"/>
        <v>-1257.998795571043</v>
      </c>
      <c r="F154" s="4">
        <f t="shared" si="23"/>
        <v>-1258</v>
      </c>
      <c r="G154" s="1">
        <f t="shared" si="24"/>
        <v>7.5749999814433977E-4</v>
      </c>
      <c r="M154" s="4">
        <f>G154</f>
        <v>7.5749999814433977E-4</v>
      </c>
      <c r="N154" s="4"/>
      <c r="O154" s="4"/>
      <c r="Q154" s="19">
        <f t="shared" si="25"/>
        <v>25871.822</v>
      </c>
      <c r="AE154" s="1">
        <v>13</v>
      </c>
      <c r="AG154" s="1" t="s">
        <v>1991</v>
      </c>
      <c r="AI154" s="1" t="s">
        <v>1993</v>
      </c>
    </row>
    <row r="155" spans="1:35" x14ac:dyDescent="0.2">
      <c r="A155" s="47" t="s">
        <v>2004</v>
      </c>
      <c r="B155" s="48"/>
      <c r="C155" s="49">
        <v>40939.381000000001</v>
      </c>
      <c r="D155" s="49"/>
      <c r="E155" s="1">
        <f t="shared" si="22"/>
        <v>-1179.9947291326728</v>
      </c>
      <c r="F155" s="4">
        <f t="shared" si="23"/>
        <v>-1180</v>
      </c>
      <c r="G155" s="1">
        <f t="shared" si="24"/>
        <v>3.3150000017485581E-3</v>
      </c>
      <c r="M155" s="4">
        <f>G155</f>
        <v>3.3150000017485581E-3</v>
      </c>
      <c r="N155" s="4"/>
      <c r="O155" s="4"/>
      <c r="Q155" s="19">
        <f t="shared" si="25"/>
        <v>25920.881000000001</v>
      </c>
      <c r="AE155" s="1">
        <v>12</v>
      </c>
      <c r="AG155" s="1" t="s">
        <v>2001</v>
      </c>
      <c r="AI155" s="1" t="s">
        <v>1993</v>
      </c>
    </row>
    <row r="156" spans="1:35" x14ac:dyDescent="0.2">
      <c r="A156" s="47" t="s">
        <v>2003</v>
      </c>
      <c r="B156" s="48"/>
      <c r="C156" s="49">
        <v>40939.381000000001</v>
      </c>
      <c r="D156" s="49"/>
      <c r="E156" s="1">
        <f t="shared" si="22"/>
        <v>-1179.9947291326728</v>
      </c>
      <c r="F156" s="4">
        <f t="shared" si="23"/>
        <v>-1180</v>
      </c>
      <c r="G156" s="1">
        <f t="shared" si="24"/>
        <v>3.3150000017485581E-3</v>
      </c>
      <c r="M156" s="4"/>
      <c r="N156" s="4">
        <f>G156</f>
        <v>3.3150000017485581E-3</v>
      </c>
      <c r="O156" s="4"/>
      <c r="Q156" s="19">
        <f t="shared" si="25"/>
        <v>25920.881000000001</v>
      </c>
      <c r="AD156" s="1" t="s">
        <v>1989</v>
      </c>
      <c r="AI156" s="1" t="s">
        <v>1988</v>
      </c>
    </row>
    <row r="157" spans="1:35" x14ac:dyDescent="0.2">
      <c r="A157" s="47" t="s">
        <v>2178</v>
      </c>
      <c r="B157" s="53"/>
      <c r="C157" s="49">
        <v>40950.6993</v>
      </c>
      <c r="D157" s="49"/>
      <c r="E157" s="1">
        <f t="shared" si="22"/>
        <v>-1161.998572970311</v>
      </c>
      <c r="F157" s="4">
        <f t="shared" si="23"/>
        <v>-1162</v>
      </c>
      <c r="G157" s="1">
        <f t="shared" si="24"/>
        <v>8.9750000188359991E-4</v>
      </c>
      <c r="H157" s="1">
        <f>G157</f>
        <v>8.9750000188359991E-4</v>
      </c>
      <c r="M157" s="4"/>
      <c r="N157" s="4"/>
      <c r="O157" s="4"/>
      <c r="P157" s="1" t="s">
        <v>2166</v>
      </c>
      <c r="Q157" s="19">
        <f t="shared" si="25"/>
        <v>25932.1993</v>
      </c>
      <c r="X157" s="1">
        <v>-16719</v>
      </c>
    </row>
    <row r="158" spans="1:35" x14ac:dyDescent="0.2">
      <c r="A158" s="47" t="s">
        <v>2171</v>
      </c>
      <c r="B158" s="53"/>
      <c r="C158" s="49">
        <v>41141.889020000002</v>
      </c>
      <c r="D158" s="49"/>
      <c r="E158" s="1">
        <f t="shared" si="22"/>
        <v>-858.0059187944571</v>
      </c>
      <c r="F158" s="4">
        <f t="shared" si="23"/>
        <v>-858</v>
      </c>
      <c r="G158" s="1">
        <f t="shared" si="24"/>
        <v>-3.7224999978207052E-3</v>
      </c>
      <c r="H158" s="1">
        <f>G158</f>
        <v>-3.7224999978207052E-3</v>
      </c>
      <c r="M158" s="4"/>
      <c r="N158" s="4"/>
      <c r="O158" s="4"/>
      <c r="P158" s="1" t="s">
        <v>2166</v>
      </c>
      <c r="Q158" s="19">
        <f t="shared" si="25"/>
        <v>26123.389020000002</v>
      </c>
      <c r="X158" s="1">
        <v>-16415</v>
      </c>
    </row>
    <row r="159" spans="1:35" x14ac:dyDescent="0.2">
      <c r="A159" s="47" t="s">
        <v>2006</v>
      </c>
      <c r="B159" s="48"/>
      <c r="C159" s="49">
        <v>41178.374000000003</v>
      </c>
      <c r="D159" s="49"/>
      <c r="E159" s="1">
        <f t="shared" si="22"/>
        <v>-799.99460988227736</v>
      </c>
      <c r="F159" s="4">
        <f t="shared" si="23"/>
        <v>-800</v>
      </c>
      <c r="G159" s="1">
        <f t="shared" si="24"/>
        <v>3.390000005310867E-3</v>
      </c>
      <c r="M159" s="4">
        <f>G159</f>
        <v>3.390000005310867E-3</v>
      </c>
      <c r="N159" s="4"/>
      <c r="O159" s="4"/>
      <c r="Q159" s="19">
        <f t="shared" si="25"/>
        <v>26159.874000000003</v>
      </c>
      <c r="AE159" s="1">
        <v>6</v>
      </c>
      <c r="AG159" s="1" t="s">
        <v>1991</v>
      </c>
      <c r="AI159" s="1" t="s">
        <v>1993</v>
      </c>
    </row>
    <row r="160" spans="1:35" x14ac:dyDescent="0.2">
      <c r="A160" s="47" t="s">
        <v>2005</v>
      </c>
      <c r="B160" s="48"/>
      <c r="C160" s="49">
        <v>41178.374000000003</v>
      </c>
      <c r="D160" s="49"/>
      <c r="E160" s="1">
        <f t="shared" si="22"/>
        <v>-799.99460988227736</v>
      </c>
      <c r="F160" s="4">
        <f t="shared" si="23"/>
        <v>-800</v>
      </c>
      <c r="G160" s="1">
        <f t="shared" si="24"/>
        <v>3.390000005310867E-3</v>
      </c>
      <c r="M160" s="4"/>
      <c r="N160" s="4">
        <f>G160</f>
        <v>3.390000005310867E-3</v>
      </c>
      <c r="O160" s="4"/>
      <c r="Q160" s="19">
        <f t="shared" si="25"/>
        <v>26159.874000000003</v>
      </c>
      <c r="AD160" s="1" t="s">
        <v>1989</v>
      </c>
      <c r="AI160" s="1" t="s">
        <v>1988</v>
      </c>
    </row>
    <row r="161" spans="1:35" x14ac:dyDescent="0.2">
      <c r="A161" s="47" t="s">
        <v>2008</v>
      </c>
      <c r="B161" s="48"/>
      <c r="C161" s="49">
        <v>41246.283000000003</v>
      </c>
      <c r="D161" s="49"/>
      <c r="E161" s="1">
        <f t="shared" si="22"/>
        <v>-692.01894491227927</v>
      </c>
      <c r="F161" s="4">
        <f t="shared" si="23"/>
        <v>-692</v>
      </c>
      <c r="G161" s="1">
        <f t="shared" si="24"/>
        <v>-1.1914999995497055E-2</v>
      </c>
      <c r="M161" s="4">
        <f>G161</f>
        <v>-1.1914999995497055E-2</v>
      </c>
      <c r="N161" s="4"/>
      <c r="O161" s="4"/>
      <c r="Q161" s="19">
        <f t="shared" si="25"/>
        <v>26227.783000000003</v>
      </c>
      <c r="AE161" s="1">
        <v>9</v>
      </c>
      <c r="AG161" s="1" t="s">
        <v>1991</v>
      </c>
      <c r="AI161" s="1" t="s">
        <v>1993</v>
      </c>
    </row>
    <row r="162" spans="1:35" x14ac:dyDescent="0.2">
      <c r="A162" s="47" t="s">
        <v>2007</v>
      </c>
      <c r="B162" s="48"/>
      <c r="C162" s="49">
        <v>41246.283000000003</v>
      </c>
      <c r="D162" s="49"/>
      <c r="E162" s="1">
        <f t="shared" si="22"/>
        <v>-692.01894491227927</v>
      </c>
      <c r="F162" s="4">
        <f t="shared" si="23"/>
        <v>-692</v>
      </c>
      <c r="G162" s="1">
        <f t="shared" si="24"/>
        <v>-1.1914999995497055E-2</v>
      </c>
      <c r="M162" s="4"/>
      <c r="N162" s="4">
        <f>G162</f>
        <v>-1.1914999995497055E-2</v>
      </c>
      <c r="O162" s="4"/>
      <c r="Q162" s="19">
        <f t="shared" si="25"/>
        <v>26227.783000000003</v>
      </c>
      <c r="AD162" s="1" t="s">
        <v>1989</v>
      </c>
      <c r="AI162" s="1" t="s">
        <v>1988</v>
      </c>
    </row>
    <row r="163" spans="1:35" x14ac:dyDescent="0.2">
      <c r="A163" s="47" t="s">
        <v>2010</v>
      </c>
      <c r="B163" s="48"/>
      <c r="C163" s="49">
        <v>41300.380299999997</v>
      </c>
      <c r="D163" s="49"/>
      <c r="E163" s="1">
        <f t="shared" si="22"/>
        <v>-606.00395513800993</v>
      </c>
      <c r="F163" s="4">
        <f t="shared" si="23"/>
        <v>-606</v>
      </c>
      <c r="G163" s="1">
        <f t="shared" si="24"/>
        <v>-2.4875000017345883E-3</v>
      </c>
      <c r="I163" s="1">
        <f>G163</f>
        <v>-2.4875000017345883E-3</v>
      </c>
      <c r="M163" s="4"/>
      <c r="N163" s="4"/>
      <c r="O163" s="4"/>
      <c r="Q163" s="19">
        <f t="shared" si="25"/>
        <v>26281.880299999997</v>
      </c>
      <c r="AD163" s="1" t="s">
        <v>2009</v>
      </c>
      <c r="AI163" s="1" t="s">
        <v>1988</v>
      </c>
    </row>
    <row r="164" spans="1:35" x14ac:dyDescent="0.2">
      <c r="A164" s="47" t="s">
        <v>2178</v>
      </c>
      <c r="B164" s="53"/>
      <c r="C164" s="49">
        <v>41316.107600000003</v>
      </c>
      <c r="D164" s="49"/>
      <c r="E164" s="1">
        <f t="shared" si="22"/>
        <v>-580.99746592916733</v>
      </c>
      <c r="F164" s="4">
        <f t="shared" si="23"/>
        <v>-581</v>
      </c>
      <c r="G164" s="1">
        <f t="shared" si="24"/>
        <v>1.5937499993015081E-3</v>
      </c>
      <c r="H164" s="1">
        <f>G164</f>
        <v>1.5937499993015081E-3</v>
      </c>
      <c r="M164" s="4"/>
      <c r="N164" s="4"/>
      <c r="O164" s="4"/>
      <c r="P164" s="1" t="s">
        <v>2166</v>
      </c>
      <c r="Q164" s="19">
        <f t="shared" si="25"/>
        <v>26297.607600000003</v>
      </c>
      <c r="X164" s="1">
        <v>-16138</v>
      </c>
    </row>
    <row r="165" spans="1:35" x14ac:dyDescent="0.2">
      <c r="A165" s="46" t="s">
        <v>2278</v>
      </c>
      <c r="B165" s="45" t="s">
        <v>2232</v>
      </c>
      <c r="C165" s="46">
        <v>41508.556299999997</v>
      </c>
      <c r="D165" s="46">
        <v>2.9999999999999997E-4</v>
      </c>
      <c r="E165" s="1">
        <f t="shared" si="22"/>
        <v>-275.00302697245951</v>
      </c>
      <c r="F165" s="4">
        <f t="shared" si="23"/>
        <v>-275</v>
      </c>
      <c r="G165" s="1">
        <f t="shared" si="24"/>
        <v>-1.9037500023841858E-3</v>
      </c>
      <c r="M165" s="4"/>
      <c r="N165" s="4">
        <f>G165</f>
        <v>-1.9037500023841858E-3</v>
      </c>
      <c r="O165" s="4">
        <f ca="1">+C$11+C$12*F165</f>
        <v>9.49294681318728E-3</v>
      </c>
      <c r="Q165" s="19">
        <f t="shared" si="25"/>
        <v>26490.056299999997</v>
      </c>
    </row>
    <row r="166" spans="1:35" x14ac:dyDescent="0.2">
      <c r="A166" s="47" t="s">
        <v>2012</v>
      </c>
      <c r="B166" s="48"/>
      <c r="C166" s="49">
        <v>41515.478000000003</v>
      </c>
      <c r="D166" s="49"/>
      <c r="E166" s="1">
        <f t="shared" si="22"/>
        <v>-263.9974877917395</v>
      </c>
      <c r="F166" s="4">
        <f t="shared" si="23"/>
        <v>-264</v>
      </c>
      <c r="G166" s="1">
        <f t="shared" si="24"/>
        <v>1.5800000037415884E-3</v>
      </c>
      <c r="M166" s="4">
        <f>G166</f>
        <v>1.5800000037415884E-3</v>
      </c>
      <c r="N166" s="4"/>
      <c r="O166" s="4"/>
      <c r="Q166" s="19">
        <f t="shared" si="25"/>
        <v>26496.978000000003</v>
      </c>
      <c r="AE166" s="1">
        <v>11</v>
      </c>
      <c r="AG166" s="1" t="s">
        <v>2011</v>
      </c>
      <c r="AI166" s="1" t="s">
        <v>1993</v>
      </c>
    </row>
    <row r="167" spans="1:35" x14ac:dyDescent="0.2">
      <c r="A167" s="47" t="s">
        <v>2013</v>
      </c>
      <c r="B167" s="48"/>
      <c r="C167" s="49">
        <v>41522.400000000001</v>
      </c>
      <c r="D167" s="49"/>
      <c r="E167" s="1">
        <f t="shared" si="22"/>
        <v>-252.99147160946345</v>
      </c>
      <c r="F167" s="4">
        <f t="shared" si="23"/>
        <v>-253</v>
      </c>
      <c r="G167" s="1">
        <f t="shared" si="24"/>
        <v>5.3637500022887252E-3</v>
      </c>
      <c r="M167" s="4">
        <f>G167</f>
        <v>5.3637500022887252E-3</v>
      </c>
      <c r="N167" s="4"/>
      <c r="O167" s="4"/>
      <c r="Q167" s="19">
        <f t="shared" si="25"/>
        <v>26503.9</v>
      </c>
      <c r="AD167" s="1" t="s">
        <v>1989</v>
      </c>
      <c r="AE167" s="1">
        <v>10</v>
      </c>
      <c r="AG167" s="1" t="s">
        <v>1997</v>
      </c>
      <c r="AI167" s="1" t="s">
        <v>1993</v>
      </c>
    </row>
    <row r="168" spans="1:35" x14ac:dyDescent="0.2">
      <c r="A168" s="47" t="s">
        <v>2012</v>
      </c>
      <c r="B168" s="48"/>
      <c r="C168" s="49">
        <v>41542.523999999998</v>
      </c>
      <c r="D168" s="49"/>
      <c r="E168" s="1">
        <f t="shared" si="22"/>
        <v>-220.99420641846024</v>
      </c>
      <c r="F168" s="4">
        <f t="shared" si="23"/>
        <v>-221</v>
      </c>
      <c r="G168" s="1">
        <f t="shared" si="24"/>
        <v>3.6437499948078766E-3</v>
      </c>
      <c r="M168" s="4">
        <f>G168</f>
        <v>3.6437499948078766E-3</v>
      </c>
      <c r="N168" s="4"/>
      <c r="O168" s="4"/>
      <c r="Q168" s="19">
        <f t="shared" si="25"/>
        <v>26524.023999999998</v>
      </c>
      <c r="AE168" s="1">
        <v>12</v>
      </c>
      <c r="AG168" s="1" t="s">
        <v>2001</v>
      </c>
      <c r="AI168" s="1" t="s">
        <v>1993</v>
      </c>
    </row>
    <row r="169" spans="1:35" x14ac:dyDescent="0.2">
      <c r="A169" s="47" t="s">
        <v>2012</v>
      </c>
      <c r="B169" s="48"/>
      <c r="C169" s="49">
        <v>41561.385999999999</v>
      </c>
      <c r="D169" s="49"/>
      <c r="E169" s="1">
        <f t="shared" si="22"/>
        <v>-191.00352782410278</v>
      </c>
      <c r="F169" s="4">
        <f t="shared" si="23"/>
        <v>-191</v>
      </c>
      <c r="G169" s="1">
        <f t="shared" si="24"/>
        <v>-2.2187499998835847E-3</v>
      </c>
      <c r="M169" s="4">
        <f>G169</f>
        <v>-2.2187499998835847E-3</v>
      </c>
      <c r="N169" s="4"/>
      <c r="O169" s="4"/>
      <c r="Q169" s="19">
        <f t="shared" si="25"/>
        <v>26542.885999999999</v>
      </c>
      <c r="AE169" s="1">
        <v>8</v>
      </c>
      <c r="AG169" s="1" t="s">
        <v>1997</v>
      </c>
      <c r="AI169" s="1" t="s">
        <v>1993</v>
      </c>
    </row>
    <row r="170" spans="1:35" x14ac:dyDescent="0.2">
      <c r="A170" s="47" t="s">
        <v>2012</v>
      </c>
      <c r="B170" s="48"/>
      <c r="C170" s="49">
        <v>41566.417999999998</v>
      </c>
      <c r="D170" s="49"/>
      <c r="E170" s="1">
        <f t="shared" si="22"/>
        <v>-183.00262152112452</v>
      </c>
      <c r="F170" s="4">
        <f t="shared" si="23"/>
        <v>-183</v>
      </c>
      <c r="G170" s="1">
        <f t="shared" si="24"/>
        <v>-1.6487500033690594E-3</v>
      </c>
      <c r="M170" s="4">
        <f>G170</f>
        <v>-1.6487500033690594E-3</v>
      </c>
      <c r="N170" s="4"/>
      <c r="O170" s="4"/>
      <c r="Q170" s="19">
        <f t="shared" si="25"/>
        <v>26547.917999999998</v>
      </c>
      <c r="AE170" s="1">
        <v>10</v>
      </c>
      <c r="AG170" s="1" t="s">
        <v>2001</v>
      </c>
      <c r="AI170" s="1" t="s">
        <v>1993</v>
      </c>
    </row>
    <row r="171" spans="1:35" x14ac:dyDescent="0.2">
      <c r="A171" s="47" t="s">
        <v>1987</v>
      </c>
      <c r="B171" s="48"/>
      <c r="C171" s="49">
        <v>41573.336000000003</v>
      </c>
      <c r="D171" s="49"/>
      <c r="E171" s="1">
        <f t="shared" si="22"/>
        <v>-172.00296535974672</v>
      </c>
      <c r="F171" s="4">
        <f t="shared" si="23"/>
        <v>-172</v>
      </c>
      <c r="G171" s="1">
        <f t="shared" si="24"/>
        <v>-1.8649999983608723E-3</v>
      </c>
      <c r="M171" s="4"/>
      <c r="N171" s="4">
        <f>G171</f>
        <v>-1.8649999983608723E-3</v>
      </c>
      <c r="O171" s="4"/>
      <c r="Q171" s="19">
        <f t="shared" si="25"/>
        <v>26554.836000000003</v>
      </c>
      <c r="AD171" s="1" t="s">
        <v>1986</v>
      </c>
      <c r="AI171" s="1" t="s">
        <v>1988</v>
      </c>
    </row>
    <row r="172" spans="1:35" x14ac:dyDescent="0.2">
      <c r="A172" s="47" t="s">
        <v>2012</v>
      </c>
      <c r="B172" s="48"/>
      <c r="C172" s="49">
        <v>41583.392999999996</v>
      </c>
      <c r="D172" s="49"/>
      <c r="E172" s="1">
        <f t="shared" si="22"/>
        <v>-156.01228279038824</v>
      </c>
      <c r="F172" s="4">
        <f t="shared" si="23"/>
        <v>-156</v>
      </c>
      <c r="G172" s="1">
        <f t="shared" si="24"/>
        <v>-7.7250000031199306E-3</v>
      </c>
      <c r="M172" s="4">
        <f>G172</f>
        <v>-7.7250000031199306E-3</v>
      </c>
      <c r="N172" s="4"/>
      <c r="O172" s="4"/>
      <c r="Q172" s="19">
        <f t="shared" si="25"/>
        <v>26564.892999999996</v>
      </c>
      <c r="AE172" s="1">
        <v>13</v>
      </c>
      <c r="AG172" s="1" t="s">
        <v>2014</v>
      </c>
      <c r="AI172" s="1" t="s">
        <v>1993</v>
      </c>
    </row>
    <row r="173" spans="1:35" x14ac:dyDescent="0.2">
      <c r="A173" s="47" t="s">
        <v>2012</v>
      </c>
      <c r="B173" s="48"/>
      <c r="C173" s="49">
        <v>41583.402999999998</v>
      </c>
      <c r="D173" s="49"/>
      <c r="E173" s="1">
        <f t="shared" si="22"/>
        <v>-155.9963827381136</v>
      </c>
      <c r="F173" s="4">
        <f t="shared" si="23"/>
        <v>-156</v>
      </c>
      <c r="G173" s="1">
        <f t="shared" si="24"/>
        <v>2.2749999989173375E-3</v>
      </c>
      <c r="M173" s="4">
        <f>G173</f>
        <v>2.2749999989173375E-3</v>
      </c>
      <c r="N173" s="4"/>
      <c r="O173" s="4"/>
      <c r="Q173" s="19">
        <f t="shared" si="25"/>
        <v>26564.902999999998</v>
      </c>
      <c r="AE173" s="1">
        <v>10</v>
      </c>
      <c r="AG173" s="1" t="s">
        <v>2001</v>
      </c>
      <c r="AI173" s="1" t="s">
        <v>1993</v>
      </c>
    </row>
    <row r="174" spans="1:35" x14ac:dyDescent="0.2">
      <c r="A174" s="47" t="s">
        <v>2015</v>
      </c>
      <c r="B174" s="48"/>
      <c r="C174" s="49">
        <v>41595.334999999999</v>
      </c>
      <c r="D174" s="49"/>
      <c r="E174" s="1">
        <f t="shared" si="22"/>
        <v>-137.02444036785192</v>
      </c>
      <c r="F174" s="4">
        <f t="shared" si="23"/>
        <v>-137</v>
      </c>
      <c r="G174" s="1">
        <f t="shared" si="24"/>
        <v>-1.5371250003227033E-2</v>
      </c>
      <c r="M174" s="4">
        <f>G174</f>
        <v>-1.5371250003227033E-2</v>
      </c>
      <c r="N174" s="4"/>
      <c r="O174" s="4"/>
      <c r="Q174" s="19">
        <f t="shared" si="25"/>
        <v>26576.834999999999</v>
      </c>
      <c r="AD174" s="1" t="s">
        <v>1989</v>
      </c>
      <c r="AE174" s="1">
        <v>11</v>
      </c>
      <c r="AG174" s="1" t="s">
        <v>2014</v>
      </c>
      <c r="AI174" s="1" t="s">
        <v>1993</v>
      </c>
    </row>
    <row r="175" spans="1:35" x14ac:dyDescent="0.2">
      <c r="A175" s="47" t="s">
        <v>1987</v>
      </c>
      <c r="B175" s="48"/>
      <c r="C175" s="49">
        <v>41595.347999999998</v>
      </c>
      <c r="D175" s="49"/>
      <c r="E175" s="1">
        <f t="shared" si="22"/>
        <v>-137.00377029990065</v>
      </c>
      <c r="F175" s="4">
        <f t="shared" si="23"/>
        <v>-137</v>
      </c>
      <c r="G175" s="1">
        <f t="shared" si="24"/>
        <v>-2.371250004216563E-3</v>
      </c>
      <c r="M175" s="4"/>
      <c r="N175" s="4">
        <f>G175</f>
        <v>-2.371250004216563E-3</v>
      </c>
      <c r="O175" s="4"/>
      <c r="Q175" s="19">
        <f t="shared" si="25"/>
        <v>26576.847999999998</v>
      </c>
      <c r="AD175" s="1" t="s">
        <v>1986</v>
      </c>
      <c r="AI175" s="1" t="s">
        <v>1988</v>
      </c>
    </row>
    <row r="176" spans="1:35" x14ac:dyDescent="0.2">
      <c r="A176" s="47" t="s">
        <v>2015</v>
      </c>
      <c r="B176" s="48"/>
      <c r="C176" s="49">
        <v>41595.349000000002</v>
      </c>
      <c r="D176" s="49"/>
      <c r="E176" s="1">
        <f t="shared" si="22"/>
        <v>-137.0021802946674</v>
      </c>
      <c r="F176" s="4">
        <f t="shared" si="23"/>
        <v>-137</v>
      </c>
      <c r="G176" s="1">
        <f t="shared" si="24"/>
        <v>-1.3712500003748573E-3</v>
      </c>
      <c r="M176" s="4">
        <f>G176</f>
        <v>-1.3712500003748573E-3</v>
      </c>
      <c r="N176" s="4"/>
      <c r="O176" s="4"/>
      <c r="Q176" s="19">
        <f t="shared" si="25"/>
        <v>26576.849000000002</v>
      </c>
      <c r="AD176" s="1" t="s">
        <v>1989</v>
      </c>
      <c r="AE176" s="1">
        <v>9</v>
      </c>
      <c r="AG176" s="1" t="s">
        <v>1991</v>
      </c>
      <c r="AI176" s="1" t="s">
        <v>1993</v>
      </c>
    </row>
    <row r="177" spans="1:35" x14ac:dyDescent="0.2">
      <c r="A177" s="46" t="s">
        <v>2278</v>
      </c>
      <c r="B177" s="45" t="s">
        <v>2232</v>
      </c>
      <c r="C177" s="46">
        <v>41598.491099999999</v>
      </c>
      <c r="D177" s="46">
        <v>5.9999999999999995E-4</v>
      </c>
      <c r="E177" s="1">
        <f t="shared" si="22"/>
        <v>-132.00622487046826</v>
      </c>
      <c r="F177" s="4">
        <f t="shared" si="23"/>
        <v>-132</v>
      </c>
      <c r="G177" s="1">
        <f t="shared" si="24"/>
        <v>-3.9150000011431985E-3</v>
      </c>
      <c r="M177" s="4"/>
      <c r="N177" s="4">
        <f>G177</f>
        <v>-3.9150000011431985E-3</v>
      </c>
      <c r="O177" s="4">
        <f ca="1">+C$11+C$12*F177</f>
        <v>9.458992842701958E-3</v>
      </c>
      <c r="Q177" s="19">
        <f t="shared" si="25"/>
        <v>26579.991099999999</v>
      </c>
    </row>
    <row r="178" spans="1:35" x14ac:dyDescent="0.2">
      <c r="A178" s="46" t="s">
        <v>2243</v>
      </c>
      <c r="B178" s="45" t="s">
        <v>2232</v>
      </c>
      <c r="C178" s="46">
        <v>41598.491199999997</v>
      </c>
      <c r="D178" s="46">
        <v>1E-3</v>
      </c>
      <c r="E178" s="1">
        <f t="shared" si="22"/>
        <v>-132.00606586994954</v>
      </c>
      <c r="F178" s="4">
        <f t="shared" si="23"/>
        <v>-132</v>
      </c>
      <c r="G178" s="1">
        <f t="shared" si="24"/>
        <v>-3.8150000036694109E-3</v>
      </c>
      <c r="I178" s="1">
        <f>G178</f>
        <v>-3.8150000036694109E-3</v>
      </c>
      <c r="M178" s="4"/>
      <c r="N178" s="4"/>
      <c r="O178" s="4">
        <f ca="1">+C$11+C$12*F178</f>
        <v>9.458992842701958E-3</v>
      </c>
      <c r="Q178" s="19">
        <f t="shared" si="25"/>
        <v>26579.991199999997</v>
      </c>
    </row>
    <row r="179" spans="1:35" x14ac:dyDescent="0.2">
      <c r="A179" s="47" t="s">
        <v>1987</v>
      </c>
      <c r="B179" s="48"/>
      <c r="C179" s="49">
        <v>41598.495000000003</v>
      </c>
      <c r="D179" s="49"/>
      <c r="E179" s="1">
        <f t="shared" si="22"/>
        <v>-132.00002385007707</v>
      </c>
      <c r="F179" s="4">
        <f t="shared" si="23"/>
        <v>-132</v>
      </c>
      <c r="G179" s="1">
        <f t="shared" si="24"/>
        <v>-1.4999997802078724E-5</v>
      </c>
      <c r="M179" s="4"/>
      <c r="N179" s="4">
        <f>G179</f>
        <v>-1.4999997802078724E-5</v>
      </c>
      <c r="O179" s="4"/>
      <c r="Q179" s="19">
        <f t="shared" si="25"/>
        <v>26579.995000000003</v>
      </c>
      <c r="AD179" s="1" t="s">
        <v>1986</v>
      </c>
      <c r="AI179" s="1" t="s">
        <v>1988</v>
      </c>
    </row>
    <row r="180" spans="1:35" x14ac:dyDescent="0.2">
      <c r="A180" s="47" t="s">
        <v>1987</v>
      </c>
      <c r="B180" s="48"/>
      <c r="C180" s="49">
        <v>41602.264999999999</v>
      </c>
      <c r="D180" s="49"/>
      <c r="E180" s="1">
        <f t="shared" si="22"/>
        <v>-126.00570414375613</v>
      </c>
      <c r="F180" s="4">
        <f t="shared" si="23"/>
        <v>-126</v>
      </c>
      <c r="G180" s="1">
        <f t="shared" si="24"/>
        <v>-3.5875000030500814E-3</v>
      </c>
      <c r="M180" s="4"/>
      <c r="N180" s="4">
        <f>G180</f>
        <v>-3.5875000030500814E-3</v>
      </c>
      <c r="O180" s="4"/>
      <c r="Q180" s="19">
        <f t="shared" si="25"/>
        <v>26583.764999999999</v>
      </c>
      <c r="AD180" s="1" t="s">
        <v>1986</v>
      </c>
      <c r="AI180" s="1" t="s">
        <v>1988</v>
      </c>
    </row>
    <row r="181" spans="1:35" x14ac:dyDescent="0.2">
      <c r="A181" s="46" t="s">
        <v>2240</v>
      </c>
      <c r="B181" s="45"/>
      <c r="C181" s="46">
        <v>41619.245799999997</v>
      </c>
      <c r="D181" s="46"/>
      <c r="E181" s="1">
        <f t="shared" si="22"/>
        <v>-99.006143382704039</v>
      </c>
      <c r="F181" s="4">
        <f t="shared" si="23"/>
        <v>-99</v>
      </c>
      <c r="G181" s="1">
        <f t="shared" si="24"/>
        <v>-3.8637500038021244E-3</v>
      </c>
      <c r="I181" s="1">
        <f>G181</f>
        <v>-3.8637500038021244E-3</v>
      </c>
      <c r="M181" s="4"/>
      <c r="N181" s="4"/>
      <c r="O181" s="4">
        <f ca="1">+C$11+C$12*F181</f>
        <v>9.4511573110514988E-3</v>
      </c>
      <c r="Q181" s="19">
        <f t="shared" si="25"/>
        <v>26600.745799999997</v>
      </c>
    </row>
    <row r="182" spans="1:35" x14ac:dyDescent="0.2">
      <c r="A182" s="47" t="s">
        <v>2015</v>
      </c>
      <c r="B182" s="48"/>
      <c r="C182" s="49">
        <v>41624.29</v>
      </c>
      <c r="D182" s="49"/>
      <c r="E182" s="1">
        <f t="shared" si="22"/>
        <v>-90.985839015947221</v>
      </c>
      <c r="F182" s="4">
        <f t="shared" si="23"/>
        <v>-91</v>
      </c>
      <c r="G182" s="1">
        <f t="shared" si="24"/>
        <v>8.9062499973806553E-3</v>
      </c>
      <c r="M182" s="4">
        <f>G182</f>
        <v>8.9062499973806553E-3</v>
      </c>
      <c r="N182" s="4"/>
      <c r="O182" s="4"/>
      <c r="Q182" s="19">
        <f t="shared" si="25"/>
        <v>26605.79</v>
      </c>
      <c r="AD182" s="1" t="s">
        <v>1989</v>
      </c>
      <c r="AE182" s="1">
        <v>11</v>
      </c>
      <c r="AG182" s="1" t="s">
        <v>2014</v>
      </c>
      <c r="AI182" s="1" t="s">
        <v>1993</v>
      </c>
    </row>
    <row r="183" spans="1:35" x14ac:dyDescent="0.2">
      <c r="A183" s="46" t="s">
        <v>2242</v>
      </c>
      <c r="B183" s="45" t="s">
        <v>2232</v>
      </c>
      <c r="C183" s="46">
        <v>41627.422700000003</v>
      </c>
      <c r="D183" s="46">
        <v>1.1999999999999999E-3</v>
      </c>
      <c r="E183" s="1">
        <f t="shared" si="22"/>
        <v>-86.004829640875826</v>
      </c>
      <c r="F183" s="4">
        <f t="shared" si="23"/>
        <v>-86</v>
      </c>
      <c r="G183" s="1">
        <f t="shared" si="24"/>
        <v>-3.0374999987543561E-3</v>
      </c>
      <c r="I183" s="1">
        <f>G183</f>
        <v>-3.0374999987543561E-3</v>
      </c>
      <c r="M183" s="4"/>
      <c r="N183" s="4"/>
      <c r="O183" s="4">
        <f ca="1">+C$11+C$12*F183</f>
        <v>9.4480705864619253E-3</v>
      </c>
      <c r="Q183" s="19">
        <f t="shared" si="25"/>
        <v>26608.922700000003</v>
      </c>
    </row>
    <row r="184" spans="1:35" x14ac:dyDescent="0.2">
      <c r="A184" s="46" t="s">
        <v>2278</v>
      </c>
      <c r="B184" s="45" t="s">
        <v>2232</v>
      </c>
      <c r="C184" s="46">
        <v>41627.4228</v>
      </c>
      <c r="D184" s="46">
        <v>1E-4</v>
      </c>
      <c r="E184" s="1">
        <f t="shared" si="22"/>
        <v>-86.004670640357133</v>
      </c>
      <c r="F184" s="4">
        <f t="shared" si="23"/>
        <v>-86</v>
      </c>
      <c r="G184" s="1">
        <f t="shared" si="24"/>
        <v>-2.9375000012805685E-3</v>
      </c>
      <c r="M184" s="4"/>
      <c r="N184" s="4">
        <f>G184</f>
        <v>-2.9375000012805685E-3</v>
      </c>
      <c r="O184" s="4">
        <f ca="1">+C$11+C$12*F184</f>
        <v>9.4480705864619253E-3</v>
      </c>
      <c r="Q184" s="19">
        <f t="shared" si="25"/>
        <v>26608.9228</v>
      </c>
    </row>
    <row r="185" spans="1:35" x14ac:dyDescent="0.2">
      <c r="A185" s="47" t="s">
        <v>2015</v>
      </c>
      <c r="B185" s="48"/>
      <c r="C185" s="49">
        <v>41629.311999999998</v>
      </c>
      <c r="D185" s="49"/>
      <c r="E185" s="1">
        <f t="shared" si="22"/>
        <v>-83.000832765243615</v>
      </c>
      <c r="F185" s="4">
        <f t="shared" si="23"/>
        <v>-83</v>
      </c>
      <c r="G185" s="1">
        <f t="shared" si="24"/>
        <v>-5.2375000086612999E-4</v>
      </c>
      <c r="M185" s="4">
        <f>G185</f>
        <v>-5.2375000086612999E-4</v>
      </c>
      <c r="N185" s="4"/>
      <c r="O185" s="4"/>
      <c r="Q185" s="19">
        <f t="shared" si="25"/>
        <v>26610.811999999998</v>
      </c>
      <c r="AD185" s="1" t="s">
        <v>1989</v>
      </c>
      <c r="AE185" s="1">
        <v>10</v>
      </c>
      <c r="AG185" s="1" t="s">
        <v>2014</v>
      </c>
      <c r="AI185" s="1" t="s">
        <v>1993</v>
      </c>
    </row>
    <row r="186" spans="1:35" x14ac:dyDescent="0.2">
      <c r="A186" s="47" t="s">
        <v>2016</v>
      </c>
      <c r="B186" s="48"/>
      <c r="C186" s="49">
        <v>41668.302000000003</v>
      </c>
      <c r="D186" s="49"/>
      <c r="E186" s="1">
        <f t="shared" si="22"/>
        <v>-21.006528958961521</v>
      </c>
      <c r="F186" s="4">
        <f t="shared" si="23"/>
        <v>-21</v>
      </c>
      <c r="G186" s="1">
        <f t="shared" si="24"/>
        <v>-4.106249994947575E-3</v>
      </c>
      <c r="M186" s="4">
        <f>G186</f>
        <v>-4.106249994947575E-3</v>
      </c>
      <c r="N186" s="4"/>
      <c r="O186" s="4"/>
      <c r="Q186" s="19">
        <f t="shared" si="25"/>
        <v>26649.802000000003</v>
      </c>
      <c r="AD186" s="4"/>
      <c r="AE186" s="1">
        <v>17</v>
      </c>
      <c r="AG186" s="4" t="s">
        <v>2014</v>
      </c>
      <c r="AI186" s="1" t="s">
        <v>1993</v>
      </c>
    </row>
    <row r="187" spans="1:35" x14ac:dyDescent="0.2">
      <c r="A187" s="47" t="s">
        <v>2016</v>
      </c>
      <c r="B187" s="48"/>
      <c r="C187" s="49">
        <v>41673.339999999997</v>
      </c>
      <c r="D187" s="49"/>
      <c r="E187" s="1">
        <f t="shared" si="22"/>
        <v>-12.996082624630027</v>
      </c>
      <c r="F187" s="4">
        <f t="shared" si="23"/>
        <v>-13</v>
      </c>
      <c r="G187" s="1">
        <f t="shared" si="24"/>
        <v>2.4637499955133535E-3</v>
      </c>
      <c r="M187" s="4">
        <f>G187</f>
        <v>2.4637499955133535E-3</v>
      </c>
      <c r="N187" s="4"/>
      <c r="O187" s="4"/>
      <c r="Q187" s="19">
        <f t="shared" si="25"/>
        <v>26654.839999999997</v>
      </c>
      <c r="AE187" s="1">
        <v>10</v>
      </c>
      <c r="AG187" s="1" t="s">
        <v>2014</v>
      </c>
      <c r="AI187" s="1" t="s">
        <v>1993</v>
      </c>
    </row>
    <row r="188" spans="1:35" x14ac:dyDescent="0.2">
      <c r="A188" s="47" t="s">
        <v>2178</v>
      </c>
      <c r="B188" s="53"/>
      <c r="C188" s="49">
        <v>41681.513599999998</v>
      </c>
      <c r="D188" s="49"/>
      <c r="E188" s="1">
        <f t="shared" si="22"/>
        <v>-1.5900057654158056E-5</v>
      </c>
      <c r="F188" s="4">
        <f t="shared" si="23"/>
        <v>0</v>
      </c>
      <c r="G188" s="1">
        <f t="shared" si="24"/>
        <v>-1.0000003385357559E-5</v>
      </c>
      <c r="H188" s="1">
        <f>G188</f>
        <v>-1.0000003385357559E-5</v>
      </c>
      <c r="M188" s="4"/>
      <c r="N188" s="4"/>
      <c r="O188" s="4"/>
      <c r="P188" s="1" t="s">
        <v>2166</v>
      </c>
      <c r="Q188" s="19">
        <f t="shared" si="25"/>
        <v>26663.013599999998</v>
      </c>
      <c r="X188" s="1">
        <v>-15557</v>
      </c>
    </row>
    <row r="189" spans="1:35" x14ac:dyDescent="0.2">
      <c r="A189" s="47" t="s">
        <v>2016</v>
      </c>
      <c r="B189" s="48"/>
      <c r="C189" s="49">
        <v>41688.43</v>
      </c>
      <c r="D189" s="49"/>
      <c r="E189" s="1">
        <f t="shared" si="22"/>
        <v>10.997096252951547</v>
      </c>
      <c r="F189" s="4">
        <f t="shared" si="23"/>
        <v>11</v>
      </c>
      <c r="G189" s="1">
        <f t="shared" si="24"/>
        <v>-1.8262500016135164E-3</v>
      </c>
      <c r="M189" s="4">
        <f>G189</f>
        <v>-1.8262500016135164E-3</v>
      </c>
      <c r="N189" s="4"/>
      <c r="O189" s="4"/>
      <c r="Q189" s="19">
        <f t="shared" si="25"/>
        <v>26669.93</v>
      </c>
      <c r="AE189" s="1">
        <v>8</v>
      </c>
      <c r="AG189" s="1" t="s">
        <v>1997</v>
      </c>
      <c r="AI189" s="1" t="s">
        <v>1993</v>
      </c>
    </row>
    <row r="190" spans="1:35" x14ac:dyDescent="0.2">
      <c r="A190" s="47" t="s">
        <v>2016</v>
      </c>
      <c r="B190" s="48"/>
      <c r="C190" s="49">
        <v>41707.302000000003</v>
      </c>
      <c r="D190" s="49"/>
      <c r="E190" s="1">
        <f t="shared" si="22"/>
        <v>41.003674899583658</v>
      </c>
      <c r="F190" s="4">
        <f t="shared" si="23"/>
        <v>41</v>
      </c>
      <c r="G190" s="1">
        <f t="shared" si="24"/>
        <v>2.3112499984563328E-3</v>
      </c>
      <c r="M190" s="4">
        <f>G190</f>
        <v>2.3112499984563328E-3</v>
      </c>
      <c r="N190" s="4"/>
      <c r="O190" s="4"/>
      <c r="Q190" s="19">
        <f t="shared" si="25"/>
        <v>26688.802000000003</v>
      </c>
      <c r="AE190" s="1">
        <v>12</v>
      </c>
      <c r="AG190" s="1" t="s">
        <v>2014</v>
      </c>
      <c r="AI190" s="1" t="s">
        <v>1993</v>
      </c>
    </row>
    <row r="191" spans="1:35" x14ac:dyDescent="0.2">
      <c r="A191" s="46" t="s">
        <v>2278</v>
      </c>
      <c r="B191" s="45" t="s">
        <v>2232</v>
      </c>
      <c r="C191" s="46">
        <v>41886.541799999999</v>
      </c>
      <c r="D191" s="46">
        <v>1E-4</v>
      </c>
      <c r="E191" s="1">
        <f t="shared" si="22"/>
        <v>325.99589381149656</v>
      </c>
      <c r="F191" s="4">
        <f t="shared" si="23"/>
        <v>326</v>
      </c>
      <c r="G191" s="1">
        <f t="shared" si="24"/>
        <v>-2.5825000047916546E-3</v>
      </c>
      <c r="M191" s="4"/>
      <c r="N191" s="4">
        <f>G191</f>
        <v>-2.5825000047916546E-3</v>
      </c>
      <c r="O191" s="4">
        <f ca="1">+C$11+C$12*F191</f>
        <v>9.3502451610077125E-3</v>
      </c>
      <c r="Q191" s="19">
        <f t="shared" si="25"/>
        <v>26868.041799999999</v>
      </c>
    </row>
    <row r="192" spans="1:35" x14ac:dyDescent="0.2">
      <c r="A192" s="47" t="s">
        <v>2017</v>
      </c>
      <c r="B192" s="48"/>
      <c r="C192" s="49">
        <v>41900.39</v>
      </c>
      <c r="D192" s="49"/>
      <c r="E192" s="1">
        <f t="shared" si="22"/>
        <v>348.01460419800753</v>
      </c>
      <c r="F192" s="4">
        <f t="shared" si="23"/>
        <v>348</v>
      </c>
      <c r="G192" s="1">
        <f t="shared" si="24"/>
        <v>9.1849999953410588E-3</v>
      </c>
      <c r="M192" s="4">
        <f>G192</f>
        <v>9.1849999953410588E-3</v>
      </c>
      <c r="N192" s="4"/>
      <c r="O192" s="4"/>
      <c r="Q192" s="19">
        <f t="shared" si="25"/>
        <v>26881.89</v>
      </c>
      <c r="AE192" s="1">
        <v>10</v>
      </c>
      <c r="AG192" s="1" t="s">
        <v>2014</v>
      </c>
      <c r="AI192" s="1" t="s">
        <v>1993</v>
      </c>
    </row>
    <row r="193" spans="1:35" x14ac:dyDescent="0.2">
      <c r="A193" s="47" t="s">
        <v>2017</v>
      </c>
      <c r="B193" s="48"/>
      <c r="C193" s="49">
        <v>41905.4</v>
      </c>
      <c r="D193" s="49"/>
      <c r="E193" s="1">
        <f t="shared" si="22"/>
        <v>355.98053038599306</v>
      </c>
      <c r="F193" s="4">
        <f t="shared" si="23"/>
        <v>356</v>
      </c>
      <c r="G193" s="1">
        <f t="shared" si="24"/>
        <v>-1.2244999998074491E-2</v>
      </c>
      <c r="M193" s="4">
        <f>G193</f>
        <v>-1.2244999998074491E-2</v>
      </c>
      <c r="N193" s="4"/>
      <c r="O193" s="4"/>
      <c r="Q193" s="19">
        <f t="shared" si="25"/>
        <v>26886.9</v>
      </c>
      <c r="AE193" s="1">
        <v>6</v>
      </c>
      <c r="AG193" s="1" t="s">
        <v>2014</v>
      </c>
      <c r="AI193" s="1" t="s">
        <v>1993</v>
      </c>
    </row>
    <row r="194" spans="1:35" x14ac:dyDescent="0.2">
      <c r="A194" s="46" t="s">
        <v>2241</v>
      </c>
      <c r="B194" s="45"/>
      <c r="C194" s="46">
        <v>41905.409200000002</v>
      </c>
      <c r="D194" s="46"/>
      <c r="E194" s="1">
        <f t="shared" si="22"/>
        <v>355.99515843408346</v>
      </c>
      <c r="F194" s="4">
        <f t="shared" si="23"/>
        <v>356</v>
      </c>
      <c r="G194" s="1">
        <f t="shared" si="24"/>
        <v>-3.0449999976553954E-3</v>
      </c>
      <c r="I194" s="1">
        <f>G194</f>
        <v>-3.0449999976553954E-3</v>
      </c>
      <c r="M194" s="4"/>
      <c r="N194" s="4"/>
      <c r="O194" s="4">
        <f ca="1">+C$11+C$12*F194</f>
        <v>9.3431219504163856E-3</v>
      </c>
      <c r="Q194" s="19">
        <f t="shared" si="25"/>
        <v>26886.909200000002</v>
      </c>
    </row>
    <row r="195" spans="1:35" x14ac:dyDescent="0.2">
      <c r="A195" s="47" t="s">
        <v>2175</v>
      </c>
      <c r="B195" s="53"/>
      <c r="C195" s="49">
        <v>41924.279499999997</v>
      </c>
      <c r="D195" s="49"/>
      <c r="E195" s="1">
        <f t="shared" si="22"/>
        <v>385.99903407181671</v>
      </c>
      <c r="F195" s="4">
        <f t="shared" si="23"/>
        <v>386</v>
      </c>
      <c r="G195" s="1">
        <f t="shared" si="24"/>
        <v>-6.075000055716373E-4</v>
      </c>
      <c r="I195" s="1">
        <f>G195</f>
        <v>-6.075000055716373E-4</v>
      </c>
      <c r="M195" s="4"/>
      <c r="N195" s="4"/>
      <c r="O195" s="4"/>
      <c r="Q195" s="19">
        <f t="shared" si="25"/>
        <v>26905.779499999997</v>
      </c>
    </row>
    <row r="196" spans="1:35" x14ac:dyDescent="0.2">
      <c r="A196" s="47" t="s">
        <v>2175</v>
      </c>
      <c r="B196" s="48"/>
      <c r="C196" s="49">
        <v>41924.279499999997</v>
      </c>
      <c r="D196" s="49"/>
      <c r="E196" s="1">
        <f t="shared" si="22"/>
        <v>385.99903407181671</v>
      </c>
      <c r="F196" s="4">
        <f t="shared" si="23"/>
        <v>386</v>
      </c>
      <c r="G196" s="1">
        <f t="shared" si="24"/>
        <v>-6.075000055716373E-4</v>
      </c>
      <c r="I196" s="1">
        <f>G196</f>
        <v>-6.075000055716373E-4</v>
      </c>
      <c r="M196" s="4"/>
      <c r="N196" s="4"/>
      <c r="O196" s="4"/>
      <c r="Q196" s="19">
        <f t="shared" si="25"/>
        <v>26905.779499999997</v>
      </c>
    </row>
    <row r="197" spans="1:35" x14ac:dyDescent="0.2">
      <c r="A197" s="47" t="s">
        <v>2017</v>
      </c>
      <c r="B197" s="48"/>
      <c r="C197" s="49">
        <v>41934.343000000001</v>
      </c>
      <c r="D197" s="49"/>
      <c r="E197" s="1">
        <f t="shared" si="22"/>
        <v>402.00005167516821</v>
      </c>
      <c r="F197" s="4">
        <f t="shared" si="23"/>
        <v>402</v>
      </c>
      <c r="G197" s="1">
        <f t="shared" si="24"/>
        <v>3.2500000088475645E-5</v>
      </c>
      <c r="M197" s="4">
        <f>G197</f>
        <v>3.2500000088475645E-5</v>
      </c>
      <c r="N197" s="4"/>
      <c r="O197" s="4"/>
      <c r="Q197" s="19">
        <f t="shared" si="25"/>
        <v>26915.843000000001</v>
      </c>
      <c r="AE197" s="1">
        <v>10</v>
      </c>
      <c r="AG197" s="1" t="s">
        <v>2014</v>
      </c>
      <c r="AI197" s="1" t="s">
        <v>1993</v>
      </c>
    </row>
    <row r="198" spans="1:35" x14ac:dyDescent="0.2">
      <c r="A198" s="47" t="s">
        <v>2017</v>
      </c>
      <c r="B198" s="48"/>
      <c r="C198" s="49">
        <v>41934.351000000002</v>
      </c>
      <c r="D198" s="49"/>
      <c r="E198" s="1">
        <f t="shared" si="22"/>
        <v>402.01277171698797</v>
      </c>
      <c r="F198" s="4">
        <f t="shared" si="23"/>
        <v>402</v>
      </c>
      <c r="G198" s="1">
        <f t="shared" si="24"/>
        <v>8.0325000017182902E-3</v>
      </c>
      <c r="M198" s="4">
        <f>G198</f>
        <v>8.0325000017182902E-3</v>
      </c>
      <c r="N198" s="4"/>
      <c r="O198" s="4"/>
      <c r="Q198" s="19">
        <f t="shared" si="25"/>
        <v>26915.851000000002</v>
      </c>
      <c r="AE198" s="1">
        <v>11</v>
      </c>
      <c r="AG198" s="1" t="s">
        <v>2001</v>
      </c>
      <c r="AI198" s="1" t="s">
        <v>1993</v>
      </c>
    </row>
    <row r="199" spans="1:35" x14ac:dyDescent="0.2">
      <c r="A199" s="47" t="s">
        <v>1987</v>
      </c>
      <c r="B199" s="48"/>
      <c r="C199" s="49">
        <v>41973.330999999998</v>
      </c>
      <c r="D199" s="49"/>
      <c r="E199" s="1">
        <f t="shared" si="22"/>
        <v>463.99117547098382</v>
      </c>
      <c r="F199" s="4">
        <f t="shared" si="23"/>
        <v>464</v>
      </c>
      <c r="G199" s="1">
        <f t="shared" si="24"/>
        <v>-5.5500000016763806E-3</v>
      </c>
      <c r="M199" s="4"/>
      <c r="N199" s="4">
        <f>G199</f>
        <v>-5.5500000016763806E-3</v>
      </c>
      <c r="O199" s="4"/>
      <c r="Q199" s="19">
        <f t="shared" si="25"/>
        <v>26954.830999999998</v>
      </c>
      <c r="AD199" s="1" t="s">
        <v>1986</v>
      </c>
      <c r="AI199" s="1" t="s">
        <v>1988</v>
      </c>
    </row>
    <row r="200" spans="1:35" x14ac:dyDescent="0.2">
      <c r="A200" s="47" t="s">
        <v>2019</v>
      </c>
      <c r="B200" s="48"/>
      <c r="C200" s="49">
        <v>41997.228999999999</v>
      </c>
      <c r="D200" s="49"/>
      <c r="E200" s="1">
        <f t="shared" si="22"/>
        <v>501.98912038922941</v>
      </c>
      <c r="F200" s="4">
        <f t="shared" si="23"/>
        <v>502</v>
      </c>
      <c r="G200" s="1">
        <f t="shared" si="24"/>
        <v>-6.8424999990384094E-3</v>
      </c>
      <c r="M200" s="4">
        <f>G200</f>
        <v>-6.8424999990384094E-3</v>
      </c>
      <c r="N200" s="4"/>
      <c r="O200" s="4"/>
      <c r="Q200" s="19">
        <f t="shared" si="25"/>
        <v>26978.728999999999</v>
      </c>
      <c r="AE200" s="1">
        <v>14</v>
      </c>
      <c r="AG200" s="1" t="s">
        <v>2018</v>
      </c>
      <c r="AI200" s="1" t="s">
        <v>1993</v>
      </c>
    </row>
    <row r="201" spans="1:35" x14ac:dyDescent="0.2">
      <c r="A201" s="47" t="s">
        <v>2019</v>
      </c>
      <c r="B201" s="48"/>
      <c r="C201" s="49">
        <v>41997.231</v>
      </c>
      <c r="D201" s="49"/>
      <c r="E201" s="1">
        <f t="shared" si="22"/>
        <v>501.99230039968432</v>
      </c>
      <c r="F201" s="4">
        <f t="shared" si="23"/>
        <v>502</v>
      </c>
      <c r="G201" s="1">
        <f t="shared" si="24"/>
        <v>-4.8424999986309558E-3</v>
      </c>
      <c r="M201" s="4">
        <f>G201</f>
        <v>-4.8424999986309558E-3</v>
      </c>
      <c r="N201" s="4"/>
      <c r="O201" s="4"/>
      <c r="Q201" s="19">
        <f t="shared" si="25"/>
        <v>26978.731</v>
      </c>
      <c r="AE201" s="1">
        <v>14</v>
      </c>
      <c r="AG201" s="1" t="s">
        <v>2020</v>
      </c>
      <c r="AI201" s="1" t="s">
        <v>1993</v>
      </c>
    </row>
    <row r="202" spans="1:35" x14ac:dyDescent="0.2">
      <c r="A202" s="46" t="s">
        <v>2278</v>
      </c>
      <c r="B202" s="45" t="s">
        <v>2226</v>
      </c>
      <c r="C202" s="46">
        <v>42011.385199999997</v>
      </c>
      <c r="D202" s="46">
        <v>8.9999999999999998E-4</v>
      </c>
      <c r="E202" s="1">
        <f t="shared" si="22"/>
        <v>524.49755238569583</v>
      </c>
      <c r="F202" s="4">
        <f t="shared" si="23"/>
        <v>524.5</v>
      </c>
      <c r="G202" s="1">
        <f t="shared" si="24"/>
        <v>-1.5393750072689727E-3</v>
      </c>
      <c r="M202" s="4"/>
      <c r="N202" s="4">
        <f>G202</f>
        <v>-1.5393750072689727E-3</v>
      </c>
      <c r="O202" s="4">
        <f ca="1">+C$11+C$12*F202</f>
        <v>9.303113250928436E-3</v>
      </c>
      <c r="Q202" s="19">
        <f t="shared" si="25"/>
        <v>26992.885199999997</v>
      </c>
    </row>
    <row r="203" spans="1:35" x14ac:dyDescent="0.2">
      <c r="A203" s="47" t="s">
        <v>2021</v>
      </c>
      <c r="B203" s="48"/>
      <c r="C203" s="49">
        <v>42036.245999999999</v>
      </c>
      <c r="D203" s="49"/>
      <c r="E203" s="1">
        <f t="shared" si="22"/>
        <v>564.02635433663568</v>
      </c>
      <c r="F203" s="4">
        <f t="shared" si="23"/>
        <v>564</v>
      </c>
      <c r="G203" s="1">
        <f t="shared" si="24"/>
        <v>1.6574999994190875E-2</v>
      </c>
      <c r="M203" s="4">
        <f>G203</f>
        <v>1.6574999994190875E-2</v>
      </c>
      <c r="N203" s="4"/>
      <c r="O203" s="4"/>
      <c r="Q203" s="19">
        <f t="shared" si="25"/>
        <v>27017.745999999999</v>
      </c>
      <c r="AE203" s="1">
        <v>10</v>
      </c>
      <c r="AG203" s="1" t="s">
        <v>2014</v>
      </c>
      <c r="AI203" s="1" t="s">
        <v>1993</v>
      </c>
    </row>
    <row r="204" spans="1:35" x14ac:dyDescent="0.2">
      <c r="A204" s="47" t="s">
        <v>2178</v>
      </c>
      <c r="B204" s="53"/>
      <c r="C204" s="49">
        <v>42046.294699999999</v>
      </c>
      <c r="D204" s="49"/>
      <c r="E204" s="1">
        <f t="shared" si="22"/>
        <v>580.00383986261841</v>
      </c>
      <c r="F204" s="4">
        <f t="shared" si="23"/>
        <v>580</v>
      </c>
      <c r="G204" s="1">
        <f t="shared" si="24"/>
        <v>2.41499999538064E-3</v>
      </c>
      <c r="H204" s="1">
        <f>G204</f>
        <v>2.41499999538064E-3</v>
      </c>
      <c r="M204" s="4"/>
      <c r="N204" s="4"/>
      <c r="O204" s="4"/>
      <c r="P204" s="1" t="s">
        <v>2166</v>
      </c>
      <c r="Q204" s="19">
        <f t="shared" si="25"/>
        <v>27027.794699999999</v>
      </c>
      <c r="X204" s="1">
        <v>-14977</v>
      </c>
    </row>
    <row r="205" spans="1:35" x14ac:dyDescent="0.2">
      <c r="A205" s="47" t="s">
        <v>2023</v>
      </c>
      <c r="B205" s="48"/>
      <c r="C205" s="49">
        <v>42090.315000000002</v>
      </c>
      <c r="D205" s="49"/>
      <c r="E205" s="1">
        <f t="shared" si="22"/>
        <v>649.99634696299142</v>
      </c>
      <c r="F205" s="4">
        <f t="shared" si="23"/>
        <v>650</v>
      </c>
      <c r="G205" s="1">
        <f t="shared" si="24"/>
        <v>-2.2975000028964132E-3</v>
      </c>
      <c r="M205" s="4">
        <f t="shared" ref="M205:M210" si="26">G205</f>
        <v>-2.2975000028964132E-3</v>
      </c>
      <c r="N205" s="4"/>
      <c r="O205" s="4"/>
      <c r="Q205" s="19">
        <f t="shared" si="25"/>
        <v>27071.815000000002</v>
      </c>
      <c r="AE205" s="1">
        <v>10</v>
      </c>
      <c r="AG205" s="1" t="s">
        <v>2022</v>
      </c>
      <c r="AI205" s="1" t="s">
        <v>1993</v>
      </c>
    </row>
    <row r="206" spans="1:35" x14ac:dyDescent="0.2">
      <c r="A206" s="47" t="s">
        <v>2023</v>
      </c>
      <c r="B206" s="48"/>
      <c r="C206" s="49">
        <v>42090.317999999999</v>
      </c>
      <c r="D206" s="49"/>
      <c r="E206" s="1">
        <f t="shared" si="22"/>
        <v>650.00111697866805</v>
      </c>
      <c r="F206" s="4">
        <f t="shared" si="23"/>
        <v>650</v>
      </c>
      <c r="G206" s="1">
        <f t="shared" si="24"/>
        <v>7.0249999407678843E-4</v>
      </c>
      <c r="M206" s="4">
        <f t="shared" si="26"/>
        <v>7.0249999407678843E-4</v>
      </c>
      <c r="N206" s="4"/>
      <c r="O206" s="4"/>
      <c r="Q206" s="19">
        <f t="shared" si="25"/>
        <v>27071.817999999999</v>
      </c>
      <c r="AE206" s="1">
        <v>7</v>
      </c>
      <c r="AG206" s="1" t="s">
        <v>1991</v>
      </c>
      <c r="AI206" s="1" t="s">
        <v>1993</v>
      </c>
    </row>
    <row r="207" spans="1:35" x14ac:dyDescent="0.2">
      <c r="A207" s="47" t="s">
        <v>2024</v>
      </c>
      <c r="B207" s="48"/>
      <c r="C207" s="49">
        <v>42254.472000000002</v>
      </c>
      <c r="D207" s="49"/>
      <c r="E207" s="1">
        <f t="shared" si="22"/>
        <v>911.00683503496975</v>
      </c>
      <c r="F207" s="4">
        <f t="shared" si="23"/>
        <v>911</v>
      </c>
      <c r="G207" s="1">
        <f t="shared" si="24"/>
        <v>4.2987499982700683E-3</v>
      </c>
      <c r="M207" s="4">
        <f t="shared" si="26"/>
        <v>4.2987499982700683E-3</v>
      </c>
      <c r="N207" s="4"/>
      <c r="O207" s="4"/>
      <c r="Q207" s="19">
        <f t="shared" si="25"/>
        <v>27235.972000000002</v>
      </c>
      <c r="AE207" s="1">
        <v>9</v>
      </c>
      <c r="AG207" s="1" t="s">
        <v>2001</v>
      </c>
      <c r="AI207" s="1" t="s">
        <v>1993</v>
      </c>
    </row>
    <row r="208" spans="1:35" x14ac:dyDescent="0.2">
      <c r="A208" s="47" t="s">
        <v>2025</v>
      </c>
      <c r="B208" s="48"/>
      <c r="C208" s="49">
        <v>42266.411</v>
      </c>
      <c r="D208" s="49"/>
      <c r="E208" s="1">
        <f t="shared" si="22"/>
        <v>929.98990744181788</v>
      </c>
      <c r="F208" s="4">
        <f t="shared" si="23"/>
        <v>930</v>
      </c>
      <c r="G208" s="1">
        <f t="shared" si="24"/>
        <v>-6.3474999988102354E-3</v>
      </c>
      <c r="M208" s="4">
        <f t="shared" si="26"/>
        <v>-6.3474999988102354E-3</v>
      </c>
      <c r="N208" s="4"/>
      <c r="O208" s="4"/>
      <c r="Q208" s="19">
        <f t="shared" si="25"/>
        <v>27247.911</v>
      </c>
      <c r="AE208" s="1">
        <v>16</v>
      </c>
      <c r="AG208" s="1" t="s">
        <v>2014</v>
      </c>
      <c r="AI208" s="1" t="s">
        <v>1993</v>
      </c>
    </row>
    <row r="209" spans="1:35" x14ac:dyDescent="0.2">
      <c r="A209" s="47" t="s">
        <v>2025</v>
      </c>
      <c r="B209" s="48"/>
      <c r="C209" s="49">
        <v>42288.430999999997</v>
      </c>
      <c r="D209" s="49"/>
      <c r="E209" s="1">
        <f t="shared" si="22"/>
        <v>965.00182254348374</v>
      </c>
      <c r="F209" s="4">
        <f t="shared" si="23"/>
        <v>965</v>
      </c>
      <c r="G209" s="1">
        <f t="shared" si="24"/>
        <v>1.1462499969638884E-3</v>
      </c>
      <c r="M209" s="4">
        <f t="shared" si="26"/>
        <v>1.1462499969638884E-3</v>
      </c>
      <c r="N209" s="4"/>
      <c r="O209" s="4"/>
      <c r="Q209" s="19">
        <f t="shared" si="25"/>
        <v>27269.930999999997</v>
      </c>
      <c r="AE209" s="1">
        <v>5</v>
      </c>
      <c r="AG209" s="1" t="s">
        <v>1997</v>
      </c>
      <c r="AI209" s="1" t="s">
        <v>1993</v>
      </c>
    </row>
    <row r="210" spans="1:35" x14ac:dyDescent="0.2">
      <c r="A210" s="47" t="s">
        <v>2025</v>
      </c>
      <c r="B210" s="48"/>
      <c r="C210" s="49">
        <v>42290.315000000002</v>
      </c>
      <c r="D210" s="49"/>
      <c r="E210" s="1">
        <f t="shared" si="22"/>
        <v>967.99739239142832</v>
      </c>
      <c r="F210" s="4">
        <f t="shared" si="23"/>
        <v>968</v>
      </c>
      <c r="G210" s="1">
        <f t="shared" si="24"/>
        <v>-1.640000002225861E-3</v>
      </c>
      <c r="M210" s="4">
        <f t="shared" si="26"/>
        <v>-1.640000002225861E-3</v>
      </c>
      <c r="N210" s="4"/>
      <c r="O210" s="4"/>
      <c r="Q210" s="19">
        <f t="shared" si="25"/>
        <v>27271.815000000002</v>
      </c>
      <c r="AE210" s="1">
        <v>14</v>
      </c>
      <c r="AG210" s="1" t="s">
        <v>2014</v>
      </c>
      <c r="AI210" s="1" t="s">
        <v>1993</v>
      </c>
    </row>
    <row r="211" spans="1:35" x14ac:dyDescent="0.2">
      <c r="A211" s="46" t="s">
        <v>2218</v>
      </c>
      <c r="B211" s="45"/>
      <c r="C211" s="46">
        <v>42317.361100000002</v>
      </c>
      <c r="D211" s="46">
        <v>2.9999999999999997E-4</v>
      </c>
      <c r="E211" s="1">
        <f t="shared" si="22"/>
        <v>1011.0008327652379</v>
      </c>
      <c r="F211" s="4">
        <f t="shared" si="23"/>
        <v>1011</v>
      </c>
      <c r="G211" s="1">
        <f t="shared" si="24"/>
        <v>5.2375000086612999E-4</v>
      </c>
      <c r="I211" s="1">
        <f>G211</f>
        <v>5.2375000086612999E-4</v>
      </c>
      <c r="M211" s="4"/>
      <c r="N211" s="4"/>
      <c r="O211" s="4">
        <f ca="1">+C$11+C$12*F211</f>
        <v>9.1875985191724307E-3</v>
      </c>
      <c r="Q211" s="19">
        <f t="shared" si="25"/>
        <v>27298.861100000002</v>
      </c>
    </row>
    <row r="212" spans="1:35" x14ac:dyDescent="0.2">
      <c r="A212" s="46" t="s">
        <v>2278</v>
      </c>
      <c r="B212" s="45" t="s">
        <v>2232</v>
      </c>
      <c r="C212" s="46">
        <v>42329.309200000003</v>
      </c>
      <c r="D212" s="46">
        <v>2.9999999999999997E-4</v>
      </c>
      <c r="E212" s="1">
        <f t="shared" si="22"/>
        <v>1029.9983742196575</v>
      </c>
      <c r="F212" s="4">
        <f t="shared" si="23"/>
        <v>1030</v>
      </c>
      <c r="G212" s="1">
        <f t="shared" si="24"/>
        <v>-1.0225000005448237E-3</v>
      </c>
      <c r="M212" s="4"/>
      <c r="N212" s="4">
        <f>G212</f>
        <v>-1.0225000005448237E-3</v>
      </c>
      <c r="O212" s="4">
        <f ca="1">+C$11+C$12*F212</f>
        <v>9.1830871524645908E-3</v>
      </c>
      <c r="Q212" s="19">
        <f t="shared" si="25"/>
        <v>27310.809200000003</v>
      </c>
    </row>
    <row r="213" spans="1:35" x14ac:dyDescent="0.2">
      <c r="A213" s="46" t="s">
        <v>2278</v>
      </c>
      <c r="B213" s="45" t="s">
        <v>2232</v>
      </c>
      <c r="C213" s="46">
        <v>42330.567499999997</v>
      </c>
      <c r="D213" s="46">
        <v>2.9999999999999997E-4</v>
      </c>
      <c r="E213" s="1">
        <f t="shared" ref="E213:E276" si="27">(C213-C$7)/C$8</f>
        <v>1031.9990777969613</v>
      </c>
      <c r="F213" s="4">
        <f t="shared" ref="F213:F276" si="28">ROUND(2*E213,0)/2</f>
        <v>1032</v>
      </c>
      <c r="G213" s="1">
        <f t="shared" ref="G213:G276" si="29">C213-(C$7+F213*C$8)</f>
        <v>-5.8000000717584044E-4</v>
      </c>
      <c r="M213" s="4"/>
      <c r="N213" s="4">
        <f>G213</f>
        <v>-5.8000000717584044E-4</v>
      </c>
      <c r="O213" s="4">
        <f ca="1">+C$11+C$12*F213</f>
        <v>9.1826122717585026E-3</v>
      </c>
      <c r="Q213" s="19">
        <f t="shared" ref="Q213:Q276" si="30">+C213-15018.5</f>
        <v>27312.067499999997</v>
      </c>
    </row>
    <row r="214" spans="1:35" x14ac:dyDescent="0.2">
      <c r="A214" s="46" t="s">
        <v>2278</v>
      </c>
      <c r="B214" s="45" t="s">
        <v>2226</v>
      </c>
      <c r="C214" s="46">
        <v>42338.423999999999</v>
      </c>
      <c r="D214" s="46">
        <v>4.0000000000000002E-4</v>
      </c>
      <c r="E214" s="1">
        <f t="shared" si="27"/>
        <v>1044.4909538640065</v>
      </c>
      <c r="F214" s="4">
        <f t="shared" si="28"/>
        <v>1044.5</v>
      </c>
      <c r="G214" s="1">
        <f t="shared" si="29"/>
        <v>-5.6893750006565824E-3</v>
      </c>
      <c r="M214" s="4"/>
      <c r="N214" s="4">
        <f>G214</f>
        <v>-5.6893750006565824E-3</v>
      </c>
      <c r="O214" s="4">
        <f ca="1">+C$11+C$12*F214</f>
        <v>9.1796442673454486E-3</v>
      </c>
      <c r="Q214" s="19">
        <f t="shared" si="30"/>
        <v>27319.923999999999</v>
      </c>
    </row>
    <row r="215" spans="1:35" x14ac:dyDescent="0.2">
      <c r="A215" s="47" t="s">
        <v>2026</v>
      </c>
      <c r="B215" s="48"/>
      <c r="C215" s="49">
        <v>42339.366999999998</v>
      </c>
      <c r="D215" s="49"/>
      <c r="E215" s="1">
        <f t="shared" si="27"/>
        <v>1045.9903287932004</v>
      </c>
      <c r="F215" s="4">
        <f t="shared" si="28"/>
        <v>1046</v>
      </c>
      <c r="G215" s="1">
        <f t="shared" si="29"/>
        <v>-6.0825000036857091E-3</v>
      </c>
      <c r="M215" s="4">
        <f>G215</f>
        <v>-6.0825000036857091E-3</v>
      </c>
      <c r="N215" s="4"/>
      <c r="O215" s="4"/>
      <c r="Q215" s="19">
        <f t="shared" si="30"/>
        <v>27320.866999999998</v>
      </c>
      <c r="AE215" s="1">
        <v>8</v>
      </c>
      <c r="AG215" s="1" t="s">
        <v>2014</v>
      </c>
      <c r="AI215" s="1" t="s">
        <v>1993</v>
      </c>
    </row>
    <row r="216" spans="1:35" x14ac:dyDescent="0.2">
      <c r="A216" s="46" t="s">
        <v>2278</v>
      </c>
      <c r="B216" s="45" t="s">
        <v>2232</v>
      </c>
      <c r="C216" s="46">
        <v>42339.370999999999</v>
      </c>
      <c r="D216" s="46">
        <v>2.0000000000000001E-4</v>
      </c>
      <c r="E216" s="1">
        <f t="shared" si="27"/>
        <v>1045.9966888141103</v>
      </c>
      <c r="F216" s="4">
        <f t="shared" si="28"/>
        <v>1046</v>
      </c>
      <c r="G216" s="1">
        <f t="shared" si="29"/>
        <v>-2.0825000028708018E-3</v>
      </c>
      <c r="M216" s="4"/>
      <c r="N216" s="4">
        <f>G216</f>
        <v>-2.0825000028708018E-3</v>
      </c>
      <c r="O216" s="4">
        <f ca="1">+C$11+C$12*F216</f>
        <v>9.1792881068158833E-3</v>
      </c>
      <c r="Q216" s="19">
        <f t="shared" si="30"/>
        <v>27320.870999999999</v>
      </c>
    </row>
    <row r="217" spans="1:35" x14ac:dyDescent="0.2">
      <c r="A217" s="47" t="s">
        <v>2026</v>
      </c>
      <c r="B217" s="48"/>
      <c r="C217" s="49">
        <v>42363.264999999999</v>
      </c>
      <c r="D217" s="49"/>
      <c r="E217" s="1">
        <f t="shared" si="27"/>
        <v>1083.988273711446</v>
      </c>
      <c r="F217" s="4">
        <f t="shared" si="28"/>
        <v>1084</v>
      </c>
      <c r="G217" s="1">
        <f t="shared" si="29"/>
        <v>-7.3750000010477379E-3</v>
      </c>
      <c r="M217" s="4">
        <f>G217</f>
        <v>-7.3750000010477379E-3</v>
      </c>
      <c r="N217" s="4"/>
      <c r="O217" s="4"/>
      <c r="Q217" s="19">
        <f t="shared" si="30"/>
        <v>27344.764999999999</v>
      </c>
      <c r="AE217" s="1">
        <v>10</v>
      </c>
      <c r="AG217" s="1" t="s">
        <v>2014</v>
      </c>
      <c r="AI217" s="1" t="s">
        <v>1993</v>
      </c>
    </row>
    <row r="218" spans="1:35" x14ac:dyDescent="0.2">
      <c r="A218" s="47" t="s">
        <v>2026</v>
      </c>
      <c r="B218" s="48"/>
      <c r="C218" s="49">
        <v>42363.277000000002</v>
      </c>
      <c r="D218" s="49"/>
      <c r="E218" s="1">
        <f t="shared" si="27"/>
        <v>1084.0073537741755</v>
      </c>
      <c r="F218" s="4">
        <f t="shared" si="28"/>
        <v>1084</v>
      </c>
      <c r="G218" s="1">
        <f t="shared" si="29"/>
        <v>4.6250000013969839E-3</v>
      </c>
      <c r="M218" s="4">
        <f>G218</f>
        <v>4.6250000013969839E-3</v>
      </c>
      <c r="N218" s="4"/>
      <c r="O218" s="4"/>
      <c r="Q218" s="19">
        <f t="shared" si="30"/>
        <v>27344.777000000002</v>
      </c>
      <c r="AE218" s="1">
        <v>10</v>
      </c>
      <c r="AG218" s="1" t="s">
        <v>2001</v>
      </c>
      <c r="AI218" s="1" t="s">
        <v>1993</v>
      </c>
    </row>
    <row r="219" spans="1:35" x14ac:dyDescent="0.2">
      <c r="A219" s="46" t="s">
        <v>2278</v>
      </c>
      <c r="B219" s="45" t="s">
        <v>2226</v>
      </c>
      <c r="C219" s="46">
        <v>42367.3586</v>
      </c>
      <c r="D219" s="46">
        <v>4.0000000000000002E-4</v>
      </c>
      <c r="E219" s="1">
        <f t="shared" si="27"/>
        <v>1090.4971191092754</v>
      </c>
      <c r="F219" s="4">
        <f t="shared" si="28"/>
        <v>1090.5</v>
      </c>
      <c r="G219" s="1">
        <f t="shared" si="29"/>
        <v>-1.8118750012945384E-3</v>
      </c>
      <c r="M219" s="4"/>
      <c r="N219" s="4">
        <f>G219</f>
        <v>-1.8118750012945384E-3</v>
      </c>
      <c r="O219" s="4">
        <f ca="1">+C$11+C$12*F219</f>
        <v>9.1687220111054159E-3</v>
      </c>
      <c r="Q219" s="19">
        <f t="shared" si="30"/>
        <v>27348.8586</v>
      </c>
    </row>
    <row r="220" spans="1:35" x14ac:dyDescent="0.2">
      <c r="A220" s="47" t="s">
        <v>2027</v>
      </c>
      <c r="B220" s="48"/>
      <c r="C220" s="49">
        <v>42385.281000000003</v>
      </c>
      <c r="D220" s="49"/>
      <c r="E220" s="1">
        <f t="shared" si="27"/>
        <v>1118.9938287922134</v>
      </c>
      <c r="F220" s="4">
        <f t="shared" si="28"/>
        <v>1119</v>
      </c>
      <c r="G220" s="1">
        <f t="shared" si="29"/>
        <v>-3.8812499988125637E-3</v>
      </c>
      <c r="M220" s="4">
        <f>G220</f>
        <v>-3.8812499988125637E-3</v>
      </c>
      <c r="N220" s="4"/>
      <c r="O220" s="4"/>
      <c r="Q220" s="19">
        <f t="shared" si="30"/>
        <v>27366.781000000003</v>
      </c>
      <c r="AE220" s="1">
        <v>7</v>
      </c>
      <c r="AG220" s="1" t="s">
        <v>1991</v>
      </c>
      <c r="AI220" s="1" t="s">
        <v>1993</v>
      </c>
    </row>
    <row r="221" spans="1:35" x14ac:dyDescent="0.2">
      <c r="A221" s="46" t="s">
        <v>2278</v>
      </c>
      <c r="B221" s="45" t="s">
        <v>2232</v>
      </c>
      <c r="C221" s="46">
        <v>42385.283199999998</v>
      </c>
      <c r="D221" s="46">
        <v>2.0000000000000001E-4</v>
      </c>
      <c r="E221" s="1">
        <f t="shared" si="27"/>
        <v>1118.9973268037058</v>
      </c>
      <c r="F221" s="4">
        <f t="shared" si="28"/>
        <v>1119</v>
      </c>
      <c r="G221" s="1">
        <f t="shared" si="29"/>
        <v>-1.6812500034575351E-3</v>
      </c>
      <c r="M221" s="4"/>
      <c r="N221" s="4">
        <f>G221</f>
        <v>-1.6812500034575351E-3</v>
      </c>
      <c r="O221" s="4">
        <f ca="1">+C$11+C$12*F221</f>
        <v>9.161954961043656E-3</v>
      </c>
      <c r="Q221" s="19">
        <f t="shared" si="30"/>
        <v>27366.783199999998</v>
      </c>
    </row>
    <row r="222" spans="1:35" x14ac:dyDescent="0.2">
      <c r="A222" s="47" t="s">
        <v>2027</v>
      </c>
      <c r="B222" s="48"/>
      <c r="C222" s="49">
        <v>42385.292000000001</v>
      </c>
      <c r="D222" s="49"/>
      <c r="E222" s="1">
        <f t="shared" si="27"/>
        <v>1119.0113188497098</v>
      </c>
      <c r="F222" s="4">
        <f t="shared" si="28"/>
        <v>1119</v>
      </c>
      <c r="G222" s="1">
        <f t="shared" si="29"/>
        <v>7.1187499997904524E-3</v>
      </c>
      <c r="M222" s="4">
        <f>G222</f>
        <v>7.1187499997904524E-3</v>
      </c>
      <c r="N222" s="4"/>
      <c r="O222" s="4"/>
      <c r="Q222" s="19">
        <f t="shared" si="30"/>
        <v>27366.792000000001</v>
      </c>
      <c r="AE222" s="1">
        <v>8</v>
      </c>
      <c r="AG222" s="1" t="s">
        <v>2014</v>
      </c>
      <c r="AI222" s="1" t="s">
        <v>1993</v>
      </c>
    </row>
    <row r="223" spans="1:35" x14ac:dyDescent="0.2">
      <c r="A223" s="47" t="s">
        <v>2027</v>
      </c>
      <c r="B223" s="48"/>
      <c r="C223" s="49">
        <v>42402.258000000002</v>
      </c>
      <c r="D223" s="49"/>
      <c r="E223" s="1">
        <f t="shared" si="27"/>
        <v>1145.9873475334048</v>
      </c>
      <c r="F223" s="4">
        <f t="shared" si="28"/>
        <v>1146</v>
      </c>
      <c r="G223" s="1">
        <f t="shared" si="29"/>
        <v>-7.9574999981559813E-3</v>
      </c>
      <c r="M223" s="4">
        <f>G223</f>
        <v>-7.9574999981559813E-3</v>
      </c>
      <c r="N223" s="4"/>
      <c r="O223" s="4"/>
      <c r="Q223" s="19">
        <f t="shared" si="30"/>
        <v>27383.758000000002</v>
      </c>
      <c r="AE223" s="1">
        <v>8</v>
      </c>
      <c r="AG223" s="1" t="s">
        <v>1991</v>
      </c>
      <c r="AI223" s="1" t="s">
        <v>1993</v>
      </c>
    </row>
    <row r="224" spans="1:35" x14ac:dyDescent="0.2">
      <c r="A224" s="47" t="s">
        <v>2027</v>
      </c>
      <c r="B224" s="48"/>
      <c r="C224" s="49">
        <v>42402.264999999999</v>
      </c>
      <c r="D224" s="49"/>
      <c r="E224" s="1">
        <f t="shared" si="27"/>
        <v>1145.9984775699911</v>
      </c>
      <c r="F224" s="4">
        <f t="shared" si="28"/>
        <v>1146</v>
      </c>
      <c r="G224" s="1">
        <f t="shared" si="29"/>
        <v>-9.5750000036787242E-4</v>
      </c>
      <c r="M224" s="4">
        <f>G224</f>
        <v>-9.5750000036787242E-4</v>
      </c>
      <c r="N224" s="4"/>
      <c r="O224" s="4"/>
      <c r="Q224" s="19">
        <f t="shared" si="30"/>
        <v>27383.764999999999</v>
      </c>
      <c r="AE224" s="1">
        <v>6</v>
      </c>
      <c r="AG224" s="1" t="s">
        <v>1997</v>
      </c>
      <c r="AI224" s="1" t="s">
        <v>1993</v>
      </c>
    </row>
    <row r="225" spans="1:35" x14ac:dyDescent="0.2">
      <c r="A225" s="47" t="s">
        <v>2027</v>
      </c>
      <c r="B225" s="48"/>
      <c r="C225" s="49">
        <v>42402.267</v>
      </c>
      <c r="D225" s="49"/>
      <c r="E225" s="1">
        <f t="shared" si="27"/>
        <v>1146.0016575804461</v>
      </c>
      <c r="F225" s="4">
        <f t="shared" si="28"/>
        <v>1146</v>
      </c>
      <c r="G225" s="1">
        <f t="shared" si="29"/>
        <v>1.0425000000395812E-3</v>
      </c>
      <c r="M225" s="4">
        <f>G225</f>
        <v>1.0425000000395812E-3</v>
      </c>
      <c r="N225" s="4"/>
      <c r="O225" s="4"/>
      <c r="Q225" s="19">
        <f t="shared" si="30"/>
        <v>27383.767</v>
      </c>
      <c r="AE225" s="1">
        <v>11</v>
      </c>
      <c r="AG225" s="1" t="s">
        <v>2014</v>
      </c>
      <c r="AI225" s="1" t="s">
        <v>1993</v>
      </c>
    </row>
    <row r="226" spans="1:35" x14ac:dyDescent="0.2">
      <c r="A226" s="47" t="s">
        <v>2178</v>
      </c>
      <c r="B226" s="53"/>
      <c r="C226" s="49">
        <v>42411.7</v>
      </c>
      <c r="D226" s="49"/>
      <c r="E226" s="1">
        <f t="shared" si="27"/>
        <v>1161.0001768880741</v>
      </c>
      <c r="F226" s="4">
        <f t="shared" si="28"/>
        <v>1161</v>
      </c>
      <c r="G226" s="1">
        <f t="shared" si="29"/>
        <v>1.1124999582534656E-4</v>
      </c>
      <c r="H226" s="1">
        <f>G226</f>
        <v>1.1124999582534656E-4</v>
      </c>
      <c r="M226" s="4"/>
      <c r="N226" s="4"/>
      <c r="O226" s="4"/>
      <c r="P226" s="1" t="s">
        <v>2166</v>
      </c>
      <c r="Q226" s="19">
        <f t="shared" si="30"/>
        <v>27393.199999999997</v>
      </c>
      <c r="X226" s="1">
        <v>-14396</v>
      </c>
    </row>
    <row r="227" spans="1:35" x14ac:dyDescent="0.2">
      <c r="A227" s="47" t="s">
        <v>2028</v>
      </c>
      <c r="B227" s="48"/>
      <c r="C227" s="49">
        <v>42424.281000000003</v>
      </c>
      <c r="D227" s="49"/>
      <c r="E227" s="1">
        <f t="shared" si="27"/>
        <v>1181.0040326507587</v>
      </c>
      <c r="F227" s="4">
        <f t="shared" si="28"/>
        <v>1181</v>
      </c>
      <c r="G227" s="1">
        <f t="shared" si="29"/>
        <v>2.5362500018673018E-3</v>
      </c>
      <c r="M227" s="4">
        <f t="shared" ref="M227:M233" si="31">G227</f>
        <v>2.5362500018673018E-3</v>
      </c>
      <c r="N227" s="4"/>
      <c r="O227" s="4"/>
      <c r="Q227" s="19">
        <f t="shared" si="30"/>
        <v>27405.781000000003</v>
      </c>
      <c r="AE227" s="1">
        <v>11</v>
      </c>
      <c r="AG227" s="1" t="s">
        <v>2001</v>
      </c>
      <c r="AI227" s="1" t="s">
        <v>1993</v>
      </c>
    </row>
    <row r="228" spans="1:35" x14ac:dyDescent="0.2">
      <c r="A228" s="47" t="s">
        <v>2028</v>
      </c>
      <c r="B228" s="48"/>
      <c r="C228" s="49">
        <v>42424.294000000002</v>
      </c>
      <c r="D228" s="49"/>
      <c r="E228" s="1">
        <f t="shared" si="27"/>
        <v>1181.0247027187099</v>
      </c>
      <c r="F228" s="4">
        <f t="shared" si="28"/>
        <v>1181</v>
      </c>
      <c r="G228" s="1">
        <f t="shared" si="29"/>
        <v>1.5536250000877772E-2</v>
      </c>
      <c r="M228" s="4">
        <f t="shared" si="31"/>
        <v>1.5536250000877772E-2</v>
      </c>
      <c r="N228" s="4"/>
      <c r="O228" s="4"/>
      <c r="Q228" s="19">
        <f t="shared" si="30"/>
        <v>27405.794000000002</v>
      </c>
      <c r="AE228" s="1">
        <v>8</v>
      </c>
      <c r="AG228" s="1" t="s">
        <v>2014</v>
      </c>
      <c r="AI228" s="1" t="s">
        <v>1993</v>
      </c>
    </row>
    <row r="229" spans="1:35" x14ac:dyDescent="0.2">
      <c r="A229" s="47" t="s">
        <v>2028</v>
      </c>
      <c r="B229" s="48"/>
      <c r="C229" s="49">
        <v>42439.370999999999</v>
      </c>
      <c r="D229" s="49"/>
      <c r="E229" s="1">
        <f t="shared" si="27"/>
        <v>1204.9972115283288</v>
      </c>
      <c r="F229" s="4">
        <f t="shared" si="28"/>
        <v>1205</v>
      </c>
      <c r="G229" s="1">
        <f t="shared" si="29"/>
        <v>-1.7537500025355257E-3</v>
      </c>
      <c r="M229" s="4">
        <f t="shared" si="31"/>
        <v>-1.7537500025355257E-3</v>
      </c>
      <c r="N229" s="4"/>
      <c r="O229" s="4"/>
      <c r="Q229" s="19">
        <f t="shared" si="30"/>
        <v>27420.870999999999</v>
      </c>
      <c r="AE229" s="1">
        <v>7</v>
      </c>
      <c r="AG229" s="1" t="s">
        <v>1991</v>
      </c>
      <c r="AI229" s="1" t="s">
        <v>1993</v>
      </c>
    </row>
    <row r="230" spans="1:35" x14ac:dyDescent="0.2">
      <c r="A230" s="47" t="s">
        <v>2028</v>
      </c>
      <c r="B230" s="48"/>
      <c r="C230" s="49">
        <v>42439.377999999997</v>
      </c>
      <c r="D230" s="49"/>
      <c r="E230" s="1">
        <f t="shared" si="27"/>
        <v>1205.0083415649151</v>
      </c>
      <c r="F230" s="4">
        <f t="shared" si="28"/>
        <v>1205</v>
      </c>
      <c r="G230" s="1">
        <f t="shared" si="29"/>
        <v>5.2462499952525832E-3</v>
      </c>
      <c r="M230" s="4">
        <f t="shared" si="31"/>
        <v>5.2462499952525832E-3</v>
      </c>
      <c r="N230" s="4"/>
      <c r="O230" s="4"/>
      <c r="Q230" s="19">
        <f t="shared" si="30"/>
        <v>27420.877999999997</v>
      </c>
      <c r="AE230" s="1">
        <v>6</v>
      </c>
      <c r="AG230" s="1" t="s">
        <v>1997</v>
      </c>
      <c r="AI230" s="1" t="s">
        <v>1993</v>
      </c>
    </row>
    <row r="231" spans="1:35" x14ac:dyDescent="0.2">
      <c r="A231" s="47" t="s">
        <v>2029</v>
      </c>
      <c r="B231" s="48"/>
      <c r="C231" s="49">
        <v>42596.595000000001</v>
      </c>
      <c r="D231" s="49"/>
      <c r="E231" s="1">
        <f t="shared" si="27"/>
        <v>1454.9841933605346</v>
      </c>
      <c r="F231" s="4">
        <f t="shared" si="28"/>
        <v>1455</v>
      </c>
      <c r="G231" s="1">
        <f t="shared" si="29"/>
        <v>-9.9412499985191971E-3</v>
      </c>
      <c r="M231" s="4">
        <f t="shared" si="31"/>
        <v>-9.9412499985191971E-3</v>
      </c>
      <c r="N231" s="4"/>
      <c r="O231" s="4"/>
      <c r="Q231" s="19">
        <f t="shared" si="30"/>
        <v>27578.095000000001</v>
      </c>
      <c r="AE231" s="1">
        <v>9</v>
      </c>
      <c r="AG231" s="1" t="s">
        <v>2014</v>
      </c>
      <c r="AI231" s="1" t="s">
        <v>1993</v>
      </c>
    </row>
    <row r="232" spans="1:35" x14ac:dyDescent="0.2">
      <c r="A232" s="47" t="s">
        <v>2029</v>
      </c>
      <c r="B232" s="48"/>
      <c r="C232" s="49">
        <v>42622.383000000002</v>
      </c>
      <c r="D232" s="49"/>
      <c r="E232" s="1">
        <f t="shared" si="27"/>
        <v>1495.987248158078</v>
      </c>
      <c r="F232" s="4">
        <f t="shared" si="28"/>
        <v>1496</v>
      </c>
      <c r="G232" s="1">
        <f t="shared" si="29"/>
        <v>-8.020000001124572E-3</v>
      </c>
      <c r="M232" s="4">
        <f t="shared" si="31"/>
        <v>-8.020000001124572E-3</v>
      </c>
      <c r="N232" s="4"/>
      <c r="O232" s="4"/>
      <c r="Q232" s="19">
        <f t="shared" si="30"/>
        <v>27603.883000000002</v>
      </c>
      <c r="AE232" s="1">
        <v>12</v>
      </c>
      <c r="AG232" s="1" t="s">
        <v>2014</v>
      </c>
      <c r="AI232" s="1" t="s">
        <v>1993</v>
      </c>
    </row>
    <row r="233" spans="1:35" x14ac:dyDescent="0.2">
      <c r="A233" s="47" t="s">
        <v>2029</v>
      </c>
      <c r="B233" s="48"/>
      <c r="C233" s="49">
        <v>42627.421999999999</v>
      </c>
      <c r="D233" s="49"/>
      <c r="E233" s="1">
        <f t="shared" si="27"/>
        <v>1503.9992844976427</v>
      </c>
      <c r="F233" s="4">
        <f t="shared" si="28"/>
        <v>1504</v>
      </c>
      <c r="G233" s="1">
        <f t="shared" si="29"/>
        <v>-4.4999999954598024E-4</v>
      </c>
      <c r="M233" s="4">
        <f t="shared" si="31"/>
        <v>-4.4999999954598024E-4</v>
      </c>
      <c r="N233" s="4"/>
      <c r="O233" s="4"/>
      <c r="Q233" s="19">
        <f t="shared" si="30"/>
        <v>27608.921999999999</v>
      </c>
      <c r="AE233" s="1">
        <v>12</v>
      </c>
      <c r="AG233" s="1" t="s">
        <v>2014</v>
      </c>
      <c r="AI233" s="1" t="s">
        <v>1993</v>
      </c>
    </row>
    <row r="234" spans="1:35" x14ac:dyDescent="0.2">
      <c r="A234" s="47" t="s">
        <v>1987</v>
      </c>
      <c r="B234" s="48"/>
      <c r="C234" s="49">
        <v>42712.322999999997</v>
      </c>
      <c r="D234" s="49"/>
      <c r="E234" s="1">
        <f t="shared" si="27"/>
        <v>1638.992318287238</v>
      </c>
      <c r="F234" s="4">
        <f t="shared" si="28"/>
        <v>1639</v>
      </c>
      <c r="G234" s="1">
        <f t="shared" si="29"/>
        <v>-4.8312500075553544E-3</v>
      </c>
      <c r="M234" s="4"/>
      <c r="N234" s="4">
        <f>G234</f>
        <v>-4.8312500075553544E-3</v>
      </c>
      <c r="O234" s="4"/>
      <c r="Q234" s="19">
        <f t="shared" si="30"/>
        <v>27693.822999999997</v>
      </c>
      <c r="AD234" s="1" t="s">
        <v>1986</v>
      </c>
      <c r="AI234" s="1" t="s">
        <v>1988</v>
      </c>
    </row>
    <row r="235" spans="1:35" x14ac:dyDescent="0.2">
      <c r="A235" s="47" t="s">
        <v>2030</v>
      </c>
      <c r="B235" s="48"/>
      <c r="C235" s="49">
        <v>42713.584999999999</v>
      </c>
      <c r="D235" s="49"/>
      <c r="E235" s="1">
        <f t="shared" si="27"/>
        <v>1640.9989048838954</v>
      </c>
      <c r="F235" s="4">
        <f t="shared" si="28"/>
        <v>1641</v>
      </c>
      <c r="G235" s="1">
        <f t="shared" si="29"/>
        <v>-6.8875000579282641E-4</v>
      </c>
      <c r="M235" s="4"/>
      <c r="N235" s="4">
        <f>G235</f>
        <v>-6.8875000579282641E-4</v>
      </c>
      <c r="O235" s="4"/>
      <c r="Q235" s="19">
        <f t="shared" si="30"/>
        <v>27695.084999999999</v>
      </c>
      <c r="AD235" s="1" t="s">
        <v>1989</v>
      </c>
      <c r="AI235" s="1" t="s">
        <v>1988</v>
      </c>
    </row>
    <row r="236" spans="1:35" x14ac:dyDescent="0.2">
      <c r="A236" s="47" t="s">
        <v>2219</v>
      </c>
      <c r="B236" s="48"/>
      <c r="C236" s="49">
        <v>42717.3586</v>
      </c>
      <c r="D236" s="49"/>
      <c r="E236" s="1">
        <f t="shared" si="27"/>
        <v>1646.9989486090399</v>
      </c>
      <c r="F236" s="4">
        <f t="shared" si="28"/>
        <v>1647</v>
      </c>
      <c r="G236" s="1">
        <f t="shared" si="29"/>
        <v>-6.6125000012107193E-4</v>
      </c>
      <c r="I236" s="1">
        <f>G236</f>
        <v>-6.6125000012107193E-4</v>
      </c>
      <c r="M236" s="4"/>
      <c r="N236" s="4"/>
      <c r="O236" s="4"/>
      <c r="Q236" s="19">
        <f t="shared" si="30"/>
        <v>27698.8586</v>
      </c>
    </row>
    <row r="237" spans="1:35" x14ac:dyDescent="0.2">
      <c r="A237" s="47" t="s">
        <v>2031</v>
      </c>
      <c r="B237" s="48"/>
      <c r="C237" s="49">
        <v>42729.294999999998</v>
      </c>
      <c r="D237" s="49"/>
      <c r="E237" s="1">
        <f t="shared" si="27"/>
        <v>1665.9778870022978</v>
      </c>
      <c r="F237" s="4">
        <f t="shared" si="28"/>
        <v>1666</v>
      </c>
      <c r="G237" s="1">
        <f t="shared" si="29"/>
        <v>-1.3907500004279427E-2</v>
      </c>
      <c r="M237" s="4">
        <f>G237</f>
        <v>-1.3907500004279427E-2</v>
      </c>
      <c r="N237" s="4"/>
      <c r="O237" s="4"/>
      <c r="Q237" s="19">
        <f t="shared" si="30"/>
        <v>27710.794999999998</v>
      </c>
      <c r="AE237" s="1">
        <v>14</v>
      </c>
      <c r="AG237" s="1" t="s">
        <v>2014</v>
      </c>
      <c r="AI237" s="1" t="s">
        <v>1993</v>
      </c>
    </row>
    <row r="238" spans="1:35" x14ac:dyDescent="0.2">
      <c r="A238" s="47" t="s">
        <v>2031</v>
      </c>
      <c r="B238" s="48"/>
      <c r="C238" s="49">
        <v>42746.288</v>
      </c>
      <c r="D238" s="49"/>
      <c r="E238" s="1">
        <f t="shared" si="27"/>
        <v>1692.9968458271285</v>
      </c>
      <c r="F238" s="4">
        <f t="shared" si="28"/>
        <v>1693</v>
      </c>
      <c r="G238" s="1">
        <f t="shared" si="29"/>
        <v>-1.9837500003632158E-3</v>
      </c>
      <c r="M238" s="4">
        <f>G238</f>
        <v>-1.9837500003632158E-3</v>
      </c>
      <c r="N238" s="4"/>
      <c r="O238" s="4"/>
      <c r="Q238" s="19">
        <f t="shared" si="30"/>
        <v>27727.788</v>
      </c>
      <c r="AE238" s="1">
        <v>9</v>
      </c>
      <c r="AG238" s="1" t="s">
        <v>2014</v>
      </c>
      <c r="AI238" s="1" t="s">
        <v>1993</v>
      </c>
    </row>
    <row r="239" spans="1:35" x14ac:dyDescent="0.2">
      <c r="A239" s="47" t="s">
        <v>2032</v>
      </c>
      <c r="B239" s="48"/>
      <c r="C239" s="49">
        <v>42758.241999999998</v>
      </c>
      <c r="D239" s="49"/>
      <c r="E239" s="1">
        <f t="shared" si="27"/>
        <v>1712.0037683123828</v>
      </c>
      <c r="F239" s="4">
        <f t="shared" si="28"/>
        <v>1712</v>
      </c>
      <c r="G239" s="1">
        <f t="shared" si="29"/>
        <v>2.3699999946984462E-3</v>
      </c>
      <c r="M239" s="4">
        <f>G239</f>
        <v>2.3699999946984462E-3</v>
      </c>
      <c r="N239" s="4"/>
      <c r="O239" s="4"/>
      <c r="Q239" s="19">
        <f t="shared" si="30"/>
        <v>27739.741999999998</v>
      </c>
      <c r="AE239" s="1">
        <v>9</v>
      </c>
      <c r="AG239" s="1" t="s">
        <v>2014</v>
      </c>
      <c r="AI239" s="1" t="s">
        <v>1993</v>
      </c>
    </row>
    <row r="240" spans="1:35" x14ac:dyDescent="0.2">
      <c r="A240" s="47" t="s">
        <v>2178</v>
      </c>
      <c r="B240" s="53"/>
      <c r="C240" s="49">
        <v>42777.105600000003</v>
      </c>
      <c r="D240" s="49"/>
      <c r="E240" s="1">
        <f t="shared" si="27"/>
        <v>1741.9969909151089</v>
      </c>
      <c r="F240" s="4">
        <f t="shared" si="28"/>
        <v>1742</v>
      </c>
      <c r="G240" s="1">
        <f t="shared" si="29"/>
        <v>-1.8924999967566691E-3</v>
      </c>
      <c r="H240" s="1">
        <f>G240</f>
        <v>-1.8924999967566691E-3</v>
      </c>
      <c r="M240" s="4"/>
      <c r="N240" s="4"/>
      <c r="O240" s="4"/>
      <c r="P240" s="1" t="s">
        <v>2166</v>
      </c>
      <c r="Q240" s="19">
        <f t="shared" si="30"/>
        <v>27758.605600000003</v>
      </c>
      <c r="X240" s="1">
        <v>-13815</v>
      </c>
    </row>
    <row r="241" spans="1:35" x14ac:dyDescent="0.2">
      <c r="A241" s="47" t="s">
        <v>2033</v>
      </c>
      <c r="B241" s="48"/>
      <c r="C241" s="49">
        <v>42785.296000000002</v>
      </c>
      <c r="D241" s="49"/>
      <c r="E241" s="1">
        <f t="shared" si="27"/>
        <v>1755.0197697274934</v>
      </c>
      <c r="F241" s="4">
        <f t="shared" si="28"/>
        <v>1755</v>
      </c>
      <c r="G241" s="1">
        <f t="shared" si="29"/>
        <v>1.2433750001946464E-2</v>
      </c>
      <c r="M241" s="4">
        <f>G241</f>
        <v>1.2433750001946464E-2</v>
      </c>
      <c r="N241" s="4"/>
      <c r="O241" s="4"/>
      <c r="Q241" s="19">
        <f t="shared" si="30"/>
        <v>27766.796000000002</v>
      </c>
      <c r="AE241" s="1">
        <v>7</v>
      </c>
      <c r="AG241" s="1" t="s">
        <v>2014</v>
      </c>
      <c r="AI241" s="1" t="s">
        <v>1993</v>
      </c>
    </row>
    <row r="242" spans="1:35" x14ac:dyDescent="0.2">
      <c r="A242" s="47" t="s">
        <v>2033</v>
      </c>
      <c r="B242" s="48"/>
      <c r="C242" s="49">
        <v>42807.296999999999</v>
      </c>
      <c r="D242" s="49"/>
      <c r="E242" s="1">
        <f t="shared" si="27"/>
        <v>1790.001474729843</v>
      </c>
      <c r="F242" s="4">
        <f t="shared" si="28"/>
        <v>1790</v>
      </c>
      <c r="G242" s="1">
        <f t="shared" si="29"/>
        <v>9.2749999748775735E-4</v>
      </c>
      <c r="M242" s="4">
        <f>G242</f>
        <v>9.2749999748775735E-4</v>
      </c>
      <c r="N242" s="4"/>
      <c r="O242" s="4"/>
      <c r="Q242" s="19">
        <f t="shared" si="30"/>
        <v>27788.796999999999</v>
      </c>
      <c r="AE242" s="1">
        <v>10</v>
      </c>
      <c r="AG242" s="1" t="s">
        <v>1997</v>
      </c>
      <c r="AI242" s="1" t="s">
        <v>1993</v>
      </c>
    </row>
    <row r="243" spans="1:35" x14ac:dyDescent="0.2">
      <c r="A243" s="47" t="s">
        <v>2034</v>
      </c>
      <c r="B243" s="48"/>
      <c r="C243" s="49">
        <v>42942.516000000003</v>
      </c>
      <c r="D243" s="49"/>
      <c r="E243" s="1">
        <f t="shared" si="27"/>
        <v>2005.0003915387895</v>
      </c>
      <c r="F243" s="4">
        <f t="shared" si="28"/>
        <v>2005</v>
      </c>
      <c r="G243" s="1">
        <f t="shared" si="29"/>
        <v>2.4624999787192792E-4</v>
      </c>
      <c r="M243" s="4">
        <f>G243</f>
        <v>2.4624999787192792E-4</v>
      </c>
      <c r="N243" s="4"/>
      <c r="O243" s="4"/>
      <c r="Q243" s="19">
        <f t="shared" si="30"/>
        <v>27924.016000000003</v>
      </c>
      <c r="AE243" s="1">
        <v>12</v>
      </c>
      <c r="AG243" s="1" t="s">
        <v>1997</v>
      </c>
      <c r="AI243" s="1" t="s">
        <v>1993</v>
      </c>
    </row>
    <row r="244" spans="1:35" x14ac:dyDescent="0.2">
      <c r="A244" s="47" t="s">
        <v>2036</v>
      </c>
      <c r="B244" s="48"/>
      <c r="C244" s="49">
        <v>42960.754999999997</v>
      </c>
      <c r="D244" s="49"/>
      <c r="E244" s="1">
        <f t="shared" si="27"/>
        <v>2034.0004968766264</v>
      </c>
      <c r="F244" s="4">
        <f t="shared" si="28"/>
        <v>2034</v>
      </c>
      <c r="G244" s="1">
        <f t="shared" si="29"/>
        <v>3.1249999301508069E-4</v>
      </c>
      <c r="K244" s="1">
        <f>G244</f>
        <v>3.1249999301508069E-4</v>
      </c>
      <c r="M244" s="4"/>
      <c r="N244" s="4"/>
      <c r="O244" s="4"/>
      <c r="Q244" s="19">
        <f t="shared" si="30"/>
        <v>27942.254999999997</v>
      </c>
      <c r="AD244" s="1" t="s">
        <v>1989</v>
      </c>
      <c r="AE244" s="1">
        <v>10</v>
      </c>
      <c r="AG244" s="1" t="s">
        <v>2035</v>
      </c>
      <c r="AI244" s="1" t="s">
        <v>2037</v>
      </c>
    </row>
    <row r="245" spans="1:35" x14ac:dyDescent="0.2">
      <c r="A245" s="47" t="s">
        <v>2036</v>
      </c>
      <c r="B245" s="53"/>
      <c r="C245" s="49">
        <v>42960.754999999997</v>
      </c>
      <c r="D245" s="49"/>
      <c r="E245" s="1">
        <f t="shared" si="27"/>
        <v>2034.0004968766264</v>
      </c>
      <c r="F245" s="4">
        <f t="shared" si="28"/>
        <v>2034</v>
      </c>
      <c r="G245" s="1">
        <f t="shared" si="29"/>
        <v>3.1249999301508069E-4</v>
      </c>
      <c r="J245" s="1">
        <f>G245</f>
        <v>3.1249999301508069E-4</v>
      </c>
      <c r="M245" s="4"/>
      <c r="N245" s="4"/>
      <c r="O245" s="4"/>
      <c r="P245" s="1" t="s">
        <v>2166</v>
      </c>
      <c r="Q245" s="19">
        <f t="shared" si="30"/>
        <v>27942.254999999997</v>
      </c>
    </row>
    <row r="246" spans="1:35" x14ac:dyDescent="0.2">
      <c r="A246" s="47" t="s">
        <v>2036</v>
      </c>
      <c r="B246" s="48"/>
      <c r="C246" s="49">
        <v>42960.758000000002</v>
      </c>
      <c r="D246" s="49"/>
      <c r="E246" s="1">
        <f t="shared" si="27"/>
        <v>2034.0052668923145</v>
      </c>
      <c r="F246" s="4">
        <f t="shared" si="28"/>
        <v>2034</v>
      </c>
      <c r="G246" s="1">
        <f t="shared" si="29"/>
        <v>3.3124999972642399E-3</v>
      </c>
      <c r="K246" s="1">
        <f>G246</f>
        <v>3.3124999972642399E-3</v>
      </c>
      <c r="M246" s="4"/>
      <c r="N246" s="4"/>
      <c r="O246" s="4"/>
      <c r="Q246" s="19">
        <f t="shared" si="30"/>
        <v>27942.258000000002</v>
      </c>
      <c r="AD246" s="1" t="s">
        <v>1989</v>
      </c>
      <c r="AE246" s="1">
        <v>8</v>
      </c>
      <c r="AG246" s="1" t="s">
        <v>2039</v>
      </c>
      <c r="AI246" s="1" t="s">
        <v>2037</v>
      </c>
    </row>
    <row r="247" spans="1:35" x14ac:dyDescent="0.2">
      <c r="A247" s="47" t="s">
        <v>2036</v>
      </c>
      <c r="B247" s="48"/>
      <c r="C247" s="49">
        <v>42989.688999999998</v>
      </c>
      <c r="D247" s="49"/>
      <c r="E247" s="1">
        <f t="shared" si="27"/>
        <v>2080.0057081187601</v>
      </c>
      <c r="F247" s="4">
        <f t="shared" si="28"/>
        <v>2080</v>
      </c>
      <c r="G247" s="1">
        <f t="shared" si="29"/>
        <v>3.5899999929824844E-3</v>
      </c>
      <c r="K247" s="1">
        <f>G247</f>
        <v>3.5899999929824844E-3</v>
      </c>
      <c r="M247" s="4"/>
      <c r="N247" s="4"/>
      <c r="O247" s="4"/>
      <c r="Q247" s="19">
        <f t="shared" si="30"/>
        <v>27971.188999999998</v>
      </c>
      <c r="AD247" s="1" t="s">
        <v>1989</v>
      </c>
      <c r="AE247" s="1">
        <v>6</v>
      </c>
      <c r="AG247" s="1" t="s">
        <v>2040</v>
      </c>
      <c r="AI247" s="1" t="s">
        <v>2037</v>
      </c>
    </row>
    <row r="248" spans="1:35" x14ac:dyDescent="0.2">
      <c r="A248" s="47" t="s">
        <v>2036</v>
      </c>
      <c r="B248" s="48"/>
      <c r="C248" s="49">
        <v>43006.66</v>
      </c>
      <c r="D248" s="49"/>
      <c r="E248" s="1">
        <f t="shared" si="27"/>
        <v>2106.9896868285982</v>
      </c>
      <c r="F248" s="4">
        <f t="shared" si="28"/>
        <v>2107</v>
      </c>
      <c r="G248" s="1">
        <f t="shared" si="29"/>
        <v>-6.4862500003073364E-3</v>
      </c>
      <c r="K248" s="1">
        <f>G248</f>
        <v>-6.4862500003073364E-3</v>
      </c>
      <c r="M248" s="4"/>
      <c r="N248" s="4"/>
      <c r="O248" s="4"/>
      <c r="Q248" s="19">
        <f t="shared" si="30"/>
        <v>27988.160000000003</v>
      </c>
      <c r="AD248" s="1" t="s">
        <v>1989</v>
      </c>
      <c r="AE248" s="1">
        <v>12</v>
      </c>
      <c r="AG248" s="1" t="s">
        <v>2039</v>
      </c>
      <c r="AI248" s="1" t="s">
        <v>2037</v>
      </c>
    </row>
    <row r="249" spans="1:35" x14ac:dyDescent="0.2">
      <c r="A249" s="47" t="s">
        <v>2036</v>
      </c>
      <c r="B249" s="48"/>
      <c r="C249" s="49">
        <v>43011.7</v>
      </c>
      <c r="D249" s="49"/>
      <c r="E249" s="1">
        <f t="shared" si="27"/>
        <v>2115.0033131733844</v>
      </c>
      <c r="F249" s="4">
        <f t="shared" si="28"/>
        <v>2115</v>
      </c>
      <c r="G249" s="1">
        <f t="shared" si="29"/>
        <v>2.0837499978370033E-3</v>
      </c>
      <c r="K249" s="1">
        <f>G249</f>
        <v>2.0837499978370033E-3</v>
      </c>
      <c r="M249" s="4"/>
      <c r="N249" s="4"/>
      <c r="O249" s="4"/>
      <c r="Q249" s="19">
        <f t="shared" si="30"/>
        <v>27993.199999999997</v>
      </c>
      <c r="AD249" s="1" t="s">
        <v>1989</v>
      </c>
      <c r="AE249" s="1">
        <v>8</v>
      </c>
      <c r="AG249" s="1" t="s">
        <v>2040</v>
      </c>
      <c r="AI249" s="1" t="s">
        <v>2037</v>
      </c>
    </row>
    <row r="250" spans="1:35" x14ac:dyDescent="0.2">
      <c r="A250" s="47" t="s">
        <v>2041</v>
      </c>
      <c r="B250" s="48"/>
      <c r="C250" s="49">
        <v>43017.357000000004</v>
      </c>
      <c r="D250" s="49"/>
      <c r="E250" s="1">
        <f t="shared" si="27"/>
        <v>2123.9979727433383</v>
      </c>
      <c r="F250" s="4">
        <f t="shared" si="28"/>
        <v>2124</v>
      </c>
      <c r="G250" s="1">
        <f t="shared" si="29"/>
        <v>-1.2749999950756319E-3</v>
      </c>
      <c r="M250" s="4">
        <f>G250</f>
        <v>-1.2749999950756319E-3</v>
      </c>
      <c r="N250" s="4"/>
      <c r="O250" s="4"/>
      <c r="Q250" s="19">
        <f t="shared" si="30"/>
        <v>27998.857000000004</v>
      </c>
      <c r="AE250" s="1">
        <v>15</v>
      </c>
      <c r="AG250" s="1" t="s">
        <v>2014</v>
      </c>
      <c r="AI250" s="1" t="s">
        <v>1993</v>
      </c>
    </row>
    <row r="251" spans="1:35" x14ac:dyDescent="0.2">
      <c r="A251" s="47" t="s">
        <v>2036</v>
      </c>
      <c r="B251" s="48"/>
      <c r="C251" s="49">
        <v>43028.673000000003</v>
      </c>
      <c r="D251" s="49"/>
      <c r="E251" s="1">
        <f t="shared" si="27"/>
        <v>2141.9904718936773</v>
      </c>
      <c r="F251" s="4">
        <f t="shared" si="28"/>
        <v>2142</v>
      </c>
      <c r="G251" s="1">
        <f t="shared" si="29"/>
        <v>-5.9925000023213215E-3</v>
      </c>
      <c r="K251" s="1">
        <f>G251</f>
        <v>-5.9925000023213215E-3</v>
      </c>
      <c r="M251" s="4"/>
      <c r="N251" s="4"/>
      <c r="O251" s="4"/>
      <c r="Q251" s="19">
        <f t="shared" si="30"/>
        <v>28010.173000000003</v>
      </c>
      <c r="AD251" s="1" t="s">
        <v>1989</v>
      </c>
      <c r="AE251" s="1">
        <v>10</v>
      </c>
      <c r="AG251" s="1" t="s">
        <v>2038</v>
      </c>
      <c r="AI251" s="1" t="s">
        <v>2037</v>
      </c>
    </row>
    <row r="252" spans="1:35" x14ac:dyDescent="0.2">
      <c r="A252" s="47" t="s">
        <v>2042</v>
      </c>
      <c r="B252" s="48"/>
      <c r="C252" s="49">
        <v>43029.307000000001</v>
      </c>
      <c r="D252" s="49"/>
      <c r="E252" s="1">
        <f t="shared" si="27"/>
        <v>2142.9985352076828</v>
      </c>
      <c r="F252" s="4">
        <f t="shared" si="28"/>
        <v>2143</v>
      </c>
      <c r="G252" s="1">
        <f t="shared" si="29"/>
        <v>-9.2125000082887709E-4</v>
      </c>
      <c r="M252" s="4">
        <f>G252</f>
        <v>-9.2125000082887709E-4</v>
      </c>
      <c r="N252" s="4"/>
      <c r="O252" s="4"/>
      <c r="Q252" s="19">
        <f t="shared" si="30"/>
        <v>28010.807000000001</v>
      </c>
      <c r="AE252" s="1">
        <v>12</v>
      </c>
      <c r="AG252" s="1" t="s">
        <v>2014</v>
      </c>
      <c r="AI252" s="1" t="s">
        <v>1993</v>
      </c>
    </row>
    <row r="253" spans="1:35" x14ac:dyDescent="0.2">
      <c r="A253" s="47" t="s">
        <v>2215</v>
      </c>
      <c r="B253" s="48"/>
      <c r="C253" s="49">
        <v>43044.3992</v>
      </c>
      <c r="D253" s="49"/>
      <c r="E253" s="1">
        <f t="shared" si="27"/>
        <v>2166.9952120967564</v>
      </c>
      <c r="F253" s="4">
        <f t="shared" si="28"/>
        <v>2167</v>
      </c>
      <c r="G253" s="1">
        <f t="shared" si="29"/>
        <v>-3.0112500026007183E-3</v>
      </c>
      <c r="I253" s="1">
        <f>G253</f>
        <v>-3.0112500026007183E-3</v>
      </c>
      <c r="M253" s="4"/>
      <c r="N253" s="4"/>
      <c r="O253" s="4"/>
      <c r="Q253" s="19">
        <f t="shared" si="30"/>
        <v>28025.8992</v>
      </c>
    </row>
    <row r="254" spans="1:35" x14ac:dyDescent="0.2">
      <c r="A254" s="47" t="s">
        <v>2042</v>
      </c>
      <c r="B254" s="48"/>
      <c r="C254" s="49">
        <v>43061.379000000001</v>
      </c>
      <c r="D254" s="49"/>
      <c r="E254" s="1">
        <f t="shared" si="27"/>
        <v>2193.9931828525869</v>
      </c>
      <c r="F254" s="4">
        <f t="shared" si="28"/>
        <v>2194</v>
      </c>
      <c r="G254" s="1">
        <f t="shared" si="29"/>
        <v>-4.2874999999185093E-3</v>
      </c>
      <c r="M254" s="4">
        <f>G254</f>
        <v>-4.2874999999185093E-3</v>
      </c>
      <c r="N254" s="4"/>
      <c r="O254" s="4"/>
      <c r="Q254" s="19">
        <f t="shared" si="30"/>
        <v>28042.879000000001</v>
      </c>
      <c r="AE254" s="1">
        <v>11</v>
      </c>
      <c r="AG254" s="1" t="s">
        <v>2014</v>
      </c>
      <c r="AI254" s="1" t="s">
        <v>1993</v>
      </c>
    </row>
    <row r="255" spans="1:35" x14ac:dyDescent="0.2">
      <c r="A255" s="47" t="s">
        <v>2042</v>
      </c>
      <c r="B255" s="48"/>
      <c r="C255" s="49">
        <v>43061.383999999998</v>
      </c>
      <c r="D255" s="49"/>
      <c r="E255" s="1">
        <f t="shared" si="27"/>
        <v>2194.0011328787186</v>
      </c>
      <c r="F255" s="4">
        <f t="shared" si="28"/>
        <v>2194</v>
      </c>
      <c r="G255" s="1">
        <f t="shared" si="29"/>
        <v>7.1249999746214598E-4</v>
      </c>
      <c r="M255" s="4">
        <f>G255</f>
        <v>7.1249999746214598E-4</v>
      </c>
      <c r="N255" s="4"/>
      <c r="O255" s="4"/>
      <c r="Q255" s="19">
        <f t="shared" si="30"/>
        <v>28042.883999999998</v>
      </c>
      <c r="AE255" s="1">
        <v>24</v>
      </c>
      <c r="AG255" s="1" t="s">
        <v>2043</v>
      </c>
      <c r="AI255" s="1" t="s">
        <v>1993</v>
      </c>
    </row>
    <row r="256" spans="1:35" x14ac:dyDescent="0.2">
      <c r="A256" s="47" t="s">
        <v>2042</v>
      </c>
      <c r="B256" s="48"/>
      <c r="C256" s="49">
        <v>43073.324000000001</v>
      </c>
      <c r="D256" s="49"/>
      <c r="E256" s="1">
        <f t="shared" si="27"/>
        <v>2212.9857952908001</v>
      </c>
      <c r="F256" s="4">
        <f t="shared" si="28"/>
        <v>2213</v>
      </c>
      <c r="G256" s="1">
        <f t="shared" si="29"/>
        <v>-8.9337500030524097E-3</v>
      </c>
      <c r="M256" s="4">
        <f>G256</f>
        <v>-8.9337500030524097E-3</v>
      </c>
      <c r="N256" s="4"/>
      <c r="O256" s="4"/>
      <c r="Q256" s="19">
        <f t="shared" si="30"/>
        <v>28054.824000000001</v>
      </c>
      <c r="AE256" s="1">
        <v>9</v>
      </c>
      <c r="AG256" s="1" t="s">
        <v>2014</v>
      </c>
      <c r="AI256" s="1" t="s">
        <v>1993</v>
      </c>
    </row>
    <row r="257" spans="1:35" x14ac:dyDescent="0.2">
      <c r="A257" s="47" t="s">
        <v>2036</v>
      </c>
      <c r="B257" s="48"/>
      <c r="C257" s="49">
        <v>43079.614000000001</v>
      </c>
      <c r="D257" s="49"/>
      <c r="E257" s="1">
        <f t="shared" si="27"/>
        <v>2222.9869281695255</v>
      </c>
      <c r="F257" s="4">
        <f t="shared" si="28"/>
        <v>2223</v>
      </c>
      <c r="G257" s="1">
        <f t="shared" si="29"/>
        <v>-8.2212499983143061E-3</v>
      </c>
      <c r="K257" s="1">
        <f>G257</f>
        <v>-8.2212499983143061E-3</v>
      </c>
      <c r="M257" s="4"/>
      <c r="N257" s="4"/>
      <c r="O257" s="4"/>
      <c r="Q257" s="19">
        <f t="shared" si="30"/>
        <v>28061.114000000001</v>
      </c>
      <c r="AD257" s="1" t="s">
        <v>1989</v>
      </c>
      <c r="AE257" s="1">
        <v>13</v>
      </c>
      <c r="AG257" s="1" t="s">
        <v>2039</v>
      </c>
      <c r="AI257" s="1" t="s">
        <v>2037</v>
      </c>
    </row>
    <row r="258" spans="1:35" x14ac:dyDescent="0.2">
      <c r="A258" s="47" t="s">
        <v>2036</v>
      </c>
      <c r="B258" s="48"/>
      <c r="C258" s="49">
        <v>43096.591</v>
      </c>
      <c r="D258" s="49"/>
      <c r="E258" s="1">
        <f t="shared" si="27"/>
        <v>2249.9804469107166</v>
      </c>
      <c r="F258" s="4">
        <f t="shared" si="28"/>
        <v>2250</v>
      </c>
      <c r="G258" s="1">
        <f t="shared" si="29"/>
        <v>-1.2297500004933681E-2</v>
      </c>
      <c r="K258" s="1">
        <f>G258</f>
        <v>-1.2297500004933681E-2</v>
      </c>
      <c r="M258" s="4"/>
      <c r="N258" s="4"/>
      <c r="O258" s="4"/>
      <c r="Q258" s="19">
        <f t="shared" si="30"/>
        <v>28078.091</v>
      </c>
      <c r="AD258" s="1" t="s">
        <v>1989</v>
      </c>
      <c r="AE258" s="1">
        <v>13</v>
      </c>
      <c r="AG258" s="1" t="s">
        <v>2039</v>
      </c>
      <c r="AI258" s="1" t="s">
        <v>2037</v>
      </c>
    </row>
    <row r="259" spans="1:35" x14ac:dyDescent="0.2">
      <c r="A259" s="47" t="s">
        <v>2044</v>
      </c>
      <c r="B259" s="48"/>
      <c r="C259" s="49">
        <v>43112.324000000001</v>
      </c>
      <c r="D259" s="49"/>
      <c r="E259" s="1">
        <f t="shared" si="27"/>
        <v>2274.9959991493452</v>
      </c>
      <c r="F259" s="4">
        <f t="shared" si="28"/>
        <v>2275</v>
      </c>
      <c r="G259" s="1">
        <f t="shared" si="29"/>
        <v>-2.5162500023725443E-3</v>
      </c>
      <c r="M259" s="4">
        <f>G259</f>
        <v>-2.5162500023725443E-3</v>
      </c>
      <c r="N259" s="4"/>
      <c r="O259" s="4"/>
      <c r="Q259" s="19">
        <f t="shared" si="30"/>
        <v>28093.824000000001</v>
      </c>
      <c r="AE259" s="1">
        <v>11</v>
      </c>
      <c r="AG259" s="1" t="s">
        <v>1997</v>
      </c>
      <c r="AI259" s="1" t="s">
        <v>1993</v>
      </c>
    </row>
    <row r="260" spans="1:35" x14ac:dyDescent="0.2">
      <c r="A260" s="47" t="s">
        <v>2044</v>
      </c>
      <c r="B260" s="48"/>
      <c r="C260" s="49">
        <v>43112.332999999999</v>
      </c>
      <c r="D260" s="49"/>
      <c r="E260" s="1">
        <f t="shared" si="27"/>
        <v>2275.0103091963865</v>
      </c>
      <c r="F260" s="4">
        <f t="shared" si="28"/>
        <v>2275</v>
      </c>
      <c r="G260" s="1">
        <f t="shared" si="29"/>
        <v>6.4837499958230183E-3</v>
      </c>
      <c r="M260" s="4">
        <f>G260</f>
        <v>6.4837499958230183E-3</v>
      </c>
      <c r="N260" s="4"/>
      <c r="O260" s="4"/>
      <c r="Q260" s="19">
        <f t="shared" si="30"/>
        <v>28093.832999999999</v>
      </c>
      <c r="AE260" s="1">
        <v>8</v>
      </c>
      <c r="AG260" s="1" t="s">
        <v>2014</v>
      </c>
      <c r="AI260" s="1" t="s">
        <v>1993</v>
      </c>
    </row>
    <row r="261" spans="1:35" x14ac:dyDescent="0.2">
      <c r="A261" s="47" t="s">
        <v>2045</v>
      </c>
      <c r="B261" s="48"/>
      <c r="C261" s="49">
        <v>43117.358999999997</v>
      </c>
      <c r="D261" s="49"/>
      <c r="E261" s="1">
        <f t="shared" si="27"/>
        <v>2283.001675468</v>
      </c>
      <c r="F261" s="4">
        <f t="shared" si="28"/>
        <v>2283</v>
      </c>
      <c r="G261" s="1">
        <f t="shared" si="29"/>
        <v>1.0537499911151826E-3</v>
      </c>
      <c r="M261" s="4">
        <f>G261</f>
        <v>1.0537499911151826E-3</v>
      </c>
      <c r="N261" s="4"/>
      <c r="O261" s="4"/>
      <c r="Q261" s="19">
        <f t="shared" si="30"/>
        <v>28098.858999999997</v>
      </c>
      <c r="AE261" s="1">
        <v>16</v>
      </c>
      <c r="AG261" s="1" t="s">
        <v>2043</v>
      </c>
      <c r="AI261" s="1" t="s">
        <v>1993</v>
      </c>
    </row>
    <row r="262" spans="1:35" x14ac:dyDescent="0.2">
      <c r="A262" s="47" t="s">
        <v>2036</v>
      </c>
      <c r="B262" s="48"/>
      <c r="C262" s="49">
        <v>43123.646999999997</v>
      </c>
      <c r="D262" s="49"/>
      <c r="E262" s="1">
        <f t="shared" si="27"/>
        <v>2292.9996283362707</v>
      </c>
      <c r="F262" s="4">
        <f t="shared" si="28"/>
        <v>2293</v>
      </c>
      <c r="G262" s="1">
        <f t="shared" si="29"/>
        <v>-2.3375000455416739E-4</v>
      </c>
      <c r="K262" s="1">
        <f>G262</f>
        <v>-2.3375000455416739E-4</v>
      </c>
      <c r="M262" s="4"/>
      <c r="N262" s="4"/>
      <c r="O262" s="4"/>
      <c r="Q262" s="19">
        <f t="shared" si="30"/>
        <v>28105.146999999997</v>
      </c>
      <c r="AD262" s="1" t="s">
        <v>1989</v>
      </c>
      <c r="AE262" s="1">
        <v>7</v>
      </c>
      <c r="AG262" s="1" t="s">
        <v>2038</v>
      </c>
      <c r="AI262" s="1" t="s">
        <v>2037</v>
      </c>
    </row>
    <row r="263" spans="1:35" x14ac:dyDescent="0.2">
      <c r="A263" s="47" t="s">
        <v>2044</v>
      </c>
      <c r="B263" s="48"/>
      <c r="C263" s="49">
        <v>43129.305999999997</v>
      </c>
      <c r="D263" s="49"/>
      <c r="E263" s="1">
        <f t="shared" si="27"/>
        <v>2301.9974679166676</v>
      </c>
      <c r="F263" s="4">
        <f t="shared" si="28"/>
        <v>2302</v>
      </c>
      <c r="G263" s="1">
        <f t="shared" si="29"/>
        <v>-1.5925000043353066E-3</v>
      </c>
      <c r="M263" s="4">
        <f>G263</f>
        <v>-1.5925000043353066E-3</v>
      </c>
      <c r="N263" s="4"/>
      <c r="O263" s="4"/>
      <c r="Q263" s="19">
        <f t="shared" si="30"/>
        <v>28110.805999999997</v>
      </c>
      <c r="AE263" s="1">
        <v>5</v>
      </c>
      <c r="AG263" s="1" t="s">
        <v>1997</v>
      </c>
      <c r="AI263" s="1" t="s">
        <v>1993</v>
      </c>
    </row>
    <row r="264" spans="1:35" x14ac:dyDescent="0.2">
      <c r="A264" s="47" t="s">
        <v>2036</v>
      </c>
      <c r="B264" s="48"/>
      <c r="C264" s="49">
        <v>43130.567999999999</v>
      </c>
      <c r="D264" s="49"/>
      <c r="E264" s="1">
        <f t="shared" si="27"/>
        <v>2304.0040545133252</v>
      </c>
      <c r="F264" s="4">
        <f t="shared" si="28"/>
        <v>2304</v>
      </c>
      <c r="G264" s="1">
        <f t="shared" si="29"/>
        <v>2.5499999974272214E-3</v>
      </c>
      <c r="K264" s="1">
        <f>G264</f>
        <v>2.5499999974272214E-3</v>
      </c>
      <c r="M264" s="4"/>
      <c r="N264" s="4"/>
      <c r="O264" s="4"/>
      <c r="Q264" s="19">
        <f t="shared" si="30"/>
        <v>28112.067999999999</v>
      </c>
      <c r="AD264" s="1" t="s">
        <v>1989</v>
      </c>
      <c r="AE264" s="1">
        <v>14</v>
      </c>
      <c r="AG264" s="1" t="s">
        <v>2039</v>
      </c>
      <c r="AI264" s="1" t="s">
        <v>2037</v>
      </c>
    </row>
    <row r="265" spans="1:35" x14ac:dyDescent="0.2">
      <c r="A265" s="47" t="s">
        <v>2044</v>
      </c>
      <c r="B265" s="48"/>
      <c r="C265" s="49">
        <v>43134.339</v>
      </c>
      <c r="D265" s="49"/>
      <c r="E265" s="1">
        <f t="shared" si="27"/>
        <v>2309.9999642248795</v>
      </c>
      <c r="F265" s="4">
        <f t="shared" si="28"/>
        <v>2310</v>
      </c>
      <c r="G265" s="1">
        <f t="shared" si="29"/>
        <v>-2.25000039790757E-5</v>
      </c>
      <c r="M265" s="4">
        <f>G265</f>
        <v>-2.25000039790757E-5</v>
      </c>
      <c r="N265" s="4"/>
      <c r="O265" s="4"/>
      <c r="Q265" s="19">
        <f t="shared" si="30"/>
        <v>28115.839</v>
      </c>
      <c r="AE265" s="1">
        <v>9</v>
      </c>
      <c r="AG265" s="1" t="s">
        <v>2014</v>
      </c>
      <c r="AI265" s="1" t="s">
        <v>1993</v>
      </c>
    </row>
    <row r="266" spans="1:35" x14ac:dyDescent="0.2">
      <c r="A266" s="47" t="s">
        <v>2045</v>
      </c>
      <c r="B266" s="48"/>
      <c r="C266" s="49">
        <v>43139.368999999999</v>
      </c>
      <c r="D266" s="49"/>
      <c r="E266" s="1">
        <f t="shared" si="27"/>
        <v>2317.9976905174026</v>
      </c>
      <c r="F266" s="4">
        <f t="shared" si="28"/>
        <v>2318</v>
      </c>
      <c r="G266" s="1">
        <f t="shared" si="29"/>
        <v>-1.4525000005960464E-3</v>
      </c>
      <c r="M266" s="4">
        <f>G266</f>
        <v>-1.4525000005960464E-3</v>
      </c>
      <c r="N266" s="4"/>
      <c r="O266" s="4"/>
      <c r="Q266" s="19">
        <f t="shared" si="30"/>
        <v>28120.868999999999</v>
      </c>
      <c r="AE266" s="1">
        <v>10</v>
      </c>
      <c r="AG266" s="1" t="s">
        <v>2043</v>
      </c>
      <c r="AI266" s="1" t="s">
        <v>1993</v>
      </c>
    </row>
    <row r="267" spans="1:35" x14ac:dyDescent="0.2">
      <c r="A267" s="47" t="s">
        <v>2044</v>
      </c>
      <c r="B267" s="48"/>
      <c r="C267" s="49">
        <v>43139.372000000003</v>
      </c>
      <c r="D267" s="49"/>
      <c r="E267" s="1">
        <f t="shared" si="27"/>
        <v>2318.0024605330909</v>
      </c>
      <c r="F267" s="4">
        <f t="shared" si="28"/>
        <v>2318</v>
      </c>
      <c r="G267" s="1">
        <f t="shared" si="29"/>
        <v>1.5475000036531128E-3</v>
      </c>
      <c r="M267" s="4">
        <f>G267</f>
        <v>1.5475000036531128E-3</v>
      </c>
      <c r="N267" s="4"/>
      <c r="O267" s="4"/>
      <c r="Q267" s="19">
        <f t="shared" si="30"/>
        <v>28120.872000000003</v>
      </c>
      <c r="AE267" s="1">
        <v>4</v>
      </c>
      <c r="AG267" s="1" t="s">
        <v>1997</v>
      </c>
      <c r="AI267" s="1" t="s">
        <v>1993</v>
      </c>
    </row>
    <row r="268" spans="1:35" x14ac:dyDescent="0.2">
      <c r="A268" s="47" t="s">
        <v>2178</v>
      </c>
      <c r="B268" s="53"/>
      <c r="C268" s="49">
        <v>43142.5144</v>
      </c>
      <c r="D268" s="49"/>
      <c r="E268" s="1">
        <f t="shared" si="27"/>
        <v>2322.9988929588576</v>
      </c>
      <c r="F268" s="4">
        <f t="shared" si="28"/>
        <v>2323</v>
      </c>
      <c r="G268" s="1">
        <f t="shared" si="29"/>
        <v>-6.9625000469386578E-4</v>
      </c>
      <c r="H268" s="1">
        <f>G268</f>
        <v>-6.9625000469386578E-4</v>
      </c>
      <c r="M268" s="4"/>
      <c r="O268" s="4"/>
      <c r="P268" s="1" t="s">
        <v>2166</v>
      </c>
      <c r="Q268" s="19">
        <f t="shared" si="30"/>
        <v>28124.0144</v>
      </c>
      <c r="X268" s="1">
        <v>-13234</v>
      </c>
    </row>
    <row r="269" spans="1:35" x14ac:dyDescent="0.2">
      <c r="A269" s="47" t="s">
        <v>2045</v>
      </c>
      <c r="B269" s="48"/>
      <c r="C269" s="49">
        <v>43168.298999999999</v>
      </c>
      <c r="D269" s="49"/>
      <c r="E269" s="1">
        <f t="shared" si="27"/>
        <v>2363.9965417386265</v>
      </c>
      <c r="F269" s="4">
        <f t="shared" si="28"/>
        <v>2364</v>
      </c>
      <c r="G269" s="1">
        <f t="shared" si="29"/>
        <v>-2.17500000144355E-3</v>
      </c>
      <c r="M269" s="4">
        <f>G269</f>
        <v>-2.17500000144355E-3</v>
      </c>
      <c r="O269" s="4"/>
      <c r="Q269" s="19">
        <f t="shared" si="30"/>
        <v>28149.798999999999</v>
      </c>
      <c r="AE269" s="1">
        <v>16</v>
      </c>
      <c r="AG269" s="1" t="s">
        <v>2014</v>
      </c>
      <c r="AI269" s="1" t="s">
        <v>1993</v>
      </c>
    </row>
    <row r="270" spans="1:35" x14ac:dyDescent="0.2">
      <c r="A270" s="47" t="s">
        <v>2046</v>
      </c>
      <c r="B270" s="48"/>
      <c r="C270" s="49">
        <v>43269.561999999998</v>
      </c>
      <c r="D270" s="49"/>
      <c r="E270" s="1">
        <f t="shared" si="27"/>
        <v>2525.0052410547241</v>
      </c>
      <c r="F270" s="4">
        <f t="shared" si="28"/>
        <v>2525</v>
      </c>
      <c r="G270" s="1">
        <f t="shared" si="29"/>
        <v>3.2962499972200021E-3</v>
      </c>
      <c r="M270" s="4">
        <f>G270</f>
        <v>3.2962499972200021E-3</v>
      </c>
      <c r="O270" s="4"/>
      <c r="Q270" s="19">
        <f t="shared" si="30"/>
        <v>28251.061999999998</v>
      </c>
      <c r="AE270" s="1">
        <v>11</v>
      </c>
      <c r="AG270" s="1" t="s">
        <v>1997</v>
      </c>
      <c r="AI270" s="1" t="s">
        <v>1993</v>
      </c>
    </row>
    <row r="271" spans="1:35" x14ac:dyDescent="0.2">
      <c r="A271" s="47" t="s">
        <v>2036</v>
      </c>
      <c r="B271" s="48"/>
      <c r="C271" s="49">
        <v>43304.775999999998</v>
      </c>
      <c r="D271" s="49"/>
      <c r="E271" s="1">
        <f t="shared" si="27"/>
        <v>2580.9956851233087</v>
      </c>
      <c r="F271" s="4">
        <f t="shared" si="28"/>
        <v>2581</v>
      </c>
      <c r="G271" s="1">
        <f t="shared" si="29"/>
        <v>-2.7137500001117587E-3</v>
      </c>
      <c r="K271" s="1">
        <f>G271</f>
        <v>-2.7137500001117587E-3</v>
      </c>
      <c r="M271" s="4"/>
      <c r="O271" s="4"/>
      <c r="Q271" s="19">
        <f t="shared" si="30"/>
        <v>28286.275999999998</v>
      </c>
      <c r="AD271" s="1" t="s">
        <v>1989</v>
      </c>
      <c r="AE271" s="1">
        <v>11</v>
      </c>
      <c r="AG271" s="1" t="s">
        <v>2038</v>
      </c>
      <c r="AI271" s="1" t="s">
        <v>2037</v>
      </c>
    </row>
    <row r="272" spans="1:35" x14ac:dyDescent="0.2">
      <c r="A272" s="47" t="s">
        <v>2047</v>
      </c>
      <c r="B272" s="48"/>
      <c r="C272" s="49">
        <v>43327.423999999999</v>
      </c>
      <c r="D272" s="49"/>
      <c r="E272" s="1">
        <f t="shared" si="27"/>
        <v>2617.0061235076264</v>
      </c>
      <c r="F272" s="4">
        <f t="shared" si="28"/>
        <v>2617</v>
      </c>
      <c r="G272" s="1">
        <f t="shared" si="29"/>
        <v>3.8512499959324487E-3</v>
      </c>
      <c r="M272" s="4">
        <f t="shared" ref="M272:M277" si="32">G272</f>
        <v>3.8512499959324487E-3</v>
      </c>
      <c r="O272" s="4"/>
      <c r="Q272" s="19">
        <f t="shared" si="30"/>
        <v>28308.923999999999</v>
      </c>
      <c r="AE272" s="1">
        <v>10</v>
      </c>
      <c r="AG272" s="1" t="s">
        <v>1997</v>
      </c>
      <c r="AI272" s="1" t="s">
        <v>1993</v>
      </c>
    </row>
    <row r="273" spans="1:35" x14ac:dyDescent="0.2">
      <c r="A273" s="47" t="s">
        <v>2047</v>
      </c>
      <c r="B273" s="48"/>
      <c r="C273" s="49">
        <v>43330.559000000001</v>
      </c>
      <c r="D273" s="49"/>
      <c r="E273" s="1">
        <f t="shared" si="27"/>
        <v>2621.9907898947204</v>
      </c>
      <c r="F273" s="4">
        <f t="shared" si="28"/>
        <v>2622</v>
      </c>
      <c r="G273" s="1">
        <f t="shared" si="29"/>
        <v>-5.7925000000977889E-3</v>
      </c>
      <c r="M273" s="4">
        <f t="shared" si="32"/>
        <v>-5.7925000000977889E-3</v>
      </c>
      <c r="O273" s="4"/>
      <c r="Q273" s="19">
        <f t="shared" si="30"/>
        <v>28312.059000000001</v>
      </c>
      <c r="AE273" s="1">
        <v>7</v>
      </c>
      <c r="AG273" s="1" t="s">
        <v>1997</v>
      </c>
      <c r="AI273" s="1" t="s">
        <v>1993</v>
      </c>
    </row>
    <row r="274" spans="1:35" x14ac:dyDescent="0.2">
      <c r="A274" s="47" t="s">
        <v>2047</v>
      </c>
      <c r="B274" s="48"/>
      <c r="C274" s="49">
        <v>43335.578000000001</v>
      </c>
      <c r="D274" s="49"/>
      <c r="E274" s="1">
        <f t="shared" si="27"/>
        <v>2629.9710261297473</v>
      </c>
      <c r="F274" s="4">
        <f t="shared" si="28"/>
        <v>2630</v>
      </c>
      <c r="G274" s="1">
        <f t="shared" si="29"/>
        <v>-1.8222500002593733E-2</v>
      </c>
      <c r="M274" s="4">
        <f t="shared" si="32"/>
        <v>-1.8222500002593733E-2</v>
      </c>
      <c r="O274" s="4"/>
      <c r="Q274" s="19">
        <f t="shared" si="30"/>
        <v>28317.078000000001</v>
      </c>
      <c r="AE274" s="1">
        <v>6</v>
      </c>
      <c r="AG274" s="1" t="s">
        <v>1997</v>
      </c>
      <c r="AI274" s="1" t="s">
        <v>1993</v>
      </c>
    </row>
    <row r="275" spans="1:35" x14ac:dyDescent="0.2">
      <c r="A275" s="47" t="s">
        <v>2047</v>
      </c>
      <c r="B275" s="48"/>
      <c r="C275" s="49">
        <v>43344.398999999998</v>
      </c>
      <c r="D275" s="49"/>
      <c r="E275" s="1">
        <f t="shared" si="27"/>
        <v>2643.9964622383627</v>
      </c>
      <c r="F275" s="4">
        <f t="shared" si="28"/>
        <v>2644</v>
      </c>
      <c r="G275" s="1">
        <f t="shared" si="29"/>
        <v>-2.2250000038184226E-3</v>
      </c>
      <c r="M275" s="4">
        <f t="shared" si="32"/>
        <v>-2.2250000038184226E-3</v>
      </c>
      <c r="O275" s="4"/>
      <c r="Q275" s="19">
        <f t="shared" si="30"/>
        <v>28325.898999999998</v>
      </c>
      <c r="AE275" s="1">
        <v>8</v>
      </c>
      <c r="AG275" s="1" t="s">
        <v>2014</v>
      </c>
      <c r="AI275" s="1" t="s">
        <v>1993</v>
      </c>
    </row>
    <row r="276" spans="1:35" x14ac:dyDescent="0.2">
      <c r="A276" s="47" t="s">
        <v>2047</v>
      </c>
      <c r="B276" s="48"/>
      <c r="C276" s="49">
        <v>43361.385999999999</v>
      </c>
      <c r="D276" s="49"/>
      <c r="E276" s="1">
        <f t="shared" si="27"/>
        <v>2671.0058810318287</v>
      </c>
      <c r="F276" s="4">
        <f t="shared" si="28"/>
        <v>2671</v>
      </c>
      <c r="G276" s="1">
        <f t="shared" si="29"/>
        <v>3.698749998875428E-3</v>
      </c>
      <c r="M276" s="4">
        <f t="shared" si="32"/>
        <v>3.698749998875428E-3</v>
      </c>
      <c r="O276" s="4"/>
      <c r="Q276" s="19">
        <f t="shared" si="30"/>
        <v>28342.885999999999</v>
      </c>
      <c r="AE276" s="1">
        <v>7</v>
      </c>
      <c r="AG276" s="1" t="s">
        <v>1997</v>
      </c>
      <c r="AI276" s="1" t="s">
        <v>1993</v>
      </c>
    </row>
    <row r="277" spans="1:35" x14ac:dyDescent="0.2">
      <c r="A277" s="47" t="s">
        <v>2047</v>
      </c>
      <c r="B277" s="48"/>
      <c r="C277" s="49">
        <v>43371.436000000002</v>
      </c>
      <c r="D277" s="49"/>
      <c r="E277" s="1">
        <f t="shared" ref="E277:E340" si="33">(C277-C$7)/C$8</f>
        <v>2686.9854335646123</v>
      </c>
      <c r="F277" s="4">
        <f t="shared" ref="F277:F340" si="34">ROUND(2*E277,0)/2</f>
        <v>2687</v>
      </c>
      <c r="G277" s="1">
        <f t="shared" ref="G277:G340" si="35">C277-(C$7+F277*C$8)</f>
        <v>-9.1612500036717393E-3</v>
      </c>
      <c r="M277" s="4">
        <f t="shared" si="32"/>
        <v>-9.1612500036717393E-3</v>
      </c>
      <c r="O277" s="4"/>
      <c r="Q277" s="19">
        <f t="shared" ref="Q277:Q340" si="36">+C277-15018.5</f>
        <v>28352.936000000002</v>
      </c>
      <c r="AE277" s="1">
        <v>7</v>
      </c>
      <c r="AG277" s="1" t="s">
        <v>1997</v>
      </c>
      <c r="AI277" s="1" t="s">
        <v>1993</v>
      </c>
    </row>
    <row r="278" spans="1:35" x14ac:dyDescent="0.2">
      <c r="A278" s="47" t="s">
        <v>2216</v>
      </c>
      <c r="B278" s="48"/>
      <c r="C278" s="49">
        <v>43381.506500000003</v>
      </c>
      <c r="D278" s="49"/>
      <c r="E278" s="1">
        <f t="shared" si="33"/>
        <v>2702.99758120455</v>
      </c>
      <c r="F278" s="4">
        <f t="shared" si="34"/>
        <v>2703</v>
      </c>
      <c r="G278" s="1">
        <f t="shared" si="35"/>
        <v>-1.5212500002235174E-3</v>
      </c>
      <c r="I278" s="1">
        <f>G278</f>
        <v>-1.5212500002235174E-3</v>
      </c>
      <c r="M278" s="4"/>
      <c r="O278" s="4"/>
      <c r="Q278" s="19">
        <f t="shared" si="36"/>
        <v>28363.006500000003</v>
      </c>
    </row>
    <row r="279" spans="1:35" x14ac:dyDescent="0.2">
      <c r="A279" s="47" t="s">
        <v>2048</v>
      </c>
      <c r="B279" s="48"/>
      <c r="C279" s="49">
        <v>43403.523999999998</v>
      </c>
      <c r="D279" s="49"/>
      <c r="E279" s="1">
        <f t="shared" si="33"/>
        <v>2738.0055212931443</v>
      </c>
      <c r="F279" s="4">
        <f t="shared" si="34"/>
        <v>2738</v>
      </c>
      <c r="G279" s="1">
        <f t="shared" si="35"/>
        <v>3.4724999932223E-3</v>
      </c>
      <c r="M279" s="4">
        <f>G279</f>
        <v>3.4724999932223E-3</v>
      </c>
      <c r="O279" s="4"/>
      <c r="Q279" s="19">
        <f t="shared" si="36"/>
        <v>28385.023999999998</v>
      </c>
      <c r="AE279" s="1">
        <v>4</v>
      </c>
      <c r="AG279" s="1" t="s">
        <v>1997</v>
      </c>
      <c r="AI279" s="1" t="s">
        <v>1993</v>
      </c>
    </row>
    <row r="280" spans="1:35" x14ac:dyDescent="0.2">
      <c r="A280" s="47" t="s">
        <v>2048</v>
      </c>
      <c r="B280" s="48"/>
      <c r="C280" s="49">
        <v>43412.324000000001</v>
      </c>
      <c r="D280" s="49"/>
      <c r="E280" s="1">
        <f t="shared" si="33"/>
        <v>2751.9975672920004</v>
      </c>
      <c r="F280" s="4">
        <f t="shared" si="34"/>
        <v>2752</v>
      </c>
      <c r="G280" s="1">
        <f t="shared" si="35"/>
        <v>-1.5300000013667159E-3</v>
      </c>
      <c r="M280" s="4">
        <f>G280</f>
        <v>-1.5300000013667159E-3</v>
      </c>
      <c r="O280" s="4"/>
      <c r="Q280" s="19">
        <f t="shared" si="36"/>
        <v>28393.824000000001</v>
      </c>
      <c r="AE280" s="1">
        <v>7</v>
      </c>
      <c r="AG280" s="1" t="s">
        <v>1997</v>
      </c>
      <c r="AI280" s="1" t="s">
        <v>1993</v>
      </c>
    </row>
    <row r="281" spans="1:35" x14ac:dyDescent="0.2">
      <c r="A281" s="47" t="s">
        <v>2048</v>
      </c>
      <c r="B281" s="48"/>
      <c r="C281" s="49">
        <v>43417.358999999997</v>
      </c>
      <c r="D281" s="49"/>
      <c r="E281" s="1">
        <f t="shared" si="33"/>
        <v>2760.0032436106553</v>
      </c>
      <c r="F281" s="4">
        <f t="shared" si="34"/>
        <v>2760</v>
      </c>
      <c r="G281" s="1">
        <f t="shared" si="35"/>
        <v>2.039999992121011E-3</v>
      </c>
      <c r="M281" s="4">
        <f>G281</f>
        <v>2.039999992121011E-3</v>
      </c>
      <c r="O281" s="4"/>
      <c r="Q281" s="19">
        <f t="shared" si="36"/>
        <v>28398.858999999997</v>
      </c>
      <c r="AE281" s="1">
        <v>6</v>
      </c>
      <c r="AG281" s="1" t="s">
        <v>1997</v>
      </c>
      <c r="AI281" s="1" t="s">
        <v>1993</v>
      </c>
    </row>
    <row r="282" spans="1:35" x14ac:dyDescent="0.2">
      <c r="A282" s="47" t="s">
        <v>2036</v>
      </c>
      <c r="B282" s="48"/>
      <c r="C282" s="49">
        <v>43423.644999999997</v>
      </c>
      <c r="D282" s="49"/>
      <c r="E282" s="1">
        <f t="shared" si="33"/>
        <v>2769.9980164684712</v>
      </c>
      <c r="F282" s="4">
        <f t="shared" si="34"/>
        <v>2770</v>
      </c>
      <c r="G282" s="1">
        <f t="shared" si="35"/>
        <v>-1.2475000039557926E-3</v>
      </c>
      <c r="K282" s="1">
        <f>G282</f>
        <v>-1.2475000039557926E-3</v>
      </c>
      <c r="M282" s="4"/>
      <c r="N282" s="4"/>
      <c r="O282" s="4"/>
      <c r="Q282" s="19">
        <f t="shared" si="36"/>
        <v>28405.144999999997</v>
      </c>
      <c r="AD282" s="1" t="s">
        <v>1989</v>
      </c>
      <c r="AE282" s="1">
        <v>14</v>
      </c>
      <c r="AG282" s="1" t="s">
        <v>2039</v>
      </c>
      <c r="AI282" s="1" t="s">
        <v>2037</v>
      </c>
    </row>
    <row r="283" spans="1:35" x14ac:dyDescent="0.2">
      <c r="A283" s="47" t="s">
        <v>2048</v>
      </c>
      <c r="B283" s="48"/>
      <c r="C283" s="49">
        <v>43429.31</v>
      </c>
      <c r="D283" s="49"/>
      <c r="E283" s="1">
        <f t="shared" si="33"/>
        <v>2779.0053960802329</v>
      </c>
      <c r="F283" s="4">
        <f t="shared" si="34"/>
        <v>2779</v>
      </c>
      <c r="G283" s="1">
        <f t="shared" si="35"/>
        <v>3.393749997485429E-3</v>
      </c>
      <c r="M283" s="4">
        <f>G283</f>
        <v>3.393749997485429E-3</v>
      </c>
      <c r="N283" s="4"/>
      <c r="O283" s="4"/>
      <c r="Q283" s="19">
        <f t="shared" si="36"/>
        <v>28410.809999999998</v>
      </c>
      <c r="AE283" s="1">
        <v>8</v>
      </c>
      <c r="AG283" s="1" t="s">
        <v>2014</v>
      </c>
      <c r="AI283" s="1" t="s">
        <v>1993</v>
      </c>
    </row>
    <row r="284" spans="1:35" x14ac:dyDescent="0.2">
      <c r="A284" s="47" t="s">
        <v>2049</v>
      </c>
      <c r="B284" s="48"/>
      <c r="C284" s="49">
        <v>43434.332000000002</v>
      </c>
      <c r="D284" s="49"/>
      <c r="E284" s="1">
        <f t="shared" si="33"/>
        <v>2786.9904023309482</v>
      </c>
      <c r="F284" s="4">
        <f t="shared" si="34"/>
        <v>2787</v>
      </c>
      <c r="G284" s="1">
        <f t="shared" si="35"/>
        <v>-6.0362500007613562E-3</v>
      </c>
      <c r="M284" s="4"/>
      <c r="N284" s="1">
        <f>G284</f>
        <v>-6.0362500007613562E-3</v>
      </c>
      <c r="O284" s="4"/>
      <c r="Q284" s="19">
        <f t="shared" si="36"/>
        <v>28415.832000000002</v>
      </c>
      <c r="AD284" s="1" t="s">
        <v>1989</v>
      </c>
      <c r="AI284" s="1" t="s">
        <v>1988</v>
      </c>
    </row>
    <row r="285" spans="1:35" x14ac:dyDescent="0.2">
      <c r="A285" s="47" t="s">
        <v>2048</v>
      </c>
      <c r="B285" s="48"/>
      <c r="C285" s="49">
        <v>43441.248</v>
      </c>
      <c r="D285" s="49"/>
      <c r="E285" s="1">
        <f t="shared" si="33"/>
        <v>2797.9868784818595</v>
      </c>
      <c r="F285" s="4">
        <f t="shared" si="34"/>
        <v>2798</v>
      </c>
      <c r="G285" s="1">
        <f t="shared" si="35"/>
        <v>-8.2525000034365803E-3</v>
      </c>
      <c r="M285" s="4">
        <f>G285</f>
        <v>-8.2525000034365803E-3</v>
      </c>
      <c r="O285" s="4"/>
      <c r="Q285" s="19">
        <f t="shared" si="36"/>
        <v>28422.748</v>
      </c>
      <c r="AE285" s="1">
        <v>4</v>
      </c>
      <c r="AG285" s="1" t="s">
        <v>1997</v>
      </c>
      <c r="AI285" s="1" t="s">
        <v>1993</v>
      </c>
    </row>
    <row r="286" spans="1:35" x14ac:dyDescent="0.2">
      <c r="A286" s="47" t="s">
        <v>2048</v>
      </c>
      <c r="B286" s="48"/>
      <c r="C286" s="49">
        <v>43456.345999999998</v>
      </c>
      <c r="D286" s="49"/>
      <c r="E286" s="1">
        <f t="shared" si="33"/>
        <v>2821.992777401249</v>
      </c>
      <c r="F286" s="4">
        <f t="shared" si="34"/>
        <v>2822</v>
      </c>
      <c r="G286" s="1">
        <f t="shared" si="35"/>
        <v>-4.5425000062095933E-3</v>
      </c>
      <c r="M286" s="4">
        <f>G286</f>
        <v>-4.5425000062095933E-3</v>
      </c>
      <c r="O286" s="4"/>
      <c r="Q286" s="19">
        <f t="shared" si="36"/>
        <v>28437.845999999998</v>
      </c>
      <c r="AE286" s="1">
        <v>8</v>
      </c>
      <c r="AG286" s="1" t="s">
        <v>2014</v>
      </c>
      <c r="AI286" s="1" t="s">
        <v>1993</v>
      </c>
    </row>
    <row r="287" spans="1:35" x14ac:dyDescent="0.2">
      <c r="A287" s="47" t="s">
        <v>2036</v>
      </c>
      <c r="B287" s="48"/>
      <c r="C287" s="49">
        <v>43460.758000000002</v>
      </c>
      <c r="D287" s="49"/>
      <c r="E287" s="1">
        <f t="shared" si="33"/>
        <v>2829.0078804634068</v>
      </c>
      <c r="F287" s="4">
        <f t="shared" si="34"/>
        <v>2829</v>
      </c>
      <c r="G287" s="1">
        <f t="shared" si="35"/>
        <v>4.9562499989406206E-3</v>
      </c>
      <c r="K287" s="1">
        <f>G287</f>
        <v>4.9562499989406206E-3</v>
      </c>
      <c r="M287" s="4"/>
      <c r="O287" s="4"/>
      <c r="Q287" s="19">
        <f t="shared" si="36"/>
        <v>28442.258000000002</v>
      </c>
      <c r="AD287" s="1" t="s">
        <v>1989</v>
      </c>
      <c r="AE287" s="1">
        <v>11</v>
      </c>
      <c r="AG287" s="1" t="s">
        <v>2050</v>
      </c>
      <c r="AI287" s="1" t="s">
        <v>2037</v>
      </c>
    </row>
    <row r="288" spans="1:35" x14ac:dyDescent="0.2">
      <c r="A288" s="47" t="s">
        <v>2048</v>
      </c>
      <c r="B288" s="48"/>
      <c r="C288" s="49">
        <v>43468.300999999999</v>
      </c>
      <c r="D288" s="49"/>
      <c r="E288" s="1">
        <f t="shared" si="33"/>
        <v>2841.0012898917366</v>
      </c>
      <c r="F288" s="4">
        <f t="shared" si="34"/>
        <v>2841</v>
      </c>
      <c r="G288" s="1">
        <f t="shared" si="35"/>
        <v>8.1124999996973202E-4</v>
      </c>
      <c r="M288" s="4">
        <f>G288</f>
        <v>8.1124999996973202E-4</v>
      </c>
      <c r="O288" s="4"/>
      <c r="Q288" s="19">
        <f t="shared" si="36"/>
        <v>28449.800999999999</v>
      </c>
      <c r="AE288" s="1">
        <v>8</v>
      </c>
      <c r="AG288" s="1" t="s">
        <v>2001</v>
      </c>
      <c r="AI288" s="1" t="s">
        <v>1993</v>
      </c>
    </row>
    <row r="289" spans="1:35" x14ac:dyDescent="0.2">
      <c r="A289" s="47" t="s">
        <v>2051</v>
      </c>
      <c r="B289" s="48"/>
      <c r="C289" s="49">
        <v>43480.256999999998</v>
      </c>
      <c r="D289" s="49"/>
      <c r="E289" s="1">
        <f t="shared" si="33"/>
        <v>2860.011392387446</v>
      </c>
      <c r="F289" s="4">
        <f t="shared" si="34"/>
        <v>2860</v>
      </c>
      <c r="G289" s="1">
        <f t="shared" si="35"/>
        <v>7.1649999954388477E-3</v>
      </c>
      <c r="M289" s="4">
        <f>G289</f>
        <v>7.1649999954388477E-3</v>
      </c>
      <c r="O289" s="4"/>
      <c r="Q289" s="19">
        <f t="shared" si="36"/>
        <v>28461.756999999998</v>
      </c>
      <c r="AE289" s="1">
        <v>8</v>
      </c>
      <c r="AG289" s="1" t="s">
        <v>2001</v>
      </c>
      <c r="AI289" s="1" t="s">
        <v>1993</v>
      </c>
    </row>
    <row r="290" spans="1:35" x14ac:dyDescent="0.2">
      <c r="A290" s="47" t="s">
        <v>2051</v>
      </c>
      <c r="B290" s="48"/>
      <c r="C290" s="49">
        <v>43488.43</v>
      </c>
      <c r="D290" s="49"/>
      <c r="E290" s="1">
        <f t="shared" si="33"/>
        <v>2873.0065051088832</v>
      </c>
      <c r="F290" s="4">
        <f t="shared" si="34"/>
        <v>2873</v>
      </c>
      <c r="G290" s="1">
        <f t="shared" si="35"/>
        <v>4.0912499971454963E-3</v>
      </c>
      <c r="M290" s="4">
        <f>G290</f>
        <v>4.0912499971454963E-3</v>
      </c>
      <c r="O290" s="4"/>
      <c r="Q290" s="19">
        <f t="shared" si="36"/>
        <v>28469.93</v>
      </c>
      <c r="AE290" s="1">
        <v>8</v>
      </c>
      <c r="AG290" s="1" t="s">
        <v>2001</v>
      </c>
      <c r="AI290" s="1" t="s">
        <v>1993</v>
      </c>
    </row>
    <row r="291" spans="1:35" x14ac:dyDescent="0.2">
      <c r="A291" s="47" t="s">
        <v>2051</v>
      </c>
      <c r="B291" s="48"/>
      <c r="C291" s="49">
        <v>43495.337</v>
      </c>
      <c r="D291" s="49"/>
      <c r="E291" s="1">
        <f t="shared" si="33"/>
        <v>2883.9886712127527</v>
      </c>
      <c r="F291" s="4">
        <f t="shared" si="34"/>
        <v>2884</v>
      </c>
      <c r="G291" s="1">
        <f t="shared" si="35"/>
        <v>-7.1250000037252903E-3</v>
      </c>
      <c r="M291" s="4">
        <f>G291</f>
        <v>-7.1250000037252903E-3</v>
      </c>
      <c r="O291" s="4"/>
      <c r="Q291" s="19">
        <f t="shared" si="36"/>
        <v>28476.837</v>
      </c>
      <c r="AE291" s="1">
        <v>9</v>
      </c>
      <c r="AG291" s="1" t="s">
        <v>2014</v>
      </c>
      <c r="AI291" s="1" t="s">
        <v>1993</v>
      </c>
    </row>
    <row r="292" spans="1:35" x14ac:dyDescent="0.2">
      <c r="A292" s="47" t="s">
        <v>2178</v>
      </c>
      <c r="B292" s="53"/>
      <c r="C292" s="49">
        <v>43507.292500000003</v>
      </c>
      <c r="D292" s="49"/>
      <c r="E292" s="1">
        <f t="shared" si="33"/>
        <v>2902.9979787058569</v>
      </c>
      <c r="F292" s="4">
        <f t="shared" si="34"/>
        <v>2903</v>
      </c>
      <c r="G292" s="1">
        <f t="shared" si="35"/>
        <v>-1.2712499956251122E-3</v>
      </c>
      <c r="H292" s="1">
        <f>G292</f>
        <v>-1.2712499956251122E-3</v>
      </c>
      <c r="M292" s="4"/>
      <c r="O292" s="4"/>
      <c r="P292" s="1" t="s">
        <v>2166</v>
      </c>
      <c r="Q292" s="19">
        <f t="shared" si="36"/>
        <v>28488.792500000003</v>
      </c>
      <c r="X292" s="1">
        <v>-12654</v>
      </c>
    </row>
    <row r="293" spans="1:35" x14ac:dyDescent="0.2">
      <c r="A293" s="47" t="s">
        <v>2051</v>
      </c>
      <c r="B293" s="48"/>
      <c r="C293" s="49">
        <v>43524.27</v>
      </c>
      <c r="D293" s="49"/>
      <c r="E293" s="1">
        <f t="shared" si="33"/>
        <v>2929.9922924496532</v>
      </c>
      <c r="F293" s="4">
        <f t="shared" si="34"/>
        <v>2930</v>
      </c>
      <c r="G293" s="1">
        <f t="shared" si="35"/>
        <v>-4.8475000075995922E-3</v>
      </c>
      <c r="M293" s="4">
        <f>G293</f>
        <v>-4.8475000075995922E-3</v>
      </c>
      <c r="O293" s="4"/>
      <c r="Q293" s="19">
        <f t="shared" si="36"/>
        <v>28505.769999999997</v>
      </c>
      <c r="AE293" s="1">
        <v>10</v>
      </c>
      <c r="AG293" s="1" t="s">
        <v>2014</v>
      </c>
      <c r="AI293" s="1" t="s">
        <v>1993</v>
      </c>
    </row>
    <row r="294" spans="1:35" x14ac:dyDescent="0.2">
      <c r="A294" s="47" t="s">
        <v>2036</v>
      </c>
      <c r="B294" s="48"/>
      <c r="C294" s="49">
        <v>43665.786999999997</v>
      </c>
      <c r="D294" s="49"/>
      <c r="E294" s="1">
        <f t="shared" si="33"/>
        <v>3155.0050621791333</v>
      </c>
      <c r="F294" s="4">
        <f t="shared" si="34"/>
        <v>3155</v>
      </c>
      <c r="G294" s="1">
        <f t="shared" si="35"/>
        <v>3.1837499918765388E-3</v>
      </c>
      <c r="K294" s="1">
        <f>G294</f>
        <v>3.1837499918765388E-3</v>
      </c>
      <c r="M294" s="4"/>
      <c r="O294" s="4"/>
      <c r="Q294" s="19">
        <f t="shared" si="36"/>
        <v>28647.286999999997</v>
      </c>
      <c r="AD294" s="1" t="s">
        <v>1989</v>
      </c>
      <c r="AE294" s="1">
        <v>12</v>
      </c>
      <c r="AG294" s="1" t="s">
        <v>2038</v>
      </c>
      <c r="AI294" s="1" t="s">
        <v>2037</v>
      </c>
    </row>
    <row r="295" spans="1:35" x14ac:dyDescent="0.2">
      <c r="A295" s="47" t="s">
        <v>2036</v>
      </c>
      <c r="B295" s="48"/>
      <c r="C295" s="49">
        <v>43672.709000000003</v>
      </c>
      <c r="D295" s="49"/>
      <c r="E295" s="1">
        <f t="shared" si="33"/>
        <v>3166.0110783614214</v>
      </c>
      <c r="F295" s="4">
        <f t="shared" si="34"/>
        <v>3166</v>
      </c>
      <c r="G295" s="1">
        <f t="shared" si="35"/>
        <v>6.9674999976996332E-3</v>
      </c>
      <c r="K295" s="1">
        <f>G295</f>
        <v>6.9674999976996332E-3</v>
      </c>
      <c r="M295" s="4"/>
      <c r="O295" s="4"/>
      <c r="Q295" s="19">
        <f t="shared" si="36"/>
        <v>28654.209000000003</v>
      </c>
      <c r="AD295" s="1" t="s">
        <v>1989</v>
      </c>
      <c r="AE295" s="1">
        <v>8</v>
      </c>
      <c r="AG295" s="1" t="s">
        <v>2039</v>
      </c>
      <c r="AI295" s="1" t="s">
        <v>2037</v>
      </c>
    </row>
    <row r="296" spans="1:35" x14ac:dyDescent="0.2">
      <c r="A296" s="47" t="s">
        <v>2036</v>
      </c>
      <c r="B296" s="48"/>
      <c r="C296" s="49">
        <v>43701.633000000002</v>
      </c>
      <c r="D296" s="49"/>
      <c r="E296" s="1">
        <f t="shared" si="33"/>
        <v>3212.00038955128</v>
      </c>
      <c r="F296" s="4">
        <f t="shared" si="34"/>
        <v>3212</v>
      </c>
      <c r="G296" s="1">
        <f t="shared" si="35"/>
        <v>2.4500000290572643E-4</v>
      </c>
      <c r="K296" s="1">
        <f>G296</f>
        <v>2.4500000290572643E-4</v>
      </c>
      <c r="M296" s="4"/>
      <c r="O296" s="4"/>
      <c r="Q296" s="19">
        <f t="shared" si="36"/>
        <v>28683.133000000002</v>
      </c>
      <c r="AD296" s="1" t="s">
        <v>1989</v>
      </c>
      <c r="AE296" s="1">
        <v>7</v>
      </c>
      <c r="AG296" s="1" t="s">
        <v>2039</v>
      </c>
      <c r="AI296" s="1" t="s">
        <v>2037</v>
      </c>
    </row>
    <row r="297" spans="1:35" x14ac:dyDescent="0.2">
      <c r="A297" s="47" t="s">
        <v>2052</v>
      </c>
      <c r="B297" s="48"/>
      <c r="C297" s="49">
        <v>43705.409</v>
      </c>
      <c r="D297" s="49"/>
      <c r="E297" s="1">
        <f t="shared" si="33"/>
        <v>3218.0042492889661</v>
      </c>
      <c r="F297" s="4">
        <f t="shared" si="34"/>
        <v>3218</v>
      </c>
      <c r="G297" s="1">
        <f t="shared" si="35"/>
        <v>2.6724999988800846E-3</v>
      </c>
      <c r="M297" s="4">
        <f>G297</f>
        <v>2.6724999988800846E-3</v>
      </c>
      <c r="O297" s="4"/>
      <c r="Q297" s="19">
        <f t="shared" si="36"/>
        <v>28686.909</v>
      </c>
      <c r="AE297" s="1">
        <v>7</v>
      </c>
      <c r="AG297" s="1" t="s">
        <v>2001</v>
      </c>
      <c r="AI297" s="1" t="s">
        <v>1993</v>
      </c>
    </row>
    <row r="298" spans="1:35" x14ac:dyDescent="0.2">
      <c r="A298" s="47" t="s">
        <v>2036</v>
      </c>
      <c r="B298" s="48"/>
      <c r="C298" s="49">
        <v>43706.667999999998</v>
      </c>
      <c r="D298" s="49"/>
      <c r="E298" s="1">
        <f t="shared" si="33"/>
        <v>3220.0060658699349</v>
      </c>
      <c r="F298" s="4">
        <f t="shared" si="34"/>
        <v>3220</v>
      </c>
      <c r="G298" s="1">
        <f t="shared" si="35"/>
        <v>3.8149999963934533E-3</v>
      </c>
      <c r="K298" s="1">
        <f>G298</f>
        <v>3.8149999963934533E-3</v>
      </c>
      <c r="M298" s="4"/>
      <c r="O298" s="4"/>
      <c r="Q298" s="19">
        <f t="shared" si="36"/>
        <v>28688.167999999998</v>
      </c>
      <c r="AD298" s="1" t="s">
        <v>1989</v>
      </c>
      <c r="AE298" s="1">
        <v>11</v>
      </c>
      <c r="AG298" s="1" t="s">
        <v>2039</v>
      </c>
      <c r="AI298" s="1" t="s">
        <v>2037</v>
      </c>
    </row>
    <row r="299" spans="1:35" x14ac:dyDescent="0.2">
      <c r="A299" s="47" t="s">
        <v>2052</v>
      </c>
      <c r="B299" s="48"/>
      <c r="C299" s="49">
        <v>43713.582000000002</v>
      </c>
      <c r="D299" s="49"/>
      <c r="E299" s="1">
        <f t="shared" si="33"/>
        <v>3230.9993620104028</v>
      </c>
      <c r="F299" s="4">
        <f t="shared" si="34"/>
        <v>3231</v>
      </c>
      <c r="G299" s="1">
        <f t="shared" si="35"/>
        <v>-4.0124999941326678E-4</v>
      </c>
      <c r="M299" s="4">
        <f>G299</f>
        <v>-4.0124999941326678E-4</v>
      </c>
      <c r="O299" s="4"/>
      <c r="Q299" s="19">
        <f t="shared" si="36"/>
        <v>28695.082000000002</v>
      </c>
      <c r="AE299" s="1">
        <v>9</v>
      </c>
      <c r="AG299" s="1" t="s">
        <v>2014</v>
      </c>
      <c r="AI299" s="1" t="s">
        <v>1993</v>
      </c>
    </row>
    <row r="300" spans="1:35" x14ac:dyDescent="0.2">
      <c r="A300" s="47" t="s">
        <v>2054</v>
      </c>
      <c r="B300" s="48"/>
      <c r="C300" s="49">
        <v>43720.495999999999</v>
      </c>
      <c r="D300" s="49">
        <v>3.0000000000000001E-3</v>
      </c>
      <c r="E300" s="1">
        <f t="shared" si="33"/>
        <v>3241.9926581508594</v>
      </c>
      <c r="F300" s="4">
        <f t="shared" si="34"/>
        <v>3242</v>
      </c>
      <c r="G300" s="1">
        <f t="shared" si="35"/>
        <v>-4.6175000024959445E-3</v>
      </c>
      <c r="M300" s="4"/>
      <c r="N300" s="1">
        <f t="shared" ref="N300:N316" si="37">G300</f>
        <v>-4.6175000024959445E-3</v>
      </c>
      <c r="O300" s="4"/>
      <c r="Q300" s="19">
        <f t="shared" si="36"/>
        <v>28701.995999999999</v>
      </c>
      <c r="AD300" s="1" t="s">
        <v>1989</v>
      </c>
      <c r="AE300" s="1">
        <v>12</v>
      </c>
      <c r="AG300" s="1" t="s">
        <v>2053</v>
      </c>
      <c r="AI300" s="1" t="s">
        <v>1988</v>
      </c>
    </row>
    <row r="301" spans="1:35" x14ac:dyDescent="0.2">
      <c r="A301" s="47" t="s">
        <v>2054</v>
      </c>
      <c r="B301" s="48"/>
      <c r="C301" s="49">
        <v>43720.502</v>
      </c>
      <c r="D301" s="49">
        <v>4.0000000000000001E-3</v>
      </c>
      <c r="E301" s="1">
        <f t="shared" si="33"/>
        <v>3242.0021981822242</v>
      </c>
      <c r="F301" s="4">
        <f t="shared" si="34"/>
        <v>3242</v>
      </c>
      <c r="G301" s="1">
        <f t="shared" si="35"/>
        <v>1.3824999987264164E-3</v>
      </c>
      <c r="M301" s="4"/>
      <c r="N301" s="1">
        <f t="shared" si="37"/>
        <v>1.3824999987264164E-3</v>
      </c>
      <c r="O301" s="4"/>
      <c r="Q301" s="19">
        <f t="shared" si="36"/>
        <v>28702.002</v>
      </c>
      <c r="AD301" s="1" t="s">
        <v>1989</v>
      </c>
      <c r="AE301" s="1">
        <v>12</v>
      </c>
      <c r="AG301" s="1" t="s">
        <v>2055</v>
      </c>
      <c r="AI301" s="1" t="s">
        <v>1988</v>
      </c>
    </row>
    <row r="302" spans="1:35" x14ac:dyDescent="0.2">
      <c r="A302" s="47" t="s">
        <v>2054</v>
      </c>
      <c r="B302" s="48"/>
      <c r="C302" s="49">
        <v>43720.506000000001</v>
      </c>
      <c r="D302" s="49">
        <v>6.0000000000000001E-3</v>
      </c>
      <c r="E302" s="1">
        <f t="shared" si="33"/>
        <v>3242.0085582031338</v>
      </c>
      <c r="F302" s="4">
        <f t="shared" si="34"/>
        <v>3242</v>
      </c>
      <c r="G302" s="1">
        <f t="shared" si="35"/>
        <v>5.3824999995413236E-3</v>
      </c>
      <c r="M302" s="4"/>
      <c r="N302" s="1">
        <f t="shared" si="37"/>
        <v>5.3824999995413236E-3</v>
      </c>
      <c r="O302" s="4"/>
      <c r="Q302" s="19">
        <f t="shared" si="36"/>
        <v>28702.006000000001</v>
      </c>
      <c r="AD302" s="1" t="s">
        <v>1989</v>
      </c>
      <c r="AE302" s="1">
        <v>12</v>
      </c>
      <c r="AG302" s="1" t="s">
        <v>2056</v>
      </c>
      <c r="AI302" s="1" t="s">
        <v>1988</v>
      </c>
    </row>
    <row r="303" spans="1:35" x14ac:dyDescent="0.2">
      <c r="A303" s="47" t="s">
        <v>2054</v>
      </c>
      <c r="B303" s="48"/>
      <c r="C303" s="49">
        <v>43722.387000000002</v>
      </c>
      <c r="D303" s="49">
        <v>0.01</v>
      </c>
      <c r="E303" s="1">
        <f t="shared" si="33"/>
        <v>3244.9993580353903</v>
      </c>
      <c r="F303" s="4">
        <f t="shared" si="34"/>
        <v>3245</v>
      </c>
      <c r="G303" s="1">
        <f t="shared" si="35"/>
        <v>-4.0374999662162736E-4</v>
      </c>
      <c r="M303" s="4"/>
      <c r="N303" s="1">
        <f t="shared" si="37"/>
        <v>-4.0374999662162736E-4</v>
      </c>
      <c r="O303" s="4"/>
      <c r="Q303" s="19">
        <f t="shared" si="36"/>
        <v>28703.887000000002</v>
      </c>
      <c r="AD303" s="1" t="s">
        <v>1989</v>
      </c>
      <c r="AE303" s="1">
        <v>13</v>
      </c>
      <c r="AG303" s="1" t="s">
        <v>2057</v>
      </c>
      <c r="AI303" s="1" t="s">
        <v>1988</v>
      </c>
    </row>
    <row r="304" spans="1:35" x14ac:dyDescent="0.2">
      <c r="A304" s="47" t="s">
        <v>2054</v>
      </c>
      <c r="B304" s="48"/>
      <c r="C304" s="49">
        <v>43722.394</v>
      </c>
      <c r="D304" s="49">
        <v>6.0000000000000001E-3</v>
      </c>
      <c r="E304" s="1">
        <f t="shared" si="33"/>
        <v>3245.0104880719769</v>
      </c>
      <c r="F304" s="4">
        <f t="shared" si="34"/>
        <v>3245</v>
      </c>
      <c r="G304" s="1">
        <f t="shared" si="35"/>
        <v>6.5962500011664815E-3</v>
      </c>
      <c r="M304" s="4"/>
      <c r="N304" s="1">
        <f t="shared" si="37"/>
        <v>6.5962500011664815E-3</v>
      </c>
      <c r="O304" s="4"/>
      <c r="Q304" s="19">
        <f t="shared" si="36"/>
        <v>28703.894</v>
      </c>
      <c r="AD304" s="1" t="s">
        <v>1989</v>
      </c>
      <c r="AE304" s="1">
        <v>15</v>
      </c>
      <c r="AG304" s="1" t="s">
        <v>2058</v>
      </c>
      <c r="AI304" s="1" t="s">
        <v>1988</v>
      </c>
    </row>
    <row r="305" spans="1:35" x14ac:dyDescent="0.2">
      <c r="A305" s="47" t="s">
        <v>2054</v>
      </c>
      <c r="B305" s="48"/>
      <c r="C305" s="49">
        <v>43722.396000000001</v>
      </c>
      <c r="D305" s="49">
        <v>1.2E-2</v>
      </c>
      <c r="E305" s="1">
        <f t="shared" si="33"/>
        <v>3245.0136680824316</v>
      </c>
      <c r="F305" s="4">
        <f t="shared" si="34"/>
        <v>3245</v>
      </c>
      <c r="G305" s="1">
        <f t="shared" si="35"/>
        <v>8.5962500015739352E-3</v>
      </c>
      <c r="M305" s="4"/>
      <c r="N305" s="1">
        <f t="shared" si="37"/>
        <v>8.5962500015739352E-3</v>
      </c>
      <c r="O305" s="4"/>
      <c r="Q305" s="19">
        <f t="shared" si="36"/>
        <v>28703.896000000001</v>
      </c>
      <c r="AD305" s="1" t="s">
        <v>1989</v>
      </c>
      <c r="AE305" s="1">
        <v>12</v>
      </c>
      <c r="AG305" s="1" t="s">
        <v>2059</v>
      </c>
      <c r="AI305" s="1" t="s">
        <v>1988</v>
      </c>
    </row>
    <row r="306" spans="1:35" x14ac:dyDescent="0.2">
      <c r="A306" s="47" t="s">
        <v>2054</v>
      </c>
      <c r="B306" s="48"/>
      <c r="C306" s="49">
        <v>43722.396000000001</v>
      </c>
      <c r="D306" s="49">
        <v>1.2E-2</v>
      </c>
      <c r="E306" s="1">
        <f t="shared" si="33"/>
        <v>3245.0136680824316</v>
      </c>
      <c r="F306" s="4">
        <f t="shared" si="34"/>
        <v>3245</v>
      </c>
      <c r="G306" s="1">
        <f t="shared" si="35"/>
        <v>8.5962500015739352E-3</v>
      </c>
      <c r="M306" s="4"/>
      <c r="N306" s="1">
        <f t="shared" si="37"/>
        <v>8.5962500015739352E-3</v>
      </c>
      <c r="O306" s="4"/>
      <c r="Q306" s="19">
        <f t="shared" si="36"/>
        <v>28703.896000000001</v>
      </c>
      <c r="AD306" s="1" t="s">
        <v>1989</v>
      </c>
      <c r="AE306" s="1">
        <v>20</v>
      </c>
      <c r="AG306" s="1" t="s">
        <v>2060</v>
      </c>
      <c r="AI306" s="1" t="s">
        <v>1988</v>
      </c>
    </row>
    <row r="307" spans="1:35" x14ac:dyDescent="0.2">
      <c r="A307" s="47" t="s">
        <v>2054</v>
      </c>
      <c r="B307" s="48"/>
      <c r="C307" s="49">
        <v>43722.400999999998</v>
      </c>
      <c r="D307" s="49">
        <v>4.0000000000000001E-3</v>
      </c>
      <c r="E307" s="1">
        <f t="shared" si="33"/>
        <v>3245.0216181085634</v>
      </c>
      <c r="F307" s="4">
        <f t="shared" si="34"/>
        <v>3245</v>
      </c>
      <c r="G307" s="1">
        <f t="shared" si="35"/>
        <v>1.359624999895459E-2</v>
      </c>
      <c r="M307" s="4"/>
      <c r="N307" s="1">
        <f t="shared" si="37"/>
        <v>1.359624999895459E-2</v>
      </c>
      <c r="O307" s="4"/>
      <c r="Q307" s="19">
        <f t="shared" si="36"/>
        <v>28703.900999999998</v>
      </c>
      <c r="AD307" s="1" t="s">
        <v>1989</v>
      </c>
      <c r="AE307" s="1">
        <v>11</v>
      </c>
      <c r="AG307" s="1" t="s">
        <v>2061</v>
      </c>
      <c r="AI307" s="1" t="s">
        <v>1988</v>
      </c>
    </row>
    <row r="308" spans="1:35" x14ac:dyDescent="0.2">
      <c r="A308" s="47" t="s">
        <v>2054</v>
      </c>
      <c r="B308" s="48"/>
      <c r="C308" s="49">
        <v>43722.400999999998</v>
      </c>
      <c r="D308" s="49">
        <v>8.9999999999999993E-3</v>
      </c>
      <c r="E308" s="1">
        <f t="shared" si="33"/>
        <v>3245.0216181085634</v>
      </c>
      <c r="F308" s="4">
        <f t="shared" si="34"/>
        <v>3245</v>
      </c>
      <c r="G308" s="1">
        <f t="shared" si="35"/>
        <v>1.359624999895459E-2</v>
      </c>
      <c r="M308" s="4"/>
      <c r="N308" s="1">
        <f t="shared" si="37"/>
        <v>1.359624999895459E-2</v>
      </c>
      <c r="O308" s="4"/>
      <c r="Q308" s="19">
        <f t="shared" si="36"/>
        <v>28703.900999999998</v>
      </c>
      <c r="AD308" s="1" t="s">
        <v>1989</v>
      </c>
      <c r="AE308" s="1">
        <v>11</v>
      </c>
      <c r="AG308" s="1" t="s">
        <v>2062</v>
      </c>
      <c r="AI308" s="1" t="s">
        <v>1988</v>
      </c>
    </row>
    <row r="309" spans="1:35" x14ac:dyDescent="0.2">
      <c r="A309" s="47" t="s">
        <v>2054</v>
      </c>
      <c r="B309" s="48"/>
      <c r="C309" s="49">
        <v>43722.402999999998</v>
      </c>
      <c r="D309" s="49">
        <v>3.0000000000000001E-3</v>
      </c>
      <c r="E309" s="1">
        <f t="shared" si="33"/>
        <v>3245.0247981190182</v>
      </c>
      <c r="F309" s="4">
        <f t="shared" si="34"/>
        <v>3245</v>
      </c>
      <c r="G309" s="1">
        <f t="shared" si="35"/>
        <v>1.5596249999362044E-2</v>
      </c>
      <c r="M309" s="4"/>
      <c r="N309" s="1">
        <f t="shared" si="37"/>
        <v>1.5596249999362044E-2</v>
      </c>
      <c r="O309" s="4"/>
      <c r="Q309" s="19">
        <f t="shared" si="36"/>
        <v>28703.902999999998</v>
      </c>
      <c r="AD309" s="1" t="s">
        <v>1989</v>
      </c>
      <c r="AE309" s="1">
        <v>13</v>
      </c>
      <c r="AG309" s="1" t="s">
        <v>2056</v>
      </c>
      <c r="AI309" s="1" t="s">
        <v>1988</v>
      </c>
    </row>
    <row r="310" spans="1:35" x14ac:dyDescent="0.2">
      <c r="A310" s="47" t="s">
        <v>2054</v>
      </c>
      <c r="B310" s="48"/>
      <c r="C310" s="49">
        <v>43722.404000000002</v>
      </c>
      <c r="D310" s="49">
        <v>8.9999999999999993E-3</v>
      </c>
      <c r="E310" s="1">
        <f t="shared" si="33"/>
        <v>3245.0263881242518</v>
      </c>
      <c r="F310" s="4">
        <f t="shared" si="34"/>
        <v>3245</v>
      </c>
      <c r="G310" s="1">
        <f t="shared" si="35"/>
        <v>1.659625000320375E-2</v>
      </c>
      <c r="N310" s="1">
        <f t="shared" si="37"/>
        <v>1.659625000320375E-2</v>
      </c>
      <c r="O310" s="4"/>
      <c r="Q310" s="19">
        <f t="shared" si="36"/>
        <v>28703.904000000002</v>
      </c>
      <c r="AD310" s="1" t="s">
        <v>1989</v>
      </c>
      <c r="AE310" s="1">
        <v>16</v>
      </c>
      <c r="AG310" s="1" t="s">
        <v>2063</v>
      </c>
      <c r="AI310" s="1" t="s">
        <v>1988</v>
      </c>
    </row>
    <row r="311" spans="1:35" x14ac:dyDescent="0.2">
      <c r="A311" s="47" t="s">
        <v>2054</v>
      </c>
      <c r="B311" s="48"/>
      <c r="C311" s="49">
        <v>43727.417999999998</v>
      </c>
      <c r="D311" s="49">
        <v>5.0000000000000001E-3</v>
      </c>
      <c r="E311" s="1">
        <f t="shared" si="33"/>
        <v>3252.9986743331356</v>
      </c>
      <c r="F311" s="4">
        <f t="shared" si="34"/>
        <v>3253</v>
      </c>
      <c r="G311" s="1">
        <f t="shared" si="35"/>
        <v>-8.3375000394880772E-4</v>
      </c>
      <c r="N311" s="1">
        <f t="shared" si="37"/>
        <v>-8.3375000394880772E-4</v>
      </c>
      <c r="O311" s="4"/>
      <c r="Q311" s="19">
        <f t="shared" si="36"/>
        <v>28708.917999999998</v>
      </c>
      <c r="AD311" s="1" t="s">
        <v>1989</v>
      </c>
      <c r="AE311" s="1">
        <v>22</v>
      </c>
      <c r="AG311" s="1" t="s">
        <v>2064</v>
      </c>
      <c r="AI311" s="1" t="s">
        <v>1988</v>
      </c>
    </row>
    <row r="312" spans="1:35" x14ac:dyDescent="0.2">
      <c r="A312" s="47" t="s">
        <v>2054</v>
      </c>
      <c r="B312" s="48"/>
      <c r="C312" s="49">
        <v>43727.419000000002</v>
      </c>
      <c r="D312" s="49">
        <v>6.0000000000000001E-3</v>
      </c>
      <c r="E312" s="1">
        <f t="shared" si="33"/>
        <v>3253.0002643383687</v>
      </c>
      <c r="F312" s="4">
        <f t="shared" si="34"/>
        <v>3253</v>
      </c>
      <c r="G312" s="1">
        <f t="shared" si="35"/>
        <v>1.662499998928979E-4</v>
      </c>
      <c r="N312" s="1">
        <f t="shared" si="37"/>
        <v>1.662499998928979E-4</v>
      </c>
      <c r="O312" s="4"/>
      <c r="Q312" s="19">
        <f t="shared" si="36"/>
        <v>28708.919000000002</v>
      </c>
      <c r="AD312" s="1" t="s">
        <v>1989</v>
      </c>
      <c r="AE312" s="1">
        <v>15</v>
      </c>
      <c r="AG312" s="1" t="s">
        <v>2065</v>
      </c>
      <c r="AI312" s="1" t="s">
        <v>1988</v>
      </c>
    </row>
    <row r="313" spans="1:35" x14ac:dyDescent="0.2">
      <c r="A313" s="47" t="s">
        <v>2054</v>
      </c>
      <c r="B313" s="48"/>
      <c r="C313" s="49">
        <v>43727.42</v>
      </c>
      <c r="D313" s="49">
        <v>4.0000000000000001E-3</v>
      </c>
      <c r="E313" s="1">
        <f t="shared" si="33"/>
        <v>3253.0018543435904</v>
      </c>
      <c r="F313" s="4">
        <f t="shared" si="34"/>
        <v>3253</v>
      </c>
      <c r="G313" s="1">
        <f t="shared" si="35"/>
        <v>1.1662499964586459E-3</v>
      </c>
      <c r="N313" s="4">
        <f t="shared" si="37"/>
        <v>1.1662499964586459E-3</v>
      </c>
      <c r="O313" s="4"/>
      <c r="Q313" s="19">
        <f t="shared" si="36"/>
        <v>28708.92</v>
      </c>
      <c r="AD313" s="1" t="s">
        <v>1989</v>
      </c>
      <c r="AE313" s="1">
        <v>19</v>
      </c>
      <c r="AG313" s="1" t="s">
        <v>2063</v>
      </c>
      <c r="AI313" s="1" t="s">
        <v>1988</v>
      </c>
    </row>
    <row r="314" spans="1:35" x14ac:dyDescent="0.2">
      <c r="A314" s="47" t="s">
        <v>2054</v>
      </c>
      <c r="B314" s="48"/>
      <c r="C314" s="49">
        <v>43727.421999999999</v>
      </c>
      <c r="D314" s="49">
        <v>0.01</v>
      </c>
      <c r="E314" s="1">
        <f t="shared" si="33"/>
        <v>3253.0050343540452</v>
      </c>
      <c r="F314" s="4">
        <f t="shared" si="34"/>
        <v>3253</v>
      </c>
      <c r="G314" s="1">
        <f t="shared" si="35"/>
        <v>3.1662499968660995E-3</v>
      </c>
      <c r="N314" s="4">
        <f t="shared" si="37"/>
        <v>3.1662499968660995E-3</v>
      </c>
      <c r="O314" s="4"/>
      <c r="Q314" s="19">
        <f t="shared" si="36"/>
        <v>28708.921999999999</v>
      </c>
      <c r="AD314" s="1" t="s">
        <v>1989</v>
      </c>
      <c r="AE314" s="1">
        <v>16</v>
      </c>
      <c r="AG314" s="1" t="s">
        <v>2062</v>
      </c>
      <c r="AI314" s="1" t="s">
        <v>1988</v>
      </c>
    </row>
    <row r="315" spans="1:35" x14ac:dyDescent="0.2">
      <c r="A315" s="47" t="s">
        <v>2054</v>
      </c>
      <c r="B315" s="48"/>
      <c r="C315" s="49">
        <v>43727.423999999999</v>
      </c>
      <c r="D315" s="49">
        <v>4.0000000000000001E-3</v>
      </c>
      <c r="E315" s="1">
        <f t="shared" si="33"/>
        <v>3253.0082143645004</v>
      </c>
      <c r="F315" s="4">
        <f t="shared" si="34"/>
        <v>3253</v>
      </c>
      <c r="G315" s="1">
        <f t="shared" si="35"/>
        <v>5.1662499972735532E-3</v>
      </c>
      <c r="N315" s="4">
        <f t="shared" si="37"/>
        <v>5.1662499972735532E-3</v>
      </c>
      <c r="O315" s="4"/>
      <c r="Q315" s="19">
        <f t="shared" si="36"/>
        <v>28708.923999999999</v>
      </c>
      <c r="AD315" s="1" t="s">
        <v>1989</v>
      </c>
      <c r="AE315" s="1">
        <v>21</v>
      </c>
      <c r="AG315" s="1" t="s">
        <v>2066</v>
      </c>
      <c r="AI315" s="1" t="s">
        <v>1988</v>
      </c>
    </row>
    <row r="316" spans="1:35" x14ac:dyDescent="0.2">
      <c r="A316" s="47" t="s">
        <v>2054</v>
      </c>
      <c r="B316" s="48"/>
      <c r="C316" s="49">
        <v>43727.428</v>
      </c>
      <c r="D316" s="49">
        <v>7.0000000000000001E-3</v>
      </c>
      <c r="E316" s="1">
        <f t="shared" si="33"/>
        <v>3253.01457438541</v>
      </c>
      <c r="F316" s="4">
        <f t="shared" si="34"/>
        <v>3253</v>
      </c>
      <c r="G316" s="1">
        <f t="shared" si="35"/>
        <v>9.1662499980884604E-3</v>
      </c>
      <c r="N316" s="4">
        <f t="shared" si="37"/>
        <v>9.1662499980884604E-3</v>
      </c>
      <c r="O316" s="4"/>
      <c r="Q316" s="19">
        <f t="shared" si="36"/>
        <v>28708.928</v>
      </c>
      <c r="AD316" s="1" t="s">
        <v>1989</v>
      </c>
      <c r="AE316" s="1">
        <v>15</v>
      </c>
      <c r="AG316" s="1" t="s">
        <v>2067</v>
      </c>
      <c r="AI316" s="1" t="s">
        <v>1988</v>
      </c>
    </row>
    <row r="317" spans="1:35" x14ac:dyDescent="0.2">
      <c r="A317" s="47" t="s">
        <v>2052</v>
      </c>
      <c r="B317" s="48"/>
      <c r="C317" s="49">
        <v>43739.368000000002</v>
      </c>
      <c r="D317" s="49"/>
      <c r="E317" s="1">
        <f t="shared" si="33"/>
        <v>3271.9992367974914</v>
      </c>
      <c r="F317" s="4">
        <f t="shared" si="34"/>
        <v>3272</v>
      </c>
      <c r="G317" s="1">
        <f t="shared" si="35"/>
        <v>-4.8000000242609531E-4</v>
      </c>
      <c r="M317" s="1">
        <f>G317</f>
        <v>-4.8000000242609531E-4</v>
      </c>
      <c r="N317" s="4"/>
      <c r="O317" s="4"/>
      <c r="Q317" s="19">
        <f t="shared" si="36"/>
        <v>28720.868000000002</v>
      </c>
      <c r="AE317" s="1">
        <v>8</v>
      </c>
      <c r="AG317" s="1" t="s">
        <v>2014</v>
      </c>
      <c r="AI317" s="1" t="s">
        <v>1993</v>
      </c>
    </row>
    <row r="318" spans="1:35" x14ac:dyDescent="0.2">
      <c r="A318" s="47" t="s">
        <v>2049</v>
      </c>
      <c r="B318" s="48"/>
      <c r="C318" s="49">
        <v>43749.432000000001</v>
      </c>
      <c r="D318" s="49"/>
      <c r="E318" s="1">
        <f t="shared" si="33"/>
        <v>3288.0010494034482</v>
      </c>
      <c r="F318" s="4">
        <f t="shared" si="34"/>
        <v>3288</v>
      </c>
      <c r="G318" s="1">
        <f t="shared" si="35"/>
        <v>6.5999999787891284E-4</v>
      </c>
      <c r="N318" s="4">
        <f>G318</f>
        <v>6.5999999787891284E-4</v>
      </c>
      <c r="O318" s="4"/>
      <c r="Q318" s="19">
        <f t="shared" si="36"/>
        <v>28730.932000000001</v>
      </c>
      <c r="AD318" s="1" t="s">
        <v>1989</v>
      </c>
      <c r="AI318" s="1" t="s">
        <v>1988</v>
      </c>
    </row>
    <row r="319" spans="1:35" x14ac:dyDescent="0.2">
      <c r="A319" s="47" t="s">
        <v>2068</v>
      </c>
      <c r="B319" s="48"/>
      <c r="C319" s="49">
        <v>43756.349000000002</v>
      </c>
      <c r="D319" s="49"/>
      <c r="E319" s="1">
        <f t="shared" si="33"/>
        <v>3298.9991155595926</v>
      </c>
      <c r="F319" s="4">
        <f t="shared" si="34"/>
        <v>3299</v>
      </c>
      <c r="G319" s="1">
        <f t="shared" si="35"/>
        <v>-5.5625000095460564E-4</v>
      </c>
      <c r="M319" s="1">
        <f>G319</f>
        <v>-5.5625000095460564E-4</v>
      </c>
      <c r="N319" s="4"/>
      <c r="O319" s="4"/>
      <c r="Q319" s="19">
        <f t="shared" si="36"/>
        <v>28737.849000000002</v>
      </c>
      <c r="AE319" s="1">
        <v>11</v>
      </c>
      <c r="AG319" s="1" t="s">
        <v>2014</v>
      </c>
      <c r="AI319" s="1" t="s">
        <v>1993</v>
      </c>
    </row>
    <row r="320" spans="1:35" x14ac:dyDescent="0.2">
      <c r="A320" s="47" t="s">
        <v>2068</v>
      </c>
      <c r="B320" s="48"/>
      <c r="C320" s="49">
        <v>43766.425000000003</v>
      </c>
      <c r="D320" s="49"/>
      <c r="E320" s="1">
        <f t="shared" si="33"/>
        <v>3315.0200082282786</v>
      </c>
      <c r="F320" s="4">
        <f t="shared" si="34"/>
        <v>3315</v>
      </c>
      <c r="G320" s="1">
        <f t="shared" si="35"/>
        <v>1.2583750001795124E-2</v>
      </c>
      <c r="M320" s="1">
        <f>G320</f>
        <v>1.2583750001795124E-2</v>
      </c>
      <c r="N320" s="4"/>
      <c r="O320" s="4"/>
      <c r="Q320" s="19">
        <f t="shared" si="36"/>
        <v>28747.925000000003</v>
      </c>
      <c r="AE320" s="1">
        <v>10</v>
      </c>
      <c r="AG320" s="1" t="s">
        <v>2001</v>
      </c>
      <c r="AI320" s="1" t="s">
        <v>1993</v>
      </c>
    </row>
    <row r="321" spans="1:35" x14ac:dyDescent="0.2">
      <c r="A321" s="47" t="s">
        <v>2036</v>
      </c>
      <c r="B321" s="48"/>
      <c r="C321" s="49">
        <v>43779.623</v>
      </c>
      <c r="D321" s="49"/>
      <c r="E321" s="1">
        <f t="shared" si="33"/>
        <v>3336.0048972160957</v>
      </c>
      <c r="F321" s="4">
        <f t="shared" si="34"/>
        <v>3336</v>
      </c>
      <c r="G321" s="1">
        <f t="shared" si="35"/>
        <v>3.0799999949522316E-3</v>
      </c>
      <c r="K321" s="1">
        <f>G321</f>
        <v>3.0799999949522316E-3</v>
      </c>
      <c r="N321" s="4"/>
      <c r="O321" s="4"/>
      <c r="Q321" s="19">
        <f t="shared" si="36"/>
        <v>28761.123</v>
      </c>
      <c r="AD321" s="1" t="s">
        <v>1989</v>
      </c>
      <c r="AE321" s="1">
        <v>12</v>
      </c>
      <c r="AG321" s="1" t="s">
        <v>2038</v>
      </c>
      <c r="AI321" s="1" t="s">
        <v>2037</v>
      </c>
    </row>
    <row r="322" spans="1:35" x14ac:dyDescent="0.2">
      <c r="A322" s="47" t="s">
        <v>2036</v>
      </c>
      <c r="B322" s="48"/>
      <c r="C322" s="49">
        <v>43784.66</v>
      </c>
      <c r="D322" s="49"/>
      <c r="E322" s="1">
        <f t="shared" si="33"/>
        <v>3344.0137535452172</v>
      </c>
      <c r="F322" s="4">
        <f t="shared" si="34"/>
        <v>3344</v>
      </c>
      <c r="G322" s="1">
        <f t="shared" si="35"/>
        <v>8.6500000033993274E-3</v>
      </c>
      <c r="K322" s="1">
        <f>G322</f>
        <v>8.6500000033993274E-3</v>
      </c>
      <c r="N322" s="4"/>
      <c r="O322" s="4"/>
      <c r="Q322" s="19">
        <f t="shared" si="36"/>
        <v>28766.160000000003</v>
      </c>
      <c r="AD322" s="1" t="s">
        <v>1989</v>
      </c>
      <c r="AE322" s="1">
        <v>10</v>
      </c>
      <c r="AG322" s="1" t="s">
        <v>2039</v>
      </c>
      <c r="AI322" s="1" t="s">
        <v>2037</v>
      </c>
    </row>
    <row r="323" spans="1:35" x14ac:dyDescent="0.2">
      <c r="A323" s="47" t="s">
        <v>2049</v>
      </c>
      <c r="B323" s="48"/>
      <c r="C323" s="49">
        <v>43790.305999999997</v>
      </c>
      <c r="D323" s="49"/>
      <c r="E323" s="1">
        <f t="shared" si="33"/>
        <v>3352.9909230576513</v>
      </c>
      <c r="F323" s="4">
        <f t="shared" si="34"/>
        <v>3353</v>
      </c>
      <c r="G323" s="1">
        <f t="shared" si="35"/>
        <v>-5.7087500026682392E-3</v>
      </c>
      <c r="N323" s="4">
        <f>G323</f>
        <v>-5.7087500026682392E-3</v>
      </c>
      <c r="O323" s="4"/>
      <c r="Q323" s="19">
        <f t="shared" si="36"/>
        <v>28771.805999999997</v>
      </c>
      <c r="AD323" s="1" t="s">
        <v>1989</v>
      </c>
      <c r="AI323" s="1" t="s">
        <v>1988</v>
      </c>
    </row>
    <row r="324" spans="1:35" x14ac:dyDescent="0.2">
      <c r="A324" s="47" t="s">
        <v>2070</v>
      </c>
      <c r="B324" s="48"/>
      <c r="C324" s="49">
        <v>43790.317999999999</v>
      </c>
      <c r="D324" s="49"/>
      <c r="E324" s="1">
        <f t="shared" si="33"/>
        <v>3353.010003120381</v>
      </c>
      <c r="F324" s="4">
        <f t="shared" si="34"/>
        <v>3353</v>
      </c>
      <c r="G324" s="1">
        <f t="shared" si="35"/>
        <v>6.2912499997764826E-3</v>
      </c>
      <c r="M324" s="1">
        <f>G324</f>
        <v>6.2912499997764826E-3</v>
      </c>
      <c r="N324" s="4"/>
      <c r="O324" s="4"/>
      <c r="Q324" s="19">
        <f t="shared" si="36"/>
        <v>28771.817999999999</v>
      </c>
      <c r="AE324" s="1">
        <v>9</v>
      </c>
      <c r="AG324" s="1" t="s">
        <v>2069</v>
      </c>
      <c r="AI324" s="1" t="s">
        <v>1993</v>
      </c>
    </row>
    <row r="325" spans="1:35" x14ac:dyDescent="0.2">
      <c r="A325" s="47" t="s">
        <v>2068</v>
      </c>
      <c r="B325" s="48"/>
      <c r="C325" s="49">
        <v>43795.34</v>
      </c>
      <c r="D325" s="49"/>
      <c r="E325" s="1">
        <f t="shared" si="33"/>
        <v>3360.9950093710845</v>
      </c>
      <c r="F325" s="4">
        <f t="shared" si="34"/>
        <v>3361</v>
      </c>
      <c r="G325" s="1">
        <f t="shared" si="35"/>
        <v>-3.1387500057462603E-3</v>
      </c>
      <c r="M325" s="1">
        <f>G325</f>
        <v>-3.1387500057462603E-3</v>
      </c>
      <c r="N325" s="4"/>
      <c r="O325" s="4"/>
      <c r="Q325" s="19">
        <f t="shared" si="36"/>
        <v>28776.839999999997</v>
      </c>
      <c r="AE325" s="1">
        <v>6</v>
      </c>
      <c r="AG325" s="1" t="s">
        <v>2014</v>
      </c>
      <c r="AI325" s="1" t="s">
        <v>1993</v>
      </c>
    </row>
    <row r="326" spans="1:35" x14ac:dyDescent="0.2">
      <c r="A326" s="47" t="s">
        <v>2068</v>
      </c>
      <c r="B326" s="48"/>
      <c r="C326" s="49">
        <v>43795.347999999998</v>
      </c>
      <c r="D326" s="49"/>
      <c r="E326" s="1">
        <f t="shared" si="33"/>
        <v>3361.0077294129046</v>
      </c>
      <c r="F326" s="4">
        <f t="shared" si="34"/>
        <v>3361</v>
      </c>
      <c r="G326" s="1">
        <f t="shared" si="35"/>
        <v>4.8612499958835542E-3</v>
      </c>
      <c r="M326" s="1">
        <f>G326</f>
        <v>4.8612499958835542E-3</v>
      </c>
      <c r="N326" s="4"/>
      <c r="O326" s="4"/>
      <c r="Q326" s="19">
        <f t="shared" si="36"/>
        <v>28776.847999999998</v>
      </c>
      <c r="AE326" s="1">
        <v>7</v>
      </c>
      <c r="AG326" s="1" t="s">
        <v>2001</v>
      </c>
      <c r="AI326" s="1" t="s">
        <v>1993</v>
      </c>
    </row>
    <row r="327" spans="1:35" x14ac:dyDescent="0.2">
      <c r="A327" s="47" t="s">
        <v>2070</v>
      </c>
      <c r="B327" s="48"/>
      <c r="C327" s="49">
        <v>43824.273000000001</v>
      </c>
      <c r="D327" s="49"/>
      <c r="E327" s="1">
        <f t="shared" si="33"/>
        <v>3406.9986306079968</v>
      </c>
      <c r="F327" s="4">
        <f t="shared" si="34"/>
        <v>3407</v>
      </c>
      <c r="G327" s="1">
        <f t="shared" si="35"/>
        <v>-8.6125000234460458E-4</v>
      </c>
      <c r="M327" s="1">
        <f>G327</f>
        <v>-8.6125000234460458E-4</v>
      </c>
      <c r="N327" s="4"/>
      <c r="O327" s="4"/>
      <c r="Q327" s="19">
        <f t="shared" si="36"/>
        <v>28805.773000000001</v>
      </c>
      <c r="AE327" s="1">
        <v>16</v>
      </c>
      <c r="AG327" s="1" t="s">
        <v>2014</v>
      </c>
      <c r="AI327" s="1" t="s">
        <v>1993</v>
      </c>
    </row>
    <row r="328" spans="1:35" x14ac:dyDescent="0.2">
      <c r="A328" s="47" t="s">
        <v>2214</v>
      </c>
      <c r="B328" s="48"/>
      <c r="C328" s="49">
        <v>43880.245999999999</v>
      </c>
      <c r="D328" s="49"/>
      <c r="E328" s="1">
        <f t="shared" si="33"/>
        <v>3495.9959931868234</v>
      </c>
      <c r="F328" s="4">
        <f t="shared" si="34"/>
        <v>3496</v>
      </c>
      <c r="G328" s="1">
        <f t="shared" si="35"/>
        <v>-2.5200000018230639E-3</v>
      </c>
      <c r="I328" s="1">
        <f>G328</f>
        <v>-2.5200000018230639E-3</v>
      </c>
      <c r="N328" s="4"/>
      <c r="O328" s="4"/>
      <c r="Q328" s="19">
        <f t="shared" si="36"/>
        <v>28861.745999999999</v>
      </c>
    </row>
    <row r="329" spans="1:35" x14ac:dyDescent="0.2">
      <c r="A329" s="47" t="s">
        <v>2036</v>
      </c>
      <c r="B329" s="48"/>
      <c r="C329" s="49">
        <v>43891.569000000003</v>
      </c>
      <c r="D329" s="49"/>
      <c r="E329" s="1">
        <f t="shared" si="33"/>
        <v>3513.9996223737603</v>
      </c>
      <c r="F329" s="4">
        <f t="shared" si="34"/>
        <v>3514</v>
      </c>
      <c r="G329" s="1">
        <f t="shared" si="35"/>
        <v>-2.3749999672872946E-4</v>
      </c>
      <c r="K329" s="1">
        <f>G329</f>
        <v>-2.3749999672872946E-4</v>
      </c>
      <c r="N329" s="4"/>
      <c r="O329" s="4"/>
      <c r="Q329" s="19">
        <f t="shared" si="36"/>
        <v>28873.069000000003</v>
      </c>
      <c r="AD329" s="1" t="s">
        <v>1989</v>
      </c>
      <c r="AE329" s="1">
        <v>11</v>
      </c>
      <c r="AG329" s="1" t="s">
        <v>2039</v>
      </c>
      <c r="AI329" s="1" t="s">
        <v>2037</v>
      </c>
    </row>
    <row r="330" spans="1:35" x14ac:dyDescent="0.2">
      <c r="A330" s="47" t="s">
        <v>2036</v>
      </c>
      <c r="B330" s="48"/>
      <c r="C330" s="49">
        <v>44038.747000000003</v>
      </c>
      <c r="D330" s="49"/>
      <c r="E330" s="1">
        <f t="shared" si="33"/>
        <v>3748.0134116940926</v>
      </c>
      <c r="F330" s="4">
        <f t="shared" si="34"/>
        <v>3748</v>
      </c>
      <c r="G330" s="1">
        <f t="shared" si="35"/>
        <v>8.435000003373716E-3</v>
      </c>
      <c r="K330" s="1">
        <f>G330</f>
        <v>8.435000003373716E-3</v>
      </c>
      <c r="N330" s="4"/>
      <c r="O330" s="4"/>
      <c r="Q330" s="19">
        <f t="shared" si="36"/>
        <v>29020.247000000003</v>
      </c>
      <c r="AD330" s="1" t="s">
        <v>1989</v>
      </c>
      <c r="AE330" s="1">
        <v>13</v>
      </c>
      <c r="AG330" s="1" t="s">
        <v>2038</v>
      </c>
      <c r="AI330" s="1" t="s">
        <v>2037</v>
      </c>
    </row>
    <row r="331" spans="1:35" x14ac:dyDescent="0.2">
      <c r="A331" s="47" t="s">
        <v>2036</v>
      </c>
      <c r="B331" s="53"/>
      <c r="C331" s="49">
        <v>44038.747000000003</v>
      </c>
      <c r="D331" s="49"/>
      <c r="E331" s="1">
        <f t="shared" si="33"/>
        <v>3748.0134116940926</v>
      </c>
      <c r="F331" s="4">
        <f t="shared" si="34"/>
        <v>3748</v>
      </c>
      <c r="G331" s="1">
        <f t="shared" si="35"/>
        <v>8.435000003373716E-3</v>
      </c>
      <c r="J331" s="1">
        <f>G331</f>
        <v>8.435000003373716E-3</v>
      </c>
      <c r="N331" s="4"/>
      <c r="O331" s="4"/>
      <c r="P331" s="1" t="s">
        <v>2166</v>
      </c>
      <c r="Q331" s="19">
        <f t="shared" si="36"/>
        <v>29020.247000000003</v>
      </c>
    </row>
    <row r="332" spans="1:35" x14ac:dyDescent="0.2">
      <c r="A332" s="47" t="s">
        <v>2071</v>
      </c>
      <c r="B332" s="48" t="s">
        <v>2226</v>
      </c>
      <c r="C332" s="49">
        <v>44070.497499999998</v>
      </c>
      <c r="D332" s="49"/>
      <c r="E332" s="1">
        <f t="shared" si="33"/>
        <v>3798.4968726584621</v>
      </c>
      <c r="F332" s="4">
        <f t="shared" si="34"/>
        <v>3798.5</v>
      </c>
      <c r="G332" s="1">
        <f t="shared" si="35"/>
        <v>-1.9668750028358772E-3</v>
      </c>
      <c r="N332" s="4">
        <f t="shared" ref="N332:N337" si="38">G332</f>
        <v>-1.9668750028358772E-3</v>
      </c>
      <c r="O332" s="4"/>
      <c r="Q332" s="19">
        <f t="shared" si="36"/>
        <v>29051.997499999998</v>
      </c>
      <c r="AD332" s="1" t="s">
        <v>2009</v>
      </c>
      <c r="AI332" s="1" t="s">
        <v>1988</v>
      </c>
    </row>
    <row r="333" spans="1:35" x14ac:dyDescent="0.2">
      <c r="A333" s="47" t="s">
        <v>2071</v>
      </c>
      <c r="B333" s="48" t="s">
        <v>2226</v>
      </c>
      <c r="C333" s="49">
        <v>44070.497600000002</v>
      </c>
      <c r="D333" s="49"/>
      <c r="E333" s="1">
        <f t="shared" si="33"/>
        <v>3798.4970316589925</v>
      </c>
      <c r="F333" s="4">
        <f t="shared" si="34"/>
        <v>3798.5</v>
      </c>
      <c r="G333" s="1">
        <f t="shared" si="35"/>
        <v>-1.8668749980861321E-3</v>
      </c>
      <c r="N333" s="4">
        <f t="shared" si="38"/>
        <v>-1.8668749980861321E-3</v>
      </c>
      <c r="O333" s="4"/>
      <c r="Q333" s="19">
        <f t="shared" si="36"/>
        <v>29051.997600000002</v>
      </c>
      <c r="AD333" s="1" t="s">
        <v>2009</v>
      </c>
      <c r="AI333" s="1" t="s">
        <v>1988</v>
      </c>
    </row>
    <row r="334" spans="1:35" x14ac:dyDescent="0.2">
      <c r="A334" s="47" t="s">
        <v>2071</v>
      </c>
      <c r="B334" s="48"/>
      <c r="C334" s="49">
        <v>44076.474399999999</v>
      </c>
      <c r="D334" s="49"/>
      <c r="E334" s="1">
        <f t="shared" si="33"/>
        <v>3808.0001749005705</v>
      </c>
      <c r="F334" s="4">
        <f t="shared" si="34"/>
        <v>3808</v>
      </c>
      <c r="G334" s="1">
        <f t="shared" si="35"/>
        <v>1.1000000085914508E-4</v>
      </c>
      <c r="N334" s="4">
        <f t="shared" si="38"/>
        <v>1.1000000085914508E-4</v>
      </c>
      <c r="O334" s="4"/>
      <c r="Q334" s="19">
        <f t="shared" si="36"/>
        <v>29057.974399999999</v>
      </c>
      <c r="AD334" s="1" t="s">
        <v>2009</v>
      </c>
      <c r="AI334" s="1" t="s">
        <v>1988</v>
      </c>
    </row>
    <row r="335" spans="1:35" x14ac:dyDescent="0.2">
      <c r="A335" s="47" t="s">
        <v>2071</v>
      </c>
      <c r="B335" s="48"/>
      <c r="C335" s="49">
        <v>44076.474600000001</v>
      </c>
      <c r="D335" s="49"/>
      <c r="E335" s="1">
        <f t="shared" si="33"/>
        <v>3808.0004929016195</v>
      </c>
      <c r="F335" s="4">
        <f t="shared" si="34"/>
        <v>3808</v>
      </c>
      <c r="G335" s="1">
        <f t="shared" si="35"/>
        <v>3.1000000308267772E-4</v>
      </c>
      <c r="N335" s="4">
        <f t="shared" si="38"/>
        <v>3.1000000308267772E-4</v>
      </c>
      <c r="O335" s="4"/>
      <c r="Q335" s="19">
        <f t="shared" si="36"/>
        <v>29057.974600000001</v>
      </c>
      <c r="AD335" s="1" t="s">
        <v>2009</v>
      </c>
      <c r="AI335" s="1" t="s">
        <v>1988</v>
      </c>
    </row>
    <row r="336" spans="1:35" x14ac:dyDescent="0.2">
      <c r="A336" s="47" t="s">
        <v>2054</v>
      </c>
      <c r="B336" s="48"/>
      <c r="C336" s="49">
        <v>44076.481</v>
      </c>
      <c r="D336" s="49">
        <v>3.0000000000000001E-3</v>
      </c>
      <c r="E336" s="1">
        <f t="shared" si="33"/>
        <v>3808.0106689350705</v>
      </c>
      <c r="F336" s="4">
        <f t="shared" si="34"/>
        <v>3808</v>
      </c>
      <c r="G336" s="1">
        <f t="shared" si="35"/>
        <v>6.7100000014761463E-3</v>
      </c>
      <c r="N336" s="4">
        <f t="shared" si="38"/>
        <v>6.7100000014761463E-3</v>
      </c>
      <c r="O336" s="4"/>
      <c r="Q336" s="19">
        <f t="shared" si="36"/>
        <v>29057.981</v>
      </c>
      <c r="AD336" s="1" t="s">
        <v>1989</v>
      </c>
      <c r="AE336" s="1">
        <v>14</v>
      </c>
      <c r="AG336" s="1" t="s">
        <v>2072</v>
      </c>
      <c r="AI336" s="1" t="s">
        <v>1988</v>
      </c>
    </row>
    <row r="337" spans="1:35" x14ac:dyDescent="0.2">
      <c r="A337" s="47" t="s">
        <v>2054</v>
      </c>
      <c r="B337" s="48"/>
      <c r="C337" s="49">
        <v>44088.41</v>
      </c>
      <c r="D337" s="49">
        <v>4.0000000000000001E-3</v>
      </c>
      <c r="E337" s="1">
        <f t="shared" si="33"/>
        <v>3826.9778412896558</v>
      </c>
      <c r="F337" s="4">
        <f t="shared" si="34"/>
        <v>3827</v>
      </c>
      <c r="G337" s="1">
        <f t="shared" si="35"/>
        <v>-1.3936249997641426E-2</v>
      </c>
      <c r="N337" s="4">
        <f t="shared" si="38"/>
        <v>-1.3936249997641426E-2</v>
      </c>
      <c r="O337" s="4"/>
      <c r="Q337" s="19">
        <f t="shared" si="36"/>
        <v>29069.910000000003</v>
      </c>
      <c r="AD337" s="1" t="s">
        <v>1989</v>
      </c>
      <c r="AE337" s="1">
        <v>19</v>
      </c>
      <c r="AG337" s="1" t="s">
        <v>2073</v>
      </c>
      <c r="AI337" s="1" t="s">
        <v>1988</v>
      </c>
    </row>
    <row r="338" spans="1:35" x14ac:dyDescent="0.2">
      <c r="A338" s="47" t="s">
        <v>2036</v>
      </c>
      <c r="B338" s="48"/>
      <c r="C338" s="49">
        <v>44099.741999999998</v>
      </c>
      <c r="D338" s="49"/>
      <c r="E338" s="1">
        <f t="shared" si="33"/>
        <v>3844.9957805236227</v>
      </c>
      <c r="F338" s="4">
        <f t="shared" si="34"/>
        <v>3845</v>
      </c>
      <c r="G338" s="1">
        <f t="shared" si="35"/>
        <v>-2.6537500016274862E-3</v>
      </c>
      <c r="K338" s="1">
        <f>G338</f>
        <v>-2.6537500016274862E-3</v>
      </c>
      <c r="N338" s="4"/>
      <c r="O338" s="4"/>
      <c r="Q338" s="19">
        <f t="shared" si="36"/>
        <v>29081.241999999998</v>
      </c>
      <c r="AD338" s="1" t="s">
        <v>1989</v>
      </c>
      <c r="AE338" s="1">
        <v>12</v>
      </c>
      <c r="AG338" s="1" t="s">
        <v>2039</v>
      </c>
      <c r="AI338" s="1" t="s">
        <v>2037</v>
      </c>
    </row>
    <row r="339" spans="1:35" x14ac:dyDescent="0.2">
      <c r="A339" s="47" t="s">
        <v>2054</v>
      </c>
      <c r="B339" s="48"/>
      <c r="C339" s="49">
        <v>44100.366999999998</v>
      </c>
      <c r="D339" s="49">
        <v>3.0000000000000001E-3</v>
      </c>
      <c r="E339" s="1">
        <f t="shared" si="33"/>
        <v>3845.9895337905868</v>
      </c>
      <c r="F339" s="4">
        <f t="shared" si="34"/>
        <v>3846</v>
      </c>
      <c r="G339" s="1">
        <f t="shared" si="35"/>
        <v>-6.5825000056065619E-3</v>
      </c>
      <c r="N339" s="4">
        <f>G339</f>
        <v>-6.5825000056065619E-3</v>
      </c>
      <c r="O339" s="4"/>
      <c r="Q339" s="19">
        <f t="shared" si="36"/>
        <v>29081.866999999998</v>
      </c>
      <c r="AD339" s="1" t="s">
        <v>1989</v>
      </c>
      <c r="AE339" s="1">
        <v>15</v>
      </c>
      <c r="AG339" s="1" t="s">
        <v>2073</v>
      </c>
      <c r="AI339" s="1" t="s">
        <v>1988</v>
      </c>
    </row>
    <row r="340" spans="1:35" x14ac:dyDescent="0.2">
      <c r="A340" s="47" t="s">
        <v>2036</v>
      </c>
      <c r="B340" s="48"/>
      <c r="C340" s="49">
        <v>44101.635999999999</v>
      </c>
      <c r="D340" s="49"/>
      <c r="E340" s="1">
        <f t="shared" si="33"/>
        <v>3848.0072504238306</v>
      </c>
      <c r="F340" s="4">
        <f t="shared" si="34"/>
        <v>3848</v>
      </c>
      <c r="G340" s="1">
        <f t="shared" si="35"/>
        <v>4.559999993944075E-3</v>
      </c>
      <c r="K340" s="1">
        <f>G340</f>
        <v>4.559999993944075E-3</v>
      </c>
      <c r="N340" s="4"/>
      <c r="O340" s="4"/>
      <c r="Q340" s="19">
        <f t="shared" si="36"/>
        <v>29083.135999999999</v>
      </c>
      <c r="AD340" s="1" t="s">
        <v>1989</v>
      </c>
      <c r="AE340" s="1">
        <v>8</v>
      </c>
      <c r="AG340" s="1" t="s">
        <v>2039</v>
      </c>
      <c r="AI340" s="1" t="s">
        <v>2037</v>
      </c>
    </row>
    <row r="341" spans="1:35" x14ac:dyDescent="0.2">
      <c r="A341" s="47" t="s">
        <v>2074</v>
      </c>
      <c r="B341" s="48"/>
      <c r="C341" s="49">
        <v>44117.358</v>
      </c>
      <c r="D341" s="49"/>
      <c r="E341" s="1">
        <f t="shared" ref="E341:E404" si="39">(C341-C$7)/C$8</f>
        <v>3873.0053126049625</v>
      </c>
      <c r="F341" s="4">
        <f t="shared" ref="F341:F404" si="40">ROUND(2*E341,0)/2</f>
        <v>3873</v>
      </c>
      <c r="G341" s="1">
        <f t="shared" ref="G341:G404" si="41">C341-(C$7+F341*C$8)</f>
        <v>3.3412499979021959E-3</v>
      </c>
      <c r="M341" s="1">
        <f>G341</f>
        <v>3.3412499979021959E-3</v>
      </c>
      <c r="N341" s="4"/>
      <c r="O341" s="4"/>
      <c r="Q341" s="19">
        <f t="shared" ref="Q341:Q404" si="42">+C341-15018.5</f>
        <v>29098.858</v>
      </c>
      <c r="AE341" s="1">
        <v>11</v>
      </c>
      <c r="AG341" s="1" t="s">
        <v>2014</v>
      </c>
      <c r="AI341" s="1" t="s">
        <v>1993</v>
      </c>
    </row>
    <row r="342" spans="1:35" x14ac:dyDescent="0.2">
      <c r="A342" s="47" t="s">
        <v>2074</v>
      </c>
      <c r="B342" s="48"/>
      <c r="C342" s="49">
        <v>44122.383000000002</v>
      </c>
      <c r="D342" s="49"/>
      <c r="E342" s="1">
        <f t="shared" si="39"/>
        <v>3880.9950888713543</v>
      </c>
      <c r="F342" s="4">
        <f t="shared" si="40"/>
        <v>3881</v>
      </c>
      <c r="G342" s="1">
        <f t="shared" si="41"/>
        <v>-3.0887500033713877E-3</v>
      </c>
      <c r="M342" s="1">
        <f>G342</f>
        <v>-3.0887500033713877E-3</v>
      </c>
      <c r="N342" s="4"/>
      <c r="O342" s="4"/>
      <c r="Q342" s="19">
        <f t="shared" si="42"/>
        <v>29103.883000000002</v>
      </c>
      <c r="AE342" s="1">
        <v>9</v>
      </c>
      <c r="AG342" s="1" t="s">
        <v>2014</v>
      </c>
      <c r="AI342" s="1" t="s">
        <v>1993</v>
      </c>
    </row>
    <row r="343" spans="1:35" x14ac:dyDescent="0.2">
      <c r="A343" s="47" t="s">
        <v>2075</v>
      </c>
      <c r="B343" s="48"/>
      <c r="C343" s="49">
        <v>44122.391000000003</v>
      </c>
      <c r="D343" s="49"/>
      <c r="E343" s="1">
        <f t="shared" si="39"/>
        <v>3881.0078089131739</v>
      </c>
      <c r="F343" s="4">
        <f t="shared" si="40"/>
        <v>3881</v>
      </c>
      <c r="G343" s="1">
        <f t="shared" si="41"/>
        <v>4.9112499982584268E-3</v>
      </c>
      <c r="N343" s="4">
        <f>G343</f>
        <v>4.9112499982584268E-3</v>
      </c>
      <c r="O343" s="4"/>
      <c r="Q343" s="19">
        <f t="shared" si="42"/>
        <v>29103.891000000003</v>
      </c>
      <c r="AD343" s="1" t="s">
        <v>1989</v>
      </c>
      <c r="AI343" s="1" t="s">
        <v>1988</v>
      </c>
    </row>
    <row r="344" spans="1:35" x14ac:dyDescent="0.2">
      <c r="A344" s="47" t="s">
        <v>2075</v>
      </c>
      <c r="B344" s="48" t="s">
        <v>2226</v>
      </c>
      <c r="C344" s="49">
        <v>44123.345999999998</v>
      </c>
      <c r="D344" s="49"/>
      <c r="E344" s="1">
        <f t="shared" si="39"/>
        <v>3882.5262639050861</v>
      </c>
      <c r="F344" s="4">
        <f t="shared" si="40"/>
        <v>3882.5</v>
      </c>
      <c r="G344" s="1">
        <f t="shared" si="41"/>
        <v>1.6518124997674022E-2</v>
      </c>
      <c r="N344" s="4">
        <f>G344</f>
        <v>1.6518124997674022E-2</v>
      </c>
      <c r="O344" s="4"/>
      <c r="Q344" s="19">
        <f t="shared" si="42"/>
        <v>29104.845999999998</v>
      </c>
      <c r="AD344" s="1" t="s">
        <v>1989</v>
      </c>
      <c r="AI344" s="1" t="s">
        <v>1988</v>
      </c>
    </row>
    <row r="345" spans="1:35" x14ac:dyDescent="0.2">
      <c r="A345" s="47" t="s">
        <v>2036</v>
      </c>
      <c r="B345" s="48"/>
      <c r="C345" s="49">
        <v>44128.678</v>
      </c>
      <c r="D345" s="49"/>
      <c r="E345" s="1">
        <f t="shared" si="39"/>
        <v>3891.0041717762115</v>
      </c>
      <c r="F345" s="4">
        <f t="shared" si="40"/>
        <v>3891</v>
      </c>
      <c r="G345" s="1">
        <f t="shared" si="41"/>
        <v>2.6237499987473711E-3</v>
      </c>
      <c r="K345" s="1">
        <f>G345</f>
        <v>2.6237499987473711E-3</v>
      </c>
      <c r="N345" s="4"/>
      <c r="O345" s="4"/>
      <c r="Q345" s="19">
        <f t="shared" si="42"/>
        <v>29110.178</v>
      </c>
      <c r="AD345" s="1" t="s">
        <v>1989</v>
      </c>
      <c r="AE345" s="1">
        <v>9</v>
      </c>
      <c r="AG345" s="1" t="s">
        <v>2039</v>
      </c>
      <c r="AI345" s="1" t="s">
        <v>2037</v>
      </c>
    </row>
    <row r="346" spans="1:35" x14ac:dyDescent="0.2">
      <c r="A346" s="47" t="s">
        <v>2074</v>
      </c>
      <c r="B346" s="48"/>
      <c r="C346" s="49">
        <v>44129.307000000001</v>
      </c>
      <c r="D346" s="49"/>
      <c r="E346" s="1">
        <f t="shared" si="39"/>
        <v>3892.0042850640853</v>
      </c>
      <c r="F346" s="4">
        <f t="shared" si="40"/>
        <v>3892</v>
      </c>
      <c r="G346" s="1">
        <f t="shared" si="41"/>
        <v>2.6949999955832027E-3</v>
      </c>
      <c r="M346" s="1">
        <f>G346</f>
        <v>2.6949999955832027E-3</v>
      </c>
      <c r="N346" s="4"/>
      <c r="O346" s="4"/>
      <c r="Q346" s="19">
        <f t="shared" si="42"/>
        <v>29110.807000000001</v>
      </c>
      <c r="AE346" s="1">
        <v>9</v>
      </c>
      <c r="AG346" s="1" t="s">
        <v>2014</v>
      </c>
      <c r="AI346" s="1" t="s">
        <v>1993</v>
      </c>
    </row>
    <row r="347" spans="1:35" x14ac:dyDescent="0.2">
      <c r="A347" s="47" t="s">
        <v>2036</v>
      </c>
      <c r="B347" s="48"/>
      <c r="C347" s="49">
        <v>44133.714</v>
      </c>
      <c r="D347" s="49"/>
      <c r="E347" s="1">
        <f t="shared" si="39"/>
        <v>3899.0114381000994</v>
      </c>
      <c r="F347" s="4">
        <f t="shared" si="40"/>
        <v>3899</v>
      </c>
      <c r="G347" s="1">
        <f t="shared" si="41"/>
        <v>7.1937499960768037E-3</v>
      </c>
      <c r="K347" s="1">
        <f>G347</f>
        <v>7.1937499960768037E-3</v>
      </c>
      <c r="N347" s="4"/>
      <c r="O347" s="4"/>
      <c r="Q347" s="19">
        <f t="shared" si="42"/>
        <v>29115.214</v>
      </c>
      <c r="AD347" s="1" t="s">
        <v>1989</v>
      </c>
      <c r="AE347" s="1">
        <v>6</v>
      </c>
      <c r="AG347" s="1" t="s">
        <v>2039</v>
      </c>
      <c r="AI347" s="1" t="s">
        <v>2037</v>
      </c>
    </row>
    <row r="348" spans="1:35" x14ac:dyDescent="0.2">
      <c r="A348" s="47" t="s">
        <v>2074</v>
      </c>
      <c r="B348" s="48"/>
      <c r="C348" s="49">
        <v>44134.339</v>
      </c>
      <c r="D348" s="49"/>
      <c r="E348" s="1">
        <f t="shared" si="39"/>
        <v>3900.0051913670636</v>
      </c>
      <c r="F348" s="4">
        <f t="shared" si="40"/>
        <v>3900</v>
      </c>
      <c r="G348" s="1">
        <f t="shared" si="41"/>
        <v>3.2649999993736856E-3</v>
      </c>
      <c r="M348" s="1">
        <f>G348</f>
        <v>3.2649999993736856E-3</v>
      </c>
      <c r="N348" s="4"/>
      <c r="O348" s="4"/>
      <c r="Q348" s="19">
        <f t="shared" si="42"/>
        <v>29115.839</v>
      </c>
      <c r="AE348" s="1">
        <v>8</v>
      </c>
      <c r="AG348" s="1" t="s">
        <v>2014</v>
      </c>
      <c r="AI348" s="1" t="s">
        <v>1993</v>
      </c>
    </row>
    <row r="349" spans="1:35" x14ac:dyDescent="0.2">
      <c r="A349" s="47" t="s">
        <v>2036</v>
      </c>
      <c r="B349" s="48"/>
      <c r="C349" s="49">
        <v>44140.629000000001</v>
      </c>
      <c r="D349" s="49"/>
      <c r="E349" s="1">
        <f t="shared" si="39"/>
        <v>3910.0063242457891</v>
      </c>
      <c r="F349" s="4">
        <f t="shared" si="40"/>
        <v>3910</v>
      </c>
      <c r="G349" s="1">
        <f t="shared" si="41"/>
        <v>3.9774999968358316E-3</v>
      </c>
      <c r="K349" s="1">
        <f>G349</f>
        <v>3.9774999968358316E-3</v>
      </c>
      <c r="N349" s="4"/>
      <c r="O349" s="4"/>
      <c r="Q349" s="19">
        <f t="shared" si="42"/>
        <v>29122.129000000001</v>
      </c>
      <c r="AD349" s="1" t="s">
        <v>1989</v>
      </c>
      <c r="AE349" s="1">
        <v>7</v>
      </c>
      <c r="AG349" s="1" t="s">
        <v>2039</v>
      </c>
      <c r="AI349" s="1" t="s">
        <v>2037</v>
      </c>
    </row>
    <row r="350" spans="1:35" x14ac:dyDescent="0.2">
      <c r="A350" s="47" t="s">
        <v>2036</v>
      </c>
      <c r="B350" s="48"/>
      <c r="C350" s="49">
        <v>44145.663</v>
      </c>
      <c r="D350" s="49"/>
      <c r="E350" s="1">
        <f t="shared" si="39"/>
        <v>3918.0104105592222</v>
      </c>
      <c r="F350" s="4">
        <f t="shared" si="40"/>
        <v>3918</v>
      </c>
      <c r="G350" s="1">
        <f t="shared" si="41"/>
        <v>6.5475000010337681E-3</v>
      </c>
      <c r="K350" s="1">
        <f>G350</f>
        <v>6.5475000010337681E-3</v>
      </c>
      <c r="N350" s="4"/>
      <c r="O350" s="4"/>
      <c r="Q350" s="19">
        <f t="shared" si="42"/>
        <v>29127.163</v>
      </c>
      <c r="AD350" s="1" t="s">
        <v>1989</v>
      </c>
      <c r="AE350" s="1">
        <v>12</v>
      </c>
      <c r="AG350" s="1" t="s">
        <v>2039</v>
      </c>
      <c r="AI350" s="1" t="s">
        <v>2037</v>
      </c>
    </row>
    <row r="351" spans="1:35" x14ac:dyDescent="0.2">
      <c r="A351" s="47" t="s">
        <v>2075</v>
      </c>
      <c r="B351" s="48"/>
      <c r="C351" s="49">
        <v>44149.43</v>
      </c>
      <c r="D351" s="49"/>
      <c r="E351" s="1">
        <f t="shared" si="39"/>
        <v>3923.9999602498665</v>
      </c>
      <c r="F351" s="4">
        <f t="shared" si="40"/>
        <v>3924</v>
      </c>
      <c r="G351" s="1">
        <f t="shared" si="41"/>
        <v>-2.5000001187436283E-5</v>
      </c>
      <c r="N351" s="4">
        <f>G351</f>
        <v>-2.5000001187436283E-5</v>
      </c>
      <c r="O351" s="4"/>
      <c r="Q351" s="19">
        <f t="shared" si="42"/>
        <v>29130.93</v>
      </c>
      <c r="AD351" s="1" t="s">
        <v>1989</v>
      </c>
      <c r="AI351" s="1" t="s">
        <v>1988</v>
      </c>
    </row>
    <row r="352" spans="1:35" x14ac:dyDescent="0.2">
      <c r="A352" s="47" t="s">
        <v>2074</v>
      </c>
      <c r="B352" s="48"/>
      <c r="C352" s="49">
        <v>44156.334999999999</v>
      </c>
      <c r="D352" s="49"/>
      <c r="E352" s="1">
        <f t="shared" si="39"/>
        <v>3934.9789463432817</v>
      </c>
      <c r="F352" s="4">
        <f t="shared" si="40"/>
        <v>3935</v>
      </c>
      <c r="G352" s="1">
        <f t="shared" si="41"/>
        <v>-1.3241250002465677E-2</v>
      </c>
      <c r="M352" s="1">
        <f>G352</f>
        <v>-1.3241250002465677E-2</v>
      </c>
      <c r="N352" s="4"/>
      <c r="O352" s="4"/>
      <c r="Q352" s="19">
        <f t="shared" si="42"/>
        <v>29137.834999999999</v>
      </c>
      <c r="AE352" s="1">
        <v>11</v>
      </c>
      <c r="AG352" s="1" t="s">
        <v>2014</v>
      </c>
      <c r="AI352" s="1" t="s">
        <v>1993</v>
      </c>
    </row>
    <row r="353" spans="1:35" x14ac:dyDescent="0.2">
      <c r="A353" s="47" t="s">
        <v>2036</v>
      </c>
      <c r="B353" s="48"/>
      <c r="C353" s="49">
        <v>44160.758000000002</v>
      </c>
      <c r="D353" s="49"/>
      <c r="E353" s="1">
        <f t="shared" si="39"/>
        <v>3942.0115394629356</v>
      </c>
      <c r="F353" s="4">
        <f t="shared" si="40"/>
        <v>3942</v>
      </c>
      <c r="G353" s="1">
        <f t="shared" si="41"/>
        <v>7.2575000012875535E-3</v>
      </c>
      <c r="K353" s="1">
        <f>G353</f>
        <v>7.2575000012875535E-3</v>
      </c>
      <c r="N353" s="4"/>
      <c r="O353" s="4"/>
      <c r="Q353" s="19">
        <f t="shared" si="42"/>
        <v>29142.258000000002</v>
      </c>
      <c r="AD353" s="1" t="s">
        <v>1989</v>
      </c>
      <c r="AE353" s="1">
        <v>11</v>
      </c>
      <c r="AG353" s="1" t="s">
        <v>2038</v>
      </c>
      <c r="AI353" s="1" t="s">
        <v>2037</v>
      </c>
    </row>
    <row r="354" spans="1:35" x14ac:dyDescent="0.2">
      <c r="A354" s="47" t="s">
        <v>2075</v>
      </c>
      <c r="B354" s="48"/>
      <c r="C354" s="49">
        <v>44168.290999999997</v>
      </c>
      <c r="D354" s="49"/>
      <c r="E354" s="1">
        <f t="shared" si="39"/>
        <v>3953.989048838991</v>
      </c>
      <c r="F354" s="4">
        <f t="shared" si="40"/>
        <v>3954</v>
      </c>
      <c r="G354" s="1">
        <f t="shared" si="41"/>
        <v>-6.8875000069965608E-3</v>
      </c>
      <c r="N354" s="4">
        <f>G354</f>
        <v>-6.8875000069965608E-3</v>
      </c>
      <c r="O354" s="4"/>
      <c r="Q354" s="19">
        <f t="shared" si="42"/>
        <v>29149.790999999997</v>
      </c>
      <c r="AD354" s="1" t="s">
        <v>1989</v>
      </c>
      <c r="AI354" s="1" t="s">
        <v>1988</v>
      </c>
    </row>
    <row r="355" spans="1:35" x14ac:dyDescent="0.2">
      <c r="A355" s="47" t="s">
        <v>2036</v>
      </c>
      <c r="B355" s="48"/>
      <c r="C355" s="49">
        <v>44189.686999999998</v>
      </c>
      <c r="D355" s="49"/>
      <c r="E355" s="1">
        <f t="shared" si="39"/>
        <v>3988.008800678926</v>
      </c>
      <c r="F355" s="4">
        <f t="shared" si="40"/>
        <v>3988</v>
      </c>
      <c r="G355" s="1">
        <f t="shared" si="41"/>
        <v>5.5349999965983443E-3</v>
      </c>
      <c r="K355" s="1">
        <f>G355</f>
        <v>5.5349999965983443E-3</v>
      </c>
      <c r="N355" s="4"/>
      <c r="O355" s="4"/>
      <c r="Q355" s="19">
        <f t="shared" si="42"/>
        <v>29171.186999999998</v>
      </c>
      <c r="AD355" s="1" t="s">
        <v>1989</v>
      </c>
      <c r="AE355" s="1">
        <v>11</v>
      </c>
      <c r="AG355" s="1" t="s">
        <v>2076</v>
      </c>
      <c r="AI355" s="1" t="s">
        <v>2037</v>
      </c>
    </row>
    <row r="356" spans="1:35" x14ac:dyDescent="0.2">
      <c r="A356" s="47" t="s">
        <v>2074</v>
      </c>
      <c r="B356" s="48"/>
      <c r="C356" s="49">
        <v>44207.290999999997</v>
      </c>
      <c r="D356" s="49"/>
      <c r="E356" s="1">
        <f t="shared" si="39"/>
        <v>4015.9992526975361</v>
      </c>
      <c r="F356" s="4">
        <f t="shared" si="40"/>
        <v>4016</v>
      </c>
      <c r="G356" s="1">
        <f t="shared" si="41"/>
        <v>-4.7000000631669536E-4</v>
      </c>
      <c r="M356" s="1">
        <f>G356</f>
        <v>-4.7000000631669536E-4</v>
      </c>
      <c r="N356" s="4"/>
      <c r="O356" s="4"/>
      <c r="Q356" s="19">
        <f t="shared" si="42"/>
        <v>29188.790999999997</v>
      </c>
      <c r="AE356" s="1">
        <v>9</v>
      </c>
      <c r="AG356" s="1" t="s">
        <v>2014</v>
      </c>
      <c r="AI356" s="1" t="s">
        <v>1993</v>
      </c>
    </row>
    <row r="357" spans="1:35" x14ac:dyDescent="0.2">
      <c r="A357" s="47" t="s">
        <v>2077</v>
      </c>
      <c r="B357" s="48"/>
      <c r="C357" s="49">
        <v>44212.317999999999</v>
      </c>
      <c r="D357" s="49"/>
      <c r="E357" s="1">
        <f t="shared" si="39"/>
        <v>4023.9922089743827</v>
      </c>
      <c r="F357" s="4">
        <f t="shared" si="40"/>
        <v>4024</v>
      </c>
      <c r="G357" s="1">
        <f t="shared" si="41"/>
        <v>-4.8999999999068677E-3</v>
      </c>
      <c r="M357" s="1">
        <f>G357</f>
        <v>-4.8999999999068677E-3</v>
      </c>
      <c r="N357" s="4"/>
      <c r="O357" s="4"/>
      <c r="Q357" s="19">
        <f t="shared" si="42"/>
        <v>29193.817999999999</v>
      </c>
      <c r="AE357" s="1">
        <v>9</v>
      </c>
      <c r="AG357" s="1" t="s">
        <v>2014</v>
      </c>
      <c r="AI357" s="1" t="s">
        <v>1993</v>
      </c>
    </row>
    <row r="358" spans="1:35" x14ac:dyDescent="0.2">
      <c r="A358" s="47" t="s">
        <v>2036</v>
      </c>
      <c r="B358" s="48"/>
      <c r="C358" s="49">
        <v>44223.646000000001</v>
      </c>
      <c r="D358" s="49"/>
      <c r="E358" s="1">
        <f t="shared" si="39"/>
        <v>4042.0037881874514</v>
      </c>
      <c r="F358" s="4">
        <f t="shared" si="40"/>
        <v>4042</v>
      </c>
      <c r="G358" s="1">
        <f t="shared" si="41"/>
        <v>2.382500002568122E-3</v>
      </c>
      <c r="K358" s="1">
        <f>G358</f>
        <v>2.382500002568122E-3</v>
      </c>
      <c r="N358" s="4"/>
      <c r="O358" s="4"/>
      <c r="Q358" s="19">
        <f t="shared" si="42"/>
        <v>29205.146000000001</v>
      </c>
      <c r="AD358" s="1" t="s">
        <v>1989</v>
      </c>
      <c r="AE358" s="1">
        <v>12</v>
      </c>
      <c r="AG358" s="1" t="s">
        <v>2039</v>
      </c>
      <c r="AI358" s="1" t="s">
        <v>2037</v>
      </c>
    </row>
    <row r="359" spans="1:35" x14ac:dyDescent="0.2">
      <c r="A359" s="47" t="s">
        <v>2036</v>
      </c>
      <c r="B359" s="48"/>
      <c r="C359" s="49">
        <v>44225.54</v>
      </c>
      <c r="D359" s="49"/>
      <c r="E359" s="1">
        <f t="shared" si="39"/>
        <v>4045.0152580876593</v>
      </c>
      <c r="F359" s="4">
        <f t="shared" si="40"/>
        <v>4045</v>
      </c>
      <c r="G359" s="1">
        <f t="shared" si="41"/>
        <v>9.5962499981396832E-3</v>
      </c>
      <c r="K359" s="1">
        <f>G359</f>
        <v>9.5962499981396832E-3</v>
      </c>
      <c r="N359" s="4"/>
      <c r="O359" s="4"/>
      <c r="Q359" s="19">
        <f t="shared" si="42"/>
        <v>29207.040000000001</v>
      </c>
      <c r="AD359" s="1" t="s">
        <v>1989</v>
      </c>
      <c r="AE359" s="1">
        <v>8</v>
      </c>
      <c r="AG359" s="1" t="s">
        <v>2076</v>
      </c>
      <c r="AI359" s="1" t="s">
        <v>2037</v>
      </c>
    </row>
    <row r="360" spans="1:35" x14ac:dyDescent="0.2">
      <c r="A360" s="47" t="s">
        <v>2036</v>
      </c>
      <c r="B360" s="48"/>
      <c r="C360" s="49">
        <v>44228.684000000001</v>
      </c>
      <c r="D360" s="49"/>
      <c r="E360" s="1">
        <f t="shared" si="39"/>
        <v>4050.0142345217946</v>
      </c>
      <c r="F360" s="4">
        <f t="shared" si="40"/>
        <v>4050</v>
      </c>
      <c r="G360" s="1">
        <f t="shared" si="41"/>
        <v>8.9525000003050081E-3</v>
      </c>
      <c r="K360" s="1">
        <f>G360</f>
        <v>8.9525000003050081E-3</v>
      </c>
      <c r="N360" s="4"/>
      <c r="O360" s="4"/>
      <c r="Q360" s="19">
        <f t="shared" si="42"/>
        <v>29210.184000000001</v>
      </c>
      <c r="AD360" s="1" t="s">
        <v>1989</v>
      </c>
      <c r="AE360" s="1">
        <v>14</v>
      </c>
      <c r="AG360" s="1" t="s">
        <v>2076</v>
      </c>
      <c r="AI360" s="1" t="s">
        <v>2037</v>
      </c>
    </row>
    <row r="361" spans="1:35" x14ac:dyDescent="0.2">
      <c r="A361" s="47" t="s">
        <v>2077</v>
      </c>
      <c r="B361" s="48"/>
      <c r="C361" s="49">
        <v>44258.237999999998</v>
      </c>
      <c r="D361" s="49"/>
      <c r="E361" s="1">
        <f t="shared" si="39"/>
        <v>4097.0052490047492</v>
      </c>
      <c r="F361" s="4">
        <f t="shared" si="40"/>
        <v>4097</v>
      </c>
      <c r="G361" s="1">
        <f t="shared" si="41"/>
        <v>3.3012499989126809E-3</v>
      </c>
      <c r="M361" s="1">
        <f>G361</f>
        <v>3.3012499989126809E-3</v>
      </c>
      <c r="N361" s="4"/>
      <c r="O361" s="4"/>
      <c r="Q361" s="19">
        <f t="shared" si="42"/>
        <v>29239.737999999998</v>
      </c>
      <c r="AE361" s="1">
        <v>6</v>
      </c>
      <c r="AG361" s="1" t="s">
        <v>2014</v>
      </c>
      <c r="AI361" s="1" t="s">
        <v>1993</v>
      </c>
    </row>
    <row r="362" spans="1:35" x14ac:dyDescent="0.2">
      <c r="A362" s="47" t="s">
        <v>2077</v>
      </c>
      <c r="B362" s="48"/>
      <c r="C362" s="49">
        <v>44268.298000000003</v>
      </c>
      <c r="D362" s="49"/>
      <c r="E362" s="1">
        <f t="shared" si="39"/>
        <v>4113.0007015898072</v>
      </c>
      <c r="F362" s="4">
        <f t="shared" si="40"/>
        <v>4113</v>
      </c>
      <c r="G362" s="1">
        <f t="shared" si="41"/>
        <v>4.4124999840278178E-4</v>
      </c>
      <c r="M362" s="1">
        <f>G362</f>
        <v>4.4124999840278178E-4</v>
      </c>
      <c r="N362" s="4"/>
      <c r="O362" s="4"/>
      <c r="Q362" s="19">
        <f t="shared" si="42"/>
        <v>29249.798000000003</v>
      </c>
      <c r="AE362" s="1">
        <v>9</v>
      </c>
      <c r="AG362" s="1" t="s">
        <v>2014</v>
      </c>
      <c r="AI362" s="1" t="s">
        <v>1993</v>
      </c>
    </row>
    <row r="363" spans="1:35" x14ac:dyDescent="0.2">
      <c r="A363" s="47" t="s">
        <v>2036</v>
      </c>
      <c r="B363" s="48"/>
      <c r="C363" s="49">
        <v>44279.622000000003</v>
      </c>
      <c r="D363" s="49"/>
      <c r="E363" s="1">
        <f t="shared" si="39"/>
        <v>4131.0059207819659</v>
      </c>
      <c r="F363" s="4">
        <f t="shared" si="40"/>
        <v>4131</v>
      </c>
      <c r="G363" s="1">
        <f t="shared" si="41"/>
        <v>3.7237500000628643E-3</v>
      </c>
      <c r="K363" s="1">
        <f>G363</f>
        <v>3.7237500000628643E-3</v>
      </c>
      <c r="N363" s="4"/>
      <c r="O363" s="4"/>
      <c r="Q363" s="19">
        <f t="shared" si="42"/>
        <v>29261.122000000003</v>
      </c>
      <c r="AD363" s="1" t="s">
        <v>1989</v>
      </c>
      <c r="AE363" s="1">
        <v>10</v>
      </c>
      <c r="AG363" s="1" t="s">
        <v>2078</v>
      </c>
      <c r="AI363" s="1" t="s">
        <v>2037</v>
      </c>
    </row>
    <row r="364" spans="1:35" x14ac:dyDescent="0.2">
      <c r="A364" s="47" t="s">
        <v>2080</v>
      </c>
      <c r="B364" s="48"/>
      <c r="C364" s="49">
        <v>44408.555999999997</v>
      </c>
      <c r="D364" s="49"/>
      <c r="E364" s="1">
        <f t="shared" si="39"/>
        <v>4336.0116547383068</v>
      </c>
      <c r="F364" s="4">
        <f t="shared" si="40"/>
        <v>4336</v>
      </c>
      <c r="G364" s="1">
        <f t="shared" si="41"/>
        <v>7.3299999930895865E-3</v>
      </c>
      <c r="M364" s="1">
        <f t="shared" ref="M364:M369" si="43">G364</f>
        <v>7.3299999930895865E-3</v>
      </c>
      <c r="N364" s="4"/>
      <c r="O364" s="4"/>
      <c r="Q364" s="19">
        <f t="shared" si="42"/>
        <v>29390.055999999997</v>
      </c>
      <c r="AE364" s="1">
        <v>5</v>
      </c>
      <c r="AG364" s="1" t="s">
        <v>2079</v>
      </c>
      <c r="AI364" s="1" t="s">
        <v>1993</v>
      </c>
    </row>
    <row r="365" spans="1:35" x14ac:dyDescent="0.2">
      <c r="A365" s="47" t="s">
        <v>2082</v>
      </c>
      <c r="B365" s="48"/>
      <c r="C365" s="49">
        <v>44417.37</v>
      </c>
      <c r="D365" s="49"/>
      <c r="E365" s="1">
        <f t="shared" si="39"/>
        <v>4350.025960810347</v>
      </c>
      <c r="F365" s="4">
        <f t="shared" si="40"/>
        <v>4350</v>
      </c>
      <c r="G365" s="1">
        <f t="shared" si="41"/>
        <v>1.6327500001352746E-2</v>
      </c>
      <c r="M365" s="1">
        <f t="shared" si="43"/>
        <v>1.6327500001352746E-2</v>
      </c>
      <c r="N365" s="4"/>
      <c r="O365" s="4"/>
      <c r="Q365" s="19">
        <f t="shared" si="42"/>
        <v>29398.870000000003</v>
      </c>
      <c r="AD365" s="1" t="s">
        <v>1989</v>
      </c>
      <c r="AE365" s="1">
        <v>7</v>
      </c>
      <c r="AG365" s="1" t="s">
        <v>2081</v>
      </c>
      <c r="AI365" s="1" t="s">
        <v>1993</v>
      </c>
    </row>
    <row r="366" spans="1:35" x14ac:dyDescent="0.2">
      <c r="A366" s="47" t="s">
        <v>2080</v>
      </c>
      <c r="B366" s="48"/>
      <c r="C366" s="49">
        <v>44429.315999999999</v>
      </c>
      <c r="D366" s="49"/>
      <c r="E366" s="1">
        <f t="shared" si="39"/>
        <v>4369.0201632537819</v>
      </c>
      <c r="F366" s="4">
        <f t="shared" si="40"/>
        <v>4369</v>
      </c>
      <c r="G366" s="1">
        <f t="shared" si="41"/>
        <v>1.2681249994784594E-2</v>
      </c>
      <c r="M366" s="1">
        <f t="shared" si="43"/>
        <v>1.2681249994784594E-2</v>
      </c>
      <c r="N366" s="4"/>
      <c r="O366" s="4"/>
      <c r="Q366" s="19">
        <f t="shared" si="42"/>
        <v>29410.815999999999</v>
      </c>
      <c r="AD366" s="1" t="s">
        <v>1989</v>
      </c>
      <c r="AE366" s="1">
        <v>6</v>
      </c>
      <c r="AG366" s="1" t="s">
        <v>2079</v>
      </c>
      <c r="AI366" s="1" t="s">
        <v>1993</v>
      </c>
    </row>
    <row r="367" spans="1:35" x14ac:dyDescent="0.2">
      <c r="A367" s="47" t="s">
        <v>2080</v>
      </c>
      <c r="B367" s="48"/>
      <c r="C367" s="49">
        <v>44434.345000000001</v>
      </c>
      <c r="D367" s="49"/>
      <c r="E367" s="1">
        <f t="shared" si="39"/>
        <v>4377.0162995410838</v>
      </c>
      <c r="F367" s="4">
        <f t="shared" si="40"/>
        <v>4377</v>
      </c>
      <c r="G367" s="1">
        <f t="shared" si="41"/>
        <v>1.0251250001601875E-2</v>
      </c>
      <c r="M367" s="1">
        <f t="shared" si="43"/>
        <v>1.0251250001601875E-2</v>
      </c>
      <c r="N367" s="4"/>
      <c r="O367" s="4"/>
      <c r="Q367" s="19">
        <f t="shared" si="42"/>
        <v>29415.845000000001</v>
      </c>
      <c r="AE367" s="1">
        <v>6</v>
      </c>
      <c r="AG367" s="1" t="s">
        <v>2079</v>
      </c>
      <c r="AI367" s="1" t="s">
        <v>1993</v>
      </c>
    </row>
    <row r="368" spans="1:35" x14ac:dyDescent="0.2">
      <c r="A368" s="47" t="s">
        <v>2080</v>
      </c>
      <c r="B368" s="48"/>
      <c r="C368" s="49">
        <v>44437.478999999999</v>
      </c>
      <c r="D368" s="49"/>
      <c r="E368" s="1">
        <f t="shared" si="39"/>
        <v>4381.9993759229446</v>
      </c>
      <c r="F368" s="4">
        <f t="shared" si="40"/>
        <v>4382</v>
      </c>
      <c r="G368" s="1">
        <f t="shared" si="41"/>
        <v>-3.9250000554602593E-4</v>
      </c>
      <c r="M368" s="1">
        <f t="shared" si="43"/>
        <v>-3.9250000554602593E-4</v>
      </c>
      <c r="N368" s="4"/>
      <c r="O368" s="4"/>
      <c r="Q368" s="19">
        <f t="shared" si="42"/>
        <v>29418.978999999999</v>
      </c>
      <c r="AE368" s="1">
        <v>10</v>
      </c>
      <c r="AG368" s="1" t="s">
        <v>2079</v>
      </c>
      <c r="AI368" s="1" t="s">
        <v>1993</v>
      </c>
    </row>
    <row r="369" spans="1:35" x14ac:dyDescent="0.2">
      <c r="A369" s="47" t="s">
        <v>2080</v>
      </c>
      <c r="B369" s="48"/>
      <c r="C369" s="49">
        <v>44444.406000000003</v>
      </c>
      <c r="D369" s="49"/>
      <c r="E369" s="1">
        <f t="shared" si="39"/>
        <v>4393.0133421313631</v>
      </c>
      <c r="F369" s="4">
        <f t="shared" si="40"/>
        <v>4393</v>
      </c>
      <c r="G369" s="1">
        <f t="shared" si="41"/>
        <v>8.3912499976577237E-3</v>
      </c>
      <c r="M369" s="1">
        <f t="shared" si="43"/>
        <v>8.3912499976577237E-3</v>
      </c>
      <c r="N369" s="4"/>
      <c r="O369" s="4"/>
      <c r="Q369" s="19">
        <f t="shared" si="42"/>
        <v>29425.906000000003</v>
      </c>
      <c r="AE369" s="1">
        <v>6</v>
      </c>
      <c r="AG369" s="1" t="s">
        <v>2079</v>
      </c>
      <c r="AI369" s="1" t="s">
        <v>1993</v>
      </c>
    </row>
    <row r="370" spans="1:35" x14ac:dyDescent="0.2">
      <c r="A370" s="47" t="s">
        <v>2036</v>
      </c>
      <c r="B370" s="48"/>
      <c r="C370" s="49">
        <v>44445.658000000003</v>
      </c>
      <c r="D370" s="49"/>
      <c r="E370" s="1">
        <f t="shared" si="39"/>
        <v>4395.0040286757458</v>
      </c>
      <c r="F370" s="4">
        <f t="shared" si="40"/>
        <v>4395</v>
      </c>
      <c r="G370" s="1">
        <f t="shared" si="41"/>
        <v>2.5337500046589412E-3</v>
      </c>
      <c r="K370" s="1">
        <f>G370</f>
        <v>2.5337500046589412E-3</v>
      </c>
      <c r="N370" s="4"/>
      <c r="O370" s="4"/>
      <c r="Q370" s="19">
        <f t="shared" si="42"/>
        <v>29427.158000000003</v>
      </c>
      <c r="AD370" s="1" t="s">
        <v>1989</v>
      </c>
      <c r="AE370" s="1">
        <v>10</v>
      </c>
      <c r="AG370" s="1" t="s">
        <v>2038</v>
      </c>
      <c r="AI370" s="1" t="s">
        <v>2037</v>
      </c>
    </row>
    <row r="371" spans="1:35" x14ac:dyDescent="0.2">
      <c r="A371" s="47" t="s">
        <v>2080</v>
      </c>
      <c r="B371" s="48"/>
      <c r="C371" s="49">
        <v>44454.464999999997</v>
      </c>
      <c r="D371" s="49"/>
      <c r="E371" s="1">
        <f t="shared" si="39"/>
        <v>4409.0072047111771</v>
      </c>
      <c r="F371" s="4">
        <f t="shared" si="40"/>
        <v>4409</v>
      </c>
      <c r="G371" s="1">
        <f t="shared" si="41"/>
        <v>4.531249993306119E-3</v>
      </c>
      <c r="M371" s="1">
        <f>G371</f>
        <v>4.531249993306119E-3</v>
      </c>
      <c r="N371" s="4"/>
      <c r="O371" s="4"/>
      <c r="Q371" s="19">
        <f t="shared" si="42"/>
        <v>29435.964999999997</v>
      </c>
      <c r="AE371" s="1">
        <v>6</v>
      </c>
      <c r="AG371" s="1" t="s">
        <v>2079</v>
      </c>
      <c r="AI371" s="1" t="s">
        <v>1993</v>
      </c>
    </row>
    <row r="372" spans="1:35" x14ac:dyDescent="0.2">
      <c r="A372" s="47" t="s">
        <v>2083</v>
      </c>
      <c r="B372" s="48"/>
      <c r="C372" s="49">
        <v>44466.423000000003</v>
      </c>
      <c r="D372" s="49"/>
      <c r="E372" s="1">
        <f t="shared" si="39"/>
        <v>4428.0204872173526</v>
      </c>
      <c r="F372" s="4">
        <f t="shared" si="40"/>
        <v>4428</v>
      </c>
      <c r="G372" s="1">
        <f t="shared" si="41"/>
        <v>1.2885000003734604E-2</v>
      </c>
      <c r="N372" s="4">
        <f>G372</f>
        <v>1.2885000003734604E-2</v>
      </c>
      <c r="O372" s="4"/>
      <c r="Q372" s="19">
        <f t="shared" si="42"/>
        <v>29447.923000000003</v>
      </c>
      <c r="AD372" s="1" t="s">
        <v>1989</v>
      </c>
      <c r="AI372" s="1" t="s">
        <v>1988</v>
      </c>
    </row>
    <row r="373" spans="1:35" x14ac:dyDescent="0.2">
      <c r="A373" s="47" t="s">
        <v>2083</v>
      </c>
      <c r="B373" s="48"/>
      <c r="C373" s="49">
        <v>44466.423999999999</v>
      </c>
      <c r="D373" s="49"/>
      <c r="E373" s="1">
        <f t="shared" si="39"/>
        <v>4428.0220772225739</v>
      </c>
      <c r="F373" s="4">
        <f t="shared" si="40"/>
        <v>4428</v>
      </c>
      <c r="G373" s="1">
        <f t="shared" si="41"/>
        <v>1.3885000000300352E-2</v>
      </c>
      <c r="N373" s="4">
        <f>G373</f>
        <v>1.3885000000300352E-2</v>
      </c>
      <c r="O373" s="4"/>
      <c r="Q373" s="19">
        <f t="shared" si="42"/>
        <v>29447.923999999999</v>
      </c>
      <c r="AD373" s="1" t="s">
        <v>1989</v>
      </c>
      <c r="AI373" s="1" t="s">
        <v>1988</v>
      </c>
    </row>
    <row r="374" spans="1:35" x14ac:dyDescent="0.2">
      <c r="A374" s="47" t="s">
        <v>2080</v>
      </c>
      <c r="B374" s="48"/>
      <c r="C374" s="49">
        <v>44471.438000000002</v>
      </c>
      <c r="D374" s="49"/>
      <c r="E374" s="1">
        <f t="shared" si="39"/>
        <v>4435.9943634314695</v>
      </c>
      <c r="F374" s="4">
        <f t="shared" si="40"/>
        <v>4436</v>
      </c>
      <c r="G374" s="1">
        <f t="shared" si="41"/>
        <v>-3.5449999995762482E-3</v>
      </c>
      <c r="M374" s="1">
        <f>G374</f>
        <v>-3.5449999995762482E-3</v>
      </c>
      <c r="N374" s="4"/>
      <c r="O374" s="4"/>
      <c r="Q374" s="19">
        <f t="shared" si="42"/>
        <v>29452.938000000002</v>
      </c>
      <c r="AE374" s="1">
        <v>7</v>
      </c>
      <c r="AG374" s="1" t="s">
        <v>2079</v>
      </c>
      <c r="AI374" s="1" t="s">
        <v>1993</v>
      </c>
    </row>
    <row r="375" spans="1:35" x14ac:dyDescent="0.2">
      <c r="A375" s="47" t="s">
        <v>2080</v>
      </c>
      <c r="B375" s="48"/>
      <c r="C375" s="49">
        <v>44473.330999999998</v>
      </c>
      <c r="D375" s="49"/>
      <c r="E375" s="1">
        <f t="shared" si="39"/>
        <v>4439.0042433264443</v>
      </c>
      <c r="F375" s="4">
        <f t="shared" si="40"/>
        <v>4439</v>
      </c>
      <c r="G375" s="1">
        <f t="shared" si="41"/>
        <v>2.6687499994295649E-3</v>
      </c>
      <c r="M375" s="1">
        <f>G375</f>
        <v>2.6687499994295649E-3</v>
      </c>
      <c r="N375" s="4"/>
      <c r="O375" s="4"/>
      <c r="Q375" s="19">
        <f t="shared" si="42"/>
        <v>29454.830999999998</v>
      </c>
      <c r="AE375" s="1">
        <v>6</v>
      </c>
      <c r="AG375" s="1" t="s">
        <v>2079</v>
      </c>
      <c r="AI375" s="1" t="s">
        <v>1993</v>
      </c>
    </row>
    <row r="376" spans="1:35" x14ac:dyDescent="0.2">
      <c r="A376" s="47" t="s">
        <v>2080</v>
      </c>
      <c r="B376" s="48"/>
      <c r="C376" s="49">
        <v>44481.510999999999</v>
      </c>
      <c r="D376" s="49"/>
      <c r="E376" s="1">
        <f t="shared" si="39"/>
        <v>4452.0104860844676</v>
      </c>
      <c r="F376" s="4">
        <f t="shared" si="40"/>
        <v>4452</v>
      </c>
      <c r="G376" s="1">
        <f t="shared" si="41"/>
        <v>6.5949999989243224E-3</v>
      </c>
      <c r="M376" s="1">
        <f>G376</f>
        <v>6.5949999989243224E-3</v>
      </c>
      <c r="N376" s="4"/>
      <c r="O376" s="4"/>
      <c r="Q376" s="19">
        <f t="shared" si="42"/>
        <v>29463.010999999999</v>
      </c>
      <c r="AE376" s="1">
        <v>7</v>
      </c>
      <c r="AG376" s="1" t="s">
        <v>2079</v>
      </c>
      <c r="AI376" s="1" t="s">
        <v>1993</v>
      </c>
    </row>
    <row r="377" spans="1:35" x14ac:dyDescent="0.2">
      <c r="A377" s="47" t="s">
        <v>2080</v>
      </c>
      <c r="B377" s="48"/>
      <c r="C377" s="49">
        <v>44483.377999999997</v>
      </c>
      <c r="D377" s="49"/>
      <c r="E377" s="1">
        <f t="shared" si="39"/>
        <v>4454.9790258435396</v>
      </c>
      <c r="F377" s="4">
        <f t="shared" si="40"/>
        <v>4455</v>
      </c>
      <c r="G377" s="1">
        <f t="shared" si="41"/>
        <v>-1.3191250007366762E-2</v>
      </c>
      <c r="M377" s="1">
        <f>G377</f>
        <v>-1.3191250007366762E-2</v>
      </c>
      <c r="N377" s="4"/>
      <c r="O377" s="4"/>
      <c r="Q377" s="19">
        <f t="shared" si="42"/>
        <v>29464.877999999997</v>
      </c>
      <c r="AE377" s="1">
        <v>6</v>
      </c>
      <c r="AG377" s="1" t="s">
        <v>2079</v>
      </c>
      <c r="AI377" s="1" t="s">
        <v>1993</v>
      </c>
    </row>
    <row r="378" spans="1:35" x14ac:dyDescent="0.2">
      <c r="A378" s="47" t="s">
        <v>2082</v>
      </c>
      <c r="B378" s="48"/>
      <c r="C378" s="49">
        <v>44483.387000000002</v>
      </c>
      <c r="D378" s="49"/>
      <c r="E378" s="1">
        <f t="shared" si="39"/>
        <v>4454.9933358905928</v>
      </c>
      <c r="F378" s="4">
        <f t="shared" si="40"/>
        <v>4455</v>
      </c>
      <c r="G378" s="1">
        <f t="shared" si="41"/>
        <v>-4.1912500018952414E-3</v>
      </c>
      <c r="M378" s="1">
        <f>G378</f>
        <v>-4.1912500018952414E-3</v>
      </c>
      <c r="N378" s="4"/>
      <c r="O378" s="4"/>
      <c r="Q378" s="19">
        <f t="shared" si="42"/>
        <v>29464.887000000002</v>
      </c>
      <c r="AD378" s="1" t="s">
        <v>1989</v>
      </c>
      <c r="AE378" s="1">
        <v>6</v>
      </c>
      <c r="AG378" s="1" t="s">
        <v>2081</v>
      </c>
      <c r="AI378" s="1" t="s">
        <v>1993</v>
      </c>
    </row>
    <row r="379" spans="1:35" x14ac:dyDescent="0.2">
      <c r="A379" s="47" t="s">
        <v>2085</v>
      </c>
      <c r="B379" s="48"/>
      <c r="C379" s="49">
        <v>44486.548000000003</v>
      </c>
      <c r="D379" s="49">
        <v>2E-3</v>
      </c>
      <c r="E379" s="1">
        <f t="shared" si="39"/>
        <v>4460.0193424135887</v>
      </c>
      <c r="F379" s="4">
        <f t="shared" si="40"/>
        <v>4460</v>
      </c>
      <c r="G379" s="1">
        <f t="shared" si="41"/>
        <v>1.2165000000095461E-2</v>
      </c>
      <c r="N379" s="4">
        <f>G379</f>
        <v>1.2165000000095461E-2</v>
      </c>
      <c r="O379" s="4"/>
      <c r="Q379" s="19">
        <f t="shared" si="42"/>
        <v>29468.048000000003</v>
      </c>
      <c r="AD379" s="1" t="s">
        <v>1989</v>
      </c>
      <c r="AE379" s="1">
        <v>13</v>
      </c>
      <c r="AG379" s="1" t="s">
        <v>2084</v>
      </c>
      <c r="AI379" s="1" t="s">
        <v>1988</v>
      </c>
    </row>
    <row r="380" spans="1:35" x14ac:dyDescent="0.2">
      <c r="A380" s="47" t="s">
        <v>2085</v>
      </c>
      <c r="B380" s="48"/>
      <c r="C380" s="49">
        <v>44486.550999999999</v>
      </c>
      <c r="D380" s="49">
        <v>3.0000000000000001E-3</v>
      </c>
      <c r="E380" s="1">
        <f t="shared" si="39"/>
        <v>4460.0241124292661</v>
      </c>
      <c r="F380" s="4">
        <f t="shared" si="40"/>
        <v>4460</v>
      </c>
      <c r="G380" s="1">
        <f t="shared" si="41"/>
        <v>1.5164999997068662E-2</v>
      </c>
      <c r="N380" s="4">
        <f>G380</f>
        <v>1.5164999997068662E-2</v>
      </c>
      <c r="O380" s="4"/>
      <c r="Q380" s="19">
        <f t="shared" si="42"/>
        <v>29468.050999999999</v>
      </c>
      <c r="AD380" s="1" t="s">
        <v>1989</v>
      </c>
      <c r="AE380" s="1">
        <v>13</v>
      </c>
      <c r="AG380" s="1" t="s">
        <v>2086</v>
      </c>
      <c r="AI380" s="1" t="s">
        <v>1988</v>
      </c>
    </row>
    <row r="381" spans="1:35" x14ac:dyDescent="0.2">
      <c r="A381" s="47" t="s">
        <v>2087</v>
      </c>
      <c r="B381" s="48"/>
      <c r="C381" s="49">
        <v>44490.294000000002</v>
      </c>
      <c r="D381" s="49"/>
      <c r="E381" s="1">
        <f t="shared" si="39"/>
        <v>4465.9755019944623</v>
      </c>
      <c r="F381" s="4">
        <f t="shared" si="40"/>
        <v>4466</v>
      </c>
      <c r="G381" s="1">
        <f t="shared" si="41"/>
        <v>-1.5407500002766028E-2</v>
      </c>
      <c r="M381" s="1">
        <f>G381</f>
        <v>-1.5407500002766028E-2</v>
      </c>
      <c r="N381" s="4"/>
      <c r="O381" s="4"/>
      <c r="Q381" s="19">
        <f t="shared" si="42"/>
        <v>29471.794000000002</v>
      </c>
      <c r="AD381" s="1" t="s">
        <v>1989</v>
      </c>
      <c r="AE381" s="1">
        <v>8</v>
      </c>
      <c r="AG381" s="1" t="s">
        <v>2014</v>
      </c>
      <c r="AI381" s="1" t="s">
        <v>1993</v>
      </c>
    </row>
    <row r="382" spans="1:35" x14ac:dyDescent="0.2">
      <c r="A382" s="47" t="s">
        <v>2088</v>
      </c>
      <c r="B382" s="48"/>
      <c r="C382" s="49">
        <v>44490.32</v>
      </c>
      <c r="D382" s="49"/>
      <c r="E382" s="1">
        <f t="shared" si="39"/>
        <v>4466.0168421303651</v>
      </c>
      <c r="F382" s="4">
        <f t="shared" si="40"/>
        <v>4466</v>
      </c>
      <c r="G382" s="1">
        <f t="shared" si="41"/>
        <v>1.0592499995254911E-2</v>
      </c>
      <c r="M382" s="1">
        <f>G382</f>
        <v>1.0592499995254911E-2</v>
      </c>
      <c r="N382" s="4"/>
      <c r="O382" s="4"/>
      <c r="Q382" s="19">
        <f t="shared" si="42"/>
        <v>29471.82</v>
      </c>
      <c r="AD382" s="1" t="s">
        <v>1989</v>
      </c>
      <c r="AE382" s="1">
        <v>7</v>
      </c>
      <c r="AG382" s="1" t="s">
        <v>2079</v>
      </c>
      <c r="AI382" s="1" t="s">
        <v>1993</v>
      </c>
    </row>
    <row r="383" spans="1:35" x14ac:dyDescent="0.2">
      <c r="A383" s="47" t="s">
        <v>2088</v>
      </c>
      <c r="B383" s="48"/>
      <c r="C383" s="49">
        <v>44503.514000000003</v>
      </c>
      <c r="D383" s="49"/>
      <c r="E383" s="1">
        <f t="shared" si="39"/>
        <v>4486.9953710972841</v>
      </c>
      <c r="F383" s="4">
        <f t="shared" si="40"/>
        <v>4487</v>
      </c>
      <c r="G383" s="1">
        <f t="shared" si="41"/>
        <v>-2.9112499978509732E-3</v>
      </c>
      <c r="M383" s="1">
        <f>G383</f>
        <v>-2.9112499978509732E-3</v>
      </c>
      <c r="N383" s="4"/>
      <c r="O383" s="4"/>
      <c r="Q383" s="19">
        <f t="shared" si="42"/>
        <v>29485.014000000003</v>
      </c>
      <c r="AD383" s="1" t="s">
        <v>1989</v>
      </c>
      <c r="AE383" s="1">
        <v>9</v>
      </c>
      <c r="AG383" s="1" t="s">
        <v>2079</v>
      </c>
      <c r="AI383" s="1" t="s">
        <v>1993</v>
      </c>
    </row>
    <row r="384" spans="1:35" x14ac:dyDescent="0.2">
      <c r="A384" s="47" t="s">
        <v>2087</v>
      </c>
      <c r="B384" s="48"/>
      <c r="C384" s="49">
        <v>44507.294000000002</v>
      </c>
      <c r="D384" s="49"/>
      <c r="E384" s="1">
        <f t="shared" si="39"/>
        <v>4493.0055908558797</v>
      </c>
      <c r="F384" s="4">
        <f t="shared" si="40"/>
        <v>4493</v>
      </c>
      <c r="G384" s="1">
        <f t="shared" si="41"/>
        <v>3.5162499989382923E-3</v>
      </c>
      <c r="M384" s="1">
        <f>G384</f>
        <v>3.5162499989382923E-3</v>
      </c>
      <c r="N384" s="4"/>
      <c r="O384" s="4"/>
      <c r="Q384" s="19">
        <f t="shared" si="42"/>
        <v>29488.794000000002</v>
      </c>
      <c r="AD384" s="1" t="s">
        <v>1989</v>
      </c>
      <c r="AE384" s="1">
        <v>9</v>
      </c>
      <c r="AG384" s="1" t="s">
        <v>2014</v>
      </c>
      <c r="AI384" s="1" t="s">
        <v>1993</v>
      </c>
    </row>
    <row r="385" spans="1:35" x14ac:dyDescent="0.2">
      <c r="A385" s="47" t="s">
        <v>2088</v>
      </c>
      <c r="B385" s="48"/>
      <c r="C385" s="49">
        <v>44512.317999999999</v>
      </c>
      <c r="D385" s="49"/>
      <c r="E385" s="1">
        <f t="shared" si="39"/>
        <v>4500.993777117038</v>
      </c>
      <c r="F385" s="4">
        <f t="shared" si="40"/>
        <v>4501</v>
      </c>
      <c r="G385" s="1">
        <f t="shared" si="41"/>
        <v>-3.9137499989010394E-3</v>
      </c>
      <c r="M385" s="1">
        <f>G385</f>
        <v>-3.9137499989010394E-3</v>
      </c>
      <c r="N385" s="4"/>
      <c r="O385" s="4"/>
      <c r="Q385" s="19">
        <f t="shared" si="42"/>
        <v>29493.817999999999</v>
      </c>
      <c r="AD385" s="1" t="s">
        <v>1989</v>
      </c>
      <c r="AE385" s="1">
        <v>8</v>
      </c>
      <c r="AG385" s="1" t="s">
        <v>2014</v>
      </c>
      <c r="AI385" s="1" t="s">
        <v>1993</v>
      </c>
    </row>
    <row r="386" spans="1:35" x14ac:dyDescent="0.2">
      <c r="A386" s="47" t="s">
        <v>2036</v>
      </c>
      <c r="B386" s="48"/>
      <c r="C386" s="49">
        <v>44518.614999999998</v>
      </c>
      <c r="D386" s="49"/>
      <c r="E386" s="1">
        <f t="shared" si="39"/>
        <v>4511.00604003235</v>
      </c>
      <c r="F386" s="4">
        <f t="shared" si="40"/>
        <v>4511</v>
      </c>
      <c r="G386" s="1">
        <f t="shared" si="41"/>
        <v>3.7987499963492155E-3</v>
      </c>
      <c r="K386" s="1">
        <f>G386</f>
        <v>3.7987499963492155E-3</v>
      </c>
      <c r="N386" s="4"/>
      <c r="O386" s="4"/>
      <c r="Q386" s="19">
        <f t="shared" si="42"/>
        <v>29500.114999999998</v>
      </c>
      <c r="AD386" s="1" t="s">
        <v>1989</v>
      </c>
      <c r="AE386" s="1">
        <v>19</v>
      </c>
      <c r="AG386" s="1" t="s">
        <v>2078</v>
      </c>
      <c r="AI386" s="1" t="s">
        <v>2037</v>
      </c>
    </row>
    <row r="387" spans="1:35" x14ac:dyDescent="0.2">
      <c r="A387" s="47" t="s">
        <v>2088</v>
      </c>
      <c r="B387" s="48"/>
      <c r="C387" s="49">
        <v>44541.254999999997</v>
      </c>
      <c r="D387" s="49"/>
      <c r="E387" s="1">
        <f t="shared" si="39"/>
        <v>4547.0037583748481</v>
      </c>
      <c r="F387" s="4">
        <f t="shared" si="40"/>
        <v>4547</v>
      </c>
      <c r="G387" s="1">
        <f t="shared" si="41"/>
        <v>2.363749998039566E-3</v>
      </c>
      <c r="M387" s="1">
        <f>G387</f>
        <v>2.363749998039566E-3</v>
      </c>
      <c r="N387" s="4"/>
      <c r="O387" s="4"/>
      <c r="Q387" s="19">
        <f t="shared" si="42"/>
        <v>29522.754999999997</v>
      </c>
      <c r="AD387" s="1" t="s">
        <v>1989</v>
      </c>
      <c r="AE387" s="1">
        <v>8</v>
      </c>
      <c r="AG387" s="1" t="s">
        <v>2014</v>
      </c>
      <c r="AI387" s="1" t="s">
        <v>1993</v>
      </c>
    </row>
    <row r="388" spans="1:35" x14ac:dyDescent="0.2">
      <c r="A388" s="47" t="s">
        <v>2088</v>
      </c>
      <c r="B388" s="48"/>
      <c r="C388" s="49">
        <v>44551.298999999999</v>
      </c>
      <c r="D388" s="49"/>
      <c r="E388" s="1">
        <f t="shared" si="39"/>
        <v>4562.9737708762668</v>
      </c>
      <c r="F388" s="4">
        <f t="shared" si="40"/>
        <v>4563</v>
      </c>
      <c r="G388" s="1">
        <f t="shared" si="41"/>
        <v>-1.6496250005729962E-2</v>
      </c>
      <c r="M388" s="1">
        <f>G388</f>
        <v>-1.6496250005729962E-2</v>
      </c>
      <c r="N388" s="4"/>
      <c r="O388" s="4"/>
      <c r="Q388" s="19">
        <f t="shared" si="42"/>
        <v>29532.798999999999</v>
      </c>
      <c r="AD388" s="1" t="s">
        <v>1989</v>
      </c>
      <c r="AE388" s="1">
        <v>7</v>
      </c>
      <c r="AG388" s="1" t="s">
        <v>2079</v>
      </c>
      <c r="AI388" s="1" t="s">
        <v>1993</v>
      </c>
    </row>
    <row r="389" spans="1:35" x14ac:dyDescent="0.2">
      <c r="A389" s="47" t="s">
        <v>2036</v>
      </c>
      <c r="B389" s="48"/>
      <c r="C389" s="49">
        <v>44562.64</v>
      </c>
      <c r="D389" s="49"/>
      <c r="E389" s="1">
        <f t="shared" si="39"/>
        <v>4581.0060201572869</v>
      </c>
      <c r="F389" s="4">
        <f t="shared" si="40"/>
        <v>4581</v>
      </c>
      <c r="G389" s="1">
        <f t="shared" si="41"/>
        <v>3.7862499957554974E-3</v>
      </c>
      <c r="K389" s="1">
        <f>G389</f>
        <v>3.7862499957554974E-3</v>
      </c>
      <c r="N389" s="4"/>
      <c r="O389" s="4"/>
      <c r="Q389" s="19">
        <f t="shared" si="42"/>
        <v>29544.14</v>
      </c>
      <c r="AD389" s="1" t="s">
        <v>1989</v>
      </c>
      <c r="AE389" s="1">
        <v>11</v>
      </c>
      <c r="AG389" s="1" t="s">
        <v>2038</v>
      </c>
      <c r="AI389" s="1" t="s">
        <v>2037</v>
      </c>
    </row>
    <row r="390" spans="1:35" x14ac:dyDescent="0.2">
      <c r="A390" s="47" t="s">
        <v>2089</v>
      </c>
      <c r="B390" s="48"/>
      <c r="C390" s="49">
        <v>44583.387000000002</v>
      </c>
      <c r="D390" s="49"/>
      <c r="E390" s="1">
        <f t="shared" si="39"/>
        <v>4613.9938586048111</v>
      </c>
      <c r="F390" s="4">
        <f t="shared" si="40"/>
        <v>4614</v>
      </c>
      <c r="G390" s="1">
        <f t="shared" si="41"/>
        <v>-3.8625000015599653E-3</v>
      </c>
      <c r="M390" s="1">
        <f>G390</f>
        <v>-3.8625000015599653E-3</v>
      </c>
      <c r="N390" s="4"/>
      <c r="O390" s="4"/>
      <c r="Q390" s="19">
        <f t="shared" si="42"/>
        <v>29564.887000000002</v>
      </c>
      <c r="AD390" s="1" t="s">
        <v>1989</v>
      </c>
      <c r="AI390" s="1" t="s">
        <v>1988</v>
      </c>
    </row>
    <row r="391" spans="1:35" x14ac:dyDescent="0.2">
      <c r="A391" s="47" t="s">
        <v>2082</v>
      </c>
      <c r="B391" s="48"/>
      <c r="C391" s="49">
        <v>44585.279999999999</v>
      </c>
      <c r="D391" s="49"/>
      <c r="E391" s="1">
        <f t="shared" si="39"/>
        <v>4617.003738499785</v>
      </c>
      <c r="F391" s="4">
        <f t="shared" si="40"/>
        <v>4617</v>
      </c>
      <c r="G391" s="1">
        <f t="shared" si="41"/>
        <v>2.3512499974458478E-3</v>
      </c>
      <c r="M391" s="1">
        <f>G391</f>
        <v>2.3512499974458478E-3</v>
      </c>
      <c r="N391" s="4"/>
      <c r="O391" s="4"/>
      <c r="Q391" s="19">
        <f t="shared" si="42"/>
        <v>29566.78</v>
      </c>
      <c r="AD391" s="1" t="s">
        <v>1989</v>
      </c>
      <c r="AE391" s="1">
        <v>10</v>
      </c>
      <c r="AG391" s="1" t="s">
        <v>2079</v>
      </c>
      <c r="AI391" s="1" t="s">
        <v>1993</v>
      </c>
    </row>
    <row r="392" spans="1:35" x14ac:dyDescent="0.2">
      <c r="A392" s="47" t="s">
        <v>2082</v>
      </c>
      <c r="B392" s="48"/>
      <c r="C392" s="49">
        <v>44602.256000000001</v>
      </c>
      <c r="D392" s="49"/>
      <c r="E392" s="1">
        <f t="shared" si="39"/>
        <v>4643.9956672357548</v>
      </c>
      <c r="F392" s="4">
        <f t="shared" si="40"/>
        <v>4644</v>
      </c>
      <c r="G392" s="1">
        <f t="shared" si="41"/>
        <v>-2.7249999984633178E-3</v>
      </c>
      <c r="M392" s="1">
        <f>G392</f>
        <v>-2.7249999984633178E-3</v>
      </c>
      <c r="N392" s="4"/>
      <c r="O392" s="4"/>
      <c r="Q392" s="19">
        <f t="shared" si="42"/>
        <v>29583.756000000001</v>
      </c>
      <c r="AD392" s="1" t="s">
        <v>1989</v>
      </c>
      <c r="AE392" s="1">
        <v>8</v>
      </c>
      <c r="AG392" s="1" t="s">
        <v>2014</v>
      </c>
      <c r="AI392" s="1" t="s">
        <v>1993</v>
      </c>
    </row>
    <row r="393" spans="1:35" x14ac:dyDescent="0.2">
      <c r="A393" s="47" t="s">
        <v>2082</v>
      </c>
      <c r="B393" s="48"/>
      <c r="C393" s="49">
        <v>44629.288</v>
      </c>
      <c r="D393" s="49"/>
      <c r="E393" s="1">
        <f t="shared" si="39"/>
        <v>4686.9766885358613</v>
      </c>
      <c r="F393" s="4">
        <f t="shared" si="40"/>
        <v>4687</v>
      </c>
      <c r="G393" s="1">
        <f t="shared" si="41"/>
        <v>-1.4661250002973247E-2</v>
      </c>
      <c r="M393" s="1">
        <f>G393</f>
        <v>-1.4661250002973247E-2</v>
      </c>
      <c r="N393" s="4"/>
      <c r="O393" s="4"/>
      <c r="Q393" s="19">
        <f t="shared" si="42"/>
        <v>29610.788</v>
      </c>
      <c r="AD393" s="1" t="s">
        <v>1989</v>
      </c>
      <c r="AE393" s="1">
        <v>11</v>
      </c>
      <c r="AG393" s="1" t="s">
        <v>2014</v>
      </c>
      <c r="AI393" s="1" t="s">
        <v>1993</v>
      </c>
    </row>
    <row r="394" spans="1:35" x14ac:dyDescent="0.2">
      <c r="A394" s="47" t="s">
        <v>2036</v>
      </c>
      <c r="B394" s="48"/>
      <c r="C394" s="49">
        <v>44782.762999999999</v>
      </c>
      <c r="D394" s="49"/>
      <c r="E394" s="1">
        <f t="shared" si="39"/>
        <v>4931.0027407715052</v>
      </c>
      <c r="F394" s="4">
        <f t="shared" si="40"/>
        <v>4931</v>
      </c>
      <c r="G394" s="1">
        <f t="shared" si="41"/>
        <v>1.7237499996554106E-3</v>
      </c>
      <c r="K394" s="1">
        <f>G394</f>
        <v>1.7237499996554106E-3</v>
      </c>
      <c r="N394" s="4"/>
      <c r="O394" s="4"/>
      <c r="Q394" s="19">
        <f t="shared" si="42"/>
        <v>29764.262999999999</v>
      </c>
      <c r="AD394" s="1" t="s">
        <v>1989</v>
      </c>
      <c r="AE394" s="1">
        <v>12</v>
      </c>
      <c r="AG394" s="1" t="s">
        <v>2090</v>
      </c>
      <c r="AI394" s="1" t="s">
        <v>2037</v>
      </c>
    </row>
    <row r="395" spans="1:35" x14ac:dyDescent="0.2">
      <c r="A395" s="47" t="s">
        <v>2091</v>
      </c>
      <c r="B395" s="48"/>
      <c r="C395" s="49">
        <v>44820.498800000001</v>
      </c>
      <c r="D395" s="49"/>
      <c r="E395" s="1">
        <f t="shared" si="39"/>
        <v>4991.0028600219011</v>
      </c>
      <c r="F395" s="4">
        <f t="shared" si="40"/>
        <v>4991</v>
      </c>
      <c r="G395" s="1">
        <f t="shared" si="41"/>
        <v>1.7987499959417619E-3</v>
      </c>
      <c r="M395" s="1">
        <f>G395</f>
        <v>1.7987499959417619E-3</v>
      </c>
      <c r="N395" s="4"/>
      <c r="O395" s="4"/>
      <c r="Q395" s="19">
        <f t="shared" si="42"/>
        <v>29801.998800000001</v>
      </c>
      <c r="AD395" s="1" t="s">
        <v>2009</v>
      </c>
      <c r="AE395" s="1">
        <v>7</v>
      </c>
      <c r="AG395" s="1" t="s">
        <v>1991</v>
      </c>
      <c r="AI395" s="1" t="s">
        <v>1993</v>
      </c>
    </row>
    <row r="396" spans="1:35" x14ac:dyDescent="0.2">
      <c r="A396" s="47" t="s">
        <v>2085</v>
      </c>
      <c r="B396" s="48"/>
      <c r="C396" s="49">
        <v>44822.392</v>
      </c>
      <c r="D396" s="49">
        <v>7.0000000000000001E-3</v>
      </c>
      <c r="E396" s="1">
        <f t="shared" si="39"/>
        <v>4994.0130579179249</v>
      </c>
      <c r="F396" s="4">
        <f t="shared" si="40"/>
        <v>4994</v>
      </c>
      <c r="G396" s="1">
        <f t="shared" si="41"/>
        <v>8.2124999971711077E-3</v>
      </c>
      <c r="N396" s="4">
        <f>G396</f>
        <v>8.2124999971711077E-3</v>
      </c>
      <c r="O396" s="4"/>
      <c r="Q396" s="19">
        <f t="shared" si="42"/>
        <v>29803.892</v>
      </c>
      <c r="AD396" s="1" t="s">
        <v>1989</v>
      </c>
      <c r="AE396" s="1">
        <v>20</v>
      </c>
      <c r="AG396" s="1" t="s">
        <v>2092</v>
      </c>
      <c r="AI396" s="1" t="s">
        <v>1988</v>
      </c>
    </row>
    <row r="397" spans="1:35" x14ac:dyDescent="0.2">
      <c r="A397" s="46" t="s">
        <v>2213</v>
      </c>
      <c r="B397" s="45" t="s">
        <v>2232</v>
      </c>
      <c r="C397" s="46">
        <v>44851.313600000001</v>
      </c>
      <c r="D397" s="46" t="s">
        <v>2279</v>
      </c>
      <c r="E397" s="1">
        <f t="shared" si="39"/>
        <v>5039.9985530952426</v>
      </c>
      <c r="F397" s="4">
        <f t="shared" si="40"/>
        <v>5040</v>
      </c>
      <c r="G397" s="1">
        <f t="shared" si="41"/>
        <v>-9.1000000247731805E-4</v>
      </c>
      <c r="N397" s="4">
        <f>G397</f>
        <v>-9.1000000247731805E-4</v>
      </c>
      <c r="O397" s="4">
        <f ca="1">+C$11+C$12*F397</f>
        <v>8.2309513367573237E-3</v>
      </c>
      <c r="Q397" s="19">
        <f t="shared" si="42"/>
        <v>29832.813600000001</v>
      </c>
    </row>
    <row r="398" spans="1:35" x14ac:dyDescent="0.2">
      <c r="A398" s="47" t="s">
        <v>2213</v>
      </c>
      <c r="B398" s="48"/>
      <c r="C398" s="49">
        <v>44851.314599999998</v>
      </c>
      <c r="D398" s="49"/>
      <c r="E398" s="1">
        <f t="shared" si="39"/>
        <v>5040.0001431004639</v>
      </c>
      <c r="F398" s="4">
        <f t="shared" si="40"/>
        <v>5040</v>
      </c>
      <c r="G398" s="1">
        <f t="shared" si="41"/>
        <v>8.9999994088429958E-5</v>
      </c>
      <c r="I398" s="1">
        <f>G398</f>
        <v>8.9999994088429958E-5</v>
      </c>
      <c r="N398" s="4"/>
      <c r="O398" s="4"/>
      <c r="Q398" s="19">
        <f t="shared" si="42"/>
        <v>29832.814599999998</v>
      </c>
    </row>
    <row r="399" spans="1:35" x14ac:dyDescent="0.2">
      <c r="A399" s="47" t="s">
        <v>2036</v>
      </c>
      <c r="B399" s="48"/>
      <c r="C399" s="49">
        <v>44884.65</v>
      </c>
      <c r="D399" s="49"/>
      <c r="E399" s="1">
        <f t="shared" si="39"/>
        <v>5093.0036033493452</v>
      </c>
      <c r="F399" s="4">
        <f t="shared" si="40"/>
        <v>5093</v>
      </c>
      <c r="G399" s="1">
        <f t="shared" si="41"/>
        <v>2.266249997774139E-3</v>
      </c>
      <c r="K399" s="1">
        <f>G399</f>
        <v>2.266249997774139E-3</v>
      </c>
      <c r="N399" s="4"/>
      <c r="O399" s="4"/>
      <c r="Q399" s="19">
        <f t="shared" si="42"/>
        <v>29866.15</v>
      </c>
      <c r="AD399" s="1" t="s">
        <v>1989</v>
      </c>
      <c r="AE399" s="1">
        <v>10</v>
      </c>
      <c r="AG399" s="1" t="s">
        <v>2039</v>
      </c>
      <c r="AI399" s="1" t="s">
        <v>2037</v>
      </c>
    </row>
    <row r="400" spans="1:35" x14ac:dyDescent="0.2">
      <c r="A400" s="47" t="s">
        <v>2093</v>
      </c>
      <c r="B400" s="48"/>
      <c r="C400" s="49">
        <v>44900.381000000001</v>
      </c>
      <c r="D400" s="49"/>
      <c r="E400" s="1">
        <f t="shared" si="39"/>
        <v>5118.0159755775185</v>
      </c>
      <c r="F400" s="4">
        <f t="shared" si="40"/>
        <v>5118</v>
      </c>
      <c r="G400" s="1">
        <f t="shared" si="41"/>
        <v>1.0047499999927823E-2</v>
      </c>
      <c r="M400" s="1">
        <f t="shared" ref="M400:M406" si="44">G400</f>
        <v>1.0047499999927823E-2</v>
      </c>
      <c r="N400" s="4"/>
      <c r="O400" s="4"/>
      <c r="Q400" s="19">
        <f t="shared" si="42"/>
        <v>29881.881000000001</v>
      </c>
      <c r="AD400" s="1" t="s">
        <v>1989</v>
      </c>
      <c r="AE400" s="1">
        <v>6</v>
      </c>
      <c r="AG400" s="1" t="s">
        <v>2079</v>
      </c>
      <c r="AI400" s="1" t="s">
        <v>1993</v>
      </c>
    </row>
    <row r="401" spans="1:35" x14ac:dyDescent="0.2">
      <c r="A401" s="47" t="s">
        <v>2094</v>
      </c>
      <c r="B401" s="48"/>
      <c r="C401" s="49">
        <v>44907.296999999999</v>
      </c>
      <c r="D401" s="49"/>
      <c r="E401" s="1">
        <f t="shared" si="39"/>
        <v>5129.0124517284294</v>
      </c>
      <c r="F401" s="4">
        <f t="shared" si="40"/>
        <v>5129</v>
      </c>
      <c r="G401" s="1">
        <f t="shared" si="41"/>
        <v>7.8312499972525984E-3</v>
      </c>
      <c r="M401" s="1">
        <f t="shared" si="44"/>
        <v>7.8312499972525984E-3</v>
      </c>
      <c r="N401" s="4"/>
      <c r="O401" s="4"/>
      <c r="Q401" s="19">
        <f t="shared" si="42"/>
        <v>29888.796999999999</v>
      </c>
      <c r="AD401" s="1" t="s">
        <v>1989</v>
      </c>
      <c r="AE401" s="1">
        <v>9</v>
      </c>
      <c r="AG401" s="1" t="s">
        <v>2079</v>
      </c>
      <c r="AI401" s="1" t="s">
        <v>1993</v>
      </c>
    </row>
    <row r="402" spans="1:35" x14ac:dyDescent="0.2">
      <c r="A402" s="47" t="s">
        <v>2094</v>
      </c>
      <c r="B402" s="48"/>
      <c r="C402" s="49">
        <v>44912.332000000002</v>
      </c>
      <c r="D402" s="49"/>
      <c r="E402" s="1">
        <f t="shared" si="39"/>
        <v>5137.0181280470961</v>
      </c>
      <c r="F402" s="4">
        <f t="shared" si="40"/>
        <v>5137</v>
      </c>
      <c r="G402" s="1">
        <f t="shared" si="41"/>
        <v>1.1401249998016283E-2</v>
      </c>
      <c r="M402" s="1">
        <f t="shared" si="44"/>
        <v>1.1401249998016283E-2</v>
      </c>
      <c r="N402" s="4"/>
      <c r="O402" s="4"/>
      <c r="Q402" s="19">
        <f t="shared" si="42"/>
        <v>29893.832000000002</v>
      </c>
      <c r="AD402" s="1" t="s">
        <v>1989</v>
      </c>
      <c r="AE402" s="1">
        <v>9</v>
      </c>
      <c r="AG402" s="1" t="s">
        <v>2079</v>
      </c>
      <c r="AI402" s="1" t="s">
        <v>1993</v>
      </c>
    </row>
    <row r="403" spans="1:35" x14ac:dyDescent="0.2">
      <c r="A403" s="47" t="s">
        <v>2094</v>
      </c>
      <c r="B403" s="48"/>
      <c r="C403" s="49">
        <v>44929.292000000001</v>
      </c>
      <c r="D403" s="49"/>
      <c r="E403" s="1">
        <f t="shared" si="39"/>
        <v>5163.9846166994266</v>
      </c>
      <c r="F403" s="4">
        <f t="shared" si="40"/>
        <v>5164</v>
      </c>
      <c r="G403" s="1">
        <f t="shared" si="41"/>
        <v>-9.6750000011525117E-3</v>
      </c>
      <c r="M403" s="1">
        <f t="shared" si="44"/>
        <v>-9.6750000011525117E-3</v>
      </c>
      <c r="N403" s="4"/>
      <c r="O403" s="4"/>
      <c r="Q403" s="19">
        <f t="shared" si="42"/>
        <v>29910.792000000001</v>
      </c>
      <c r="AD403" s="1" t="s">
        <v>1989</v>
      </c>
      <c r="AE403" s="1">
        <v>6</v>
      </c>
      <c r="AG403" s="1" t="s">
        <v>2081</v>
      </c>
      <c r="AI403" s="1" t="s">
        <v>1993</v>
      </c>
    </row>
    <row r="404" spans="1:35" x14ac:dyDescent="0.2">
      <c r="A404" s="47" t="s">
        <v>2094</v>
      </c>
      <c r="B404" s="48"/>
      <c r="C404" s="49">
        <v>44929.298000000003</v>
      </c>
      <c r="D404" s="49"/>
      <c r="E404" s="1">
        <f t="shared" si="39"/>
        <v>5163.9941567307915</v>
      </c>
      <c r="F404" s="4">
        <f t="shared" si="40"/>
        <v>5164</v>
      </c>
      <c r="G404" s="1">
        <f t="shared" si="41"/>
        <v>-3.6749999999301508E-3</v>
      </c>
      <c r="M404" s="1">
        <f t="shared" si="44"/>
        <v>-3.6749999999301508E-3</v>
      </c>
      <c r="N404" s="4"/>
      <c r="O404" s="4"/>
      <c r="Q404" s="19">
        <f t="shared" si="42"/>
        <v>29910.798000000003</v>
      </c>
      <c r="AD404" s="1" t="s">
        <v>1989</v>
      </c>
      <c r="AE404" s="1">
        <v>8</v>
      </c>
      <c r="AG404" s="1" t="s">
        <v>2079</v>
      </c>
      <c r="AI404" s="1" t="s">
        <v>1993</v>
      </c>
    </row>
    <row r="405" spans="1:35" x14ac:dyDescent="0.2">
      <c r="A405" s="47" t="s">
        <v>2094</v>
      </c>
      <c r="B405" s="48"/>
      <c r="C405" s="49">
        <v>44963.279000000002</v>
      </c>
      <c r="D405" s="49"/>
      <c r="E405" s="1">
        <f t="shared" ref="E405:E468" si="45">(C405-C$7)/C$8</f>
        <v>5218.0241243543096</v>
      </c>
      <c r="F405" s="4">
        <f t="shared" ref="F405:F468" si="46">ROUND(2*E405,0)/2</f>
        <v>5218</v>
      </c>
      <c r="G405" s="1">
        <f t="shared" ref="G405:G468" si="47">C405-(C$7+F405*C$8)</f>
        <v>1.5172500003245659E-2</v>
      </c>
      <c r="M405" s="1">
        <f t="shared" si="44"/>
        <v>1.5172500003245659E-2</v>
      </c>
      <c r="N405" s="4"/>
      <c r="O405" s="4"/>
      <c r="Q405" s="19">
        <f t="shared" ref="Q405:Q468" si="48">+C405-15018.5</f>
        <v>29944.779000000002</v>
      </c>
      <c r="AD405" s="1" t="s">
        <v>1989</v>
      </c>
      <c r="AE405" s="1">
        <v>5</v>
      </c>
      <c r="AG405" s="1" t="s">
        <v>2081</v>
      </c>
      <c r="AI405" s="1" t="s">
        <v>1993</v>
      </c>
    </row>
    <row r="406" spans="1:35" x14ac:dyDescent="0.2">
      <c r="A406" s="47" t="s">
        <v>2094</v>
      </c>
      <c r="B406" s="48"/>
      <c r="C406" s="49">
        <v>44985.266000000003</v>
      </c>
      <c r="D406" s="49"/>
      <c r="E406" s="1">
        <f t="shared" si="45"/>
        <v>5252.9835692834858</v>
      </c>
      <c r="F406" s="4">
        <f t="shared" si="46"/>
        <v>5253</v>
      </c>
      <c r="G406" s="1">
        <f t="shared" si="47"/>
        <v>-1.0333749996789265E-2</v>
      </c>
      <c r="M406" s="1">
        <f t="shared" si="44"/>
        <v>-1.0333749996789265E-2</v>
      </c>
      <c r="N406" s="4"/>
      <c r="O406" s="4"/>
      <c r="Q406" s="19">
        <f t="shared" si="48"/>
        <v>29966.766000000003</v>
      </c>
      <c r="AD406" s="1" t="s">
        <v>1989</v>
      </c>
      <c r="AE406" s="1">
        <v>9</v>
      </c>
      <c r="AG406" s="1" t="s">
        <v>2014</v>
      </c>
      <c r="AI406" s="1" t="s">
        <v>1993</v>
      </c>
    </row>
    <row r="407" spans="1:35" x14ac:dyDescent="0.2">
      <c r="A407" s="47" t="s">
        <v>2036</v>
      </c>
      <c r="B407" s="48"/>
      <c r="C407" s="49">
        <v>45131.824000000001</v>
      </c>
      <c r="D407" s="49"/>
      <c r="E407" s="1">
        <f t="shared" si="45"/>
        <v>5486.0115553629857</v>
      </c>
      <c r="F407" s="4">
        <f t="shared" si="46"/>
        <v>5486</v>
      </c>
      <c r="G407" s="1">
        <f t="shared" si="47"/>
        <v>7.2674999973969534E-3</v>
      </c>
      <c r="K407" s="1">
        <f>G407</f>
        <v>7.2674999973969534E-3</v>
      </c>
      <c r="N407" s="4"/>
      <c r="O407" s="4"/>
      <c r="Q407" s="19">
        <f t="shared" si="48"/>
        <v>30113.324000000001</v>
      </c>
      <c r="AD407" s="1" t="s">
        <v>1989</v>
      </c>
      <c r="AE407" s="1">
        <v>13</v>
      </c>
      <c r="AG407" s="1" t="s">
        <v>2038</v>
      </c>
      <c r="AI407" s="1" t="s">
        <v>2037</v>
      </c>
    </row>
    <row r="408" spans="1:35" x14ac:dyDescent="0.2">
      <c r="A408" s="47" t="s">
        <v>2085</v>
      </c>
      <c r="B408" s="48"/>
      <c r="C408" s="49">
        <v>45200.37</v>
      </c>
      <c r="D408" s="49">
        <v>4.0000000000000001E-3</v>
      </c>
      <c r="E408" s="1">
        <f t="shared" si="45"/>
        <v>5595.0000536626776</v>
      </c>
      <c r="F408" s="4">
        <f t="shared" si="46"/>
        <v>5595</v>
      </c>
      <c r="G408" s="1">
        <f t="shared" si="47"/>
        <v>3.3750002330634743E-5</v>
      </c>
      <c r="N408" s="4">
        <f>G408</f>
        <v>3.3750002330634743E-5</v>
      </c>
      <c r="O408" s="4"/>
      <c r="Q408" s="19">
        <f t="shared" si="48"/>
        <v>30181.870000000003</v>
      </c>
      <c r="AD408" s="1" t="s">
        <v>1989</v>
      </c>
      <c r="AE408" s="1">
        <v>18</v>
      </c>
      <c r="AG408" s="1" t="s">
        <v>2095</v>
      </c>
      <c r="AI408" s="1" t="s">
        <v>1988</v>
      </c>
    </row>
    <row r="409" spans="1:35" x14ac:dyDescent="0.2">
      <c r="A409" s="47" t="s">
        <v>2096</v>
      </c>
      <c r="B409" s="48"/>
      <c r="C409" s="49">
        <v>45200.372000000003</v>
      </c>
      <c r="D409" s="49"/>
      <c r="E409" s="1">
        <f t="shared" si="45"/>
        <v>5595.0032336731319</v>
      </c>
      <c r="F409" s="4">
        <f t="shared" si="46"/>
        <v>5595</v>
      </c>
      <c r="G409" s="1">
        <f t="shared" si="47"/>
        <v>2.0337500027380884E-3</v>
      </c>
      <c r="M409" s="1">
        <f>G409</f>
        <v>2.0337500027380884E-3</v>
      </c>
      <c r="N409" s="4"/>
      <c r="O409" s="4"/>
      <c r="Q409" s="19">
        <f t="shared" si="48"/>
        <v>30181.872000000003</v>
      </c>
      <c r="AD409" s="1" t="s">
        <v>1989</v>
      </c>
      <c r="AE409" s="1">
        <v>8</v>
      </c>
      <c r="AG409" s="1" t="s">
        <v>2014</v>
      </c>
      <c r="AI409" s="1" t="s">
        <v>1993</v>
      </c>
    </row>
    <row r="410" spans="1:35" x14ac:dyDescent="0.2">
      <c r="A410" s="47" t="s">
        <v>2085</v>
      </c>
      <c r="B410" s="48"/>
      <c r="C410" s="49">
        <v>45200.373</v>
      </c>
      <c r="D410" s="49">
        <v>6.0000000000000001E-3</v>
      </c>
      <c r="E410" s="1">
        <f t="shared" si="45"/>
        <v>5595.0048236783541</v>
      </c>
      <c r="F410" s="4">
        <f t="shared" si="46"/>
        <v>5595</v>
      </c>
      <c r="G410" s="1">
        <f t="shared" si="47"/>
        <v>3.0337499993038364E-3</v>
      </c>
      <c r="N410" s="4">
        <f>G410</f>
        <v>3.0337499993038364E-3</v>
      </c>
      <c r="O410" s="4"/>
      <c r="Q410" s="19">
        <f t="shared" si="48"/>
        <v>30181.873</v>
      </c>
      <c r="AD410" s="1" t="s">
        <v>1989</v>
      </c>
      <c r="AE410" s="1">
        <v>23</v>
      </c>
      <c r="AG410" s="1" t="s">
        <v>2092</v>
      </c>
      <c r="AI410" s="1" t="s">
        <v>1988</v>
      </c>
    </row>
    <row r="411" spans="1:35" x14ac:dyDescent="0.2">
      <c r="A411" s="47" t="s">
        <v>2085</v>
      </c>
      <c r="B411" s="48"/>
      <c r="C411" s="49">
        <v>45200.377999999997</v>
      </c>
      <c r="D411" s="49">
        <v>4.0000000000000001E-3</v>
      </c>
      <c r="E411" s="1">
        <f t="shared" si="45"/>
        <v>5595.0127737044859</v>
      </c>
      <c r="F411" s="4">
        <f t="shared" si="46"/>
        <v>5595</v>
      </c>
      <c r="G411" s="1">
        <f t="shared" si="47"/>
        <v>8.0337499966844916E-3</v>
      </c>
      <c r="N411" s="4">
        <f>G411</f>
        <v>8.0337499966844916E-3</v>
      </c>
      <c r="O411" s="4"/>
      <c r="Q411" s="19">
        <f t="shared" si="48"/>
        <v>30181.877999999997</v>
      </c>
      <c r="AD411" s="1" t="s">
        <v>1989</v>
      </c>
      <c r="AE411" s="1">
        <v>21</v>
      </c>
      <c r="AG411" s="1" t="s">
        <v>2097</v>
      </c>
      <c r="AI411" s="1" t="s">
        <v>1988</v>
      </c>
    </row>
    <row r="412" spans="1:35" x14ac:dyDescent="0.2">
      <c r="A412" s="47" t="s">
        <v>2085</v>
      </c>
      <c r="B412" s="48"/>
      <c r="C412" s="49">
        <v>45205.41</v>
      </c>
      <c r="D412" s="49">
        <v>8.0000000000000002E-3</v>
      </c>
      <c r="E412" s="1">
        <f t="shared" si="45"/>
        <v>5603.0136800074752</v>
      </c>
      <c r="F412" s="4">
        <f t="shared" si="46"/>
        <v>5603</v>
      </c>
      <c r="G412" s="1">
        <f t="shared" si="47"/>
        <v>8.6037500004749745E-3</v>
      </c>
      <c r="N412" s="4">
        <f>G412</f>
        <v>8.6037500004749745E-3</v>
      </c>
      <c r="O412" s="4"/>
      <c r="Q412" s="19">
        <f t="shared" si="48"/>
        <v>30186.910000000003</v>
      </c>
      <c r="AD412" s="1" t="s">
        <v>1989</v>
      </c>
      <c r="AE412" s="1">
        <v>18</v>
      </c>
      <c r="AG412" s="1" t="s">
        <v>2095</v>
      </c>
      <c r="AI412" s="1" t="s">
        <v>1988</v>
      </c>
    </row>
    <row r="413" spans="1:35" x14ac:dyDescent="0.2">
      <c r="A413" s="47" t="s">
        <v>2085</v>
      </c>
      <c r="B413" s="48"/>
      <c r="C413" s="49">
        <v>45232.451999999997</v>
      </c>
      <c r="D413" s="49">
        <v>5.0000000000000001E-3</v>
      </c>
      <c r="E413" s="1">
        <f t="shared" si="45"/>
        <v>5646.0106013598452</v>
      </c>
      <c r="F413" s="4">
        <f t="shared" si="46"/>
        <v>5646</v>
      </c>
      <c r="G413" s="1">
        <f t="shared" si="47"/>
        <v>6.6674999980023131E-3</v>
      </c>
      <c r="N413" s="4">
        <f>G413</f>
        <v>6.6674999980023131E-3</v>
      </c>
      <c r="O413" s="4"/>
      <c r="Q413" s="19">
        <f t="shared" si="48"/>
        <v>30213.951999999997</v>
      </c>
      <c r="AD413" s="1" t="s">
        <v>1989</v>
      </c>
      <c r="AE413" s="1">
        <v>16</v>
      </c>
      <c r="AG413" s="1" t="s">
        <v>2092</v>
      </c>
      <c r="AI413" s="1" t="s">
        <v>1988</v>
      </c>
    </row>
    <row r="414" spans="1:35" x14ac:dyDescent="0.2">
      <c r="A414" s="47" t="s">
        <v>2036</v>
      </c>
      <c r="B414" s="48"/>
      <c r="C414" s="49">
        <v>45235.599000000002</v>
      </c>
      <c r="D414" s="49"/>
      <c r="E414" s="1">
        <f t="shared" si="45"/>
        <v>5651.0143478096688</v>
      </c>
      <c r="F414" s="4">
        <f t="shared" si="46"/>
        <v>5651</v>
      </c>
      <c r="G414" s="1">
        <f t="shared" si="47"/>
        <v>9.0237499971408397E-3</v>
      </c>
      <c r="K414" s="1">
        <f>G414</f>
        <v>9.0237499971408397E-3</v>
      </c>
      <c r="N414" s="4"/>
      <c r="O414" s="4"/>
      <c r="Q414" s="19">
        <f t="shared" si="48"/>
        <v>30217.099000000002</v>
      </c>
      <c r="AD414" s="1" t="s">
        <v>1989</v>
      </c>
      <c r="AE414" s="1">
        <v>11</v>
      </c>
      <c r="AG414" s="1" t="s">
        <v>2038</v>
      </c>
      <c r="AI414" s="1" t="s">
        <v>2037</v>
      </c>
    </row>
    <row r="415" spans="1:35" x14ac:dyDescent="0.2">
      <c r="A415" s="47" t="s">
        <v>2085</v>
      </c>
      <c r="B415" s="48"/>
      <c r="C415" s="49">
        <v>45237.476000000002</v>
      </c>
      <c r="D415" s="49">
        <v>4.0000000000000001E-3</v>
      </c>
      <c r="E415" s="1">
        <f t="shared" si="45"/>
        <v>5653.9987876210153</v>
      </c>
      <c r="F415" s="4">
        <f t="shared" si="46"/>
        <v>5654</v>
      </c>
      <c r="G415" s="1">
        <f t="shared" si="47"/>
        <v>-7.6249999983701855E-4</v>
      </c>
      <c r="N415" s="4">
        <f t="shared" ref="N415:N421" si="49">G415</f>
        <v>-7.6249999983701855E-4</v>
      </c>
      <c r="O415" s="4"/>
      <c r="Q415" s="19">
        <f t="shared" si="48"/>
        <v>30218.976000000002</v>
      </c>
      <c r="AD415" s="1" t="s">
        <v>1989</v>
      </c>
      <c r="AE415" s="1">
        <v>13</v>
      </c>
      <c r="AG415" s="1" t="s">
        <v>2098</v>
      </c>
      <c r="AI415" s="1" t="s">
        <v>1988</v>
      </c>
    </row>
    <row r="416" spans="1:35" x14ac:dyDescent="0.2">
      <c r="A416" s="47" t="s">
        <v>2085</v>
      </c>
      <c r="B416" s="48"/>
      <c r="C416" s="49">
        <v>45515.459000000003</v>
      </c>
      <c r="D416" s="49">
        <v>8.9999999999999993E-3</v>
      </c>
      <c r="E416" s="1">
        <f t="shared" si="45"/>
        <v>6095.9932106776814</v>
      </c>
      <c r="F416" s="4">
        <f t="shared" si="46"/>
        <v>6096</v>
      </c>
      <c r="G416" s="1">
        <f t="shared" si="47"/>
        <v>-4.2699999976321124E-3</v>
      </c>
      <c r="N416" s="4">
        <f t="shared" si="49"/>
        <v>-4.2699999976321124E-3</v>
      </c>
      <c r="O416" s="4"/>
      <c r="Q416" s="19">
        <f t="shared" si="48"/>
        <v>30496.959000000003</v>
      </c>
      <c r="AD416" s="1" t="s">
        <v>1989</v>
      </c>
      <c r="AE416" s="1">
        <v>22</v>
      </c>
      <c r="AG416" s="1" t="s">
        <v>2092</v>
      </c>
      <c r="AI416" s="1" t="s">
        <v>1988</v>
      </c>
    </row>
    <row r="417" spans="1:35" x14ac:dyDescent="0.2">
      <c r="A417" s="47" t="s">
        <v>2085</v>
      </c>
      <c r="B417" s="48"/>
      <c r="C417" s="49">
        <v>45515.46</v>
      </c>
      <c r="D417" s="49">
        <v>8.0000000000000002E-3</v>
      </c>
      <c r="E417" s="1">
        <f t="shared" si="45"/>
        <v>6095.9948006829027</v>
      </c>
      <c r="F417" s="4">
        <f t="shared" si="46"/>
        <v>6096</v>
      </c>
      <c r="G417" s="1">
        <f t="shared" si="47"/>
        <v>-3.2700000010663643E-3</v>
      </c>
      <c r="N417" s="4">
        <f t="shared" si="49"/>
        <v>-3.2700000010663643E-3</v>
      </c>
      <c r="O417" s="4"/>
      <c r="Q417" s="19">
        <f t="shared" si="48"/>
        <v>30496.959999999999</v>
      </c>
      <c r="AD417" s="1" t="s">
        <v>1989</v>
      </c>
      <c r="AE417" s="1">
        <v>23</v>
      </c>
      <c r="AG417" s="1" t="s">
        <v>2099</v>
      </c>
      <c r="AI417" s="1" t="s">
        <v>1988</v>
      </c>
    </row>
    <row r="418" spans="1:35" x14ac:dyDescent="0.2">
      <c r="A418" s="47" t="s">
        <v>2100</v>
      </c>
      <c r="B418" s="48"/>
      <c r="C418" s="49">
        <v>45539.364000000001</v>
      </c>
      <c r="D418" s="49"/>
      <c r="E418" s="1">
        <f t="shared" si="45"/>
        <v>6134.0022856325131</v>
      </c>
      <c r="F418" s="4">
        <f t="shared" si="46"/>
        <v>6134</v>
      </c>
      <c r="G418" s="1">
        <f t="shared" si="47"/>
        <v>1.4375000027939677E-3</v>
      </c>
      <c r="N418" s="4">
        <f t="shared" si="49"/>
        <v>1.4375000027939677E-3</v>
      </c>
      <c r="O418" s="4"/>
      <c r="Q418" s="19">
        <f t="shared" si="48"/>
        <v>30520.864000000001</v>
      </c>
      <c r="AD418" s="1" t="s">
        <v>1989</v>
      </c>
      <c r="AI418" s="1" t="s">
        <v>1988</v>
      </c>
    </row>
    <row r="419" spans="1:35" x14ac:dyDescent="0.2">
      <c r="A419" s="47" t="s">
        <v>2085</v>
      </c>
      <c r="B419" s="48"/>
      <c r="C419" s="49">
        <v>45556.343000000001</v>
      </c>
      <c r="D419" s="49">
        <v>4.0000000000000001E-3</v>
      </c>
      <c r="E419" s="1">
        <f t="shared" si="45"/>
        <v>6160.9989843841595</v>
      </c>
      <c r="F419" s="4">
        <f t="shared" si="46"/>
        <v>6161</v>
      </c>
      <c r="G419" s="1">
        <f t="shared" si="47"/>
        <v>-6.3875000341795385E-4</v>
      </c>
      <c r="N419" s="4">
        <f t="shared" si="49"/>
        <v>-6.3875000341795385E-4</v>
      </c>
      <c r="O419" s="4"/>
      <c r="Q419" s="19">
        <f t="shared" si="48"/>
        <v>30537.843000000001</v>
      </c>
      <c r="AD419" s="1" t="s">
        <v>1989</v>
      </c>
      <c r="AE419" s="1">
        <v>17</v>
      </c>
      <c r="AG419" s="1" t="s">
        <v>2092</v>
      </c>
      <c r="AI419" s="1" t="s">
        <v>1988</v>
      </c>
    </row>
    <row r="420" spans="1:35" x14ac:dyDescent="0.2">
      <c r="A420" s="47" t="s">
        <v>2085</v>
      </c>
      <c r="B420" s="48"/>
      <c r="C420" s="49">
        <v>45561.373</v>
      </c>
      <c r="D420" s="49">
        <v>7.0000000000000001E-3</v>
      </c>
      <c r="E420" s="1">
        <f t="shared" si="45"/>
        <v>6168.9967106766826</v>
      </c>
      <c r="F420" s="4">
        <f t="shared" si="46"/>
        <v>6169</v>
      </c>
      <c r="G420" s="1">
        <f t="shared" si="47"/>
        <v>-2.0687500000349246E-3</v>
      </c>
      <c r="N420" s="4">
        <f t="shared" si="49"/>
        <v>-2.0687500000349246E-3</v>
      </c>
      <c r="O420" s="4"/>
      <c r="Q420" s="19">
        <f t="shared" si="48"/>
        <v>30542.873</v>
      </c>
      <c r="AD420" s="1" t="s">
        <v>1989</v>
      </c>
      <c r="AE420" s="1">
        <v>24</v>
      </c>
      <c r="AG420" s="1" t="s">
        <v>2101</v>
      </c>
      <c r="AI420" s="1" t="s">
        <v>1988</v>
      </c>
    </row>
    <row r="421" spans="1:35" x14ac:dyDescent="0.2">
      <c r="A421" s="47" t="s">
        <v>2102</v>
      </c>
      <c r="B421" s="48"/>
      <c r="C421" s="49">
        <v>45561.39</v>
      </c>
      <c r="D421" s="49">
        <v>7.0000000000000001E-3</v>
      </c>
      <c r="E421" s="1">
        <f t="shared" si="45"/>
        <v>6169.0237407655441</v>
      </c>
      <c r="F421" s="4">
        <f t="shared" si="46"/>
        <v>6169</v>
      </c>
      <c r="G421" s="1">
        <f t="shared" si="47"/>
        <v>1.4931249999790452E-2</v>
      </c>
      <c r="N421" s="4">
        <f t="shared" si="49"/>
        <v>1.4931249999790452E-2</v>
      </c>
      <c r="O421" s="4"/>
      <c r="Q421" s="19">
        <f t="shared" si="48"/>
        <v>30542.89</v>
      </c>
      <c r="AD421" s="1" t="s">
        <v>1989</v>
      </c>
      <c r="AE421" s="1">
        <v>19</v>
      </c>
      <c r="AG421" s="1" t="s">
        <v>2099</v>
      </c>
      <c r="AI421" s="1" t="s">
        <v>1988</v>
      </c>
    </row>
    <row r="422" spans="1:35" x14ac:dyDescent="0.2">
      <c r="A422" s="47" t="s">
        <v>2104</v>
      </c>
      <c r="B422" s="48"/>
      <c r="C422" s="49">
        <v>45564.527999999998</v>
      </c>
      <c r="D422" s="49"/>
      <c r="E422" s="1">
        <f t="shared" si="45"/>
        <v>6174.0131771683145</v>
      </c>
      <c r="F422" s="4">
        <f t="shared" si="46"/>
        <v>6174</v>
      </c>
      <c r="G422" s="1">
        <f t="shared" si="47"/>
        <v>8.2874999934574589E-3</v>
      </c>
      <c r="M422" s="1">
        <f>G422</f>
        <v>8.2874999934574589E-3</v>
      </c>
      <c r="N422" s="4"/>
      <c r="O422" s="4"/>
      <c r="Q422" s="19">
        <f t="shared" si="48"/>
        <v>30546.027999999998</v>
      </c>
      <c r="AE422" s="1">
        <v>32</v>
      </c>
      <c r="AG422" s="1" t="s">
        <v>2103</v>
      </c>
      <c r="AI422" s="1" t="s">
        <v>1993</v>
      </c>
    </row>
    <row r="423" spans="1:35" x14ac:dyDescent="0.2">
      <c r="A423" s="47" t="s">
        <v>2100</v>
      </c>
      <c r="B423" s="48"/>
      <c r="C423" s="49">
        <v>45566.41</v>
      </c>
      <c r="D423" s="49"/>
      <c r="E423" s="1">
        <f t="shared" si="45"/>
        <v>6177.0055670058036</v>
      </c>
      <c r="F423" s="4">
        <f t="shared" si="46"/>
        <v>6177</v>
      </c>
      <c r="G423" s="1">
        <f t="shared" si="47"/>
        <v>3.5012500011362135E-3</v>
      </c>
      <c r="N423" s="4">
        <f>G423</f>
        <v>3.5012500011362135E-3</v>
      </c>
      <c r="O423" s="4"/>
      <c r="Q423" s="19">
        <f t="shared" si="48"/>
        <v>30547.910000000003</v>
      </c>
      <c r="AD423" s="1" t="s">
        <v>1989</v>
      </c>
      <c r="AI423" s="1" t="s">
        <v>1988</v>
      </c>
    </row>
    <row r="424" spans="1:35" x14ac:dyDescent="0.2">
      <c r="A424" s="47" t="s">
        <v>2085</v>
      </c>
      <c r="B424" s="48"/>
      <c r="C424" s="49">
        <v>45576.468000000001</v>
      </c>
      <c r="D424" s="49">
        <v>4.0000000000000001E-3</v>
      </c>
      <c r="E424" s="1">
        <f t="shared" si="45"/>
        <v>6192.9978395803955</v>
      </c>
      <c r="F424" s="4">
        <f t="shared" si="46"/>
        <v>6193</v>
      </c>
      <c r="G424" s="1">
        <f t="shared" si="47"/>
        <v>-1.3587499997811392E-3</v>
      </c>
      <c r="N424" s="4">
        <f>G424</f>
        <v>-1.3587499997811392E-3</v>
      </c>
      <c r="O424" s="4"/>
      <c r="Q424" s="19">
        <f t="shared" si="48"/>
        <v>30557.968000000001</v>
      </c>
      <c r="AD424" s="1" t="s">
        <v>1989</v>
      </c>
      <c r="AE424" s="1">
        <v>22</v>
      </c>
      <c r="AG424" s="1" t="s">
        <v>2099</v>
      </c>
      <c r="AI424" s="1" t="s">
        <v>1988</v>
      </c>
    </row>
    <row r="425" spans="1:35" x14ac:dyDescent="0.2">
      <c r="A425" s="47" t="s">
        <v>2104</v>
      </c>
      <c r="B425" s="48"/>
      <c r="C425" s="49">
        <v>45578.362000000001</v>
      </c>
      <c r="D425" s="49"/>
      <c r="E425" s="1">
        <f t="shared" si="45"/>
        <v>6196.0093094806034</v>
      </c>
      <c r="F425" s="4">
        <f t="shared" si="46"/>
        <v>6196</v>
      </c>
      <c r="G425" s="1">
        <f t="shared" si="47"/>
        <v>5.854999995790422E-3</v>
      </c>
      <c r="M425" s="1">
        <f>G425</f>
        <v>5.854999995790422E-3</v>
      </c>
      <c r="N425" s="4"/>
      <c r="O425" s="4"/>
      <c r="Q425" s="19">
        <f t="shared" si="48"/>
        <v>30559.862000000001</v>
      </c>
      <c r="AE425" s="1">
        <v>9</v>
      </c>
      <c r="AG425" s="1" t="s">
        <v>2105</v>
      </c>
      <c r="AI425" s="1" t="s">
        <v>1993</v>
      </c>
    </row>
    <row r="426" spans="1:35" x14ac:dyDescent="0.2">
      <c r="A426" s="47" t="s">
        <v>2085</v>
      </c>
      <c r="B426" s="48"/>
      <c r="C426" s="49">
        <v>45578.368000000002</v>
      </c>
      <c r="D426" s="49">
        <v>5.0000000000000001E-3</v>
      </c>
      <c r="E426" s="1">
        <f t="shared" si="45"/>
        <v>6196.0188495119683</v>
      </c>
      <c r="F426" s="4">
        <f t="shared" si="46"/>
        <v>6196</v>
      </c>
      <c r="G426" s="1">
        <f t="shared" si="47"/>
        <v>1.1854999997012783E-2</v>
      </c>
      <c r="N426" s="4">
        <f>G426</f>
        <v>1.1854999997012783E-2</v>
      </c>
      <c r="O426" s="4"/>
      <c r="Q426" s="19">
        <f t="shared" si="48"/>
        <v>30559.868000000002</v>
      </c>
      <c r="AD426" s="1" t="s">
        <v>1989</v>
      </c>
      <c r="AE426" s="1">
        <v>27</v>
      </c>
      <c r="AG426" s="1" t="s">
        <v>2099</v>
      </c>
      <c r="AI426" s="1" t="s">
        <v>1988</v>
      </c>
    </row>
    <row r="427" spans="1:35" x14ac:dyDescent="0.2">
      <c r="A427" s="47" t="s">
        <v>2107</v>
      </c>
      <c r="B427" s="48"/>
      <c r="C427" s="49">
        <v>45579.616999999998</v>
      </c>
      <c r="D427" s="49"/>
      <c r="E427" s="1">
        <f t="shared" si="45"/>
        <v>6198.0047660406626</v>
      </c>
      <c r="F427" s="4">
        <f t="shared" si="46"/>
        <v>6198</v>
      </c>
      <c r="G427" s="1">
        <f t="shared" si="47"/>
        <v>2.9974999924888834E-3</v>
      </c>
      <c r="M427" s="1">
        <f>G427</f>
        <v>2.9974999924888834E-3</v>
      </c>
      <c r="N427" s="4"/>
      <c r="O427" s="4"/>
      <c r="Q427" s="19">
        <f t="shared" si="48"/>
        <v>30561.116999999998</v>
      </c>
      <c r="AE427" s="1">
        <v>15</v>
      </c>
      <c r="AG427" s="1" t="s">
        <v>2106</v>
      </c>
      <c r="AI427" s="1" t="s">
        <v>1993</v>
      </c>
    </row>
    <row r="428" spans="1:35" x14ac:dyDescent="0.2">
      <c r="A428" s="47" t="s">
        <v>2104</v>
      </c>
      <c r="B428" s="48"/>
      <c r="C428" s="49">
        <v>45583.391000000003</v>
      </c>
      <c r="D428" s="49"/>
      <c r="E428" s="1">
        <f t="shared" si="45"/>
        <v>6204.0054457679053</v>
      </c>
      <c r="F428" s="4">
        <f t="shared" si="46"/>
        <v>6204</v>
      </c>
      <c r="G428" s="1">
        <f t="shared" si="47"/>
        <v>3.4250000026077032E-3</v>
      </c>
      <c r="M428" s="1">
        <f>G428</f>
        <v>3.4250000026077032E-3</v>
      </c>
      <c r="N428" s="4"/>
      <c r="O428" s="4"/>
      <c r="Q428" s="19">
        <f t="shared" si="48"/>
        <v>30564.891000000003</v>
      </c>
      <c r="AE428" s="1">
        <v>13</v>
      </c>
      <c r="AG428" s="1" t="s">
        <v>2105</v>
      </c>
      <c r="AI428" s="1" t="s">
        <v>1993</v>
      </c>
    </row>
    <row r="429" spans="1:35" x14ac:dyDescent="0.2">
      <c r="A429" s="47" t="s">
        <v>2036</v>
      </c>
      <c r="B429" s="48"/>
      <c r="C429" s="49">
        <v>45584.658000000003</v>
      </c>
      <c r="D429" s="49"/>
      <c r="E429" s="1">
        <f t="shared" si="45"/>
        <v>6206.0199823906942</v>
      </c>
      <c r="F429" s="4">
        <f t="shared" si="46"/>
        <v>6206</v>
      </c>
      <c r="G429" s="1">
        <f t="shared" si="47"/>
        <v>1.2567500001750886E-2</v>
      </c>
      <c r="K429" s="1">
        <f>G429</f>
        <v>1.2567500001750886E-2</v>
      </c>
      <c r="N429" s="4"/>
      <c r="O429" s="4"/>
      <c r="Q429" s="19">
        <f t="shared" si="48"/>
        <v>30566.158000000003</v>
      </c>
      <c r="AD429" s="1" t="s">
        <v>1989</v>
      </c>
      <c r="AE429" s="1">
        <v>10</v>
      </c>
      <c r="AG429" s="1" t="s">
        <v>2038</v>
      </c>
      <c r="AI429" s="1" t="s">
        <v>2037</v>
      </c>
    </row>
    <row r="430" spans="1:35" x14ac:dyDescent="0.2">
      <c r="A430" s="47" t="s">
        <v>2104</v>
      </c>
      <c r="B430" s="48"/>
      <c r="C430" s="49">
        <v>45600.375</v>
      </c>
      <c r="D430" s="49"/>
      <c r="E430" s="1">
        <f t="shared" si="45"/>
        <v>6231.0100945456825</v>
      </c>
      <c r="F430" s="4">
        <f t="shared" si="46"/>
        <v>6231</v>
      </c>
      <c r="G430" s="1">
        <f t="shared" si="47"/>
        <v>6.3487500010523945E-3</v>
      </c>
      <c r="M430" s="1">
        <f>G430</f>
        <v>6.3487500010523945E-3</v>
      </c>
      <c r="N430" s="4"/>
      <c r="O430" s="4"/>
      <c r="Q430" s="19">
        <f t="shared" si="48"/>
        <v>30581.875</v>
      </c>
      <c r="AE430" s="1">
        <v>10</v>
      </c>
      <c r="AG430" s="1" t="s">
        <v>2105</v>
      </c>
      <c r="AI430" s="1" t="s">
        <v>1993</v>
      </c>
    </row>
    <row r="431" spans="1:35" x14ac:dyDescent="0.2">
      <c r="A431" s="47" t="s">
        <v>2108</v>
      </c>
      <c r="B431" s="48"/>
      <c r="C431" s="49">
        <v>45630.558700000001</v>
      </c>
      <c r="D431" s="49"/>
      <c r="E431" s="1">
        <f t="shared" si="45"/>
        <v>6279.0023353201768</v>
      </c>
      <c r="F431" s="4">
        <f t="shared" si="46"/>
        <v>6279</v>
      </c>
      <c r="G431" s="1">
        <f t="shared" si="47"/>
        <v>1.4687500006402843E-3</v>
      </c>
      <c r="N431" s="4">
        <f>G431</f>
        <v>1.4687500006402843E-3</v>
      </c>
      <c r="O431" s="4"/>
      <c r="Q431" s="19">
        <f t="shared" si="48"/>
        <v>30612.058700000001</v>
      </c>
      <c r="AD431" s="1" t="s">
        <v>2009</v>
      </c>
      <c r="AI431" s="1" t="s">
        <v>1988</v>
      </c>
    </row>
    <row r="432" spans="1:35" x14ac:dyDescent="0.2">
      <c r="A432" s="47" t="s">
        <v>2036</v>
      </c>
      <c r="B432" s="48"/>
      <c r="C432" s="49">
        <v>45635.593999999997</v>
      </c>
      <c r="D432" s="49"/>
      <c r="E432" s="1">
        <f t="shared" si="45"/>
        <v>6287.0084886403993</v>
      </c>
      <c r="F432" s="4">
        <f t="shared" si="46"/>
        <v>6287</v>
      </c>
      <c r="G432" s="1">
        <f t="shared" si="47"/>
        <v>5.3387499938253313E-3</v>
      </c>
      <c r="K432" s="1">
        <f>G432</f>
        <v>5.3387499938253313E-3</v>
      </c>
      <c r="N432" s="4"/>
      <c r="O432" s="4"/>
      <c r="Q432" s="19">
        <f t="shared" si="48"/>
        <v>30617.093999999997</v>
      </c>
      <c r="AD432" s="1" t="s">
        <v>1989</v>
      </c>
      <c r="AE432" s="1">
        <v>16</v>
      </c>
      <c r="AG432" s="1" t="s">
        <v>2090</v>
      </c>
      <c r="AI432" s="1" t="s">
        <v>2037</v>
      </c>
    </row>
    <row r="433" spans="1:35" x14ac:dyDescent="0.2">
      <c r="A433" s="47" t="s">
        <v>2100</v>
      </c>
      <c r="B433" s="48"/>
      <c r="C433" s="49">
        <v>45646.288999999997</v>
      </c>
      <c r="D433" s="49"/>
      <c r="E433" s="1">
        <f t="shared" si="45"/>
        <v>6304.0135945446846</v>
      </c>
      <c r="F433" s="4">
        <f t="shared" si="46"/>
        <v>6304</v>
      </c>
      <c r="G433" s="1">
        <f t="shared" si="47"/>
        <v>8.5499999913736247E-3</v>
      </c>
      <c r="N433" s="4">
        <f t="shared" ref="N433:N438" si="50">G433</f>
        <v>8.5499999913736247E-3</v>
      </c>
      <c r="O433" s="4"/>
      <c r="Q433" s="19">
        <f t="shared" si="48"/>
        <v>30627.788999999997</v>
      </c>
      <c r="AD433" s="1" t="s">
        <v>1989</v>
      </c>
      <c r="AI433" s="1" t="s">
        <v>1988</v>
      </c>
    </row>
    <row r="434" spans="1:35" x14ac:dyDescent="0.2">
      <c r="A434" s="47" t="s">
        <v>2109</v>
      </c>
      <c r="B434" s="48"/>
      <c r="C434" s="49">
        <v>45646.290999999997</v>
      </c>
      <c r="D434" s="49"/>
      <c r="E434" s="1">
        <f t="shared" si="45"/>
        <v>6304.0167745551389</v>
      </c>
      <c r="F434" s="4">
        <f t="shared" si="46"/>
        <v>6304</v>
      </c>
      <c r="G434" s="1">
        <f t="shared" si="47"/>
        <v>1.0549999991781078E-2</v>
      </c>
      <c r="N434" s="4">
        <f t="shared" si="50"/>
        <v>1.0549999991781078E-2</v>
      </c>
      <c r="O434" s="4"/>
      <c r="Q434" s="19">
        <f t="shared" si="48"/>
        <v>30627.790999999997</v>
      </c>
      <c r="AD434" s="1" t="s">
        <v>1989</v>
      </c>
      <c r="AI434" s="1" t="s">
        <v>1988</v>
      </c>
    </row>
    <row r="435" spans="1:35" x14ac:dyDescent="0.2">
      <c r="A435" s="47" t="s">
        <v>2100</v>
      </c>
      <c r="B435" s="48"/>
      <c r="C435" s="49">
        <v>45646.292999999998</v>
      </c>
      <c r="D435" s="49"/>
      <c r="E435" s="1">
        <f t="shared" si="45"/>
        <v>6304.0199545655942</v>
      </c>
      <c r="F435" s="4">
        <f t="shared" si="46"/>
        <v>6304</v>
      </c>
      <c r="G435" s="1">
        <f t="shared" si="47"/>
        <v>1.2549999992188532E-2</v>
      </c>
      <c r="N435" s="4">
        <f t="shared" si="50"/>
        <v>1.2549999992188532E-2</v>
      </c>
      <c r="O435" s="4"/>
      <c r="Q435" s="19">
        <f t="shared" si="48"/>
        <v>30627.792999999998</v>
      </c>
      <c r="AD435" s="1" t="s">
        <v>1989</v>
      </c>
      <c r="AI435" s="1" t="s">
        <v>1988</v>
      </c>
    </row>
    <row r="436" spans="1:35" x14ac:dyDescent="0.2">
      <c r="A436" s="47" t="s">
        <v>2085</v>
      </c>
      <c r="B436" s="48"/>
      <c r="C436" s="49">
        <v>45663.264999999999</v>
      </c>
      <c r="D436" s="49">
        <v>2E-3</v>
      </c>
      <c r="E436" s="1">
        <f t="shared" si="45"/>
        <v>6331.0055232806535</v>
      </c>
      <c r="F436" s="4">
        <f t="shared" si="46"/>
        <v>6331</v>
      </c>
      <c r="G436" s="1">
        <f t="shared" si="47"/>
        <v>3.4737499954644591E-3</v>
      </c>
      <c r="N436" s="4">
        <f t="shared" si="50"/>
        <v>3.4737499954644591E-3</v>
      </c>
      <c r="O436" s="4"/>
      <c r="Q436" s="19">
        <f t="shared" si="48"/>
        <v>30644.764999999999</v>
      </c>
      <c r="AD436" s="1" t="s">
        <v>1989</v>
      </c>
      <c r="AE436" s="1">
        <v>12</v>
      </c>
      <c r="AG436" s="1" t="s">
        <v>2110</v>
      </c>
      <c r="AI436" s="1" t="s">
        <v>1988</v>
      </c>
    </row>
    <row r="437" spans="1:35" x14ac:dyDescent="0.2">
      <c r="A437" s="47" t="s">
        <v>2085</v>
      </c>
      <c r="B437" s="48"/>
      <c r="C437" s="49">
        <v>45663.271999999997</v>
      </c>
      <c r="D437" s="49">
        <v>4.0000000000000001E-3</v>
      </c>
      <c r="E437" s="1">
        <f t="shared" si="45"/>
        <v>6331.0166533172405</v>
      </c>
      <c r="F437" s="4">
        <f t="shared" si="46"/>
        <v>6331</v>
      </c>
      <c r="G437" s="1">
        <f t="shared" si="47"/>
        <v>1.0473749993252568E-2</v>
      </c>
      <c r="N437" s="4">
        <f t="shared" si="50"/>
        <v>1.0473749993252568E-2</v>
      </c>
      <c r="O437" s="4"/>
      <c r="Q437" s="19">
        <f t="shared" si="48"/>
        <v>30644.771999999997</v>
      </c>
      <c r="AD437" s="1" t="s">
        <v>1989</v>
      </c>
      <c r="AE437" s="1">
        <v>13</v>
      </c>
      <c r="AG437" s="1" t="s">
        <v>2084</v>
      </c>
      <c r="AI437" s="1" t="s">
        <v>1988</v>
      </c>
    </row>
    <row r="438" spans="1:35" x14ac:dyDescent="0.2">
      <c r="A438" s="47" t="s">
        <v>2085</v>
      </c>
      <c r="B438" s="48"/>
      <c r="C438" s="49">
        <v>45671.445</v>
      </c>
      <c r="D438" s="49">
        <v>3.0000000000000001E-3</v>
      </c>
      <c r="E438" s="1">
        <f t="shared" si="45"/>
        <v>6344.0117660386768</v>
      </c>
      <c r="F438" s="4">
        <f t="shared" si="46"/>
        <v>6344</v>
      </c>
      <c r="G438" s="1">
        <f t="shared" si="47"/>
        <v>7.3999999949592166E-3</v>
      </c>
      <c r="N438" s="4">
        <f t="shared" si="50"/>
        <v>7.3999999949592166E-3</v>
      </c>
      <c r="O438" s="4"/>
      <c r="Q438" s="19">
        <f t="shared" si="48"/>
        <v>30652.945</v>
      </c>
      <c r="AD438" s="1" t="s">
        <v>1989</v>
      </c>
      <c r="AE438" s="1">
        <v>20</v>
      </c>
      <c r="AG438" s="1" t="s">
        <v>2099</v>
      </c>
      <c r="AI438" s="1" t="s">
        <v>1988</v>
      </c>
    </row>
    <row r="439" spans="1:35" x14ac:dyDescent="0.2">
      <c r="A439" s="47" t="s">
        <v>2212</v>
      </c>
      <c r="B439" s="48"/>
      <c r="C439" s="49">
        <v>45673.325599999996</v>
      </c>
      <c r="D439" s="49"/>
      <c r="E439" s="1">
        <f t="shared" si="45"/>
        <v>6347.0019298688358</v>
      </c>
      <c r="F439" s="4">
        <f t="shared" si="46"/>
        <v>6347</v>
      </c>
      <c r="G439" s="1">
        <f t="shared" si="47"/>
        <v>1.2137499943492003E-3</v>
      </c>
      <c r="I439" s="1">
        <f>G439</f>
        <v>1.2137499943492003E-3</v>
      </c>
      <c r="N439" s="4"/>
      <c r="O439" s="4"/>
      <c r="Q439" s="19">
        <f t="shared" si="48"/>
        <v>30654.825599999996</v>
      </c>
    </row>
    <row r="440" spans="1:35" x14ac:dyDescent="0.2">
      <c r="A440" s="51" t="s">
        <v>2212</v>
      </c>
      <c r="B440" s="52" t="s">
        <v>2232</v>
      </c>
      <c r="C440" s="52">
        <v>45673.325599999996</v>
      </c>
      <c r="D440" s="52" t="s">
        <v>2166</v>
      </c>
      <c r="E440" s="1">
        <f t="shared" si="45"/>
        <v>6347.0019298688358</v>
      </c>
      <c r="F440" s="4">
        <f t="shared" si="46"/>
        <v>6347</v>
      </c>
      <c r="G440" s="1">
        <f t="shared" si="47"/>
        <v>1.2137499943492003E-3</v>
      </c>
      <c r="I440" s="1">
        <f>G440</f>
        <v>1.2137499943492003E-3</v>
      </c>
      <c r="N440" s="4"/>
      <c r="O440" s="4">
        <f ca="1">+C$11+C$12*F440</f>
        <v>7.9206167953285445E-3</v>
      </c>
      <c r="Q440" s="19">
        <f t="shared" si="48"/>
        <v>30654.825599999996</v>
      </c>
    </row>
    <row r="441" spans="1:35" x14ac:dyDescent="0.2">
      <c r="A441" s="47" t="s">
        <v>2085</v>
      </c>
      <c r="B441" s="48"/>
      <c r="C441" s="49">
        <v>45673.347000000002</v>
      </c>
      <c r="D441" s="49">
        <v>3.0000000000000001E-3</v>
      </c>
      <c r="E441" s="1">
        <f t="shared" si="45"/>
        <v>6347.0359559807048</v>
      </c>
      <c r="F441" s="4">
        <f t="shared" si="46"/>
        <v>6347</v>
      </c>
      <c r="G441" s="1">
        <f t="shared" si="47"/>
        <v>2.261374999943655E-2</v>
      </c>
      <c r="N441" s="4">
        <f>G441</f>
        <v>2.261374999943655E-2</v>
      </c>
      <c r="O441" s="4"/>
      <c r="Q441" s="19">
        <f t="shared" si="48"/>
        <v>30654.847000000002</v>
      </c>
      <c r="AD441" s="1" t="s">
        <v>1989</v>
      </c>
      <c r="AE441" s="1">
        <v>22</v>
      </c>
      <c r="AG441" s="1" t="s">
        <v>2099</v>
      </c>
      <c r="AI441" s="1" t="s">
        <v>1988</v>
      </c>
    </row>
    <row r="442" spans="1:35" x14ac:dyDescent="0.2">
      <c r="A442" s="47" t="s">
        <v>2100</v>
      </c>
      <c r="B442" s="48"/>
      <c r="C442" s="49">
        <v>45685.275999999998</v>
      </c>
      <c r="D442" s="49"/>
      <c r="E442" s="1">
        <f t="shared" si="45"/>
        <v>6366.0031283352782</v>
      </c>
      <c r="F442" s="4">
        <f t="shared" si="46"/>
        <v>6366</v>
      </c>
      <c r="G442" s="1">
        <f t="shared" si="47"/>
        <v>1.9674999930430204E-3</v>
      </c>
      <c r="N442" s="4">
        <f>G442</f>
        <v>1.9674999930430204E-3</v>
      </c>
      <c r="O442" s="4"/>
      <c r="Q442" s="19">
        <f t="shared" si="48"/>
        <v>30666.775999999998</v>
      </c>
      <c r="AD442" s="1" t="s">
        <v>1989</v>
      </c>
      <c r="AI442" s="1" t="s">
        <v>1988</v>
      </c>
    </row>
    <row r="443" spans="1:35" x14ac:dyDescent="0.2">
      <c r="A443" s="47" t="s">
        <v>2100</v>
      </c>
      <c r="B443" s="48"/>
      <c r="C443" s="49">
        <v>45685.277000000002</v>
      </c>
      <c r="D443" s="49"/>
      <c r="E443" s="1">
        <f t="shared" si="45"/>
        <v>6366.0047183405113</v>
      </c>
      <c r="F443" s="4">
        <f t="shared" si="46"/>
        <v>6366</v>
      </c>
      <c r="G443" s="1">
        <f t="shared" si="47"/>
        <v>2.967499996884726E-3</v>
      </c>
      <c r="N443" s="4">
        <f>G443</f>
        <v>2.967499996884726E-3</v>
      </c>
      <c r="O443" s="4"/>
      <c r="Q443" s="19">
        <f t="shared" si="48"/>
        <v>30666.777000000002</v>
      </c>
      <c r="AD443" s="1" t="s">
        <v>1989</v>
      </c>
      <c r="AI443" s="1" t="s">
        <v>1988</v>
      </c>
    </row>
    <row r="444" spans="1:35" x14ac:dyDescent="0.2">
      <c r="A444" s="47" t="s">
        <v>2100</v>
      </c>
      <c r="B444" s="48"/>
      <c r="C444" s="49">
        <v>45685.279000000002</v>
      </c>
      <c r="D444" s="49"/>
      <c r="E444" s="1">
        <f t="shared" si="45"/>
        <v>6366.0078983509666</v>
      </c>
      <c r="F444" s="4">
        <f t="shared" si="46"/>
        <v>6366</v>
      </c>
      <c r="G444" s="1">
        <f t="shared" si="47"/>
        <v>4.9674999972921796E-3</v>
      </c>
      <c r="N444" s="4">
        <f>G444</f>
        <v>4.9674999972921796E-3</v>
      </c>
      <c r="O444" s="4"/>
      <c r="Q444" s="19">
        <f t="shared" si="48"/>
        <v>30666.779000000002</v>
      </c>
      <c r="AD444" s="1" t="s">
        <v>1989</v>
      </c>
      <c r="AI444" s="1" t="s">
        <v>1988</v>
      </c>
    </row>
    <row r="445" spans="1:35" x14ac:dyDescent="0.2">
      <c r="A445" s="47" t="s">
        <v>2036</v>
      </c>
      <c r="B445" s="48"/>
      <c r="C445" s="49">
        <v>45875.836000000003</v>
      </c>
      <c r="D445" s="49"/>
      <c r="E445" s="1">
        <f t="shared" si="45"/>
        <v>6668.9945244195005</v>
      </c>
      <c r="F445" s="4">
        <f t="shared" si="46"/>
        <v>6669</v>
      </c>
      <c r="G445" s="1">
        <f t="shared" si="47"/>
        <v>-3.4437499998603016E-3</v>
      </c>
      <c r="K445" s="1">
        <f>G445</f>
        <v>-3.4437499998603016E-3</v>
      </c>
      <c r="N445" s="4"/>
      <c r="O445" s="4"/>
      <c r="Q445" s="19">
        <f t="shared" si="48"/>
        <v>30857.336000000003</v>
      </c>
      <c r="AD445" s="1" t="s">
        <v>1989</v>
      </c>
      <c r="AE445" s="1">
        <v>15</v>
      </c>
      <c r="AG445" s="1" t="s">
        <v>2111</v>
      </c>
      <c r="AI445" s="1" t="s">
        <v>2037</v>
      </c>
    </row>
    <row r="446" spans="1:35" x14ac:dyDescent="0.2">
      <c r="A446" s="47" t="s">
        <v>2036</v>
      </c>
      <c r="B446" s="53"/>
      <c r="C446" s="49">
        <v>45875.836000000003</v>
      </c>
      <c r="D446" s="49"/>
      <c r="E446" s="1">
        <f t="shared" si="45"/>
        <v>6668.9945244195005</v>
      </c>
      <c r="F446" s="4">
        <f t="shared" si="46"/>
        <v>6669</v>
      </c>
      <c r="G446" s="1">
        <f t="shared" si="47"/>
        <v>-3.4437499998603016E-3</v>
      </c>
      <c r="J446" s="1">
        <f>G446</f>
        <v>-3.4437499998603016E-3</v>
      </c>
      <c r="N446" s="4"/>
      <c r="O446" s="4"/>
      <c r="P446" s="1" t="s">
        <v>2166</v>
      </c>
      <c r="Q446" s="19">
        <f t="shared" si="48"/>
        <v>30857.336000000003</v>
      </c>
    </row>
    <row r="447" spans="1:35" x14ac:dyDescent="0.2">
      <c r="A447" s="47" t="s">
        <v>2112</v>
      </c>
      <c r="B447" s="48"/>
      <c r="C447" s="49">
        <v>45910.43</v>
      </c>
      <c r="D447" s="49"/>
      <c r="E447" s="1">
        <f t="shared" si="45"/>
        <v>6723.9991652472527</v>
      </c>
      <c r="F447" s="4">
        <f t="shared" si="46"/>
        <v>6724</v>
      </c>
      <c r="G447" s="1">
        <f t="shared" si="47"/>
        <v>-5.2500000310828909E-4</v>
      </c>
      <c r="N447" s="4">
        <f t="shared" ref="N447:N458" si="51">G447</f>
        <v>-5.2500000310828909E-4</v>
      </c>
      <c r="O447" s="4"/>
      <c r="Q447" s="19">
        <f t="shared" si="48"/>
        <v>30891.93</v>
      </c>
      <c r="AD447" s="1" t="s">
        <v>1989</v>
      </c>
      <c r="AI447" s="1" t="s">
        <v>1988</v>
      </c>
    </row>
    <row r="448" spans="1:35" x14ac:dyDescent="0.2">
      <c r="A448" s="47" t="s">
        <v>2112</v>
      </c>
      <c r="B448" s="48"/>
      <c r="C448" s="49">
        <v>45910.432000000001</v>
      </c>
      <c r="D448" s="49"/>
      <c r="E448" s="1">
        <f t="shared" si="45"/>
        <v>6724.0023452577079</v>
      </c>
      <c r="F448" s="4">
        <f t="shared" si="46"/>
        <v>6724</v>
      </c>
      <c r="G448" s="1">
        <f t="shared" si="47"/>
        <v>1.4749999972991645E-3</v>
      </c>
      <c r="N448" s="4">
        <f t="shared" si="51"/>
        <v>1.4749999972991645E-3</v>
      </c>
      <c r="O448" s="4"/>
      <c r="Q448" s="19">
        <f t="shared" si="48"/>
        <v>30891.932000000001</v>
      </c>
      <c r="AD448" s="1" t="s">
        <v>1989</v>
      </c>
      <c r="AI448" s="1" t="s">
        <v>1988</v>
      </c>
    </row>
    <row r="449" spans="1:35" x14ac:dyDescent="0.2">
      <c r="A449" s="47" t="s">
        <v>2112</v>
      </c>
      <c r="B449" s="48"/>
      <c r="C449" s="49">
        <v>45910.436999999998</v>
      </c>
      <c r="D449" s="49"/>
      <c r="E449" s="1">
        <f t="shared" si="45"/>
        <v>6724.0102952838397</v>
      </c>
      <c r="F449" s="4">
        <f t="shared" si="46"/>
        <v>6724</v>
      </c>
      <c r="G449" s="1">
        <f t="shared" si="47"/>
        <v>6.4749999946798198E-3</v>
      </c>
      <c r="N449" s="4">
        <f t="shared" si="51"/>
        <v>6.4749999946798198E-3</v>
      </c>
      <c r="O449" s="4"/>
      <c r="Q449" s="19">
        <f t="shared" si="48"/>
        <v>30891.936999999998</v>
      </c>
      <c r="AD449" s="1" t="s">
        <v>1989</v>
      </c>
      <c r="AI449" s="1" t="s">
        <v>1988</v>
      </c>
    </row>
    <row r="450" spans="1:35" x14ac:dyDescent="0.2">
      <c r="A450" s="47" t="s">
        <v>2112</v>
      </c>
      <c r="B450" s="48"/>
      <c r="C450" s="49">
        <v>45910.442999999999</v>
      </c>
      <c r="D450" s="49"/>
      <c r="E450" s="1">
        <f t="shared" si="45"/>
        <v>6724.0198353152045</v>
      </c>
      <c r="F450" s="4">
        <f t="shared" si="46"/>
        <v>6724</v>
      </c>
      <c r="G450" s="1">
        <f t="shared" si="47"/>
        <v>1.2474999995902181E-2</v>
      </c>
      <c r="N450" s="4">
        <f t="shared" si="51"/>
        <v>1.2474999995902181E-2</v>
      </c>
      <c r="O450" s="4"/>
      <c r="Q450" s="19">
        <f t="shared" si="48"/>
        <v>30891.942999999999</v>
      </c>
      <c r="AD450" s="1" t="s">
        <v>1989</v>
      </c>
      <c r="AI450" s="1" t="s">
        <v>1988</v>
      </c>
    </row>
    <row r="451" spans="1:35" x14ac:dyDescent="0.2">
      <c r="A451" s="47" t="s">
        <v>2112</v>
      </c>
      <c r="B451" s="48"/>
      <c r="C451" s="49">
        <v>45915.457999999999</v>
      </c>
      <c r="D451" s="49"/>
      <c r="E451" s="1">
        <f t="shared" si="45"/>
        <v>6731.9937115293214</v>
      </c>
      <c r="F451" s="4">
        <f t="shared" si="46"/>
        <v>6732</v>
      </c>
      <c r="G451" s="1">
        <f t="shared" si="47"/>
        <v>-3.9550000074086711E-3</v>
      </c>
      <c r="N451" s="4">
        <f t="shared" si="51"/>
        <v>-3.9550000074086711E-3</v>
      </c>
      <c r="O451" s="4"/>
      <c r="Q451" s="19">
        <f t="shared" si="48"/>
        <v>30896.957999999999</v>
      </c>
      <c r="AD451" s="1" t="s">
        <v>1989</v>
      </c>
      <c r="AI451" s="1" t="s">
        <v>1988</v>
      </c>
    </row>
    <row r="452" spans="1:35" x14ac:dyDescent="0.2">
      <c r="A452" s="47" t="s">
        <v>2112</v>
      </c>
      <c r="B452" s="48"/>
      <c r="C452" s="49">
        <v>45915.461000000003</v>
      </c>
      <c r="D452" s="49"/>
      <c r="E452" s="1">
        <f t="shared" si="45"/>
        <v>6731.9984815450098</v>
      </c>
      <c r="F452" s="4">
        <f t="shared" si="46"/>
        <v>6732</v>
      </c>
      <c r="G452" s="1">
        <f t="shared" si="47"/>
        <v>-9.5500000315951183E-4</v>
      </c>
      <c r="N452" s="4">
        <f t="shared" si="51"/>
        <v>-9.5500000315951183E-4</v>
      </c>
      <c r="O452" s="4"/>
      <c r="Q452" s="19">
        <f t="shared" si="48"/>
        <v>30896.961000000003</v>
      </c>
      <c r="AD452" s="1" t="s">
        <v>1989</v>
      </c>
      <c r="AI452" s="1" t="s">
        <v>1988</v>
      </c>
    </row>
    <row r="453" spans="1:35" x14ac:dyDescent="0.2">
      <c r="A453" s="47" t="s">
        <v>2112</v>
      </c>
      <c r="B453" s="48"/>
      <c r="C453" s="49">
        <v>45915.463000000003</v>
      </c>
      <c r="D453" s="49"/>
      <c r="E453" s="1">
        <f t="shared" si="45"/>
        <v>6732.0016615554641</v>
      </c>
      <c r="F453" s="4">
        <f t="shared" si="46"/>
        <v>6732</v>
      </c>
      <c r="G453" s="1">
        <f t="shared" si="47"/>
        <v>1.0449999972479418E-3</v>
      </c>
      <c r="N453" s="4">
        <f t="shared" si="51"/>
        <v>1.0449999972479418E-3</v>
      </c>
      <c r="O453" s="4"/>
      <c r="Q453" s="19">
        <f t="shared" si="48"/>
        <v>30896.963000000003</v>
      </c>
      <c r="AD453" s="1" t="s">
        <v>1989</v>
      </c>
      <c r="AI453" s="1" t="s">
        <v>1988</v>
      </c>
    </row>
    <row r="454" spans="1:35" x14ac:dyDescent="0.2">
      <c r="A454" s="47" t="s">
        <v>2112</v>
      </c>
      <c r="B454" s="48"/>
      <c r="C454" s="49">
        <v>45915.464999999997</v>
      </c>
      <c r="D454" s="49"/>
      <c r="E454" s="1">
        <f t="shared" si="45"/>
        <v>6732.0048415659076</v>
      </c>
      <c r="F454" s="4">
        <f t="shared" si="46"/>
        <v>6732</v>
      </c>
      <c r="G454" s="1">
        <f t="shared" si="47"/>
        <v>3.0449999903794378E-3</v>
      </c>
      <c r="N454" s="4">
        <f t="shared" si="51"/>
        <v>3.0449999903794378E-3</v>
      </c>
      <c r="O454" s="4"/>
      <c r="Q454" s="19">
        <f t="shared" si="48"/>
        <v>30896.964999999997</v>
      </c>
      <c r="AD454" s="1" t="s">
        <v>1989</v>
      </c>
      <c r="AI454" s="1" t="s">
        <v>1988</v>
      </c>
    </row>
    <row r="455" spans="1:35" x14ac:dyDescent="0.2">
      <c r="A455" s="47" t="s">
        <v>2112</v>
      </c>
      <c r="B455" s="48"/>
      <c r="C455" s="49">
        <v>45915.466999999997</v>
      </c>
      <c r="D455" s="49"/>
      <c r="E455" s="1">
        <f t="shared" si="45"/>
        <v>6732.0080215763628</v>
      </c>
      <c r="F455" s="4">
        <f t="shared" si="46"/>
        <v>6732</v>
      </c>
      <c r="G455" s="1">
        <f t="shared" si="47"/>
        <v>5.0449999907868914E-3</v>
      </c>
      <c r="N455" s="4">
        <f t="shared" si="51"/>
        <v>5.0449999907868914E-3</v>
      </c>
      <c r="O455" s="4"/>
      <c r="Q455" s="19">
        <f t="shared" si="48"/>
        <v>30896.966999999997</v>
      </c>
      <c r="AD455" s="1" t="s">
        <v>1989</v>
      </c>
      <c r="AI455" s="1" t="s">
        <v>1988</v>
      </c>
    </row>
    <row r="456" spans="1:35" x14ac:dyDescent="0.2">
      <c r="A456" s="47" t="s">
        <v>2112</v>
      </c>
      <c r="B456" s="48"/>
      <c r="C456" s="49">
        <v>45915.468999999997</v>
      </c>
      <c r="D456" s="49"/>
      <c r="E456" s="1">
        <f t="shared" si="45"/>
        <v>6732.0112015868181</v>
      </c>
      <c r="F456" s="4">
        <f t="shared" si="46"/>
        <v>6732</v>
      </c>
      <c r="G456" s="1">
        <f t="shared" si="47"/>
        <v>7.0449999911943451E-3</v>
      </c>
      <c r="N456" s="4">
        <f t="shared" si="51"/>
        <v>7.0449999911943451E-3</v>
      </c>
      <c r="O456" s="4"/>
      <c r="Q456" s="19">
        <f t="shared" si="48"/>
        <v>30896.968999999997</v>
      </c>
      <c r="AD456" s="1" t="s">
        <v>1989</v>
      </c>
      <c r="AI456" s="1" t="s">
        <v>1988</v>
      </c>
    </row>
    <row r="457" spans="1:35" x14ac:dyDescent="0.2">
      <c r="A457" s="47" t="s">
        <v>2112</v>
      </c>
      <c r="B457" s="48"/>
      <c r="C457" s="49">
        <v>45915.468999999997</v>
      </c>
      <c r="D457" s="49"/>
      <c r="E457" s="1">
        <f t="shared" si="45"/>
        <v>6732.0112015868181</v>
      </c>
      <c r="F457" s="4">
        <f t="shared" si="46"/>
        <v>6732</v>
      </c>
      <c r="G457" s="1">
        <f t="shared" si="47"/>
        <v>7.0449999911943451E-3</v>
      </c>
      <c r="N457" s="4">
        <f t="shared" si="51"/>
        <v>7.0449999911943451E-3</v>
      </c>
      <c r="O457" s="4"/>
      <c r="Q457" s="19">
        <f t="shared" si="48"/>
        <v>30896.968999999997</v>
      </c>
      <c r="AD457" s="1" t="s">
        <v>1989</v>
      </c>
      <c r="AI457" s="1" t="s">
        <v>1988</v>
      </c>
    </row>
    <row r="458" spans="1:35" x14ac:dyDescent="0.2">
      <c r="A458" s="47" t="s">
        <v>2112</v>
      </c>
      <c r="B458" s="48"/>
      <c r="C458" s="49">
        <v>45915.470999999998</v>
      </c>
      <c r="D458" s="49"/>
      <c r="E458" s="1">
        <f t="shared" si="45"/>
        <v>6732.0143815972724</v>
      </c>
      <c r="F458" s="4">
        <f t="shared" si="46"/>
        <v>6732</v>
      </c>
      <c r="G458" s="1">
        <f t="shared" si="47"/>
        <v>9.0449999916017987E-3</v>
      </c>
      <c r="N458" s="4">
        <f t="shared" si="51"/>
        <v>9.0449999916017987E-3</v>
      </c>
      <c r="O458" s="4"/>
      <c r="Q458" s="19">
        <f t="shared" si="48"/>
        <v>30896.970999999998</v>
      </c>
      <c r="AD458" s="1" t="s">
        <v>1989</v>
      </c>
      <c r="AI458" s="1" t="s">
        <v>1988</v>
      </c>
    </row>
    <row r="459" spans="1:35" x14ac:dyDescent="0.2">
      <c r="A459" s="47" t="s">
        <v>2036</v>
      </c>
      <c r="B459" s="48"/>
      <c r="C459" s="49">
        <v>45945.658000000003</v>
      </c>
      <c r="D459" s="49"/>
      <c r="E459" s="1">
        <f t="shared" si="45"/>
        <v>6780.0118693890226</v>
      </c>
      <c r="F459" s="4">
        <f t="shared" si="46"/>
        <v>6780</v>
      </c>
      <c r="G459" s="1">
        <f t="shared" si="47"/>
        <v>7.4650000024121255E-3</v>
      </c>
      <c r="K459" s="1">
        <f t="shared" ref="K459:K466" si="52">G459</f>
        <v>7.4650000024121255E-3</v>
      </c>
      <c r="N459" s="4"/>
      <c r="O459" s="4"/>
      <c r="Q459" s="19">
        <f t="shared" si="48"/>
        <v>30927.158000000003</v>
      </c>
      <c r="AD459" s="1" t="s">
        <v>1989</v>
      </c>
      <c r="AE459" s="1">
        <v>10</v>
      </c>
      <c r="AG459" s="1" t="s">
        <v>2090</v>
      </c>
      <c r="AI459" s="1" t="s">
        <v>2037</v>
      </c>
    </row>
    <row r="460" spans="1:35" x14ac:dyDescent="0.2">
      <c r="A460" s="47" t="s">
        <v>2036</v>
      </c>
      <c r="B460" s="48"/>
      <c r="C460" s="49">
        <v>45962.627999999997</v>
      </c>
      <c r="D460" s="49"/>
      <c r="E460" s="1">
        <f t="shared" si="45"/>
        <v>6806.9942580936158</v>
      </c>
      <c r="F460" s="4">
        <f t="shared" si="46"/>
        <v>6807</v>
      </c>
      <c r="G460" s="1">
        <f t="shared" si="47"/>
        <v>-3.6112500019953586E-3</v>
      </c>
      <c r="K460" s="1">
        <f t="shared" si="52"/>
        <v>-3.6112500019953586E-3</v>
      </c>
      <c r="N460" s="4"/>
      <c r="O460" s="4"/>
      <c r="Q460" s="19">
        <f t="shared" si="48"/>
        <v>30944.127999999997</v>
      </c>
      <c r="AD460" s="1" t="s">
        <v>1989</v>
      </c>
      <c r="AE460" s="1">
        <v>12</v>
      </c>
      <c r="AG460" s="1" t="s">
        <v>2090</v>
      </c>
      <c r="AI460" s="1" t="s">
        <v>2037</v>
      </c>
    </row>
    <row r="461" spans="1:35" x14ac:dyDescent="0.2">
      <c r="A461" s="47" t="s">
        <v>2036</v>
      </c>
      <c r="B461" s="48"/>
      <c r="C461" s="49">
        <v>45991.56</v>
      </c>
      <c r="D461" s="49"/>
      <c r="E461" s="1">
        <f t="shared" si="45"/>
        <v>6852.9962893252941</v>
      </c>
      <c r="F461" s="4">
        <f t="shared" si="46"/>
        <v>6853</v>
      </c>
      <c r="G461" s="1">
        <f t="shared" si="47"/>
        <v>-2.3337500024354085E-3</v>
      </c>
      <c r="K461" s="1">
        <f t="shared" si="52"/>
        <v>-2.3337500024354085E-3</v>
      </c>
      <c r="N461" s="4"/>
      <c r="O461" s="4"/>
      <c r="Q461" s="19">
        <f t="shared" si="48"/>
        <v>30973.059999999998</v>
      </c>
      <c r="AD461" s="1" t="s">
        <v>1989</v>
      </c>
      <c r="AE461" s="1">
        <v>8</v>
      </c>
      <c r="AG461" s="1" t="s">
        <v>2038</v>
      </c>
      <c r="AI461" s="1" t="s">
        <v>2037</v>
      </c>
    </row>
    <row r="462" spans="1:35" x14ac:dyDescent="0.2">
      <c r="A462" s="47" t="s">
        <v>2036</v>
      </c>
      <c r="B462" s="48"/>
      <c r="C462" s="49">
        <v>45991.567000000003</v>
      </c>
      <c r="D462" s="49"/>
      <c r="E462" s="1">
        <f t="shared" si="45"/>
        <v>6853.0074193618921</v>
      </c>
      <c r="F462" s="4">
        <f t="shared" si="46"/>
        <v>6853</v>
      </c>
      <c r="G462" s="1">
        <f t="shared" si="47"/>
        <v>4.666250002628658E-3</v>
      </c>
      <c r="K462" s="1">
        <f t="shared" si="52"/>
        <v>4.666250002628658E-3</v>
      </c>
      <c r="N462" s="4"/>
      <c r="O462" s="4"/>
      <c r="Q462" s="19">
        <f t="shared" si="48"/>
        <v>30973.067000000003</v>
      </c>
      <c r="AD462" s="1" t="s">
        <v>1989</v>
      </c>
      <c r="AE462" s="1">
        <v>10</v>
      </c>
      <c r="AG462" s="1" t="s">
        <v>2039</v>
      </c>
      <c r="AI462" s="1" t="s">
        <v>2037</v>
      </c>
    </row>
    <row r="463" spans="1:35" x14ac:dyDescent="0.2">
      <c r="A463" s="47" t="s">
        <v>2036</v>
      </c>
      <c r="B463" s="48"/>
      <c r="C463" s="49">
        <v>45994.71</v>
      </c>
      <c r="D463" s="49"/>
      <c r="E463" s="1">
        <f t="shared" si="45"/>
        <v>6858.0048057907943</v>
      </c>
      <c r="F463" s="4">
        <f t="shared" si="46"/>
        <v>6858</v>
      </c>
      <c r="G463" s="1">
        <f t="shared" si="47"/>
        <v>3.0225000009522773E-3</v>
      </c>
      <c r="K463" s="1">
        <f t="shared" si="52"/>
        <v>3.0225000009522773E-3</v>
      </c>
      <c r="N463" s="4"/>
      <c r="O463" s="4"/>
      <c r="Q463" s="19">
        <f t="shared" si="48"/>
        <v>30976.21</v>
      </c>
      <c r="AD463" s="1" t="s">
        <v>1989</v>
      </c>
      <c r="AE463" s="1">
        <v>7</v>
      </c>
      <c r="AG463" s="1" t="s">
        <v>2113</v>
      </c>
      <c r="AI463" s="1" t="s">
        <v>2037</v>
      </c>
    </row>
    <row r="464" spans="1:35" x14ac:dyDescent="0.2">
      <c r="A464" s="47" t="s">
        <v>2036</v>
      </c>
      <c r="B464" s="48"/>
      <c r="C464" s="49">
        <v>46018.607000000004</v>
      </c>
      <c r="D464" s="49"/>
      <c r="E464" s="1">
        <f t="shared" si="45"/>
        <v>6896.0011607038186</v>
      </c>
      <c r="F464" s="4">
        <f t="shared" si="46"/>
        <v>6896</v>
      </c>
      <c r="G464" s="1">
        <f t="shared" si="47"/>
        <v>7.299999997485429E-4</v>
      </c>
      <c r="K464" s="1">
        <f t="shared" si="52"/>
        <v>7.299999997485429E-4</v>
      </c>
      <c r="N464" s="4"/>
      <c r="O464" s="4"/>
      <c r="Q464" s="19">
        <f t="shared" si="48"/>
        <v>31000.107000000004</v>
      </c>
      <c r="AD464" s="1" t="s">
        <v>1989</v>
      </c>
      <c r="AE464" s="1">
        <v>11</v>
      </c>
      <c r="AG464" s="1" t="s">
        <v>2039</v>
      </c>
      <c r="AI464" s="1" t="s">
        <v>2037</v>
      </c>
    </row>
    <row r="465" spans="1:35" x14ac:dyDescent="0.2">
      <c r="A465" s="47" t="s">
        <v>2036</v>
      </c>
      <c r="B465" s="48"/>
      <c r="C465" s="49">
        <v>46025.525000000001</v>
      </c>
      <c r="D465" s="49"/>
      <c r="E465" s="1">
        <f t="shared" si="45"/>
        <v>6907.0008168651848</v>
      </c>
      <c r="F465" s="4">
        <f t="shared" si="46"/>
        <v>6907</v>
      </c>
      <c r="G465" s="1">
        <f t="shared" si="47"/>
        <v>5.1374999748077244E-4</v>
      </c>
      <c r="K465" s="1">
        <f t="shared" si="52"/>
        <v>5.1374999748077244E-4</v>
      </c>
      <c r="N465" s="4"/>
      <c r="O465" s="4"/>
      <c r="Q465" s="19">
        <f t="shared" si="48"/>
        <v>31007.025000000001</v>
      </c>
      <c r="AD465" s="1" t="s">
        <v>1989</v>
      </c>
      <c r="AE465" s="1">
        <v>8</v>
      </c>
      <c r="AG465" s="1" t="s">
        <v>2039</v>
      </c>
      <c r="AI465" s="1" t="s">
        <v>2037</v>
      </c>
    </row>
    <row r="466" spans="1:35" x14ac:dyDescent="0.2">
      <c r="A466" s="47" t="s">
        <v>2036</v>
      </c>
      <c r="B466" s="48"/>
      <c r="C466" s="49">
        <v>46028.67</v>
      </c>
      <c r="D466" s="49"/>
      <c r="E466" s="1">
        <f t="shared" si="45"/>
        <v>6912.0013833045414</v>
      </c>
      <c r="F466" s="4">
        <f t="shared" si="46"/>
        <v>6912</v>
      </c>
      <c r="G466" s="1">
        <f t="shared" si="47"/>
        <v>8.6999999621184543E-4</v>
      </c>
      <c r="K466" s="1">
        <f t="shared" si="52"/>
        <v>8.6999999621184543E-4</v>
      </c>
      <c r="N466" s="4"/>
      <c r="O466" s="4"/>
      <c r="Q466" s="19">
        <f t="shared" si="48"/>
        <v>31010.17</v>
      </c>
      <c r="AD466" s="1" t="s">
        <v>1989</v>
      </c>
      <c r="AE466" s="1">
        <v>13</v>
      </c>
      <c r="AG466" s="1" t="s">
        <v>2038</v>
      </c>
      <c r="AI466" s="1" t="s">
        <v>2037</v>
      </c>
    </row>
    <row r="467" spans="1:35" x14ac:dyDescent="0.2">
      <c r="A467" s="47" t="s">
        <v>2112</v>
      </c>
      <c r="B467" s="48"/>
      <c r="C467" s="49">
        <v>46266.408000000003</v>
      </c>
      <c r="D467" s="49"/>
      <c r="E467" s="1">
        <f t="shared" si="45"/>
        <v>7290.0060459948781</v>
      </c>
      <c r="F467" s="4">
        <f t="shared" si="46"/>
        <v>7290</v>
      </c>
      <c r="G467" s="1">
        <f t="shared" si="47"/>
        <v>3.8025000030756928E-3</v>
      </c>
      <c r="N467" s="4">
        <f t="shared" ref="N467:N482" si="53">G467</f>
        <v>3.8025000030756928E-3</v>
      </c>
      <c r="O467" s="4"/>
      <c r="Q467" s="19">
        <f t="shared" si="48"/>
        <v>31247.908000000003</v>
      </c>
      <c r="AD467" s="1" t="s">
        <v>1989</v>
      </c>
      <c r="AI467" s="1" t="s">
        <v>1988</v>
      </c>
    </row>
    <row r="468" spans="1:35" x14ac:dyDescent="0.2">
      <c r="A468" s="47" t="s">
        <v>2112</v>
      </c>
      <c r="B468" s="48"/>
      <c r="C468" s="49">
        <v>46266.411999999997</v>
      </c>
      <c r="D468" s="49"/>
      <c r="E468" s="1">
        <f t="shared" si="45"/>
        <v>7290.0124060157759</v>
      </c>
      <c r="F468" s="4">
        <f t="shared" si="46"/>
        <v>7290</v>
      </c>
      <c r="G468" s="1">
        <f t="shared" si="47"/>
        <v>7.8024999966146424E-3</v>
      </c>
      <c r="N468" s="4">
        <f t="shared" si="53"/>
        <v>7.8024999966146424E-3</v>
      </c>
      <c r="O468" s="4"/>
      <c r="Q468" s="19">
        <f t="shared" si="48"/>
        <v>31247.911999999997</v>
      </c>
      <c r="AD468" s="1" t="s">
        <v>1989</v>
      </c>
      <c r="AI468" s="1" t="s">
        <v>1988</v>
      </c>
    </row>
    <row r="469" spans="1:35" x14ac:dyDescent="0.2">
      <c r="A469" s="47" t="s">
        <v>2112</v>
      </c>
      <c r="B469" s="48"/>
      <c r="C469" s="49">
        <v>46271.438999999998</v>
      </c>
      <c r="D469" s="49"/>
      <c r="E469" s="1">
        <f t="shared" ref="E469:E532" si="54">(C469-C$7)/C$8</f>
        <v>7298.0053622926225</v>
      </c>
      <c r="F469" s="4">
        <f t="shared" ref="F469:F532" si="55">ROUND(2*E469,0)/2</f>
        <v>7298</v>
      </c>
      <c r="G469" s="1">
        <f t="shared" ref="G469:G532" si="56">C469-(C$7+F469*C$8)</f>
        <v>3.3724999957485124E-3</v>
      </c>
      <c r="N469" s="4">
        <f t="shared" si="53"/>
        <v>3.3724999957485124E-3</v>
      </c>
      <c r="O469" s="4"/>
      <c r="Q469" s="19">
        <f t="shared" ref="Q469:Q532" si="57">+C469-15018.5</f>
        <v>31252.938999999998</v>
      </c>
      <c r="AD469" s="1" t="s">
        <v>1989</v>
      </c>
      <c r="AI469" s="1" t="s">
        <v>1988</v>
      </c>
    </row>
    <row r="470" spans="1:35" x14ac:dyDescent="0.2">
      <c r="A470" s="47" t="s">
        <v>2112</v>
      </c>
      <c r="B470" s="48"/>
      <c r="C470" s="49">
        <v>46293.449000000001</v>
      </c>
      <c r="D470" s="49"/>
      <c r="E470" s="1">
        <f t="shared" si="54"/>
        <v>7333.001377342026</v>
      </c>
      <c r="F470" s="4">
        <f t="shared" si="55"/>
        <v>7333</v>
      </c>
      <c r="G470" s="1">
        <f t="shared" si="56"/>
        <v>8.6624999676132575E-4</v>
      </c>
      <c r="N470" s="4">
        <f t="shared" si="53"/>
        <v>8.6624999676132575E-4</v>
      </c>
      <c r="O470" s="4"/>
      <c r="Q470" s="19">
        <f t="shared" si="57"/>
        <v>31274.949000000001</v>
      </c>
      <c r="AD470" s="1" t="s">
        <v>1989</v>
      </c>
      <c r="AI470" s="1" t="s">
        <v>1988</v>
      </c>
    </row>
    <row r="471" spans="1:35" x14ac:dyDescent="0.2">
      <c r="A471" s="47" t="s">
        <v>2112</v>
      </c>
      <c r="B471" s="48"/>
      <c r="C471" s="49">
        <v>46293.449000000001</v>
      </c>
      <c r="D471" s="49"/>
      <c r="E471" s="1">
        <f t="shared" si="54"/>
        <v>7333.001377342026</v>
      </c>
      <c r="F471" s="4">
        <f t="shared" si="55"/>
        <v>7333</v>
      </c>
      <c r="G471" s="1">
        <f t="shared" si="56"/>
        <v>8.6624999676132575E-4</v>
      </c>
      <c r="N471" s="4">
        <f t="shared" si="53"/>
        <v>8.6624999676132575E-4</v>
      </c>
      <c r="O471" s="4"/>
      <c r="Q471" s="19">
        <f t="shared" si="57"/>
        <v>31274.949000000001</v>
      </c>
      <c r="AD471" s="1" t="s">
        <v>1989</v>
      </c>
      <c r="AI471" s="1" t="s">
        <v>1988</v>
      </c>
    </row>
    <row r="472" spans="1:35" x14ac:dyDescent="0.2">
      <c r="A472" s="47" t="s">
        <v>2112</v>
      </c>
      <c r="B472" s="48"/>
      <c r="C472" s="49">
        <v>46293.449000000001</v>
      </c>
      <c r="D472" s="49"/>
      <c r="E472" s="1">
        <f t="shared" si="54"/>
        <v>7333.001377342026</v>
      </c>
      <c r="F472" s="4">
        <f t="shared" si="55"/>
        <v>7333</v>
      </c>
      <c r="G472" s="1">
        <f t="shared" si="56"/>
        <v>8.6624999676132575E-4</v>
      </c>
      <c r="N472" s="4">
        <f t="shared" si="53"/>
        <v>8.6624999676132575E-4</v>
      </c>
      <c r="O472" s="4"/>
      <c r="Q472" s="19">
        <f t="shared" si="57"/>
        <v>31274.949000000001</v>
      </c>
      <c r="AD472" s="1" t="s">
        <v>1989</v>
      </c>
      <c r="AI472" s="1" t="s">
        <v>1988</v>
      </c>
    </row>
    <row r="473" spans="1:35" x14ac:dyDescent="0.2">
      <c r="A473" s="47" t="s">
        <v>2112</v>
      </c>
      <c r="B473" s="48"/>
      <c r="C473" s="49">
        <v>46293.45</v>
      </c>
      <c r="D473" s="49"/>
      <c r="E473" s="1">
        <f t="shared" si="54"/>
        <v>7333.0029673472472</v>
      </c>
      <c r="F473" s="4">
        <f t="shared" si="55"/>
        <v>7333</v>
      </c>
      <c r="G473" s="1">
        <f t="shared" si="56"/>
        <v>1.8662499933270738E-3</v>
      </c>
      <c r="N473" s="4">
        <f t="shared" si="53"/>
        <v>1.8662499933270738E-3</v>
      </c>
      <c r="O473" s="4"/>
      <c r="Q473" s="19">
        <f t="shared" si="57"/>
        <v>31274.949999999997</v>
      </c>
      <c r="AD473" s="1" t="s">
        <v>1989</v>
      </c>
      <c r="AI473" s="1" t="s">
        <v>1988</v>
      </c>
    </row>
    <row r="474" spans="1:35" x14ac:dyDescent="0.2">
      <c r="A474" s="47" t="s">
        <v>2112</v>
      </c>
      <c r="B474" s="48"/>
      <c r="C474" s="49">
        <v>46293.451000000001</v>
      </c>
      <c r="D474" s="49"/>
      <c r="E474" s="1">
        <f t="shared" si="54"/>
        <v>7333.0045573524803</v>
      </c>
      <c r="F474" s="4">
        <f t="shared" si="55"/>
        <v>7333</v>
      </c>
      <c r="G474" s="1">
        <f t="shared" si="56"/>
        <v>2.8662499971687794E-3</v>
      </c>
      <c r="N474" s="4">
        <f t="shared" si="53"/>
        <v>2.8662499971687794E-3</v>
      </c>
      <c r="O474" s="4"/>
      <c r="Q474" s="19">
        <f t="shared" si="57"/>
        <v>31274.951000000001</v>
      </c>
      <c r="AD474" s="1" t="s">
        <v>1989</v>
      </c>
      <c r="AI474" s="1" t="s">
        <v>1988</v>
      </c>
    </row>
    <row r="475" spans="1:35" x14ac:dyDescent="0.2">
      <c r="A475" s="47" t="s">
        <v>2112</v>
      </c>
      <c r="B475" s="48"/>
      <c r="C475" s="49">
        <v>46293.453000000001</v>
      </c>
      <c r="D475" s="49"/>
      <c r="E475" s="1">
        <f t="shared" si="54"/>
        <v>7333.0077373629356</v>
      </c>
      <c r="F475" s="4">
        <f t="shared" si="55"/>
        <v>7333</v>
      </c>
      <c r="G475" s="1">
        <f t="shared" si="56"/>
        <v>4.866249997576233E-3</v>
      </c>
      <c r="N475" s="4">
        <f t="shared" si="53"/>
        <v>4.866249997576233E-3</v>
      </c>
      <c r="O475" s="4"/>
      <c r="Q475" s="19">
        <f t="shared" si="57"/>
        <v>31274.953000000001</v>
      </c>
      <c r="AD475" s="1" t="s">
        <v>1989</v>
      </c>
      <c r="AI475" s="1" t="s">
        <v>1988</v>
      </c>
    </row>
    <row r="476" spans="1:35" x14ac:dyDescent="0.2">
      <c r="A476" s="47" t="s">
        <v>2112</v>
      </c>
      <c r="B476" s="48"/>
      <c r="C476" s="49">
        <v>46293.455999999998</v>
      </c>
      <c r="D476" s="49"/>
      <c r="E476" s="1">
        <f t="shared" si="54"/>
        <v>7333.0125073786121</v>
      </c>
      <c r="F476" s="4">
        <f t="shared" si="55"/>
        <v>7333</v>
      </c>
      <c r="G476" s="1">
        <f t="shared" si="56"/>
        <v>7.8662499945494346E-3</v>
      </c>
      <c r="N476" s="4">
        <f t="shared" si="53"/>
        <v>7.8662499945494346E-3</v>
      </c>
      <c r="O476" s="4"/>
      <c r="Q476" s="19">
        <f t="shared" si="57"/>
        <v>31274.955999999998</v>
      </c>
      <c r="AD476" s="1" t="s">
        <v>1989</v>
      </c>
      <c r="AI476" s="1" t="s">
        <v>1988</v>
      </c>
    </row>
    <row r="477" spans="1:35" x14ac:dyDescent="0.2">
      <c r="A477" s="47" t="s">
        <v>2112</v>
      </c>
      <c r="B477" s="48"/>
      <c r="C477" s="49">
        <v>46293.455999999998</v>
      </c>
      <c r="D477" s="49"/>
      <c r="E477" s="1">
        <f t="shared" si="54"/>
        <v>7333.0125073786121</v>
      </c>
      <c r="F477" s="4">
        <f t="shared" si="55"/>
        <v>7333</v>
      </c>
      <c r="G477" s="1">
        <f t="shared" si="56"/>
        <v>7.8662499945494346E-3</v>
      </c>
      <c r="N477" s="4">
        <f t="shared" si="53"/>
        <v>7.8662499945494346E-3</v>
      </c>
      <c r="O477" s="4"/>
      <c r="Q477" s="19">
        <f t="shared" si="57"/>
        <v>31274.955999999998</v>
      </c>
      <c r="AD477" s="1" t="s">
        <v>1989</v>
      </c>
      <c r="AI477" s="1" t="s">
        <v>1988</v>
      </c>
    </row>
    <row r="478" spans="1:35" x14ac:dyDescent="0.2">
      <c r="A478" s="47" t="s">
        <v>2112</v>
      </c>
      <c r="B478" s="48"/>
      <c r="C478" s="49">
        <v>46293.457000000002</v>
      </c>
      <c r="D478" s="49"/>
      <c r="E478" s="1">
        <f t="shared" si="54"/>
        <v>7333.0140973838452</v>
      </c>
      <c r="F478" s="4">
        <f t="shared" si="55"/>
        <v>7333</v>
      </c>
      <c r="G478" s="1">
        <f t="shared" si="56"/>
        <v>8.8662499983911403E-3</v>
      </c>
      <c r="N478" s="4">
        <f t="shared" si="53"/>
        <v>8.8662499983911403E-3</v>
      </c>
      <c r="O478" s="4"/>
      <c r="Q478" s="19">
        <f t="shared" si="57"/>
        <v>31274.957000000002</v>
      </c>
      <c r="AD478" s="1" t="s">
        <v>1989</v>
      </c>
      <c r="AI478" s="1" t="s">
        <v>1988</v>
      </c>
    </row>
    <row r="479" spans="1:35" x14ac:dyDescent="0.2">
      <c r="A479" s="47" t="s">
        <v>2112</v>
      </c>
      <c r="B479" s="48"/>
      <c r="C479" s="49">
        <v>46293.457999999999</v>
      </c>
      <c r="D479" s="49"/>
      <c r="E479" s="1">
        <f t="shared" si="54"/>
        <v>7333.0156873890674</v>
      </c>
      <c r="F479" s="4">
        <f t="shared" si="55"/>
        <v>7333</v>
      </c>
      <c r="G479" s="1">
        <f t="shared" si="56"/>
        <v>9.8662499949568883E-3</v>
      </c>
      <c r="N479" s="4">
        <f t="shared" si="53"/>
        <v>9.8662499949568883E-3</v>
      </c>
      <c r="O479" s="4"/>
      <c r="Q479" s="19">
        <f t="shared" si="57"/>
        <v>31274.957999999999</v>
      </c>
      <c r="AD479" s="1" t="s">
        <v>1989</v>
      </c>
      <c r="AI479" s="1" t="s">
        <v>1988</v>
      </c>
    </row>
    <row r="480" spans="1:35" x14ac:dyDescent="0.2">
      <c r="A480" s="47" t="s">
        <v>2112</v>
      </c>
      <c r="B480" s="48"/>
      <c r="C480" s="49">
        <v>46293.46</v>
      </c>
      <c r="D480" s="49"/>
      <c r="E480" s="1">
        <f t="shared" si="54"/>
        <v>7333.0188673995217</v>
      </c>
      <c r="F480" s="4">
        <f t="shared" si="55"/>
        <v>7333</v>
      </c>
      <c r="G480" s="1">
        <f t="shared" si="56"/>
        <v>1.1866249995364342E-2</v>
      </c>
      <c r="N480" s="4">
        <f t="shared" si="53"/>
        <v>1.1866249995364342E-2</v>
      </c>
      <c r="O480" s="4"/>
      <c r="Q480" s="19">
        <f t="shared" si="57"/>
        <v>31274.959999999999</v>
      </c>
      <c r="AD480" s="1" t="s">
        <v>1989</v>
      </c>
      <c r="AI480" s="1" t="s">
        <v>1988</v>
      </c>
    </row>
    <row r="481" spans="1:35" x14ac:dyDescent="0.2">
      <c r="A481" s="47" t="s">
        <v>2112</v>
      </c>
      <c r="B481" s="48"/>
      <c r="C481" s="49">
        <v>46293.46</v>
      </c>
      <c r="D481" s="49"/>
      <c r="E481" s="1">
        <f t="shared" si="54"/>
        <v>7333.0188673995217</v>
      </c>
      <c r="F481" s="4">
        <f t="shared" si="55"/>
        <v>7333</v>
      </c>
      <c r="G481" s="1">
        <f t="shared" si="56"/>
        <v>1.1866249995364342E-2</v>
      </c>
      <c r="N481" s="4">
        <f t="shared" si="53"/>
        <v>1.1866249995364342E-2</v>
      </c>
      <c r="O481" s="4"/>
      <c r="Q481" s="19">
        <f t="shared" si="57"/>
        <v>31274.959999999999</v>
      </c>
      <c r="AD481" s="1" t="s">
        <v>1989</v>
      </c>
      <c r="AI481" s="1" t="s">
        <v>1988</v>
      </c>
    </row>
    <row r="482" spans="1:35" x14ac:dyDescent="0.2">
      <c r="A482" s="47" t="s">
        <v>2112</v>
      </c>
      <c r="B482" s="48"/>
      <c r="C482" s="49">
        <v>46293.464</v>
      </c>
      <c r="D482" s="49"/>
      <c r="E482" s="1">
        <f t="shared" si="54"/>
        <v>7333.0252274204322</v>
      </c>
      <c r="F482" s="4">
        <f t="shared" si="55"/>
        <v>7333</v>
      </c>
      <c r="G482" s="1">
        <f t="shared" si="56"/>
        <v>1.5866249996179249E-2</v>
      </c>
      <c r="N482" s="4">
        <f t="shared" si="53"/>
        <v>1.5866249996179249E-2</v>
      </c>
      <c r="O482" s="4"/>
      <c r="Q482" s="19">
        <f t="shared" si="57"/>
        <v>31274.964</v>
      </c>
      <c r="AD482" s="1" t="s">
        <v>1989</v>
      </c>
      <c r="AI482" s="1" t="s">
        <v>1988</v>
      </c>
    </row>
    <row r="483" spans="1:35" x14ac:dyDescent="0.2">
      <c r="A483" s="47" t="s">
        <v>2211</v>
      </c>
      <c r="B483" s="48"/>
      <c r="C483" s="49">
        <v>46298.4807</v>
      </c>
      <c r="D483" s="49"/>
      <c r="E483" s="1">
        <f t="shared" si="54"/>
        <v>7341.0018066434359</v>
      </c>
      <c r="F483" s="4">
        <f t="shared" si="55"/>
        <v>7341</v>
      </c>
      <c r="G483" s="1">
        <f t="shared" si="56"/>
        <v>1.1362500008544885E-3</v>
      </c>
      <c r="I483" s="1">
        <f>G483</f>
        <v>1.1362500008544885E-3</v>
      </c>
      <c r="N483" s="4"/>
      <c r="O483" s="4"/>
      <c r="Q483" s="19">
        <f t="shared" si="57"/>
        <v>31279.9807</v>
      </c>
    </row>
    <row r="484" spans="1:35" x14ac:dyDescent="0.2">
      <c r="A484" s="51" t="s">
        <v>2211</v>
      </c>
      <c r="B484" s="52" t="s">
        <v>2232</v>
      </c>
      <c r="C484" s="52">
        <v>46298.4807</v>
      </c>
      <c r="D484" s="52" t="s">
        <v>2166</v>
      </c>
      <c r="E484" s="1">
        <f t="shared" si="54"/>
        <v>7341.0018066434359</v>
      </c>
      <c r="F484" s="4">
        <f t="shared" si="55"/>
        <v>7341</v>
      </c>
      <c r="G484" s="1">
        <f t="shared" si="56"/>
        <v>1.1362500008544885E-3</v>
      </c>
      <c r="I484" s="1">
        <f>G484</f>
        <v>1.1362500008544885E-3</v>
      </c>
      <c r="N484" s="4"/>
      <c r="O484" s="4">
        <f ca="1">+C$11+C$12*F484</f>
        <v>7.6846010844026039E-3</v>
      </c>
      <c r="Q484" s="19">
        <f t="shared" si="57"/>
        <v>31279.9807</v>
      </c>
    </row>
    <row r="485" spans="1:35" x14ac:dyDescent="0.2">
      <c r="A485" s="47" t="s">
        <v>2112</v>
      </c>
      <c r="B485" s="48"/>
      <c r="C485" s="49">
        <v>46300.37</v>
      </c>
      <c r="D485" s="49"/>
      <c r="E485" s="1">
        <f t="shared" si="54"/>
        <v>7344.0058035190796</v>
      </c>
      <c r="F485" s="4">
        <f t="shared" si="55"/>
        <v>7344</v>
      </c>
      <c r="G485" s="1">
        <f t="shared" si="56"/>
        <v>3.6499999987427145E-3</v>
      </c>
      <c r="N485" s="4">
        <f t="shared" ref="N485:N501" si="58">G485</f>
        <v>3.6499999987427145E-3</v>
      </c>
      <c r="O485" s="4"/>
      <c r="Q485" s="19">
        <f t="shared" si="57"/>
        <v>31281.870000000003</v>
      </c>
      <c r="AD485" s="1" t="s">
        <v>1989</v>
      </c>
      <c r="AI485" s="1" t="s">
        <v>1988</v>
      </c>
    </row>
    <row r="486" spans="1:35" x14ac:dyDescent="0.2">
      <c r="A486" s="47" t="s">
        <v>2112</v>
      </c>
      <c r="B486" s="48"/>
      <c r="C486" s="49">
        <v>46300.37</v>
      </c>
      <c r="D486" s="49"/>
      <c r="E486" s="1">
        <f t="shared" si="54"/>
        <v>7344.0058035190796</v>
      </c>
      <c r="F486" s="4">
        <f t="shared" si="55"/>
        <v>7344</v>
      </c>
      <c r="G486" s="1">
        <f t="shared" si="56"/>
        <v>3.6499999987427145E-3</v>
      </c>
      <c r="N486" s="4">
        <f t="shared" si="58"/>
        <v>3.6499999987427145E-3</v>
      </c>
      <c r="O486" s="4"/>
      <c r="Q486" s="19">
        <f t="shared" si="57"/>
        <v>31281.870000000003</v>
      </c>
      <c r="AD486" s="1" t="s">
        <v>1989</v>
      </c>
      <c r="AI486" s="1" t="s">
        <v>1988</v>
      </c>
    </row>
    <row r="487" spans="1:35" x14ac:dyDescent="0.2">
      <c r="A487" s="47" t="s">
        <v>2112</v>
      </c>
      <c r="B487" s="48"/>
      <c r="C487" s="49">
        <v>46300.373</v>
      </c>
      <c r="D487" s="49"/>
      <c r="E487" s="1">
        <f t="shared" si="54"/>
        <v>7344.010573534757</v>
      </c>
      <c r="F487" s="4">
        <f t="shared" si="55"/>
        <v>7344</v>
      </c>
      <c r="G487" s="1">
        <f t="shared" si="56"/>
        <v>6.6499999957159162E-3</v>
      </c>
      <c r="N487" s="4">
        <f t="shared" si="58"/>
        <v>6.6499999957159162E-3</v>
      </c>
      <c r="O487" s="4"/>
      <c r="Q487" s="19">
        <f t="shared" si="57"/>
        <v>31281.873</v>
      </c>
      <c r="AD487" s="1" t="s">
        <v>1989</v>
      </c>
      <c r="AI487" s="1" t="s">
        <v>1988</v>
      </c>
    </row>
    <row r="488" spans="1:35" x14ac:dyDescent="0.2">
      <c r="A488" s="47" t="s">
        <v>2112</v>
      </c>
      <c r="B488" s="48"/>
      <c r="C488" s="49">
        <v>46300.373</v>
      </c>
      <c r="D488" s="49"/>
      <c r="E488" s="1">
        <f t="shared" si="54"/>
        <v>7344.010573534757</v>
      </c>
      <c r="F488" s="4">
        <f t="shared" si="55"/>
        <v>7344</v>
      </c>
      <c r="G488" s="1">
        <f t="shared" si="56"/>
        <v>6.6499999957159162E-3</v>
      </c>
      <c r="N488" s="4">
        <f t="shared" si="58"/>
        <v>6.6499999957159162E-3</v>
      </c>
      <c r="O488" s="4"/>
      <c r="Q488" s="19">
        <f t="shared" si="57"/>
        <v>31281.873</v>
      </c>
      <c r="AD488" s="1" t="s">
        <v>1989</v>
      </c>
      <c r="AI488" s="1" t="s">
        <v>1988</v>
      </c>
    </row>
    <row r="489" spans="1:35" x14ac:dyDescent="0.2">
      <c r="A489" s="47" t="s">
        <v>2112</v>
      </c>
      <c r="B489" s="48"/>
      <c r="C489" s="49">
        <v>46300.374000000003</v>
      </c>
      <c r="D489" s="49"/>
      <c r="E489" s="1">
        <f t="shared" si="54"/>
        <v>7344.0121635399901</v>
      </c>
      <c r="F489" s="4">
        <f t="shared" si="55"/>
        <v>7344</v>
      </c>
      <c r="G489" s="1">
        <f t="shared" si="56"/>
        <v>7.6499999995576218E-3</v>
      </c>
      <c r="N489" s="4">
        <f t="shared" si="58"/>
        <v>7.6499999995576218E-3</v>
      </c>
      <c r="O489" s="4"/>
      <c r="Q489" s="19">
        <f t="shared" si="57"/>
        <v>31281.874000000003</v>
      </c>
      <c r="AD489" s="1" t="s">
        <v>1989</v>
      </c>
      <c r="AI489" s="1" t="s">
        <v>1988</v>
      </c>
    </row>
    <row r="490" spans="1:35" x14ac:dyDescent="0.2">
      <c r="A490" s="47" t="s">
        <v>2112</v>
      </c>
      <c r="B490" s="48"/>
      <c r="C490" s="49">
        <v>46300.374000000003</v>
      </c>
      <c r="D490" s="49"/>
      <c r="E490" s="1">
        <f t="shared" si="54"/>
        <v>7344.0121635399901</v>
      </c>
      <c r="F490" s="4">
        <f t="shared" si="55"/>
        <v>7344</v>
      </c>
      <c r="G490" s="1">
        <f t="shared" si="56"/>
        <v>7.6499999995576218E-3</v>
      </c>
      <c r="N490" s="4">
        <f t="shared" si="58"/>
        <v>7.6499999995576218E-3</v>
      </c>
      <c r="O490" s="4"/>
      <c r="Q490" s="19">
        <f t="shared" si="57"/>
        <v>31281.874000000003</v>
      </c>
      <c r="AD490" s="1" t="s">
        <v>1989</v>
      </c>
      <c r="AI490" s="1" t="s">
        <v>1988</v>
      </c>
    </row>
    <row r="491" spans="1:35" x14ac:dyDescent="0.2">
      <c r="A491" s="47" t="s">
        <v>2112</v>
      </c>
      <c r="B491" s="48"/>
      <c r="C491" s="49">
        <v>46300.374000000003</v>
      </c>
      <c r="D491" s="49"/>
      <c r="E491" s="1">
        <f t="shared" si="54"/>
        <v>7344.0121635399901</v>
      </c>
      <c r="F491" s="4">
        <f t="shared" si="55"/>
        <v>7344</v>
      </c>
      <c r="G491" s="1">
        <f t="shared" si="56"/>
        <v>7.6499999995576218E-3</v>
      </c>
      <c r="N491" s="4">
        <f t="shared" si="58"/>
        <v>7.6499999995576218E-3</v>
      </c>
      <c r="O491" s="4"/>
      <c r="Q491" s="19">
        <f t="shared" si="57"/>
        <v>31281.874000000003</v>
      </c>
      <c r="AD491" s="1" t="s">
        <v>1989</v>
      </c>
      <c r="AI491" s="1" t="s">
        <v>1988</v>
      </c>
    </row>
    <row r="492" spans="1:35" x14ac:dyDescent="0.2">
      <c r="A492" s="47" t="s">
        <v>2112</v>
      </c>
      <c r="B492" s="48"/>
      <c r="C492" s="49">
        <v>46300.375</v>
      </c>
      <c r="D492" s="49"/>
      <c r="E492" s="1">
        <f t="shared" si="54"/>
        <v>7344.0137535452113</v>
      </c>
      <c r="F492" s="4">
        <f t="shared" si="55"/>
        <v>7344</v>
      </c>
      <c r="G492" s="1">
        <f t="shared" si="56"/>
        <v>8.6499999961233698E-3</v>
      </c>
      <c r="N492" s="4">
        <f t="shared" si="58"/>
        <v>8.6499999961233698E-3</v>
      </c>
      <c r="O492" s="4"/>
      <c r="Q492" s="19">
        <f t="shared" si="57"/>
        <v>31281.875</v>
      </c>
      <c r="AD492" s="1" t="s">
        <v>1989</v>
      </c>
      <c r="AI492" s="1" t="s">
        <v>1988</v>
      </c>
    </row>
    <row r="493" spans="1:35" x14ac:dyDescent="0.2">
      <c r="A493" s="47" t="s">
        <v>2112</v>
      </c>
      <c r="B493" s="48"/>
      <c r="C493" s="49">
        <v>46300.375999999997</v>
      </c>
      <c r="D493" s="49"/>
      <c r="E493" s="1">
        <f t="shared" si="54"/>
        <v>7344.0153435504335</v>
      </c>
      <c r="F493" s="4">
        <f t="shared" si="55"/>
        <v>7344</v>
      </c>
      <c r="G493" s="1">
        <f t="shared" si="56"/>
        <v>9.6499999926891178E-3</v>
      </c>
      <c r="N493" s="4">
        <f t="shared" si="58"/>
        <v>9.6499999926891178E-3</v>
      </c>
      <c r="O493" s="4"/>
      <c r="Q493" s="19">
        <f t="shared" si="57"/>
        <v>31281.875999999997</v>
      </c>
      <c r="AD493" s="1" t="s">
        <v>1989</v>
      </c>
      <c r="AI493" s="1" t="s">
        <v>1988</v>
      </c>
    </row>
    <row r="494" spans="1:35" x14ac:dyDescent="0.2">
      <c r="A494" s="47" t="s">
        <v>2112</v>
      </c>
      <c r="B494" s="48"/>
      <c r="C494" s="49">
        <v>46300.377</v>
      </c>
      <c r="D494" s="49"/>
      <c r="E494" s="1">
        <f t="shared" si="54"/>
        <v>7344.0169335556666</v>
      </c>
      <c r="F494" s="4">
        <f t="shared" si="55"/>
        <v>7344</v>
      </c>
      <c r="G494" s="1">
        <f t="shared" si="56"/>
        <v>1.0649999996530823E-2</v>
      </c>
      <c r="N494" s="4">
        <f t="shared" si="58"/>
        <v>1.0649999996530823E-2</v>
      </c>
      <c r="O494" s="4"/>
      <c r="Q494" s="19">
        <f t="shared" si="57"/>
        <v>31281.877</v>
      </c>
      <c r="AD494" s="1" t="s">
        <v>1989</v>
      </c>
      <c r="AI494" s="1" t="s">
        <v>1988</v>
      </c>
    </row>
    <row r="495" spans="1:35" x14ac:dyDescent="0.2">
      <c r="A495" s="47" t="s">
        <v>2112</v>
      </c>
      <c r="B495" s="48"/>
      <c r="C495" s="49">
        <v>46300.377</v>
      </c>
      <c r="D495" s="49"/>
      <c r="E495" s="1">
        <f t="shared" si="54"/>
        <v>7344.0169335556666</v>
      </c>
      <c r="F495" s="4">
        <f t="shared" si="55"/>
        <v>7344</v>
      </c>
      <c r="G495" s="1">
        <f t="shared" si="56"/>
        <v>1.0649999996530823E-2</v>
      </c>
      <c r="N495" s="1">
        <f t="shared" si="58"/>
        <v>1.0649999996530823E-2</v>
      </c>
      <c r="O495" s="4"/>
      <c r="Q495" s="19">
        <f t="shared" si="57"/>
        <v>31281.877</v>
      </c>
      <c r="AD495" s="1" t="s">
        <v>1989</v>
      </c>
      <c r="AI495" s="1" t="s">
        <v>1988</v>
      </c>
    </row>
    <row r="496" spans="1:35" x14ac:dyDescent="0.2">
      <c r="A496" s="47" t="s">
        <v>2112</v>
      </c>
      <c r="B496" s="48"/>
      <c r="C496" s="49">
        <v>46300.377999999997</v>
      </c>
      <c r="D496" s="49"/>
      <c r="E496" s="1">
        <f t="shared" si="54"/>
        <v>7344.0185235608878</v>
      </c>
      <c r="F496" s="4">
        <f t="shared" si="55"/>
        <v>7344</v>
      </c>
      <c r="G496" s="1">
        <f t="shared" si="56"/>
        <v>1.1649999993096571E-2</v>
      </c>
      <c r="M496" s="4"/>
      <c r="N496" s="1">
        <f t="shared" si="58"/>
        <v>1.1649999993096571E-2</v>
      </c>
      <c r="O496" s="4"/>
      <c r="Q496" s="19">
        <f t="shared" si="57"/>
        <v>31281.877999999997</v>
      </c>
      <c r="AD496" s="1" t="s">
        <v>1989</v>
      </c>
      <c r="AI496" s="1" t="s">
        <v>1988</v>
      </c>
    </row>
    <row r="497" spans="1:35" x14ac:dyDescent="0.2">
      <c r="A497" s="47" t="s">
        <v>2112</v>
      </c>
      <c r="B497" s="48"/>
      <c r="C497" s="49">
        <v>46300.377999999997</v>
      </c>
      <c r="D497" s="49"/>
      <c r="E497" s="1">
        <f t="shared" si="54"/>
        <v>7344.0185235608878</v>
      </c>
      <c r="F497" s="4">
        <f t="shared" si="55"/>
        <v>7344</v>
      </c>
      <c r="G497" s="1">
        <f t="shared" si="56"/>
        <v>1.1649999993096571E-2</v>
      </c>
      <c r="M497" s="4"/>
      <c r="N497" s="1">
        <f t="shared" si="58"/>
        <v>1.1649999993096571E-2</v>
      </c>
      <c r="O497" s="4"/>
      <c r="Q497" s="19">
        <f t="shared" si="57"/>
        <v>31281.877999999997</v>
      </c>
      <c r="AD497" s="1" t="s">
        <v>1989</v>
      </c>
      <c r="AI497" s="1" t="s">
        <v>1988</v>
      </c>
    </row>
    <row r="498" spans="1:35" x14ac:dyDescent="0.2">
      <c r="A498" s="47" t="s">
        <v>2112</v>
      </c>
      <c r="B498" s="48"/>
      <c r="C498" s="49">
        <v>46300.379000000001</v>
      </c>
      <c r="D498" s="49"/>
      <c r="E498" s="1">
        <f t="shared" si="54"/>
        <v>7344.0201135661209</v>
      </c>
      <c r="F498" s="4">
        <f t="shared" si="55"/>
        <v>7344</v>
      </c>
      <c r="G498" s="1">
        <f t="shared" si="56"/>
        <v>1.2649999996938277E-2</v>
      </c>
      <c r="M498" s="4"/>
      <c r="N498" s="1">
        <f t="shared" si="58"/>
        <v>1.2649999996938277E-2</v>
      </c>
      <c r="O498" s="4"/>
      <c r="Q498" s="19">
        <f t="shared" si="57"/>
        <v>31281.879000000001</v>
      </c>
      <c r="AD498" s="1" t="s">
        <v>1989</v>
      </c>
      <c r="AI498" s="1" t="s">
        <v>1988</v>
      </c>
    </row>
    <row r="499" spans="1:35" x14ac:dyDescent="0.2">
      <c r="A499" s="47" t="s">
        <v>2112</v>
      </c>
      <c r="B499" s="48"/>
      <c r="C499" s="49">
        <v>46300.381000000001</v>
      </c>
      <c r="D499" s="49"/>
      <c r="E499" s="1">
        <f t="shared" si="54"/>
        <v>7344.0232935765762</v>
      </c>
      <c r="F499" s="4">
        <f t="shared" si="55"/>
        <v>7344</v>
      </c>
      <c r="G499" s="1">
        <f t="shared" si="56"/>
        <v>1.4649999997345731E-2</v>
      </c>
      <c r="M499" s="4"/>
      <c r="N499" s="1">
        <f t="shared" si="58"/>
        <v>1.4649999997345731E-2</v>
      </c>
      <c r="O499" s="4"/>
      <c r="Q499" s="19">
        <f t="shared" si="57"/>
        <v>31281.881000000001</v>
      </c>
      <c r="AD499" s="1" t="s">
        <v>1989</v>
      </c>
      <c r="AI499" s="1" t="s">
        <v>1988</v>
      </c>
    </row>
    <row r="500" spans="1:35" x14ac:dyDescent="0.2">
      <c r="A500" s="47" t="s">
        <v>2112</v>
      </c>
      <c r="B500" s="48"/>
      <c r="C500" s="49">
        <v>46300.381999999998</v>
      </c>
      <c r="D500" s="49"/>
      <c r="E500" s="1">
        <f t="shared" si="54"/>
        <v>7344.0248835817983</v>
      </c>
      <c r="F500" s="4">
        <f t="shared" si="55"/>
        <v>7344</v>
      </c>
      <c r="G500" s="1">
        <f t="shared" si="56"/>
        <v>1.5649999993911479E-2</v>
      </c>
      <c r="M500" s="4"/>
      <c r="N500" s="1">
        <f t="shared" si="58"/>
        <v>1.5649999993911479E-2</v>
      </c>
      <c r="O500" s="4"/>
      <c r="Q500" s="19">
        <f t="shared" si="57"/>
        <v>31281.881999999998</v>
      </c>
      <c r="AD500" s="1" t="s">
        <v>1989</v>
      </c>
      <c r="AI500" s="1" t="s">
        <v>1988</v>
      </c>
    </row>
    <row r="501" spans="1:35" x14ac:dyDescent="0.2">
      <c r="A501" s="47" t="s">
        <v>2112</v>
      </c>
      <c r="B501" s="48"/>
      <c r="C501" s="49">
        <v>46300.381999999998</v>
      </c>
      <c r="D501" s="49"/>
      <c r="E501" s="1">
        <f t="shared" si="54"/>
        <v>7344.0248835817983</v>
      </c>
      <c r="F501" s="4">
        <f t="shared" si="55"/>
        <v>7344</v>
      </c>
      <c r="G501" s="1">
        <f t="shared" si="56"/>
        <v>1.5649999993911479E-2</v>
      </c>
      <c r="M501" s="4"/>
      <c r="N501" s="1">
        <f t="shared" si="58"/>
        <v>1.5649999993911479E-2</v>
      </c>
      <c r="O501" s="4"/>
      <c r="Q501" s="19">
        <f t="shared" si="57"/>
        <v>31281.881999999998</v>
      </c>
      <c r="AD501" s="1" t="s">
        <v>1989</v>
      </c>
      <c r="AI501" s="1" t="s">
        <v>1988</v>
      </c>
    </row>
    <row r="502" spans="1:35" x14ac:dyDescent="0.2">
      <c r="A502" s="47" t="s">
        <v>2115</v>
      </c>
      <c r="B502" s="48"/>
      <c r="C502" s="49">
        <v>46305.408000000003</v>
      </c>
      <c r="D502" s="49"/>
      <c r="E502" s="1">
        <f t="shared" si="54"/>
        <v>7352.0162498534228</v>
      </c>
      <c r="F502" s="4">
        <f t="shared" si="55"/>
        <v>7352</v>
      </c>
      <c r="G502" s="1">
        <f t="shared" si="56"/>
        <v>1.0220000003755558E-2</v>
      </c>
      <c r="M502" s="4">
        <f>G502</f>
        <v>1.0220000003755558E-2</v>
      </c>
      <c r="O502" s="4"/>
      <c r="Q502" s="19">
        <f t="shared" si="57"/>
        <v>31286.908000000003</v>
      </c>
      <c r="AD502" s="1" t="s">
        <v>1989</v>
      </c>
      <c r="AE502" s="1">
        <v>16</v>
      </c>
      <c r="AG502" s="1" t="s">
        <v>2114</v>
      </c>
      <c r="AI502" s="1" t="s">
        <v>1993</v>
      </c>
    </row>
    <row r="503" spans="1:35" x14ac:dyDescent="0.2">
      <c r="A503" s="47" t="s">
        <v>2112</v>
      </c>
      <c r="B503" s="48"/>
      <c r="C503" s="49">
        <v>46322.375</v>
      </c>
      <c r="D503" s="49"/>
      <c r="E503" s="1">
        <f t="shared" si="54"/>
        <v>7378.9938685423394</v>
      </c>
      <c r="F503" s="4">
        <f t="shared" si="55"/>
        <v>7379</v>
      </c>
      <c r="G503" s="1">
        <f t="shared" si="56"/>
        <v>-3.856250004901085E-3</v>
      </c>
      <c r="M503" s="4"/>
      <c r="N503" s="1">
        <f>G503</f>
        <v>-3.856250004901085E-3</v>
      </c>
      <c r="O503" s="4"/>
      <c r="Q503" s="19">
        <f t="shared" si="57"/>
        <v>31303.875</v>
      </c>
      <c r="AD503" s="1" t="s">
        <v>1989</v>
      </c>
      <c r="AI503" s="1" t="s">
        <v>1988</v>
      </c>
    </row>
    <row r="504" spans="1:35" x14ac:dyDescent="0.2">
      <c r="A504" s="47" t="s">
        <v>2036</v>
      </c>
      <c r="B504" s="48"/>
      <c r="C504" s="49">
        <v>46328.675000000003</v>
      </c>
      <c r="D504" s="49"/>
      <c r="E504" s="1">
        <f t="shared" si="54"/>
        <v>7389.0109014733398</v>
      </c>
      <c r="F504" s="4">
        <f t="shared" si="55"/>
        <v>7389</v>
      </c>
      <c r="G504" s="1">
        <f t="shared" si="56"/>
        <v>6.8562500018742867E-3</v>
      </c>
      <c r="K504" s="1">
        <f>G504</f>
        <v>6.8562500018742867E-3</v>
      </c>
      <c r="M504" s="4"/>
      <c r="O504" s="4"/>
      <c r="Q504" s="19">
        <f t="shared" si="57"/>
        <v>31310.175000000003</v>
      </c>
      <c r="AD504" s="1" t="s">
        <v>1989</v>
      </c>
      <c r="AE504" s="1">
        <v>9</v>
      </c>
      <c r="AG504" s="1" t="s">
        <v>2039</v>
      </c>
      <c r="AI504" s="1" t="s">
        <v>2037</v>
      </c>
    </row>
    <row r="505" spans="1:35" x14ac:dyDescent="0.2">
      <c r="A505" s="47" t="s">
        <v>2164</v>
      </c>
      <c r="B505" s="48"/>
      <c r="C505" s="49">
        <v>46351.311999999998</v>
      </c>
      <c r="D505" s="49"/>
      <c r="E505" s="1">
        <f t="shared" si="54"/>
        <v>7425.0038498001495</v>
      </c>
      <c r="F505" s="4">
        <f t="shared" si="55"/>
        <v>7425</v>
      </c>
      <c r="G505" s="1">
        <f t="shared" si="56"/>
        <v>2.4212499920395203E-3</v>
      </c>
      <c r="M505" s="4"/>
      <c r="N505" s="1">
        <f>G505</f>
        <v>2.4212499920395203E-3</v>
      </c>
      <c r="O505" s="4"/>
      <c r="Q505" s="19">
        <f t="shared" si="57"/>
        <v>31332.811999999998</v>
      </c>
      <c r="AG505" s="1" t="s">
        <v>1993</v>
      </c>
    </row>
    <row r="506" spans="1:35" x14ac:dyDescent="0.2">
      <c r="A506" s="47" t="s">
        <v>2036</v>
      </c>
      <c r="B506" s="48"/>
      <c r="C506" s="49">
        <v>46355.711000000003</v>
      </c>
      <c r="D506" s="49"/>
      <c r="E506" s="1">
        <f t="shared" si="54"/>
        <v>7431.9982827943559</v>
      </c>
      <c r="F506" s="4">
        <f t="shared" si="55"/>
        <v>7432</v>
      </c>
      <c r="G506" s="1">
        <f t="shared" si="56"/>
        <v>-1.0800000018207356E-3</v>
      </c>
      <c r="K506" s="1">
        <f>G506</f>
        <v>-1.0800000018207356E-3</v>
      </c>
      <c r="M506" s="4"/>
      <c r="O506" s="4"/>
      <c r="Q506" s="19">
        <f t="shared" si="57"/>
        <v>31337.211000000003</v>
      </c>
      <c r="AD506" s="1" t="s">
        <v>1989</v>
      </c>
      <c r="AE506" s="1">
        <v>11</v>
      </c>
      <c r="AG506" s="1" t="s">
        <v>2039</v>
      </c>
      <c r="AI506" s="1" t="s">
        <v>2037</v>
      </c>
    </row>
    <row r="507" spans="1:35" x14ac:dyDescent="0.2">
      <c r="A507" s="47" t="s">
        <v>2036</v>
      </c>
      <c r="B507" s="48"/>
      <c r="C507" s="49">
        <v>46369.557999999997</v>
      </c>
      <c r="D507" s="49"/>
      <c r="E507" s="1">
        <f t="shared" si="54"/>
        <v>7454.0150851745848</v>
      </c>
      <c r="F507" s="4">
        <f t="shared" si="55"/>
        <v>7454</v>
      </c>
      <c r="G507" s="1">
        <f t="shared" si="56"/>
        <v>9.4874999922467396E-3</v>
      </c>
      <c r="K507" s="1">
        <f>G507</f>
        <v>9.4874999922467396E-3</v>
      </c>
      <c r="M507" s="4"/>
      <c r="O507" s="4"/>
      <c r="Q507" s="19">
        <f t="shared" si="57"/>
        <v>31351.057999999997</v>
      </c>
      <c r="AD507" s="1" t="s">
        <v>1989</v>
      </c>
      <c r="AE507" s="1">
        <v>10</v>
      </c>
      <c r="AG507" s="1" t="s">
        <v>2038</v>
      </c>
      <c r="AI507" s="1" t="s">
        <v>2037</v>
      </c>
    </row>
    <row r="508" spans="1:35" x14ac:dyDescent="0.2">
      <c r="A508" s="47" t="s">
        <v>2036</v>
      </c>
      <c r="B508" s="48"/>
      <c r="C508" s="49">
        <v>46372.695</v>
      </c>
      <c r="D508" s="49"/>
      <c r="E508" s="1">
        <f t="shared" si="54"/>
        <v>7459.002931572134</v>
      </c>
      <c r="F508" s="4">
        <f t="shared" si="55"/>
        <v>7459</v>
      </c>
      <c r="G508" s="1">
        <f t="shared" si="56"/>
        <v>1.8437499966239557E-3</v>
      </c>
      <c r="K508" s="1">
        <f>G508</f>
        <v>1.8437499966239557E-3</v>
      </c>
      <c r="M508" s="4"/>
      <c r="O508" s="4"/>
      <c r="Q508" s="19">
        <f t="shared" si="57"/>
        <v>31354.195</v>
      </c>
      <c r="AD508" s="1" t="s">
        <v>1989</v>
      </c>
      <c r="AE508" s="1">
        <v>9</v>
      </c>
      <c r="AG508" s="1" t="s">
        <v>2113</v>
      </c>
      <c r="AI508" s="1" t="s">
        <v>2037</v>
      </c>
    </row>
    <row r="509" spans="1:35" x14ac:dyDescent="0.2">
      <c r="A509" s="47" t="s">
        <v>2036</v>
      </c>
      <c r="B509" s="48"/>
      <c r="C509" s="49">
        <v>46435.588000000003</v>
      </c>
      <c r="D509" s="49"/>
      <c r="E509" s="1">
        <f t="shared" si="54"/>
        <v>7559.0031303227934</v>
      </c>
      <c r="F509" s="4">
        <f t="shared" si="55"/>
        <v>7559</v>
      </c>
      <c r="G509" s="1">
        <f t="shared" si="56"/>
        <v>1.9687500025611371E-3</v>
      </c>
      <c r="K509" s="1">
        <f>G509</f>
        <v>1.9687500025611371E-3</v>
      </c>
      <c r="M509" s="4"/>
      <c r="O509" s="4"/>
      <c r="Q509" s="19">
        <f t="shared" si="57"/>
        <v>31417.088000000003</v>
      </c>
      <c r="AD509" s="1" t="s">
        <v>1989</v>
      </c>
      <c r="AE509" s="1">
        <v>22</v>
      </c>
      <c r="AG509" s="1" t="s">
        <v>2111</v>
      </c>
      <c r="AI509" s="1" t="s">
        <v>2037</v>
      </c>
    </row>
    <row r="510" spans="1:35" x14ac:dyDescent="0.2">
      <c r="A510" s="47" t="s">
        <v>2116</v>
      </c>
      <c r="B510" s="48" t="s">
        <v>2226</v>
      </c>
      <c r="C510" s="49">
        <v>46495.34</v>
      </c>
      <c r="D510" s="49"/>
      <c r="E510" s="1">
        <f t="shared" si="54"/>
        <v>7654.0091226549821</v>
      </c>
      <c r="F510" s="4">
        <f t="shared" si="55"/>
        <v>7654</v>
      </c>
      <c r="G510" s="1">
        <f t="shared" si="56"/>
        <v>5.7374999960302375E-3</v>
      </c>
      <c r="M510" s="4"/>
      <c r="N510" s="1">
        <f t="shared" ref="N510:N516" si="59">G510</f>
        <v>5.7374999960302375E-3</v>
      </c>
      <c r="O510" s="4"/>
      <c r="Q510" s="19">
        <f t="shared" si="57"/>
        <v>31476.839999999997</v>
      </c>
      <c r="AD510" s="1" t="s">
        <v>1989</v>
      </c>
      <c r="AI510" s="1" t="s">
        <v>1988</v>
      </c>
    </row>
    <row r="511" spans="1:35" x14ac:dyDescent="0.2">
      <c r="A511" s="47" t="s">
        <v>2117</v>
      </c>
      <c r="B511" s="48"/>
      <c r="C511" s="49">
        <v>46615.457000000002</v>
      </c>
      <c r="D511" s="49"/>
      <c r="E511" s="1">
        <f t="shared" si="54"/>
        <v>7844.995780523629</v>
      </c>
      <c r="F511" s="4">
        <f t="shared" si="55"/>
        <v>7845</v>
      </c>
      <c r="G511" s="1">
        <f t="shared" si="56"/>
        <v>-2.6537500016274862E-3</v>
      </c>
      <c r="M511" s="4"/>
      <c r="N511" s="1">
        <f t="shared" si="59"/>
        <v>-2.6537500016274862E-3</v>
      </c>
      <c r="O511" s="4"/>
      <c r="Q511" s="19">
        <f t="shared" si="57"/>
        <v>31596.957000000002</v>
      </c>
      <c r="AD511" s="1" t="s">
        <v>1989</v>
      </c>
      <c r="AI511" s="1" t="s">
        <v>1988</v>
      </c>
    </row>
    <row r="512" spans="1:35" x14ac:dyDescent="0.2">
      <c r="A512" s="47" t="s">
        <v>2117</v>
      </c>
      <c r="B512" s="48"/>
      <c r="C512" s="49">
        <v>46615.457000000002</v>
      </c>
      <c r="D512" s="49"/>
      <c r="E512" s="1">
        <f t="shared" si="54"/>
        <v>7844.995780523629</v>
      </c>
      <c r="F512" s="4">
        <f t="shared" si="55"/>
        <v>7845</v>
      </c>
      <c r="G512" s="1">
        <f t="shared" si="56"/>
        <v>-2.6537500016274862E-3</v>
      </c>
      <c r="M512" s="4"/>
      <c r="N512" s="1">
        <f t="shared" si="59"/>
        <v>-2.6537500016274862E-3</v>
      </c>
      <c r="O512" s="4"/>
      <c r="Q512" s="19">
        <f t="shared" si="57"/>
        <v>31596.957000000002</v>
      </c>
      <c r="AD512" s="1" t="s">
        <v>1989</v>
      </c>
      <c r="AI512" s="1" t="s">
        <v>1988</v>
      </c>
    </row>
    <row r="513" spans="1:35" x14ac:dyDescent="0.2">
      <c r="A513" s="47" t="s">
        <v>2117</v>
      </c>
      <c r="B513" s="48"/>
      <c r="C513" s="49">
        <v>46615.462</v>
      </c>
      <c r="D513" s="49"/>
      <c r="E513" s="1">
        <f t="shared" si="54"/>
        <v>7845.0037305497599</v>
      </c>
      <c r="F513" s="4">
        <f t="shared" si="55"/>
        <v>7845</v>
      </c>
      <c r="G513" s="1">
        <f t="shared" si="56"/>
        <v>2.3462499957531691E-3</v>
      </c>
      <c r="M513" s="4"/>
      <c r="N513" s="1">
        <f t="shared" si="59"/>
        <v>2.3462499957531691E-3</v>
      </c>
      <c r="O513" s="4"/>
      <c r="Q513" s="19">
        <f t="shared" si="57"/>
        <v>31596.962</v>
      </c>
      <c r="AD513" s="1" t="s">
        <v>1989</v>
      </c>
      <c r="AI513" s="1" t="s">
        <v>1988</v>
      </c>
    </row>
    <row r="514" spans="1:35" x14ac:dyDescent="0.2">
      <c r="A514" s="47" t="s">
        <v>2117</v>
      </c>
      <c r="B514" s="48"/>
      <c r="C514" s="49">
        <v>46615.463000000003</v>
      </c>
      <c r="D514" s="49"/>
      <c r="E514" s="1">
        <f t="shared" si="54"/>
        <v>7845.005320554993</v>
      </c>
      <c r="F514" s="4">
        <f t="shared" si="55"/>
        <v>7845</v>
      </c>
      <c r="G514" s="1">
        <f t="shared" si="56"/>
        <v>3.3462499995948747E-3</v>
      </c>
      <c r="M514" s="4"/>
      <c r="N514" s="1">
        <f t="shared" si="59"/>
        <v>3.3462499995948747E-3</v>
      </c>
      <c r="O514" s="4"/>
      <c r="Q514" s="19">
        <f t="shared" si="57"/>
        <v>31596.963000000003</v>
      </c>
      <c r="AD514" s="1" t="s">
        <v>1989</v>
      </c>
      <c r="AI514" s="1" t="s">
        <v>1988</v>
      </c>
    </row>
    <row r="515" spans="1:35" x14ac:dyDescent="0.2">
      <c r="A515" s="47" t="s">
        <v>2117</v>
      </c>
      <c r="B515" s="48"/>
      <c r="C515" s="49">
        <v>46615.466999999997</v>
      </c>
      <c r="D515" s="49"/>
      <c r="E515" s="1">
        <f t="shared" si="54"/>
        <v>7845.0116805758917</v>
      </c>
      <c r="F515" s="4">
        <f t="shared" si="55"/>
        <v>7845</v>
      </c>
      <c r="G515" s="1">
        <f t="shared" si="56"/>
        <v>7.3462499931338243E-3</v>
      </c>
      <c r="M515" s="4"/>
      <c r="N515" s="1">
        <f t="shared" si="59"/>
        <v>7.3462499931338243E-3</v>
      </c>
      <c r="O515" s="4"/>
      <c r="Q515" s="19">
        <f t="shared" si="57"/>
        <v>31596.966999999997</v>
      </c>
      <c r="AD515" s="1" t="s">
        <v>1989</v>
      </c>
      <c r="AI515" s="1" t="s">
        <v>1988</v>
      </c>
    </row>
    <row r="516" spans="1:35" x14ac:dyDescent="0.2">
      <c r="A516" s="47" t="s">
        <v>2117</v>
      </c>
      <c r="B516" s="48"/>
      <c r="C516" s="49">
        <v>46615.476999999999</v>
      </c>
      <c r="D516" s="49"/>
      <c r="E516" s="1">
        <f t="shared" si="54"/>
        <v>7845.0275806281661</v>
      </c>
      <c r="F516" s="4">
        <f t="shared" si="55"/>
        <v>7845</v>
      </c>
      <c r="G516" s="1">
        <f t="shared" si="56"/>
        <v>1.7346249995171092E-2</v>
      </c>
      <c r="M516" s="4"/>
      <c r="N516" s="1">
        <f t="shared" si="59"/>
        <v>1.7346249995171092E-2</v>
      </c>
      <c r="O516" s="4"/>
      <c r="Q516" s="19">
        <f t="shared" si="57"/>
        <v>31596.976999999999</v>
      </c>
      <c r="AD516" s="1" t="s">
        <v>1989</v>
      </c>
      <c r="AI516" s="1" t="s">
        <v>1988</v>
      </c>
    </row>
    <row r="517" spans="1:35" x14ac:dyDescent="0.2">
      <c r="A517" s="47" t="s">
        <v>2118</v>
      </c>
      <c r="B517" s="48"/>
      <c r="C517" s="49">
        <v>46639.360999999997</v>
      </c>
      <c r="D517" s="49"/>
      <c r="E517" s="1">
        <f t="shared" si="54"/>
        <v>7883.0032654732277</v>
      </c>
      <c r="F517" s="4">
        <f t="shared" si="55"/>
        <v>7883</v>
      </c>
      <c r="G517" s="1">
        <f t="shared" si="56"/>
        <v>2.0537499949568883E-3</v>
      </c>
      <c r="M517" s="4">
        <f>G517</f>
        <v>2.0537499949568883E-3</v>
      </c>
      <c r="O517" s="4"/>
      <c r="Q517" s="19">
        <f t="shared" si="57"/>
        <v>31620.860999999997</v>
      </c>
      <c r="AD517" s="1" t="s">
        <v>1989</v>
      </c>
      <c r="AE517" s="1">
        <v>13</v>
      </c>
      <c r="AG517" s="1" t="s">
        <v>2114</v>
      </c>
      <c r="AI517" s="1" t="s">
        <v>1993</v>
      </c>
    </row>
    <row r="518" spans="1:35" x14ac:dyDescent="0.2">
      <c r="A518" s="47" t="s">
        <v>2119</v>
      </c>
      <c r="B518" s="48"/>
      <c r="C518" s="49">
        <v>46649.421999999999</v>
      </c>
      <c r="D518" s="49"/>
      <c r="E518" s="1">
        <f t="shared" si="54"/>
        <v>7899.000308063507</v>
      </c>
      <c r="F518" s="4">
        <f t="shared" si="55"/>
        <v>7899</v>
      </c>
      <c r="G518" s="1">
        <f t="shared" si="56"/>
        <v>1.9374999828869477E-4</v>
      </c>
      <c r="M518" s="4"/>
      <c r="N518" s="1">
        <f>G518</f>
        <v>1.9374999828869477E-4</v>
      </c>
      <c r="O518" s="4"/>
      <c r="Q518" s="19">
        <f t="shared" si="57"/>
        <v>31630.921999999999</v>
      </c>
      <c r="AD518" s="1" t="s">
        <v>1989</v>
      </c>
      <c r="AI518" s="1" t="s">
        <v>1988</v>
      </c>
    </row>
    <row r="519" spans="1:35" x14ac:dyDescent="0.2">
      <c r="A519" s="47" t="s">
        <v>2119</v>
      </c>
      <c r="B519" s="48"/>
      <c r="C519" s="49">
        <v>46649.430999999997</v>
      </c>
      <c r="D519" s="49"/>
      <c r="E519" s="1">
        <f t="shared" si="54"/>
        <v>7899.0146181105483</v>
      </c>
      <c r="F519" s="4">
        <f t="shared" si="55"/>
        <v>7899</v>
      </c>
      <c r="G519" s="1">
        <f t="shared" si="56"/>
        <v>9.1937499964842573E-3</v>
      </c>
      <c r="M519" s="4"/>
      <c r="N519" s="1">
        <f>G519</f>
        <v>9.1937499964842573E-3</v>
      </c>
      <c r="O519" s="4"/>
      <c r="Q519" s="19">
        <f t="shared" si="57"/>
        <v>31630.930999999997</v>
      </c>
      <c r="AD519" s="1" t="s">
        <v>1989</v>
      </c>
      <c r="AI519" s="1" t="s">
        <v>1988</v>
      </c>
    </row>
    <row r="520" spans="1:35" x14ac:dyDescent="0.2">
      <c r="A520" s="47" t="s">
        <v>2117</v>
      </c>
      <c r="B520" s="48"/>
      <c r="C520" s="49">
        <v>46649.432000000001</v>
      </c>
      <c r="D520" s="49"/>
      <c r="E520" s="1">
        <f t="shared" si="54"/>
        <v>7899.0162081157823</v>
      </c>
      <c r="F520" s="4">
        <f t="shared" si="55"/>
        <v>7899</v>
      </c>
      <c r="G520" s="1">
        <f t="shared" si="56"/>
        <v>1.0193750000325963E-2</v>
      </c>
      <c r="M520" s="4"/>
      <c r="N520" s="1">
        <f>G520</f>
        <v>1.0193750000325963E-2</v>
      </c>
      <c r="O520" s="4"/>
      <c r="Q520" s="19">
        <f t="shared" si="57"/>
        <v>31630.932000000001</v>
      </c>
      <c r="AD520" s="1" t="s">
        <v>1989</v>
      </c>
      <c r="AI520" s="1" t="s">
        <v>1988</v>
      </c>
    </row>
    <row r="521" spans="1:35" x14ac:dyDescent="0.2">
      <c r="A521" s="47" t="s">
        <v>2117</v>
      </c>
      <c r="B521" s="48"/>
      <c r="C521" s="49">
        <v>46649.436000000002</v>
      </c>
      <c r="D521" s="49"/>
      <c r="E521" s="1">
        <f t="shared" si="54"/>
        <v>7899.0225681366919</v>
      </c>
      <c r="F521" s="4">
        <f t="shared" si="55"/>
        <v>7899</v>
      </c>
      <c r="G521" s="1">
        <f t="shared" si="56"/>
        <v>1.419375000114087E-2</v>
      </c>
      <c r="M521" s="4"/>
      <c r="N521" s="1">
        <f>G521</f>
        <v>1.419375000114087E-2</v>
      </c>
      <c r="O521" s="4"/>
      <c r="Q521" s="19">
        <f t="shared" si="57"/>
        <v>31630.936000000002</v>
      </c>
      <c r="AD521" s="1" t="s">
        <v>1989</v>
      </c>
      <c r="AI521" s="1" t="s">
        <v>1988</v>
      </c>
    </row>
    <row r="522" spans="1:35" x14ac:dyDescent="0.2">
      <c r="A522" s="47" t="s">
        <v>2036</v>
      </c>
      <c r="B522" s="48"/>
      <c r="C522" s="49">
        <v>46672.703000000001</v>
      </c>
      <c r="D522" s="49"/>
      <c r="E522" s="1">
        <f t="shared" si="54"/>
        <v>7936.0172197566089</v>
      </c>
      <c r="F522" s="4">
        <f t="shared" si="55"/>
        <v>7936</v>
      </c>
      <c r="G522" s="1">
        <f t="shared" si="56"/>
        <v>1.0829999999259599E-2</v>
      </c>
      <c r="K522" s="1">
        <f>G522</f>
        <v>1.0829999999259599E-2</v>
      </c>
      <c r="M522" s="4"/>
      <c r="O522" s="4"/>
      <c r="Q522" s="19">
        <f t="shared" si="57"/>
        <v>31654.203000000001</v>
      </c>
      <c r="AD522" s="1" t="s">
        <v>1989</v>
      </c>
      <c r="AE522" s="1">
        <v>12</v>
      </c>
      <c r="AG522" s="1" t="s">
        <v>2039</v>
      </c>
      <c r="AI522" s="1" t="s">
        <v>2037</v>
      </c>
    </row>
    <row r="523" spans="1:35" x14ac:dyDescent="0.2">
      <c r="A523" s="47" t="s">
        <v>2036</v>
      </c>
      <c r="B523" s="48"/>
      <c r="C523" s="49">
        <v>46674.593000000001</v>
      </c>
      <c r="D523" s="49"/>
      <c r="E523" s="1">
        <f t="shared" si="54"/>
        <v>7939.0223296359063</v>
      </c>
      <c r="F523" s="4">
        <f t="shared" si="55"/>
        <v>7939</v>
      </c>
      <c r="G523" s="1">
        <f t="shared" si="56"/>
        <v>1.404375000129221E-2</v>
      </c>
      <c r="J523" s="1">
        <f>G523</f>
        <v>1.404375000129221E-2</v>
      </c>
      <c r="M523" s="4"/>
      <c r="O523" s="4"/>
      <c r="Q523" s="19">
        <f t="shared" si="57"/>
        <v>31656.093000000001</v>
      </c>
      <c r="AE523" s="1">
        <v>8</v>
      </c>
      <c r="AG523" s="1" t="s">
        <v>2120</v>
      </c>
    </row>
    <row r="524" spans="1:35" x14ac:dyDescent="0.2">
      <c r="A524" s="47" t="s">
        <v>2119</v>
      </c>
      <c r="B524" s="48"/>
      <c r="C524" s="49">
        <v>46678.349000000002</v>
      </c>
      <c r="D524" s="49"/>
      <c r="E524" s="1">
        <f t="shared" si="54"/>
        <v>7944.9943892690544</v>
      </c>
      <c r="F524" s="4">
        <f t="shared" si="55"/>
        <v>7945</v>
      </c>
      <c r="G524" s="1">
        <f t="shared" si="56"/>
        <v>-3.5287499995320104E-3</v>
      </c>
      <c r="M524" s="4"/>
      <c r="N524" s="1">
        <f>G524</f>
        <v>-3.5287499995320104E-3</v>
      </c>
      <c r="O524" s="4"/>
      <c r="Q524" s="19">
        <f t="shared" si="57"/>
        <v>31659.849000000002</v>
      </c>
      <c r="AD524" s="1" t="s">
        <v>1989</v>
      </c>
      <c r="AI524" s="1" t="s">
        <v>1988</v>
      </c>
    </row>
    <row r="525" spans="1:35" x14ac:dyDescent="0.2">
      <c r="A525" s="47" t="s">
        <v>2036</v>
      </c>
      <c r="B525" s="48"/>
      <c r="C525" s="49">
        <v>46701.627999999997</v>
      </c>
      <c r="D525" s="49"/>
      <c r="E525" s="1">
        <f t="shared" si="54"/>
        <v>7982.0081209516893</v>
      </c>
      <c r="F525" s="4">
        <f t="shared" si="55"/>
        <v>7982</v>
      </c>
      <c r="G525" s="1">
        <f t="shared" si="56"/>
        <v>5.1074999937554821E-3</v>
      </c>
      <c r="K525" s="1">
        <f>G525</f>
        <v>5.1074999937554821E-3</v>
      </c>
      <c r="M525" s="4"/>
      <c r="O525" s="4"/>
      <c r="Q525" s="19">
        <f t="shared" si="57"/>
        <v>31683.127999999997</v>
      </c>
      <c r="AD525" s="1" t="s">
        <v>1989</v>
      </c>
      <c r="AE525" s="1">
        <v>12</v>
      </c>
      <c r="AG525" s="1" t="s">
        <v>2039</v>
      </c>
      <c r="AI525" s="1" t="s">
        <v>2037</v>
      </c>
    </row>
    <row r="526" spans="1:35" x14ac:dyDescent="0.2">
      <c r="A526" s="47" t="s">
        <v>2036</v>
      </c>
      <c r="B526" s="48"/>
      <c r="C526" s="49">
        <v>46713.584999999999</v>
      </c>
      <c r="D526" s="49"/>
      <c r="E526" s="1">
        <f t="shared" si="54"/>
        <v>8001.0198134526318</v>
      </c>
      <c r="F526" s="4">
        <f t="shared" si="55"/>
        <v>8001</v>
      </c>
      <c r="G526" s="1">
        <f t="shared" si="56"/>
        <v>1.2461250000342261E-2</v>
      </c>
      <c r="K526" s="1">
        <f>G526</f>
        <v>1.2461250000342261E-2</v>
      </c>
      <c r="M526" s="4"/>
      <c r="O526" s="4"/>
      <c r="Q526" s="19">
        <f t="shared" si="57"/>
        <v>31695.084999999999</v>
      </c>
      <c r="AD526" s="1" t="s">
        <v>1989</v>
      </c>
      <c r="AE526" s="1">
        <v>10</v>
      </c>
      <c r="AG526" s="1" t="s">
        <v>2038</v>
      </c>
      <c r="AI526" s="1" t="s">
        <v>2037</v>
      </c>
    </row>
    <row r="527" spans="1:35" x14ac:dyDescent="0.2">
      <c r="A527" s="47" t="s">
        <v>2036</v>
      </c>
      <c r="B527" s="48"/>
      <c r="C527" s="49">
        <v>46723.64</v>
      </c>
      <c r="D527" s="49"/>
      <c r="E527" s="1">
        <f t="shared" si="54"/>
        <v>8017.0073160115471</v>
      </c>
      <c r="F527" s="4">
        <f t="shared" si="55"/>
        <v>8017</v>
      </c>
      <c r="G527" s="1">
        <f t="shared" si="56"/>
        <v>4.6012499951757491E-3</v>
      </c>
      <c r="K527" s="1">
        <f>G527</f>
        <v>4.6012499951757491E-3</v>
      </c>
      <c r="M527" s="4"/>
      <c r="O527" s="4"/>
      <c r="Q527" s="19">
        <f t="shared" si="57"/>
        <v>31705.14</v>
      </c>
      <c r="AD527" s="1" t="s">
        <v>1989</v>
      </c>
      <c r="AE527" s="1">
        <v>12</v>
      </c>
      <c r="AG527" s="1" t="s">
        <v>2039</v>
      </c>
      <c r="AI527" s="1" t="s">
        <v>2037</v>
      </c>
    </row>
    <row r="528" spans="1:35" x14ac:dyDescent="0.2">
      <c r="A528" s="47" t="s">
        <v>2036</v>
      </c>
      <c r="B528" s="48"/>
      <c r="C528" s="49">
        <v>46735.588000000003</v>
      </c>
      <c r="D528" s="49"/>
      <c r="E528" s="1">
        <f t="shared" si="54"/>
        <v>8036.0046984654482</v>
      </c>
      <c r="F528" s="4">
        <f t="shared" si="55"/>
        <v>8036</v>
      </c>
      <c r="G528" s="1">
        <f t="shared" si="56"/>
        <v>2.9550000035669655E-3</v>
      </c>
      <c r="K528" s="1">
        <f>G528</f>
        <v>2.9550000035669655E-3</v>
      </c>
      <c r="M528" s="4"/>
      <c r="O528" s="4"/>
      <c r="Q528" s="19">
        <f t="shared" si="57"/>
        <v>31717.088000000003</v>
      </c>
      <c r="AD528" s="1" t="s">
        <v>1989</v>
      </c>
      <c r="AE528" s="1">
        <v>12</v>
      </c>
      <c r="AG528" s="1" t="s">
        <v>2039</v>
      </c>
      <c r="AI528" s="1" t="s">
        <v>2037</v>
      </c>
    </row>
    <row r="529" spans="1:35" x14ac:dyDescent="0.2">
      <c r="A529" s="47" t="s">
        <v>2117</v>
      </c>
      <c r="B529" s="48"/>
      <c r="C529" s="49">
        <v>46763.277999999998</v>
      </c>
      <c r="D529" s="49"/>
      <c r="E529" s="1">
        <f t="shared" si="54"/>
        <v>8080.0319432050073</v>
      </c>
      <c r="F529" s="4">
        <f t="shared" si="55"/>
        <v>8080</v>
      </c>
      <c r="G529" s="1">
        <f t="shared" si="56"/>
        <v>2.0089999998162966E-2</v>
      </c>
      <c r="M529" s="4"/>
      <c r="N529" s="1">
        <f>G529</f>
        <v>2.0089999998162966E-2</v>
      </c>
      <c r="O529" s="4"/>
      <c r="Q529" s="19">
        <f t="shared" si="57"/>
        <v>31744.777999999998</v>
      </c>
      <c r="AD529" s="1" t="s">
        <v>1989</v>
      </c>
      <c r="AI529" s="1" t="s">
        <v>1988</v>
      </c>
    </row>
    <row r="530" spans="1:35" x14ac:dyDescent="0.2">
      <c r="A530" s="47" t="s">
        <v>2117</v>
      </c>
      <c r="B530" s="48"/>
      <c r="C530" s="49">
        <v>46763.279000000002</v>
      </c>
      <c r="D530" s="49"/>
      <c r="E530" s="1">
        <f t="shared" si="54"/>
        <v>8080.0335332102404</v>
      </c>
      <c r="F530" s="4">
        <f t="shared" si="55"/>
        <v>8080</v>
      </c>
      <c r="G530" s="1">
        <f t="shared" si="56"/>
        <v>2.1090000002004672E-2</v>
      </c>
      <c r="M530" s="4"/>
      <c r="N530" s="1">
        <f>G530</f>
        <v>2.1090000002004672E-2</v>
      </c>
      <c r="O530" s="4"/>
      <c r="Q530" s="19">
        <f t="shared" si="57"/>
        <v>31744.779000000002</v>
      </c>
      <c r="AD530" s="1" t="s">
        <v>1989</v>
      </c>
      <c r="AI530" s="1" t="s">
        <v>1988</v>
      </c>
    </row>
    <row r="531" spans="1:35" x14ac:dyDescent="0.2">
      <c r="A531" s="47" t="s">
        <v>2121</v>
      </c>
      <c r="B531" s="48"/>
      <c r="C531" s="49">
        <v>46768.305</v>
      </c>
      <c r="D531" s="49"/>
      <c r="E531" s="1">
        <f t="shared" si="54"/>
        <v>8088.0248994818539</v>
      </c>
      <c r="F531" s="4">
        <f t="shared" si="55"/>
        <v>8088</v>
      </c>
      <c r="G531" s="1">
        <f t="shared" si="56"/>
        <v>1.5659999997296836E-2</v>
      </c>
      <c r="M531" s="4">
        <f>G531</f>
        <v>1.5659999997296836E-2</v>
      </c>
      <c r="O531" s="4"/>
      <c r="Q531" s="19">
        <f t="shared" si="57"/>
        <v>31749.805</v>
      </c>
      <c r="AD531" s="1" t="s">
        <v>1989</v>
      </c>
      <c r="AE531" s="1">
        <v>5</v>
      </c>
      <c r="AG531" s="1" t="s">
        <v>2079</v>
      </c>
      <c r="AI531" s="1" t="s">
        <v>1993</v>
      </c>
    </row>
    <row r="532" spans="1:35" x14ac:dyDescent="0.2">
      <c r="A532" s="47" t="s">
        <v>2036</v>
      </c>
      <c r="B532" s="48"/>
      <c r="C532" s="49">
        <v>46769.559000000001</v>
      </c>
      <c r="D532" s="49"/>
      <c r="E532" s="1">
        <f t="shared" si="54"/>
        <v>8090.0187660366919</v>
      </c>
      <c r="F532" s="4">
        <f t="shared" si="55"/>
        <v>8090</v>
      </c>
      <c r="G532" s="1">
        <f t="shared" si="56"/>
        <v>1.180249999742955E-2</v>
      </c>
      <c r="K532" s="1">
        <f>G532</f>
        <v>1.180249999742955E-2</v>
      </c>
      <c r="M532" s="4"/>
      <c r="O532" s="4"/>
      <c r="Q532" s="19">
        <f t="shared" si="57"/>
        <v>31751.059000000001</v>
      </c>
      <c r="AD532" s="1" t="s">
        <v>1989</v>
      </c>
      <c r="AE532" s="1">
        <v>13</v>
      </c>
      <c r="AG532" s="1" t="s">
        <v>2038</v>
      </c>
      <c r="AI532" s="1" t="s">
        <v>2037</v>
      </c>
    </row>
    <row r="533" spans="1:35" x14ac:dyDescent="0.2">
      <c r="A533" s="47" t="s">
        <v>2036</v>
      </c>
      <c r="B533" s="48"/>
      <c r="C533" s="49">
        <v>46774.582999999999</v>
      </c>
      <c r="D533" s="49"/>
      <c r="E533" s="1">
        <f t="shared" ref="E533:E596" si="60">(C533-C$7)/C$8</f>
        <v>8098.0069522978501</v>
      </c>
      <c r="F533" s="4">
        <f t="shared" ref="F533:F596" si="61">ROUND(2*E533,0)/2</f>
        <v>8098</v>
      </c>
      <c r="G533" s="1">
        <f t="shared" ref="G533:G596" si="62">C533-(C$7+F533*C$8)</f>
        <v>4.3724999995902181E-3</v>
      </c>
      <c r="K533" s="1">
        <f>G533</f>
        <v>4.3724999995902181E-3</v>
      </c>
      <c r="M533" s="4"/>
      <c r="O533" s="4"/>
      <c r="Q533" s="19">
        <f t="shared" ref="Q533:Q596" si="63">+C533-15018.5</f>
        <v>31756.082999999999</v>
      </c>
      <c r="AD533" s="1" t="s">
        <v>1989</v>
      </c>
      <c r="AE533" s="1">
        <v>12</v>
      </c>
      <c r="AG533" s="1" t="s">
        <v>2038</v>
      </c>
      <c r="AI533" s="1" t="s">
        <v>2037</v>
      </c>
    </row>
    <row r="534" spans="1:35" x14ac:dyDescent="0.2">
      <c r="A534" s="47" t="s">
        <v>2121</v>
      </c>
      <c r="B534" s="48"/>
      <c r="C534" s="49">
        <v>46795.339</v>
      </c>
      <c r="D534" s="49"/>
      <c r="E534" s="1">
        <f t="shared" si="60"/>
        <v>8131.0091007924157</v>
      </c>
      <c r="F534" s="4">
        <f t="shared" si="61"/>
        <v>8131</v>
      </c>
      <c r="G534" s="1">
        <f t="shared" si="62"/>
        <v>5.7237500004703179E-3</v>
      </c>
      <c r="M534" s="4">
        <f>G534</f>
        <v>5.7237500004703179E-3</v>
      </c>
      <c r="O534" s="4"/>
      <c r="Q534" s="19">
        <f t="shared" si="63"/>
        <v>31776.839</v>
      </c>
      <c r="AD534" s="1" t="s">
        <v>1989</v>
      </c>
      <c r="AE534" s="1">
        <v>8</v>
      </c>
      <c r="AG534" s="1" t="s">
        <v>2079</v>
      </c>
      <c r="AI534" s="1" t="s">
        <v>1993</v>
      </c>
    </row>
    <row r="535" spans="1:35" x14ac:dyDescent="0.2">
      <c r="A535" s="47" t="s">
        <v>2036</v>
      </c>
      <c r="B535" s="48"/>
      <c r="C535" s="49">
        <v>46808.542000000001</v>
      </c>
      <c r="D535" s="49"/>
      <c r="E535" s="1">
        <f t="shared" si="60"/>
        <v>8152.001939806376</v>
      </c>
      <c r="F535" s="4">
        <f t="shared" si="61"/>
        <v>8152</v>
      </c>
      <c r="G535" s="1">
        <f t="shared" si="62"/>
        <v>1.2199999982840382E-3</v>
      </c>
      <c r="K535" s="1">
        <f>G535</f>
        <v>1.2199999982840382E-3</v>
      </c>
      <c r="M535" s="4"/>
      <c r="O535" s="4"/>
      <c r="Q535" s="19">
        <f t="shared" si="63"/>
        <v>31790.042000000001</v>
      </c>
      <c r="AD535" s="1" t="s">
        <v>1989</v>
      </c>
      <c r="AE535" s="1">
        <v>12</v>
      </c>
      <c r="AG535" s="1" t="s">
        <v>2039</v>
      </c>
      <c r="AI535" s="1" t="s">
        <v>2037</v>
      </c>
    </row>
    <row r="536" spans="1:35" x14ac:dyDescent="0.2">
      <c r="A536" s="47" t="s">
        <v>2036</v>
      </c>
      <c r="B536" s="48"/>
      <c r="C536" s="49">
        <v>46835.578000000001</v>
      </c>
      <c r="D536" s="49"/>
      <c r="E536" s="1">
        <f t="shared" si="60"/>
        <v>8194.989321127392</v>
      </c>
      <c r="F536" s="4">
        <f t="shared" si="61"/>
        <v>8195</v>
      </c>
      <c r="G536" s="1">
        <f t="shared" si="62"/>
        <v>-6.7162499981350265E-3</v>
      </c>
      <c r="K536" s="1">
        <f>G536</f>
        <v>-6.7162499981350265E-3</v>
      </c>
      <c r="M536" s="4"/>
      <c r="O536" s="4"/>
      <c r="Q536" s="19">
        <f t="shared" si="63"/>
        <v>31817.078000000001</v>
      </c>
      <c r="AD536" s="1" t="s">
        <v>1989</v>
      </c>
      <c r="AE536" s="1">
        <v>14</v>
      </c>
      <c r="AG536" s="1" t="s">
        <v>2038</v>
      </c>
      <c r="AI536" s="1" t="s">
        <v>2037</v>
      </c>
    </row>
    <row r="537" spans="1:35" x14ac:dyDescent="0.2">
      <c r="A537" s="47" t="s">
        <v>2122</v>
      </c>
      <c r="B537" s="48"/>
      <c r="C537" s="49">
        <v>46851.303999999996</v>
      </c>
      <c r="D537" s="49"/>
      <c r="E537" s="1">
        <f t="shared" si="60"/>
        <v>8219.9937433294217</v>
      </c>
      <c r="F537" s="4">
        <f t="shared" si="61"/>
        <v>8220</v>
      </c>
      <c r="G537" s="1">
        <f t="shared" si="62"/>
        <v>-3.9350000079139136E-3</v>
      </c>
      <c r="M537" s="4"/>
      <c r="N537" s="1">
        <f>G537</f>
        <v>-3.9350000079139136E-3</v>
      </c>
      <c r="O537" s="4"/>
      <c r="Q537" s="19">
        <f t="shared" si="63"/>
        <v>31832.803999999996</v>
      </c>
      <c r="AD537" s="1" t="s">
        <v>1989</v>
      </c>
      <c r="AI537" s="1" t="s">
        <v>1988</v>
      </c>
    </row>
    <row r="538" spans="1:35" x14ac:dyDescent="0.2">
      <c r="A538" s="47" t="s">
        <v>2119</v>
      </c>
      <c r="B538" s="48"/>
      <c r="C538" s="49">
        <v>46851.311000000002</v>
      </c>
      <c r="D538" s="49"/>
      <c r="E538" s="1">
        <f t="shared" si="60"/>
        <v>8220.0048733660205</v>
      </c>
      <c r="F538" s="4">
        <f t="shared" si="61"/>
        <v>8220</v>
      </c>
      <c r="G538" s="1">
        <f t="shared" si="62"/>
        <v>3.0649999971501529E-3</v>
      </c>
      <c r="M538" s="4"/>
      <c r="N538" s="1">
        <f>G538</f>
        <v>3.0649999971501529E-3</v>
      </c>
      <c r="O538" s="4"/>
      <c r="Q538" s="19">
        <f t="shared" si="63"/>
        <v>31832.811000000002</v>
      </c>
      <c r="AD538" s="1" t="s">
        <v>1989</v>
      </c>
      <c r="AI538" s="1" t="s">
        <v>1988</v>
      </c>
    </row>
    <row r="539" spans="1:35" x14ac:dyDescent="0.2">
      <c r="A539" s="47" t="s">
        <v>2122</v>
      </c>
      <c r="B539" s="48"/>
      <c r="C539" s="49">
        <v>46959.491000000002</v>
      </c>
      <c r="D539" s="49"/>
      <c r="E539" s="1">
        <f t="shared" si="60"/>
        <v>8392.011638838263</v>
      </c>
      <c r="F539" s="4">
        <f t="shared" si="61"/>
        <v>8392</v>
      </c>
      <c r="G539" s="1">
        <f t="shared" si="62"/>
        <v>7.3199999969801866E-3</v>
      </c>
      <c r="M539" s="4"/>
      <c r="N539" s="1">
        <f>G539</f>
        <v>7.3199999969801866E-3</v>
      </c>
      <c r="O539" s="4"/>
      <c r="Q539" s="19">
        <f t="shared" si="63"/>
        <v>31940.991000000002</v>
      </c>
      <c r="AD539" s="1" t="s">
        <v>1989</v>
      </c>
      <c r="AI539" s="1" t="s">
        <v>1988</v>
      </c>
    </row>
    <row r="540" spans="1:35" x14ac:dyDescent="0.2">
      <c r="A540" s="47" t="s">
        <v>2122</v>
      </c>
      <c r="B540" s="48"/>
      <c r="C540" s="49">
        <v>46959.491000000002</v>
      </c>
      <c r="D540" s="49"/>
      <c r="E540" s="1">
        <f t="shared" si="60"/>
        <v>8392.011638838263</v>
      </c>
      <c r="F540" s="4">
        <f t="shared" si="61"/>
        <v>8392</v>
      </c>
      <c r="G540" s="1">
        <f t="shared" si="62"/>
        <v>7.3199999969801866E-3</v>
      </c>
      <c r="M540" s="4"/>
      <c r="N540" s="1">
        <f>G540</f>
        <v>7.3199999969801866E-3</v>
      </c>
      <c r="O540" s="4"/>
      <c r="Q540" s="19">
        <f t="shared" si="63"/>
        <v>31940.991000000002</v>
      </c>
      <c r="AD540" s="1" t="s">
        <v>1989</v>
      </c>
      <c r="AI540" s="1" t="s">
        <v>1988</v>
      </c>
    </row>
    <row r="541" spans="1:35" x14ac:dyDescent="0.2">
      <c r="A541" s="47" t="s">
        <v>2122</v>
      </c>
      <c r="B541" s="48"/>
      <c r="C541" s="49">
        <v>46976.472000000002</v>
      </c>
      <c r="D541" s="49"/>
      <c r="E541" s="1">
        <f t="shared" si="60"/>
        <v>8419.0115176003637</v>
      </c>
      <c r="F541" s="4">
        <f t="shared" si="61"/>
        <v>8419</v>
      </c>
      <c r="G541" s="1">
        <f t="shared" si="62"/>
        <v>7.2437499984516762E-3</v>
      </c>
      <c r="M541" s="4"/>
      <c r="N541" s="1">
        <f>G541</f>
        <v>7.2437499984516762E-3</v>
      </c>
      <c r="O541" s="4"/>
      <c r="Q541" s="19">
        <f t="shared" si="63"/>
        <v>31957.972000000002</v>
      </c>
      <c r="AD541" s="1" t="s">
        <v>1989</v>
      </c>
      <c r="AI541" s="1" t="s">
        <v>1988</v>
      </c>
    </row>
    <row r="542" spans="1:35" x14ac:dyDescent="0.2">
      <c r="A542" s="47" t="s">
        <v>2123</v>
      </c>
      <c r="B542" s="48"/>
      <c r="C542" s="49">
        <v>46988.418599999997</v>
      </c>
      <c r="D542" s="49"/>
      <c r="E542" s="1">
        <f t="shared" si="60"/>
        <v>8438.0066740469338</v>
      </c>
      <c r="F542" s="4">
        <f t="shared" si="61"/>
        <v>8438</v>
      </c>
      <c r="G542" s="1">
        <f t="shared" si="62"/>
        <v>4.1974999985541217E-3</v>
      </c>
      <c r="M542" s="4">
        <f>G542</f>
        <v>4.1974999985541217E-3</v>
      </c>
      <c r="O542" s="4"/>
      <c r="Q542" s="19">
        <f t="shared" si="63"/>
        <v>31969.918599999997</v>
      </c>
      <c r="AD542" s="1" t="s">
        <v>2009</v>
      </c>
      <c r="AE542" s="1">
        <v>8</v>
      </c>
      <c r="AG542" s="1" t="s">
        <v>1991</v>
      </c>
      <c r="AI542" s="1" t="s">
        <v>1993</v>
      </c>
    </row>
    <row r="543" spans="1:35" x14ac:dyDescent="0.2">
      <c r="A543" s="47" t="s">
        <v>2122</v>
      </c>
      <c r="B543" s="48"/>
      <c r="C543" s="49">
        <v>46988.42</v>
      </c>
      <c r="D543" s="49"/>
      <c r="E543" s="1">
        <f t="shared" si="60"/>
        <v>8438.0089000542521</v>
      </c>
      <c r="F543" s="4">
        <f t="shared" si="61"/>
        <v>8438</v>
      </c>
      <c r="G543" s="1">
        <f t="shared" si="62"/>
        <v>5.597499999566935E-3</v>
      </c>
      <c r="M543" s="4"/>
      <c r="N543" s="1">
        <f>G543</f>
        <v>5.597499999566935E-3</v>
      </c>
      <c r="O543" s="4"/>
      <c r="Q543" s="19">
        <f t="shared" si="63"/>
        <v>31969.919999999998</v>
      </c>
      <c r="AD543" s="1" t="s">
        <v>1989</v>
      </c>
      <c r="AI543" s="1" t="s">
        <v>1988</v>
      </c>
    </row>
    <row r="544" spans="1:35" x14ac:dyDescent="0.2">
      <c r="A544" s="47" t="s">
        <v>2124</v>
      </c>
      <c r="B544" s="48"/>
      <c r="C544" s="49">
        <v>46998.483</v>
      </c>
      <c r="D544" s="49"/>
      <c r="E544" s="1">
        <f t="shared" si="60"/>
        <v>8454.0091226549885</v>
      </c>
      <c r="F544" s="4">
        <f t="shared" si="61"/>
        <v>8454</v>
      </c>
      <c r="G544" s="1">
        <f t="shared" si="62"/>
        <v>5.7374999960302375E-3</v>
      </c>
      <c r="M544" s="4">
        <f>G544</f>
        <v>5.7374999960302375E-3</v>
      </c>
      <c r="O544" s="4"/>
      <c r="Q544" s="19">
        <f t="shared" si="63"/>
        <v>31979.983</v>
      </c>
      <c r="AD544" s="1" t="s">
        <v>1989</v>
      </c>
      <c r="AE544" s="1">
        <v>7</v>
      </c>
      <c r="AG544" s="1" t="s">
        <v>2079</v>
      </c>
      <c r="AI544" s="1" t="s">
        <v>1993</v>
      </c>
    </row>
    <row r="545" spans="1:35" x14ac:dyDescent="0.2">
      <c r="A545" s="47" t="s">
        <v>2124</v>
      </c>
      <c r="B545" s="48"/>
      <c r="C545" s="49">
        <v>47003.523999999998</v>
      </c>
      <c r="D545" s="49"/>
      <c r="E545" s="1">
        <f t="shared" si="60"/>
        <v>8462.0243390050073</v>
      </c>
      <c r="F545" s="4">
        <f t="shared" si="61"/>
        <v>8462</v>
      </c>
      <c r="G545" s="1">
        <f t="shared" si="62"/>
        <v>1.5307499998016283E-2</v>
      </c>
      <c r="M545" s="4">
        <f>G545</f>
        <v>1.5307499998016283E-2</v>
      </c>
      <c r="O545" s="4"/>
      <c r="Q545" s="19">
        <f t="shared" si="63"/>
        <v>31985.023999999998</v>
      </c>
      <c r="AD545" s="1" t="s">
        <v>1989</v>
      </c>
      <c r="AE545" s="1">
        <v>6</v>
      </c>
      <c r="AG545" s="1" t="s">
        <v>2079</v>
      </c>
      <c r="AI545" s="1" t="s">
        <v>1993</v>
      </c>
    </row>
    <row r="546" spans="1:35" x14ac:dyDescent="0.2">
      <c r="A546" s="47" t="s">
        <v>2124</v>
      </c>
      <c r="B546" s="48"/>
      <c r="C546" s="49">
        <v>47005.411</v>
      </c>
      <c r="D546" s="49"/>
      <c r="E546" s="1">
        <f t="shared" si="60"/>
        <v>8465.0246788686291</v>
      </c>
      <c r="F546" s="4">
        <f t="shared" si="61"/>
        <v>8465</v>
      </c>
      <c r="G546" s="1">
        <f t="shared" si="62"/>
        <v>1.5521249995799735E-2</v>
      </c>
      <c r="M546" s="4">
        <f>G546</f>
        <v>1.5521249995799735E-2</v>
      </c>
      <c r="O546" s="4"/>
      <c r="Q546" s="19">
        <f t="shared" si="63"/>
        <v>31986.911</v>
      </c>
      <c r="AD546" s="1" t="s">
        <v>1989</v>
      </c>
      <c r="AE546" s="1">
        <v>10</v>
      </c>
      <c r="AG546" s="1" t="s">
        <v>2079</v>
      </c>
      <c r="AI546" s="1" t="s">
        <v>1993</v>
      </c>
    </row>
    <row r="547" spans="1:35" x14ac:dyDescent="0.2">
      <c r="A547" s="47" t="s">
        <v>2124</v>
      </c>
      <c r="B547" s="48"/>
      <c r="C547" s="49">
        <v>47010.432999999997</v>
      </c>
      <c r="D547" s="49"/>
      <c r="E547" s="1">
        <f t="shared" si="60"/>
        <v>8473.0096851193321</v>
      </c>
      <c r="F547" s="4">
        <f t="shared" si="61"/>
        <v>8473</v>
      </c>
      <c r="G547" s="1">
        <f t="shared" si="62"/>
        <v>6.0912499975529499E-3</v>
      </c>
      <c r="M547" s="4">
        <f>G547</f>
        <v>6.0912499975529499E-3</v>
      </c>
      <c r="O547" s="4"/>
      <c r="Q547" s="19">
        <f t="shared" si="63"/>
        <v>31991.932999999997</v>
      </c>
      <c r="AD547" s="1" t="s">
        <v>1989</v>
      </c>
      <c r="AE547" s="1">
        <v>7</v>
      </c>
      <c r="AG547" s="1" t="s">
        <v>2079</v>
      </c>
      <c r="AI547" s="1" t="s">
        <v>1993</v>
      </c>
    </row>
    <row r="548" spans="1:35" x14ac:dyDescent="0.2">
      <c r="A548" s="54" t="s">
        <v>2172</v>
      </c>
      <c r="B548" s="45"/>
      <c r="C548" s="46">
        <v>47015.461000000003</v>
      </c>
      <c r="D548" s="46"/>
      <c r="E548" s="1">
        <f t="shared" si="60"/>
        <v>8481.0042314014117</v>
      </c>
      <c r="F548" s="4">
        <f t="shared" si="61"/>
        <v>8481</v>
      </c>
      <c r="G548" s="1">
        <f t="shared" si="62"/>
        <v>2.6612500005285256E-3</v>
      </c>
      <c r="I548" s="1">
        <f>G548</f>
        <v>2.6612500005285256E-3</v>
      </c>
      <c r="M548" s="4"/>
      <c r="O548" s="4">
        <f ca="1">+C$11+C$12*F548</f>
        <v>7.413919081932209E-3</v>
      </c>
      <c r="Q548" s="19">
        <f t="shared" si="63"/>
        <v>31996.961000000003</v>
      </c>
    </row>
    <row r="549" spans="1:35" x14ac:dyDescent="0.2">
      <c r="A549" s="47" t="s">
        <v>2124</v>
      </c>
      <c r="B549" s="48"/>
      <c r="C549" s="49">
        <v>47017.347999999998</v>
      </c>
      <c r="D549" s="49"/>
      <c r="E549" s="1">
        <f t="shared" si="60"/>
        <v>8484.0045712650226</v>
      </c>
      <c r="F549" s="4">
        <f t="shared" si="61"/>
        <v>8484</v>
      </c>
      <c r="G549" s="1">
        <f t="shared" si="62"/>
        <v>2.8749999983119778E-3</v>
      </c>
      <c r="M549" s="4">
        <f>G549</f>
        <v>2.8749999983119778E-3</v>
      </c>
      <c r="O549" s="4"/>
      <c r="Q549" s="19">
        <f t="shared" si="63"/>
        <v>31998.847999999998</v>
      </c>
      <c r="AD549" s="1" t="s">
        <v>1989</v>
      </c>
      <c r="AE549" s="1">
        <v>10</v>
      </c>
      <c r="AG549" s="1" t="s">
        <v>2079</v>
      </c>
      <c r="AI549" s="1" t="s">
        <v>1993</v>
      </c>
    </row>
    <row r="550" spans="1:35" x14ac:dyDescent="0.2">
      <c r="A550" s="47" t="s">
        <v>2036</v>
      </c>
      <c r="B550" s="48"/>
      <c r="C550" s="49">
        <v>47023.646999999997</v>
      </c>
      <c r="D550" s="49"/>
      <c r="E550" s="1">
        <f t="shared" si="60"/>
        <v>8494.0200141907881</v>
      </c>
      <c r="F550" s="4">
        <f t="shared" si="61"/>
        <v>8494</v>
      </c>
      <c r="G550" s="1">
        <f t="shared" si="62"/>
        <v>1.2587499993969686E-2</v>
      </c>
      <c r="K550" s="1">
        <f>G550</f>
        <v>1.2587499993969686E-2</v>
      </c>
      <c r="M550" s="4"/>
      <c r="O550" s="4"/>
      <c r="Q550" s="19">
        <f t="shared" si="63"/>
        <v>32005.146999999997</v>
      </c>
      <c r="AD550" s="1" t="s">
        <v>1989</v>
      </c>
      <c r="AE550" s="1">
        <v>13</v>
      </c>
      <c r="AG550" s="1" t="s">
        <v>2039</v>
      </c>
      <c r="AI550" s="1" t="s">
        <v>2037</v>
      </c>
    </row>
    <row r="551" spans="1:35" x14ac:dyDescent="0.2">
      <c r="A551" s="47" t="s">
        <v>2125</v>
      </c>
      <c r="B551" s="48"/>
      <c r="C551" s="49">
        <v>47032.447</v>
      </c>
      <c r="D551" s="49"/>
      <c r="E551" s="1">
        <f t="shared" si="60"/>
        <v>8508.0120601896451</v>
      </c>
      <c r="F551" s="4">
        <f t="shared" si="61"/>
        <v>8508</v>
      </c>
      <c r="G551" s="1">
        <f t="shared" si="62"/>
        <v>7.5849999993806705E-3</v>
      </c>
      <c r="M551" s="4"/>
      <c r="N551" s="1">
        <f>G551</f>
        <v>7.5849999993806705E-3</v>
      </c>
      <c r="O551" s="4"/>
      <c r="Q551" s="19">
        <f t="shared" si="63"/>
        <v>32013.947</v>
      </c>
      <c r="AD551" s="1" t="s">
        <v>1989</v>
      </c>
      <c r="AI551" s="1" t="s">
        <v>1988</v>
      </c>
    </row>
    <row r="552" spans="1:35" x14ac:dyDescent="0.2">
      <c r="A552" s="47" t="s">
        <v>2036</v>
      </c>
      <c r="B552" s="48"/>
      <c r="C552" s="49">
        <v>47040.618000000002</v>
      </c>
      <c r="D552" s="49"/>
      <c r="E552" s="1">
        <f t="shared" si="60"/>
        <v>8521.0039929006271</v>
      </c>
      <c r="F552" s="4">
        <f t="shared" si="61"/>
        <v>8521</v>
      </c>
      <c r="G552" s="1">
        <f t="shared" si="62"/>
        <v>2.5112500006798655E-3</v>
      </c>
      <c r="K552" s="1">
        <f>G552</f>
        <v>2.5112500006798655E-3</v>
      </c>
      <c r="M552" s="4"/>
      <c r="O552" s="4"/>
      <c r="Q552" s="19">
        <f t="shared" si="63"/>
        <v>32022.118000000002</v>
      </c>
      <c r="AD552" s="1" t="s">
        <v>1989</v>
      </c>
      <c r="AE552" s="1">
        <v>12</v>
      </c>
      <c r="AG552" s="1" t="s">
        <v>2039</v>
      </c>
      <c r="AI552" s="1" t="s">
        <v>2037</v>
      </c>
    </row>
    <row r="553" spans="1:35" x14ac:dyDescent="0.2">
      <c r="A553" s="47" t="s">
        <v>2125</v>
      </c>
      <c r="B553" s="48"/>
      <c r="C553" s="49">
        <v>47044.391600000003</v>
      </c>
      <c r="D553" s="49"/>
      <c r="E553" s="1">
        <f t="shared" si="60"/>
        <v>8527.0040366257708</v>
      </c>
      <c r="F553" s="4">
        <f t="shared" si="61"/>
        <v>8527</v>
      </c>
      <c r="G553" s="1">
        <f t="shared" si="62"/>
        <v>2.5387499990756623E-3</v>
      </c>
      <c r="M553" s="4"/>
      <c r="N553" s="1">
        <f>G553</f>
        <v>2.5387499990756623E-3</v>
      </c>
      <c r="O553" s="4"/>
      <c r="Q553" s="19">
        <f t="shared" si="63"/>
        <v>32025.891600000003</v>
      </c>
      <c r="AD553" s="1" t="s">
        <v>2009</v>
      </c>
      <c r="AI553" s="1" t="s">
        <v>1988</v>
      </c>
    </row>
    <row r="554" spans="1:35" x14ac:dyDescent="0.2">
      <c r="A554" s="47" t="s">
        <v>2124</v>
      </c>
      <c r="B554" s="48"/>
      <c r="C554" s="49">
        <v>47051.313000000002</v>
      </c>
      <c r="D554" s="49"/>
      <c r="E554" s="1">
        <f t="shared" si="60"/>
        <v>8538.0090988049124</v>
      </c>
      <c r="F554" s="4">
        <f t="shared" si="61"/>
        <v>8538</v>
      </c>
      <c r="G554" s="1">
        <f t="shared" si="62"/>
        <v>5.7224999982281588E-3</v>
      </c>
      <c r="M554" s="4">
        <f>G554</f>
        <v>5.7224999982281588E-3</v>
      </c>
      <c r="O554" s="4"/>
      <c r="Q554" s="19">
        <f t="shared" si="63"/>
        <v>32032.813000000002</v>
      </c>
      <c r="AD554" s="1" t="s">
        <v>1989</v>
      </c>
      <c r="AE554" s="1">
        <v>8</v>
      </c>
      <c r="AG554" s="1" t="s">
        <v>2079</v>
      </c>
      <c r="AI554" s="1" t="s">
        <v>1993</v>
      </c>
    </row>
    <row r="555" spans="1:35" x14ac:dyDescent="0.2">
      <c r="A555" s="47" t="s">
        <v>2124</v>
      </c>
      <c r="B555" s="48"/>
      <c r="C555" s="49">
        <v>47056.341999999997</v>
      </c>
      <c r="D555" s="49"/>
      <c r="E555" s="1">
        <f t="shared" si="60"/>
        <v>8546.0052350922015</v>
      </c>
      <c r="F555" s="4">
        <f t="shared" si="61"/>
        <v>8546</v>
      </c>
      <c r="G555" s="1">
        <f t="shared" si="62"/>
        <v>3.2924999977694824E-3</v>
      </c>
      <c r="M555" s="4">
        <f>G555</f>
        <v>3.2924999977694824E-3</v>
      </c>
      <c r="O555" s="4"/>
      <c r="Q555" s="19">
        <f t="shared" si="63"/>
        <v>32037.841999999997</v>
      </c>
      <c r="AD555" s="1" t="s">
        <v>1989</v>
      </c>
      <c r="AE555" s="1">
        <v>8</v>
      </c>
      <c r="AG555" s="1" t="s">
        <v>2079</v>
      </c>
      <c r="AI555" s="1" t="s">
        <v>1993</v>
      </c>
    </row>
    <row r="556" spans="1:35" x14ac:dyDescent="0.2">
      <c r="A556" s="47" t="s">
        <v>2126</v>
      </c>
      <c r="B556" s="48"/>
      <c r="C556" s="49">
        <v>47061.374000000003</v>
      </c>
      <c r="D556" s="49"/>
      <c r="E556" s="1">
        <f t="shared" si="60"/>
        <v>8554.0061413951917</v>
      </c>
      <c r="F556" s="4">
        <f t="shared" si="61"/>
        <v>8554</v>
      </c>
      <c r="G556" s="1">
        <f t="shared" si="62"/>
        <v>3.8625000015599653E-3</v>
      </c>
      <c r="M556" s="4"/>
      <c r="N556" s="1">
        <f>G556</f>
        <v>3.8625000015599653E-3</v>
      </c>
      <c r="O556" s="4"/>
      <c r="Q556" s="19">
        <f t="shared" si="63"/>
        <v>32042.874000000003</v>
      </c>
      <c r="AD556" s="1" t="s">
        <v>1989</v>
      </c>
      <c r="AI556" s="1" t="s">
        <v>1988</v>
      </c>
    </row>
    <row r="557" spans="1:35" x14ac:dyDescent="0.2">
      <c r="A557" s="47" t="s">
        <v>2036</v>
      </c>
      <c r="B557" s="48"/>
      <c r="C557" s="49">
        <v>47062.624000000003</v>
      </c>
      <c r="D557" s="49"/>
      <c r="E557" s="1">
        <f t="shared" si="60"/>
        <v>8555.9936479291191</v>
      </c>
      <c r="F557" s="4">
        <f t="shared" si="61"/>
        <v>8556</v>
      </c>
      <c r="G557" s="1">
        <f t="shared" si="62"/>
        <v>-3.9949999991222285E-3</v>
      </c>
      <c r="K557" s="1">
        <f>G557</f>
        <v>-3.9949999991222285E-3</v>
      </c>
      <c r="M557" s="4"/>
      <c r="O557" s="4"/>
      <c r="Q557" s="19">
        <f t="shared" si="63"/>
        <v>32044.124000000003</v>
      </c>
      <c r="AD557" s="1" t="s">
        <v>1989</v>
      </c>
      <c r="AE557" s="1">
        <v>16</v>
      </c>
      <c r="AG557" s="1" t="s">
        <v>2038</v>
      </c>
      <c r="AI557" s="1" t="s">
        <v>2037</v>
      </c>
    </row>
    <row r="558" spans="1:35" x14ac:dyDescent="0.2">
      <c r="A558" s="47" t="s">
        <v>2036</v>
      </c>
      <c r="B558" s="48"/>
      <c r="C558" s="49">
        <v>47062.631999999998</v>
      </c>
      <c r="D558" s="49"/>
      <c r="E558" s="1">
        <f t="shared" si="60"/>
        <v>8556.0063679709274</v>
      </c>
      <c r="F558" s="4">
        <f t="shared" si="61"/>
        <v>8556</v>
      </c>
      <c r="G558" s="1">
        <f t="shared" si="62"/>
        <v>4.0049999952316284E-3</v>
      </c>
      <c r="J558" s="1">
        <f>G558</f>
        <v>4.0049999952316284E-3</v>
      </c>
      <c r="M558" s="4"/>
      <c r="O558" s="4"/>
      <c r="Q558" s="19">
        <f t="shared" si="63"/>
        <v>32044.131999999998</v>
      </c>
      <c r="AE558" s="1">
        <v>8</v>
      </c>
      <c r="AG558" s="1" t="s">
        <v>2120</v>
      </c>
    </row>
    <row r="559" spans="1:35" x14ac:dyDescent="0.2">
      <c r="A559" s="54" t="s">
        <v>2128</v>
      </c>
      <c r="B559" s="45" t="s">
        <v>2232</v>
      </c>
      <c r="C559" s="46">
        <v>47082.756939999999</v>
      </c>
      <c r="D559" s="46">
        <v>6.0999999999999997E-4</v>
      </c>
      <c r="E559" s="1">
        <f t="shared" si="60"/>
        <v>8588.0051277668535</v>
      </c>
      <c r="F559" s="4">
        <f t="shared" si="61"/>
        <v>8588</v>
      </c>
      <c r="G559" s="1">
        <f t="shared" si="62"/>
        <v>3.2250000003841706E-3</v>
      </c>
      <c r="I559" s="1">
        <f>G559</f>
        <v>3.2250000003841706E-3</v>
      </c>
      <c r="M559" s="4"/>
      <c r="O559" s="4">
        <f ca="1">+C$11+C$12*F559</f>
        <v>7.3885129641564785E-3</v>
      </c>
      <c r="Q559" s="19">
        <f t="shared" si="63"/>
        <v>32064.256939999999</v>
      </c>
    </row>
    <row r="560" spans="1:35" x14ac:dyDescent="0.2">
      <c r="A560" s="47" t="s">
        <v>2124</v>
      </c>
      <c r="B560" s="48"/>
      <c r="C560" s="49">
        <v>47083.381999999998</v>
      </c>
      <c r="D560" s="49"/>
      <c r="E560" s="1">
        <f t="shared" si="60"/>
        <v>8588.9989764341281</v>
      </c>
      <c r="F560" s="4">
        <f t="shared" si="61"/>
        <v>8589</v>
      </c>
      <c r="G560" s="1">
        <f t="shared" si="62"/>
        <v>-6.4375000511063263E-4</v>
      </c>
      <c r="M560" s="4">
        <f>G560</f>
        <v>-6.4375000511063263E-4</v>
      </c>
      <c r="O560" s="4"/>
      <c r="Q560" s="19">
        <f t="shared" si="63"/>
        <v>32064.881999999998</v>
      </c>
      <c r="AD560" s="1" t="s">
        <v>1989</v>
      </c>
      <c r="AE560" s="1">
        <v>8</v>
      </c>
      <c r="AG560" s="1" t="s">
        <v>2079</v>
      </c>
      <c r="AI560" s="1" t="s">
        <v>1993</v>
      </c>
    </row>
    <row r="561" spans="1:35" x14ac:dyDescent="0.2">
      <c r="A561" s="47" t="s">
        <v>2124</v>
      </c>
      <c r="B561" s="48"/>
      <c r="C561" s="49">
        <v>47086.536</v>
      </c>
      <c r="D561" s="49"/>
      <c r="E561" s="1">
        <f t="shared" si="60"/>
        <v>8594.0138529205378</v>
      </c>
      <c r="F561" s="4">
        <f t="shared" si="61"/>
        <v>8594</v>
      </c>
      <c r="G561" s="1">
        <f t="shared" si="62"/>
        <v>8.7124999990919605E-3</v>
      </c>
      <c r="M561" s="4">
        <f>G561</f>
        <v>8.7124999990919605E-3</v>
      </c>
      <c r="O561" s="4"/>
      <c r="Q561" s="19">
        <f t="shared" si="63"/>
        <v>32068.036</v>
      </c>
      <c r="AD561" s="1" t="s">
        <v>1989</v>
      </c>
      <c r="AE561" s="1">
        <v>17</v>
      </c>
      <c r="AG561" s="1" t="s">
        <v>2129</v>
      </c>
      <c r="AI561" s="1" t="s">
        <v>1993</v>
      </c>
    </row>
    <row r="562" spans="1:35" x14ac:dyDescent="0.2">
      <c r="A562" s="47" t="s">
        <v>2036</v>
      </c>
      <c r="B562" s="48"/>
      <c r="C562" s="49">
        <v>47111.680999999997</v>
      </c>
      <c r="D562" s="49"/>
      <c r="E562" s="1">
        <f t="shared" si="60"/>
        <v>8633.9945343570234</v>
      </c>
      <c r="F562" s="4">
        <f t="shared" si="61"/>
        <v>8634</v>
      </c>
      <c r="G562" s="1">
        <f t="shared" si="62"/>
        <v>-3.4375000032014214E-3</v>
      </c>
      <c r="K562" s="1">
        <f>G562</f>
        <v>-3.4375000032014214E-3</v>
      </c>
      <c r="M562" s="4"/>
      <c r="O562" s="4"/>
      <c r="Q562" s="19">
        <f t="shared" si="63"/>
        <v>32093.180999999997</v>
      </c>
      <c r="AD562" s="1" t="s">
        <v>1989</v>
      </c>
      <c r="AE562" s="1">
        <v>8</v>
      </c>
      <c r="AG562" s="1" t="s">
        <v>2113</v>
      </c>
      <c r="AI562" s="1" t="s">
        <v>2037</v>
      </c>
    </row>
    <row r="563" spans="1:35" x14ac:dyDescent="0.2">
      <c r="A563" s="47" t="s">
        <v>2130</v>
      </c>
      <c r="B563" s="48"/>
      <c r="C563" s="49">
        <v>47137.462</v>
      </c>
      <c r="D563" s="49"/>
      <c r="E563" s="1">
        <f t="shared" si="60"/>
        <v>8674.9864591179794</v>
      </c>
      <c r="F563" s="4">
        <f t="shared" si="61"/>
        <v>8675</v>
      </c>
      <c r="G563" s="1">
        <f t="shared" si="62"/>
        <v>-8.5162500035949051E-3</v>
      </c>
      <c r="M563" s="4">
        <f>G563</f>
        <v>-8.5162500035949051E-3</v>
      </c>
      <c r="O563" s="4"/>
      <c r="Q563" s="19">
        <f t="shared" si="63"/>
        <v>32118.962</v>
      </c>
      <c r="AD563" s="1" t="s">
        <v>1989</v>
      </c>
      <c r="AE563" s="1">
        <v>14</v>
      </c>
      <c r="AG563" s="1" t="s">
        <v>2129</v>
      </c>
      <c r="AI563" s="1" t="s">
        <v>1993</v>
      </c>
    </row>
    <row r="564" spans="1:35" x14ac:dyDescent="0.2">
      <c r="A564" s="47" t="s">
        <v>2130</v>
      </c>
      <c r="B564" s="48"/>
      <c r="C564" s="49">
        <v>47137.476000000002</v>
      </c>
      <c r="D564" s="49"/>
      <c r="E564" s="1">
        <f t="shared" si="60"/>
        <v>8675.0087191911643</v>
      </c>
      <c r="F564" s="4">
        <f t="shared" si="61"/>
        <v>8675</v>
      </c>
      <c r="G564" s="1">
        <f t="shared" si="62"/>
        <v>5.4837499992572702E-3</v>
      </c>
      <c r="M564" s="4">
        <f>G564</f>
        <v>5.4837499992572702E-3</v>
      </c>
      <c r="O564" s="4"/>
      <c r="Q564" s="19">
        <f t="shared" si="63"/>
        <v>32118.976000000002</v>
      </c>
      <c r="AD564" s="1" t="s">
        <v>1989</v>
      </c>
      <c r="AE564" s="1">
        <v>14</v>
      </c>
      <c r="AG564" s="1" t="s">
        <v>2131</v>
      </c>
      <c r="AI564" s="1" t="s">
        <v>1993</v>
      </c>
    </row>
    <row r="565" spans="1:35" x14ac:dyDescent="0.2">
      <c r="A565" s="47" t="s">
        <v>2132</v>
      </c>
      <c r="B565" s="48"/>
      <c r="C565" s="49">
        <v>47166.400000000001</v>
      </c>
      <c r="D565" s="49"/>
      <c r="E565" s="1">
        <f t="shared" si="60"/>
        <v>8720.9980303810244</v>
      </c>
      <c r="F565" s="4">
        <f t="shared" si="61"/>
        <v>8721</v>
      </c>
      <c r="G565" s="1">
        <f t="shared" si="62"/>
        <v>-1.2387500028125942E-3</v>
      </c>
      <c r="M565" s="4"/>
      <c r="N565" s="1">
        <f>G565</f>
        <v>-1.2387500028125942E-3</v>
      </c>
      <c r="O565" s="4"/>
      <c r="Q565" s="19">
        <f t="shared" si="63"/>
        <v>32147.9</v>
      </c>
      <c r="AD565" s="1" t="s">
        <v>1989</v>
      </c>
      <c r="AI565" s="1" t="s">
        <v>1988</v>
      </c>
    </row>
    <row r="566" spans="1:35" x14ac:dyDescent="0.2">
      <c r="A566" s="46" t="s">
        <v>2128</v>
      </c>
      <c r="B566" s="45" t="s">
        <v>2226</v>
      </c>
      <c r="C566" s="46">
        <v>47208.577140000001</v>
      </c>
      <c r="D566" s="46">
        <v>9.6000000000000002E-4</v>
      </c>
      <c r="E566" s="1">
        <f t="shared" si="60"/>
        <v>8788.0599034469305</v>
      </c>
      <c r="F566" s="4">
        <f t="shared" si="61"/>
        <v>8788</v>
      </c>
      <c r="G566" s="1">
        <f t="shared" si="62"/>
        <v>3.7674999999580905E-2</v>
      </c>
      <c r="M566" s="4"/>
      <c r="N566" s="1">
        <f>G566</f>
        <v>3.7674999999580905E-2</v>
      </c>
      <c r="O566" s="4">
        <f ca="1">+C$11+C$12*F566</f>
        <v>7.3410248935476376E-3</v>
      </c>
      <c r="Q566" s="19">
        <f t="shared" si="63"/>
        <v>32190.077140000001</v>
      </c>
    </row>
    <row r="567" spans="1:35" x14ac:dyDescent="0.2">
      <c r="A567" s="47" t="s">
        <v>2133</v>
      </c>
      <c r="B567" s="48"/>
      <c r="C567" s="49">
        <v>47212.315000000002</v>
      </c>
      <c r="D567" s="49"/>
      <c r="E567" s="1">
        <f t="shared" si="60"/>
        <v>8794.0031203852577</v>
      </c>
      <c r="F567" s="4">
        <f t="shared" si="61"/>
        <v>8794</v>
      </c>
      <c r="G567" s="1">
        <f t="shared" si="62"/>
        <v>1.9624999986262992E-3</v>
      </c>
      <c r="M567" s="4"/>
      <c r="N567" s="1">
        <f>G567</f>
        <v>1.9624999986262992E-3</v>
      </c>
      <c r="O567" s="4"/>
      <c r="Q567" s="19">
        <f t="shared" si="63"/>
        <v>32193.815000000002</v>
      </c>
      <c r="AD567" s="1" t="s">
        <v>1989</v>
      </c>
      <c r="AI567" s="1" t="s">
        <v>1988</v>
      </c>
    </row>
    <row r="568" spans="1:35" x14ac:dyDescent="0.2">
      <c r="A568" s="47" t="s">
        <v>2130</v>
      </c>
      <c r="B568" s="48"/>
      <c r="C568" s="49">
        <v>47274.578000000001</v>
      </c>
      <c r="D568" s="49"/>
      <c r="E568" s="1">
        <f t="shared" si="60"/>
        <v>8893.0016158428116</v>
      </c>
      <c r="F568" s="4">
        <f t="shared" si="61"/>
        <v>8893</v>
      </c>
      <c r="G568" s="1">
        <f t="shared" si="62"/>
        <v>1.0162499966099858E-3</v>
      </c>
      <c r="M568" s="4">
        <f>G568</f>
        <v>1.0162499966099858E-3</v>
      </c>
      <c r="O568" s="4"/>
      <c r="Q568" s="19">
        <f t="shared" si="63"/>
        <v>32256.078000000001</v>
      </c>
      <c r="AD568" s="1" t="s">
        <v>1989</v>
      </c>
      <c r="AE568" s="1">
        <v>26</v>
      </c>
      <c r="AG568" s="1" t="s">
        <v>2134</v>
      </c>
      <c r="AI568" s="1" t="s">
        <v>1993</v>
      </c>
    </row>
    <row r="569" spans="1:35" x14ac:dyDescent="0.2">
      <c r="A569" s="47" t="s">
        <v>2036</v>
      </c>
      <c r="B569" s="48"/>
      <c r="C569" s="49">
        <v>47316.718000000001</v>
      </c>
      <c r="D569" s="49"/>
      <c r="E569" s="1">
        <f t="shared" si="60"/>
        <v>8960.004436114581</v>
      </c>
      <c r="F569" s="4">
        <f t="shared" si="61"/>
        <v>8960</v>
      </c>
      <c r="G569" s="1">
        <f t="shared" si="62"/>
        <v>2.789999998640269E-3</v>
      </c>
      <c r="K569" s="1">
        <f>G569</f>
        <v>2.789999998640269E-3</v>
      </c>
      <c r="M569" s="4"/>
      <c r="O569" s="4"/>
      <c r="Q569" s="19">
        <f t="shared" si="63"/>
        <v>32298.218000000001</v>
      </c>
      <c r="AD569" s="1" t="s">
        <v>1989</v>
      </c>
      <c r="AE569" s="1">
        <v>12</v>
      </c>
      <c r="AG569" s="1" t="s">
        <v>2038</v>
      </c>
      <c r="AI569" s="1" t="s">
        <v>2037</v>
      </c>
    </row>
    <row r="570" spans="1:35" x14ac:dyDescent="0.2">
      <c r="A570" s="47" t="s">
        <v>2130</v>
      </c>
      <c r="B570" s="48"/>
      <c r="C570" s="49">
        <v>47327.41</v>
      </c>
      <c r="D570" s="49"/>
      <c r="E570" s="1">
        <f t="shared" si="60"/>
        <v>8977.0047720031907</v>
      </c>
      <c r="F570" s="4">
        <f t="shared" si="61"/>
        <v>8977</v>
      </c>
      <c r="G570" s="1">
        <f t="shared" si="62"/>
        <v>3.0012499992153607E-3</v>
      </c>
      <c r="M570" s="4">
        <f>G570</f>
        <v>3.0012499992153607E-3</v>
      </c>
      <c r="O570" s="4"/>
      <c r="Q570" s="19">
        <f t="shared" si="63"/>
        <v>32308.910000000003</v>
      </c>
      <c r="AD570" s="1" t="s">
        <v>1989</v>
      </c>
      <c r="AE570" s="1">
        <v>19</v>
      </c>
      <c r="AG570" s="1" t="s">
        <v>2134</v>
      </c>
      <c r="AI570" s="1" t="s">
        <v>1993</v>
      </c>
    </row>
    <row r="571" spans="1:35" x14ac:dyDescent="0.2">
      <c r="A571" s="47" t="s">
        <v>2135</v>
      </c>
      <c r="B571" s="48"/>
      <c r="C571" s="49">
        <v>47352.569000000003</v>
      </c>
      <c r="D571" s="49"/>
      <c r="E571" s="1">
        <f t="shared" si="60"/>
        <v>9017.0077135128595</v>
      </c>
      <c r="F571" s="4">
        <f t="shared" si="61"/>
        <v>9017</v>
      </c>
      <c r="G571" s="1">
        <f t="shared" si="62"/>
        <v>4.8512499997741543E-3</v>
      </c>
      <c r="M571" s="4">
        <f>G571</f>
        <v>4.8512499997741543E-3</v>
      </c>
      <c r="O571" s="4"/>
      <c r="Q571" s="19">
        <f t="shared" si="63"/>
        <v>32334.069000000003</v>
      </c>
      <c r="AD571" s="1" t="s">
        <v>1989</v>
      </c>
      <c r="AE571" s="1">
        <v>19</v>
      </c>
      <c r="AG571" s="1" t="s">
        <v>2134</v>
      </c>
      <c r="AI571" s="1" t="s">
        <v>1993</v>
      </c>
    </row>
    <row r="572" spans="1:35" x14ac:dyDescent="0.2">
      <c r="A572" s="47" t="s">
        <v>2135</v>
      </c>
      <c r="B572" s="48"/>
      <c r="C572" s="49">
        <v>47354.453999999998</v>
      </c>
      <c r="D572" s="49"/>
      <c r="E572" s="1">
        <f t="shared" si="60"/>
        <v>9020.0048733660151</v>
      </c>
      <c r="F572" s="4">
        <f t="shared" si="61"/>
        <v>9020</v>
      </c>
      <c r="G572" s="1">
        <f t="shared" si="62"/>
        <v>3.0649999971501529E-3</v>
      </c>
      <c r="M572" s="4">
        <f>G572</f>
        <v>3.0649999971501529E-3</v>
      </c>
      <c r="O572" s="4"/>
      <c r="Q572" s="19">
        <f t="shared" si="63"/>
        <v>32335.953999999998</v>
      </c>
      <c r="AE572" s="1">
        <v>21</v>
      </c>
      <c r="AG572" s="1" t="s">
        <v>2134</v>
      </c>
      <c r="AI572" s="1" t="s">
        <v>1993</v>
      </c>
    </row>
    <row r="573" spans="1:35" x14ac:dyDescent="0.2">
      <c r="A573" s="47" t="s">
        <v>2122</v>
      </c>
      <c r="B573" s="48"/>
      <c r="C573" s="49">
        <v>47354.466999999997</v>
      </c>
      <c r="D573" s="49"/>
      <c r="E573" s="1">
        <f t="shared" si="60"/>
        <v>9020.0255434339651</v>
      </c>
      <c r="F573" s="4">
        <f t="shared" si="61"/>
        <v>9020</v>
      </c>
      <c r="G573" s="1">
        <f t="shared" si="62"/>
        <v>1.6064999996160623E-2</v>
      </c>
      <c r="M573" s="4"/>
      <c r="N573" s="1">
        <f>G573</f>
        <v>1.6064999996160623E-2</v>
      </c>
      <c r="O573" s="4"/>
      <c r="Q573" s="19">
        <f t="shared" si="63"/>
        <v>32335.966999999997</v>
      </c>
      <c r="AD573" s="1" t="s">
        <v>1989</v>
      </c>
      <c r="AI573" s="1" t="s">
        <v>1988</v>
      </c>
    </row>
    <row r="574" spans="1:35" x14ac:dyDescent="0.2">
      <c r="A574" s="47" t="s">
        <v>2130</v>
      </c>
      <c r="B574" s="48"/>
      <c r="C574" s="49">
        <v>47366.409</v>
      </c>
      <c r="D574" s="49"/>
      <c r="E574" s="1">
        <f t="shared" si="60"/>
        <v>9039.0133858565023</v>
      </c>
      <c r="F574" s="4">
        <f t="shared" si="61"/>
        <v>9039</v>
      </c>
      <c r="G574" s="1">
        <f t="shared" si="62"/>
        <v>8.4187499960535206E-3</v>
      </c>
      <c r="M574" s="4">
        <f>G574</f>
        <v>8.4187499960535206E-3</v>
      </c>
      <c r="O574" s="4"/>
      <c r="Q574" s="19">
        <f t="shared" si="63"/>
        <v>32347.909</v>
      </c>
      <c r="AD574" s="1" t="s">
        <v>1989</v>
      </c>
      <c r="AE574" s="1">
        <v>7</v>
      </c>
      <c r="AG574" s="1" t="s">
        <v>2079</v>
      </c>
      <c r="AI574" s="1" t="s">
        <v>1993</v>
      </c>
    </row>
    <row r="575" spans="1:35" x14ac:dyDescent="0.2">
      <c r="A575" s="46" t="s">
        <v>2210</v>
      </c>
      <c r="B575" s="45" t="s">
        <v>2226</v>
      </c>
      <c r="C575" s="46">
        <v>47381.4974</v>
      </c>
      <c r="D575" s="46" t="s">
        <v>2279</v>
      </c>
      <c r="E575" s="1">
        <f t="shared" si="60"/>
        <v>9063.0040207257152</v>
      </c>
      <c r="F575" s="4">
        <f t="shared" si="61"/>
        <v>9063</v>
      </c>
      <c r="G575" s="1">
        <f t="shared" si="62"/>
        <v>2.5287499956903048E-3</v>
      </c>
      <c r="M575" s="4"/>
      <c r="N575" s="1">
        <f>G575</f>
        <v>2.5287499956903048E-3</v>
      </c>
      <c r="O575" s="4">
        <f ca="1">+C$11+C$12*F575</f>
        <v>7.2757287964604813E-3</v>
      </c>
      <c r="Q575" s="19">
        <f t="shared" si="63"/>
        <v>32362.9974</v>
      </c>
    </row>
    <row r="576" spans="1:35" x14ac:dyDescent="0.2">
      <c r="A576" s="54" t="s">
        <v>2210</v>
      </c>
      <c r="B576" s="45" t="s">
        <v>2226</v>
      </c>
      <c r="C576" s="52">
        <v>47381.498800000001</v>
      </c>
      <c r="D576" s="46"/>
      <c r="E576" s="1">
        <f t="shared" si="60"/>
        <v>9063.0062467330354</v>
      </c>
      <c r="F576" s="4">
        <f t="shared" si="61"/>
        <v>9063</v>
      </c>
      <c r="G576" s="1">
        <f t="shared" si="62"/>
        <v>3.9287499967031181E-3</v>
      </c>
      <c r="I576" s="1">
        <f>G576</f>
        <v>3.9287499967031181E-3</v>
      </c>
      <c r="M576" s="4"/>
      <c r="O576" s="4">
        <f ca="1">+C$11+C$12*F576</f>
        <v>7.2757287964604813E-3</v>
      </c>
      <c r="Q576" s="19">
        <f t="shared" si="63"/>
        <v>32362.998800000001</v>
      </c>
    </row>
    <row r="577" spans="1:35" x14ac:dyDescent="0.2">
      <c r="A577" s="51" t="s">
        <v>2210</v>
      </c>
      <c r="B577" s="52" t="s">
        <v>2226</v>
      </c>
      <c r="C577" s="52">
        <v>47381.498800000001</v>
      </c>
      <c r="D577" s="47"/>
      <c r="E577" s="1">
        <f t="shared" si="60"/>
        <v>9063.0062467330354</v>
      </c>
      <c r="F577" s="4">
        <f t="shared" si="61"/>
        <v>9063</v>
      </c>
      <c r="G577" s="1">
        <f t="shared" si="62"/>
        <v>3.9287499967031181E-3</v>
      </c>
      <c r="I577" s="1">
        <f>G577</f>
        <v>3.9287499967031181E-3</v>
      </c>
      <c r="M577" s="4"/>
      <c r="O577" s="4">
        <f ca="1">+C$11+C$12*F577</f>
        <v>7.2757287964604813E-3</v>
      </c>
      <c r="Q577" s="19">
        <f t="shared" si="63"/>
        <v>32362.998800000001</v>
      </c>
    </row>
    <row r="578" spans="1:35" x14ac:dyDescent="0.2">
      <c r="A578" s="47" t="s">
        <v>2122</v>
      </c>
      <c r="B578" s="48"/>
      <c r="C578" s="49">
        <v>47388.404999999999</v>
      </c>
      <c r="D578" s="49"/>
      <c r="E578" s="1">
        <f t="shared" si="60"/>
        <v>9073.9871408327199</v>
      </c>
      <c r="F578" s="4">
        <f t="shared" si="61"/>
        <v>9074</v>
      </c>
      <c r="G578" s="1">
        <f t="shared" si="62"/>
        <v>-8.0875000057858415E-3</v>
      </c>
      <c r="M578" s="4"/>
      <c r="N578" s="1">
        <f t="shared" ref="N578:N585" si="64">G578</f>
        <v>-8.0875000057858415E-3</v>
      </c>
      <c r="O578" s="4"/>
      <c r="Q578" s="19">
        <f t="shared" si="63"/>
        <v>32369.904999999999</v>
      </c>
      <c r="AD578" s="1" t="s">
        <v>1989</v>
      </c>
      <c r="AI578" s="1" t="s">
        <v>1988</v>
      </c>
    </row>
    <row r="579" spans="1:35" x14ac:dyDescent="0.2">
      <c r="A579" s="47" t="s">
        <v>2122</v>
      </c>
      <c r="B579" s="48"/>
      <c r="C579" s="49">
        <v>47388.413</v>
      </c>
      <c r="D579" s="49"/>
      <c r="E579" s="1">
        <f t="shared" si="60"/>
        <v>9073.9998608745409</v>
      </c>
      <c r="F579" s="4">
        <f t="shared" si="61"/>
        <v>9074</v>
      </c>
      <c r="G579" s="1">
        <f t="shared" si="62"/>
        <v>-8.7500004156026989E-5</v>
      </c>
      <c r="M579" s="4"/>
      <c r="N579" s="1">
        <f t="shared" si="64"/>
        <v>-8.7500004156026989E-5</v>
      </c>
      <c r="O579" s="4"/>
      <c r="Q579" s="19">
        <f t="shared" si="63"/>
        <v>32369.913</v>
      </c>
      <c r="AD579" s="1" t="s">
        <v>1989</v>
      </c>
      <c r="AI579" s="1" t="s">
        <v>1988</v>
      </c>
    </row>
    <row r="580" spans="1:35" x14ac:dyDescent="0.2">
      <c r="A580" s="47" t="s">
        <v>2122</v>
      </c>
      <c r="B580" s="48"/>
      <c r="C580" s="49">
        <v>47388.417000000001</v>
      </c>
      <c r="D580" s="49"/>
      <c r="E580" s="1">
        <f t="shared" si="60"/>
        <v>9074.0062208954496</v>
      </c>
      <c r="F580" s="4">
        <f t="shared" si="61"/>
        <v>9074</v>
      </c>
      <c r="G580" s="1">
        <f t="shared" si="62"/>
        <v>3.9124999966588803E-3</v>
      </c>
      <c r="M580" s="4"/>
      <c r="N580" s="1">
        <f t="shared" si="64"/>
        <v>3.9124999966588803E-3</v>
      </c>
      <c r="O580" s="4"/>
      <c r="Q580" s="19">
        <f t="shared" si="63"/>
        <v>32369.917000000001</v>
      </c>
      <c r="AD580" s="1" t="s">
        <v>1989</v>
      </c>
      <c r="AI580" s="1" t="s">
        <v>1988</v>
      </c>
    </row>
    <row r="581" spans="1:35" x14ac:dyDescent="0.2">
      <c r="A581" s="47" t="s">
        <v>2122</v>
      </c>
      <c r="B581" s="48"/>
      <c r="C581" s="49">
        <v>47388.419000000002</v>
      </c>
      <c r="D581" s="49"/>
      <c r="E581" s="1">
        <f t="shared" si="60"/>
        <v>9074.0094009059048</v>
      </c>
      <c r="F581" s="4">
        <f t="shared" si="61"/>
        <v>9074</v>
      </c>
      <c r="G581" s="1">
        <f t="shared" si="62"/>
        <v>5.9124999970663339E-3</v>
      </c>
      <c r="M581" s="4"/>
      <c r="N581" s="1">
        <f t="shared" si="64"/>
        <v>5.9124999970663339E-3</v>
      </c>
      <c r="O581" s="4"/>
      <c r="Q581" s="19">
        <f t="shared" si="63"/>
        <v>32369.919000000002</v>
      </c>
      <c r="AD581" s="1" t="s">
        <v>1989</v>
      </c>
      <c r="AI581" s="1" t="s">
        <v>1988</v>
      </c>
    </row>
    <row r="582" spans="1:35" x14ac:dyDescent="0.2">
      <c r="A582" s="47" t="s">
        <v>2122</v>
      </c>
      <c r="B582" s="48"/>
      <c r="C582" s="49">
        <v>47388.421000000002</v>
      </c>
      <c r="D582" s="49"/>
      <c r="E582" s="1">
        <f t="shared" si="60"/>
        <v>9074.0125809163601</v>
      </c>
      <c r="F582" s="4">
        <f t="shared" si="61"/>
        <v>9074</v>
      </c>
      <c r="G582" s="1">
        <f t="shared" si="62"/>
        <v>7.9124999974737875E-3</v>
      </c>
      <c r="M582" s="4"/>
      <c r="N582" s="1">
        <f t="shared" si="64"/>
        <v>7.9124999974737875E-3</v>
      </c>
      <c r="O582" s="4"/>
      <c r="Q582" s="19">
        <f t="shared" si="63"/>
        <v>32369.921000000002</v>
      </c>
      <c r="AD582" s="1" t="s">
        <v>1989</v>
      </c>
      <c r="AI582" s="1" t="s">
        <v>1988</v>
      </c>
    </row>
    <row r="583" spans="1:35" x14ac:dyDescent="0.2">
      <c r="A583" s="47" t="s">
        <v>2122</v>
      </c>
      <c r="B583" s="48"/>
      <c r="C583" s="49">
        <v>47388.427000000003</v>
      </c>
      <c r="D583" s="49"/>
      <c r="E583" s="1">
        <f t="shared" si="60"/>
        <v>9074.022120947724</v>
      </c>
      <c r="F583" s="4">
        <f t="shared" si="61"/>
        <v>9074</v>
      </c>
      <c r="G583" s="1">
        <f t="shared" si="62"/>
        <v>1.3912499998696148E-2</v>
      </c>
      <c r="M583" s="4"/>
      <c r="N583" s="1">
        <f t="shared" si="64"/>
        <v>1.3912499998696148E-2</v>
      </c>
      <c r="O583" s="4"/>
      <c r="Q583" s="19">
        <f t="shared" si="63"/>
        <v>32369.927000000003</v>
      </c>
      <c r="AD583" s="1" t="s">
        <v>1989</v>
      </c>
      <c r="AI583" s="1" t="s">
        <v>1988</v>
      </c>
    </row>
    <row r="584" spans="1:35" x14ac:dyDescent="0.2">
      <c r="A584" s="47" t="s">
        <v>2122</v>
      </c>
      <c r="B584" s="48"/>
      <c r="C584" s="49">
        <v>47388.427000000003</v>
      </c>
      <c r="D584" s="49"/>
      <c r="E584" s="1">
        <f t="shared" si="60"/>
        <v>9074.022120947724</v>
      </c>
      <c r="F584" s="4">
        <f t="shared" si="61"/>
        <v>9074</v>
      </c>
      <c r="G584" s="1">
        <f t="shared" si="62"/>
        <v>1.3912499998696148E-2</v>
      </c>
      <c r="M584" s="4"/>
      <c r="N584" s="1">
        <f t="shared" si="64"/>
        <v>1.3912499998696148E-2</v>
      </c>
      <c r="O584" s="4"/>
      <c r="Q584" s="19">
        <f t="shared" si="63"/>
        <v>32369.927000000003</v>
      </c>
      <c r="AD584" s="1" t="s">
        <v>1989</v>
      </c>
      <c r="AI584" s="1" t="s">
        <v>1988</v>
      </c>
    </row>
    <row r="585" spans="1:35" x14ac:dyDescent="0.2">
      <c r="A585" s="47" t="s">
        <v>2132</v>
      </c>
      <c r="B585" s="48"/>
      <c r="C585" s="49">
        <v>47405.398999999998</v>
      </c>
      <c r="D585" s="49"/>
      <c r="E585" s="1">
        <f t="shared" si="60"/>
        <v>9101.0076896627725</v>
      </c>
      <c r="F585" s="4">
        <f t="shared" si="61"/>
        <v>9101</v>
      </c>
      <c r="G585" s="1">
        <f t="shared" si="62"/>
        <v>4.8362499946961179E-3</v>
      </c>
      <c r="M585" s="4"/>
      <c r="N585" s="1">
        <f t="shared" si="64"/>
        <v>4.8362499946961179E-3</v>
      </c>
      <c r="O585" s="4"/>
      <c r="Q585" s="19">
        <f t="shared" si="63"/>
        <v>32386.898999999998</v>
      </c>
      <c r="AD585" s="1" t="s">
        <v>1989</v>
      </c>
      <c r="AI585" s="1" t="s">
        <v>1988</v>
      </c>
    </row>
    <row r="586" spans="1:35" x14ac:dyDescent="0.2">
      <c r="A586" s="47" t="s">
        <v>2036</v>
      </c>
      <c r="B586" s="48"/>
      <c r="C586" s="49">
        <v>47406.654000000002</v>
      </c>
      <c r="D586" s="49"/>
      <c r="E586" s="1">
        <f t="shared" si="60"/>
        <v>9103.0031462228435</v>
      </c>
      <c r="F586" s="4">
        <f t="shared" si="61"/>
        <v>9103</v>
      </c>
      <c r="G586" s="1">
        <f t="shared" si="62"/>
        <v>1.978749998670537E-3</v>
      </c>
      <c r="K586" s="1">
        <f>G586</f>
        <v>1.978749998670537E-3</v>
      </c>
      <c r="M586" s="4"/>
      <c r="O586" s="4"/>
      <c r="Q586" s="19">
        <f t="shared" si="63"/>
        <v>32388.154000000002</v>
      </c>
      <c r="AD586" s="1" t="s">
        <v>1989</v>
      </c>
      <c r="AE586" s="1">
        <v>15</v>
      </c>
      <c r="AG586" s="1" t="s">
        <v>2039</v>
      </c>
      <c r="AI586" s="1" t="s">
        <v>2037</v>
      </c>
    </row>
    <row r="587" spans="1:35" x14ac:dyDescent="0.2">
      <c r="A587" s="47" t="s">
        <v>2036</v>
      </c>
      <c r="B587" s="48"/>
      <c r="C587" s="49">
        <v>47411.686999999998</v>
      </c>
      <c r="D587" s="49"/>
      <c r="E587" s="1">
        <f t="shared" si="60"/>
        <v>9111.0056425310431</v>
      </c>
      <c r="F587" s="4">
        <f t="shared" si="61"/>
        <v>9111</v>
      </c>
      <c r="G587" s="1">
        <f t="shared" si="62"/>
        <v>3.5487499990267679E-3</v>
      </c>
      <c r="K587" s="1">
        <f>G587</f>
        <v>3.5487499990267679E-3</v>
      </c>
      <c r="M587" s="4"/>
      <c r="O587" s="4"/>
      <c r="Q587" s="19">
        <f t="shared" si="63"/>
        <v>32393.186999999998</v>
      </c>
      <c r="AD587" s="1" t="s">
        <v>1989</v>
      </c>
      <c r="AE587" s="1">
        <v>15</v>
      </c>
      <c r="AG587" s="1" t="s">
        <v>2039</v>
      </c>
      <c r="AI587" s="1" t="s">
        <v>2037</v>
      </c>
    </row>
    <row r="588" spans="1:35" x14ac:dyDescent="0.2">
      <c r="A588" s="47" t="s">
        <v>2122</v>
      </c>
      <c r="B588" s="48"/>
      <c r="C588" s="49">
        <v>47439.358999999997</v>
      </c>
      <c r="D588" s="49"/>
      <c r="E588" s="1">
        <f t="shared" si="60"/>
        <v>9155.0042671765204</v>
      </c>
      <c r="F588" s="4">
        <f t="shared" si="61"/>
        <v>9155</v>
      </c>
      <c r="G588" s="1">
        <f t="shared" si="62"/>
        <v>2.6837499972316436E-3</v>
      </c>
      <c r="M588" s="4"/>
      <c r="N588" s="1">
        <f>G588</f>
        <v>2.6837499972316436E-3</v>
      </c>
      <c r="O588" s="4"/>
      <c r="Q588" s="19">
        <f t="shared" si="63"/>
        <v>32420.858999999997</v>
      </c>
      <c r="AD588" s="1" t="s">
        <v>1989</v>
      </c>
      <c r="AI588" s="1" t="s">
        <v>1988</v>
      </c>
    </row>
    <row r="589" spans="1:35" x14ac:dyDescent="0.2">
      <c r="A589" s="47" t="s">
        <v>2036</v>
      </c>
      <c r="B589" s="48"/>
      <c r="C589" s="49">
        <v>47506.669000000002</v>
      </c>
      <c r="D589" s="49"/>
      <c r="E589" s="1">
        <f t="shared" si="60"/>
        <v>9262.027519015468</v>
      </c>
      <c r="F589" s="4">
        <f t="shared" si="61"/>
        <v>9262</v>
      </c>
      <c r="G589" s="1">
        <f t="shared" si="62"/>
        <v>1.7307499998423737E-2</v>
      </c>
      <c r="K589" s="1">
        <f>G589</f>
        <v>1.7307499998423737E-2</v>
      </c>
      <c r="M589" s="4"/>
      <c r="O589" s="4"/>
      <c r="Q589" s="19">
        <f t="shared" si="63"/>
        <v>32488.169000000002</v>
      </c>
      <c r="AD589" s="1" t="s">
        <v>1989</v>
      </c>
      <c r="AE589" s="1">
        <v>10</v>
      </c>
      <c r="AG589" s="1" t="s">
        <v>2113</v>
      </c>
      <c r="AI589" s="1" t="s">
        <v>2037</v>
      </c>
    </row>
    <row r="590" spans="1:35" x14ac:dyDescent="0.2">
      <c r="A590" s="47" t="s">
        <v>2136</v>
      </c>
      <c r="B590" s="48"/>
      <c r="C590" s="49">
        <v>47529.290999999997</v>
      </c>
      <c r="D590" s="49"/>
      <c r="E590" s="1">
        <f t="shared" si="60"/>
        <v>9297.9966172638724</v>
      </c>
      <c r="F590" s="4">
        <f t="shared" si="61"/>
        <v>9298</v>
      </c>
      <c r="G590" s="1">
        <f t="shared" si="62"/>
        <v>-2.1275000035529956E-3</v>
      </c>
      <c r="M590" s="4"/>
      <c r="N590" s="1">
        <f>G590</f>
        <v>-2.1275000035529956E-3</v>
      </c>
      <c r="O590" s="4"/>
      <c r="Q590" s="19">
        <f t="shared" si="63"/>
        <v>32510.790999999997</v>
      </c>
      <c r="AD590" s="1" t="s">
        <v>1989</v>
      </c>
      <c r="AI590" s="1" t="s">
        <v>1988</v>
      </c>
    </row>
    <row r="591" spans="1:35" x14ac:dyDescent="0.2">
      <c r="A591" s="47" t="s">
        <v>2137</v>
      </c>
      <c r="B591" s="48"/>
      <c r="C591" s="49">
        <v>47534.453999999998</v>
      </c>
      <c r="D591" s="49"/>
      <c r="E591" s="1">
        <f t="shared" si="60"/>
        <v>9306.2058142516071</v>
      </c>
      <c r="F591" s="4">
        <f t="shared" si="61"/>
        <v>9306</v>
      </c>
      <c r="G591" s="1">
        <f t="shared" si="62"/>
        <v>0.12944249999418389</v>
      </c>
      <c r="M591" s="4">
        <f>G591</f>
        <v>0.12944249999418389</v>
      </c>
      <c r="O591" s="4"/>
      <c r="Q591" s="19">
        <f t="shared" si="63"/>
        <v>32515.953999999998</v>
      </c>
      <c r="AD591" s="1" t="s">
        <v>1989</v>
      </c>
      <c r="AI591" s="1" t="s">
        <v>1988</v>
      </c>
    </row>
    <row r="592" spans="1:35" x14ac:dyDescent="0.2">
      <c r="A592" s="47" t="s">
        <v>2036</v>
      </c>
      <c r="B592" s="48"/>
      <c r="C592" s="49">
        <v>47540.612999999998</v>
      </c>
      <c r="D592" s="49"/>
      <c r="E592" s="1">
        <f t="shared" si="60"/>
        <v>9315.9986564455758</v>
      </c>
      <c r="F592" s="4">
        <f t="shared" si="61"/>
        <v>9316</v>
      </c>
      <c r="G592" s="1">
        <f t="shared" si="62"/>
        <v>-8.4500000230036676E-4</v>
      </c>
      <c r="K592" s="1">
        <f>G592</f>
        <v>-8.4500000230036676E-4</v>
      </c>
      <c r="M592" s="4"/>
      <c r="O592" s="4"/>
      <c r="Q592" s="19">
        <f t="shared" si="63"/>
        <v>32522.112999999998</v>
      </c>
      <c r="AD592" s="1" t="s">
        <v>1989</v>
      </c>
      <c r="AE592" s="1">
        <v>17</v>
      </c>
      <c r="AG592" s="1" t="s">
        <v>2038</v>
      </c>
      <c r="AI592" s="1" t="s">
        <v>2037</v>
      </c>
    </row>
    <row r="593" spans="1:35" x14ac:dyDescent="0.2">
      <c r="A593" s="47" t="s">
        <v>2139</v>
      </c>
      <c r="B593" s="48"/>
      <c r="C593" s="49">
        <v>47698.48</v>
      </c>
      <c r="D593" s="49"/>
      <c r="E593" s="1">
        <f t="shared" si="60"/>
        <v>9567.0080116388399</v>
      </c>
      <c r="F593" s="4">
        <f t="shared" si="61"/>
        <v>9567</v>
      </c>
      <c r="G593" s="1">
        <f t="shared" si="62"/>
        <v>5.0387500014039688E-3</v>
      </c>
      <c r="M593" s="4">
        <f>G593</f>
        <v>5.0387500014039688E-3</v>
      </c>
      <c r="O593" s="4"/>
      <c r="Q593" s="19">
        <f t="shared" si="63"/>
        <v>32679.980000000003</v>
      </c>
      <c r="AD593" s="1" t="s">
        <v>1989</v>
      </c>
      <c r="AE593" s="1">
        <v>7</v>
      </c>
      <c r="AG593" s="1" t="s">
        <v>2138</v>
      </c>
      <c r="AI593" s="1" t="s">
        <v>1993</v>
      </c>
    </row>
    <row r="594" spans="1:35" x14ac:dyDescent="0.2">
      <c r="A594" s="47" t="s">
        <v>2139</v>
      </c>
      <c r="B594" s="48"/>
      <c r="C594" s="49">
        <v>47703.506999999998</v>
      </c>
      <c r="D594" s="49"/>
      <c r="E594" s="1">
        <f t="shared" si="60"/>
        <v>9575.0009679156756</v>
      </c>
      <c r="F594" s="4">
        <f t="shared" si="61"/>
        <v>9575</v>
      </c>
      <c r="G594" s="1">
        <f t="shared" si="62"/>
        <v>6.0874999326188117E-4</v>
      </c>
      <c r="M594" s="4">
        <f>G594</f>
        <v>6.0874999326188117E-4</v>
      </c>
      <c r="O594" s="4"/>
      <c r="Q594" s="19">
        <f t="shared" si="63"/>
        <v>32685.006999999998</v>
      </c>
      <c r="AD594" s="1" t="s">
        <v>1989</v>
      </c>
      <c r="AE594" s="1">
        <v>10</v>
      </c>
      <c r="AG594" s="1" t="s">
        <v>2138</v>
      </c>
      <c r="AI594" s="1" t="s">
        <v>1993</v>
      </c>
    </row>
    <row r="595" spans="1:35" x14ac:dyDescent="0.2">
      <c r="A595" s="47" t="s">
        <v>2122</v>
      </c>
      <c r="B595" s="48"/>
      <c r="C595" s="49">
        <v>47715.45</v>
      </c>
      <c r="D595" s="49"/>
      <c r="E595" s="1">
        <f t="shared" si="60"/>
        <v>9593.9904003434331</v>
      </c>
      <c r="F595" s="4">
        <f t="shared" si="61"/>
        <v>9594</v>
      </c>
      <c r="G595" s="1">
        <f t="shared" si="62"/>
        <v>-6.0375000030035153E-3</v>
      </c>
      <c r="M595" s="4"/>
      <c r="N595" s="1">
        <f t="shared" ref="N595:N604" si="65">G595</f>
        <v>-6.0375000030035153E-3</v>
      </c>
      <c r="O595" s="4"/>
      <c r="Q595" s="19">
        <f t="shared" si="63"/>
        <v>32696.949999999997</v>
      </c>
      <c r="AD595" s="1" t="s">
        <v>1989</v>
      </c>
      <c r="AI595" s="1" t="s">
        <v>1988</v>
      </c>
    </row>
    <row r="596" spans="1:35" x14ac:dyDescent="0.2">
      <c r="A596" s="47" t="s">
        <v>2122</v>
      </c>
      <c r="B596" s="48"/>
      <c r="C596" s="49">
        <v>47715.453000000001</v>
      </c>
      <c r="D596" s="49"/>
      <c r="E596" s="1">
        <f t="shared" si="60"/>
        <v>9593.9951703591214</v>
      </c>
      <c r="F596" s="4">
        <f t="shared" si="61"/>
        <v>9594</v>
      </c>
      <c r="G596" s="1">
        <f t="shared" si="62"/>
        <v>-3.0374999987543561E-3</v>
      </c>
      <c r="M596" s="4"/>
      <c r="N596" s="1">
        <f t="shared" si="65"/>
        <v>-3.0374999987543561E-3</v>
      </c>
      <c r="O596" s="4"/>
      <c r="Q596" s="19">
        <f t="shared" si="63"/>
        <v>32696.953000000001</v>
      </c>
      <c r="AD596" s="1" t="s">
        <v>1989</v>
      </c>
      <c r="AI596" s="1" t="s">
        <v>1988</v>
      </c>
    </row>
    <row r="597" spans="1:35" x14ac:dyDescent="0.2">
      <c r="A597" s="47" t="s">
        <v>2122</v>
      </c>
      <c r="B597" s="48"/>
      <c r="C597" s="49">
        <v>47715.466999999997</v>
      </c>
      <c r="D597" s="49"/>
      <c r="E597" s="1">
        <f t="shared" ref="E597:E660" si="66">(C597-C$7)/C$8</f>
        <v>9594.0174304322936</v>
      </c>
      <c r="F597" s="4">
        <f t="shared" ref="F597:F660" si="67">ROUND(2*E597,0)/2</f>
        <v>9594</v>
      </c>
      <c r="G597" s="1">
        <f t="shared" ref="G597:G660" si="68">C597-(C$7+F597*C$8)</f>
        <v>1.0962499996821862E-2</v>
      </c>
      <c r="M597" s="4"/>
      <c r="N597" s="1">
        <f t="shared" si="65"/>
        <v>1.0962499996821862E-2</v>
      </c>
      <c r="O597" s="4"/>
      <c r="Q597" s="19">
        <f t="shared" ref="Q597:Q660" si="69">+C597-15018.5</f>
        <v>32696.966999999997</v>
      </c>
      <c r="AD597" s="1" t="s">
        <v>1989</v>
      </c>
      <c r="AI597" s="1" t="s">
        <v>1988</v>
      </c>
    </row>
    <row r="598" spans="1:35" x14ac:dyDescent="0.2">
      <c r="A598" s="47" t="s">
        <v>2140</v>
      </c>
      <c r="B598" s="48"/>
      <c r="C598" s="49">
        <v>47737.474099999999</v>
      </c>
      <c r="D598" s="49"/>
      <c r="E598" s="1">
        <f t="shared" si="66"/>
        <v>9629.0088344665382</v>
      </c>
      <c r="F598" s="4">
        <f t="shared" si="67"/>
        <v>9629</v>
      </c>
      <c r="G598" s="1">
        <f t="shared" si="68"/>
        <v>5.5562499983352609E-3</v>
      </c>
      <c r="M598" s="4"/>
      <c r="N598" s="1">
        <f t="shared" si="65"/>
        <v>5.5562499983352609E-3</v>
      </c>
      <c r="O598" s="4"/>
      <c r="Q598" s="19">
        <f t="shared" si="69"/>
        <v>32718.974099999999</v>
      </c>
      <c r="AD598" s="1" t="s">
        <v>1989</v>
      </c>
      <c r="AI598" s="1" t="s">
        <v>1988</v>
      </c>
    </row>
    <row r="599" spans="1:35" x14ac:dyDescent="0.2">
      <c r="A599" s="47" t="s">
        <v>2122</v>
      </c>
      <c r="B599" s="48"/>
      <c r="C599" s="49">
        <v>47737.476000000002</v>
      </c>
      <c r="D599" s="49"/>
      <c r="E599" s="1">
        <f t="shared" si="66"/>
        <v>9629.0118554764758</v>
      </c>
      <c r="F599" s="4">
        <f t="shared" si="67"/>
        <v>9629</v>
      </c>
      <c r="G599" s="1">
        <f t="shared" si="68"/>
        <v>7.456250001268927E-3</v>
      </c>
      <c r="M599" s="4"/>
      <c r="N599" s="1">
        <f t="shared" si="65"/>
        <v>7.456250001268927E-3</v>
      </c>
      <c r="O599" s="4"/>
      <c r="Q599" s="19">
        <f t="shared" si="69"/>
        <v>32718.976000000002</v>
      </c>
      <c r="AD599" s="1" t="s">
        <v>1989</v>
      </c>
      <c r="AI599" s="1" t="s">
        <v>1988</v>
      </c>
    </row>
    <row r="600" spans="1:35" x14ac:dyDescent="0.2">
      <c r="A600" s="47" t="s">
        <v>2122</v>
      </c>
      <c r="B600" s="48"/>
      <c r="C600" s="49">
        <v>47737.476999999999</v>
      </c>
      <c r="D600" s="49"/>
      <c r="E600" s="1">
        <f t="shared" si="66"/>
        <v>9629.0134454816962</v>
      </c>
      <c r="F600" s="4">
        <f t="shared" si="67"/>
        <v>9629</v>
      </c>
      <c r="G600" s="1">
        <f t="shared" si="68"/>
        <v>8.456249997834675E-3</v>
      </c>
      <c r="M600" s="4"/>
      <c r="N600" s="1">
        <f t="shared" si="65"/>
        <v>8.456249997834675E-3</v>
      </c>
      <c r="O600" s="4"/>
      <c r="Q600" s="19">
        <f t="shared" si="69"/>
        <v>32718.976999999999</v>
      </c>
      <c r="AD600" s="1" t="s">
        <v>1989</v>
      </c>
      <c r="AI600" s="1" t="s">
        <v>1988</v>
      </c>
    </row>
    <row r="601" spans="1:35" x14ac:dyDescent="0.2">
      <c r="A601" s="47" t="s">
        <v>2122</v>
      </c>
      <c r="B601" s="48"/>
      <c r="C601" s="49">
        <v>47737.485999999997</v>
      </c>
      <c r="D601" s="49"/>
      <c r="E601" s="1">
        <f t="shared" si="66"/>
        <v>9629.0277555287375</v>
      </c>
      <c r="F601" s="4">
        <f t="shared" si="67"/>
        <v>9629</v>
      </c>
      <c r="G601" s="1">
        <f t="shared" si="68"/>
        <v>1.7456249996030238E-2</v>
      </c>
      <c r="M601" s="4"/>
      <c r="N601" s="1">
        <f t="shared" si="65"/>
        <v>1.7456249996030238E-2</v>
      </c>
      <c r="O601" s="4"/>
      <c r="Q601" s="19">
        <f t="shared" si="69"/>
        <v>32718.985999999997</v>
      </c>
      <c r="AD601" s="1" t="s">
        <v>1989</v>
      </c>
      <c r="AI601" s="1" t="s">
        <v>1988</v>
      </c>
    </row>
    <row r="602" spans="1:35" x14ac:dyDescent="0.2">
      <c r="A602" s="47" t="s">
        <v>2122</v>
      </c>
      <c r="B602" s="48"/>
      <c r="C602" s="49">
        <v>47749.415999999997</v>
      </c>
      <c r="D602" s="49"/>
      <c r="E602" s="1">
        <f t="shared" si="66"/>
        <v>9647.996517888545</v>
      </c>
      <c r="F602" s="4">
        <f t="shared" si="67"/>
        <v>9648</v>
      </c>
      <c r="G602" s="1">
        <f t="shared" si="68"/>
        <v>-2.1900000065215863E-3</v>
      </c>
      <c r="M602" s="4"/>
      <c r="N602" s="1">
        <f t="shared" si="65"/>
        <v>-2.1900000065215863E-3</v>
      </c>
      <c r="O602" s="4"/>
      <c r="Q602" s="19">
        <f t="shared" si="69"/>
        <v>32730.915999999997</v>
      </c>
      <c r="AD602" s="1" t="s">
        <v>1989</v>
      </c>
      <c r="AI602" s="1" t="s">
        <v>1988</v>
      </c>
    </row>
    <row r="603" spans="1:35" x14ac:dyDescent="0.2">
      <c r="A603" s="47" t="s">
        <v>2122</v>
      </c>
      <c r="B603" s="48"/>
      <c r="C603" s="49">
        <v>47749.425999999999</v>
      </c>
      <c r="D603" s="49"/>
      <c r="E603" s="1">
        <f t="shared" si="66"/>
        <v>9648.0124179408194</v>
      </c>
      <c r="F603" s="4">
        <f t="shared" si="67"/>
        <v>9648</v>
      </c>
      <c r="G603" s="1">
        <f t="shared" si="68"/>
        <v>7.8099999955156818E-3</v>
      </c>
      <c r="M603" s="4"/>
      <c r="N603" s="1">
        <f t="shared" si="65"/>
        <v>7.8099999955156818E-3</v>
      </c>
      <c r="O603" s="4"/>
      <c r="Q603" s="19">
        <f t="shared" si="69"/>
        <v>32730.925999999999</v>
      </c>
      <c r="AD603" s="1" t="s">
        <v>1989</v>
      </c>
      <c r="AI603" s="1" t="s">
        <v>1988</v>
      </c>
    </row>
    <row r="604" spans="1:35" x14ac:dyDescent="0.2">
      <c r="A604" s="47" t="s">
        <v>2122</v>
      </c>
      <c r="B604" s="48"/>
      <c r="C604" s="49">
        <v>47749.428</v>
      </c>
      <c r="D604" s="49"/>
      <c r="E604" s="1">
        <f t="shared" si="66"/>
        <v>9648.0155979512747</v>
      </c>
      <c r="F604" s="4">
        <f t="shared" si="67"/>
        <v>9648</v>
      </c>
      <c r="G604" s="1">
        <f t="shared" si="68"/>
        <v>9.8099999959231354E-3</v>
      </c>
      <c r="M604" s="4"/>
      <c r="N604" s="1">
        <f t="shared" si="65"/>
        <v>9.8099999959231354E-3</v>
      </c>
      <c r="O604" s="4"/>
      <c r="Q604" s="19">
        <f t="shared" si="69"/>
        <v>32730.928</v>
      </c>
      <c r="AD604" s="1" t="s">
        <v>1989</v>
      </c>
      <c r="AI604" s="1" t="s">
        <v>1988</v>
      </c>
    </row>
    <row r="605" spans="1:35" x14ac:dyDescent="0.2">
      <c r="A605" s="47" t="s">
        <v>2141</v>
      </c>
      <c r="B605" s="48"/>
      <c r="C605" s="49">
        <v>47756.338499999998</v>
      </c>
      <c r="D605" s="49"/>
      <c r="E605" s="1">
        <f t="shared" si="66"/>
        <v>9659.0033290734373</v>
      </c>
      <c r="F605" s="4">
        <f t="shared" si="67"/>
        <v>9659</v>
      </c>
      <c r="G605" s="1">
        <f t="shared" si="68"/>
        <v>2.0937499939464033E-3</v>
      </c>
      <c r="I605" s="1">
        <f t="shared" ref="I605:I611" si="70">G605</f>
        <v>2.0937499939464033E-3</v>
      </c>
      <c r="M605" s="4"/>
      <c r="O605" s="4"/>
      <c r="Q605" s="19">
        <f t="shared" si="69"/>
        <v>32737.838499999998</v>
      </c>
      <c r="AD605" s="1" t="s">
        <v>2009</v>
      </c>
      <c r="AI605" s="1" t="s">
        <v>1988</v>
      </c>
    </row>
    <row r="606" spans="1:35" x14ac:dyDescent="0.2">
      <c r="A606" s="47" t="s">
        <v>2208</v>
      </c>
      <c r="B606" s="48"/>
      <c r="C606" s="49">
        <v>47758.538999999997</v>
      </c>
      <c r="D606" s="49"/>
      <c r="E606" s="1">
        <f t="shared" si="66"/>
        <v>9662.5021355757617</v>
      </c>
      <c r="F606" s="4">
        <f t="shared" si="67"/>
        <v>9662.5</v>
      </c>
      <c r="G606" s="1">
        <f t="shared" si="68"/>
        <v>1.3431249972200021E-3</v>
      </c>
      <c r="I606" s="1">
        <f t="shared" si="70"/>
        <v>1.3431249972200021E-3</v>
      </c>
      <c r="M606" s="4"/>
      <c r="O606" s="4"/>
      <c r="Q606" s="19">
        <f t="shared" si="69"/>
        <v>32740.038999999997</v>
      </c>
    </row>
    <row r="607" spans="1:35" x14ac:dyDescent="0.2">
      <c r="A607" s="47" t="s">
        <v>2141</v>
      </c>
      <c r="B607" s="48"/>
      <c r="C607" s="49">
        <v>47759.483200000002</v>
      </c>
      <c r="D607" s="49"/>
      <c r="E607" s="1">
        <f t="shared" si="66"/>
        <v>9664.0034185112381</v>
      </c>
      <c r="F607" s="4">
        <f t="shared" si="67"/>
        <v>9664</v>
      </c>
      <c r="G607" s="1">
        <f t="shared" si="68"/>
        <v>2.1500000002561137E-3</v>
      </c>
      <c r="I607" s="1">
        <f t="shared" si="70"/>
        <v>2.1500000002561137E-3</v>
      </c>
      <c r="M607" s="4"/>
      <c r="O607" s="4"/>
      <c r="Q607" s="19">
        <f t="shared" si="69"/>
        <v>32740.983200000002</v>
      </c>
      <c r="AD607" s="1" t="s">
        <v>2009</v>
      </c>
      <c r="AI607" s="1" t="s">
        <v>1988</v>
      </c>
    </row>
    <row r="608" spans="1:35" x14ac:dyDescent="0.2">
      <c r="A608" s="47" t="s">
        <v>2141</v>
      </c>
      <c r="B608" s="48"/>
      <c r="C608" s="49">
        <v>47760.425600000002</v>
      </c>
      <c r="D608" s="49"/>
      <c r="E608" s="1">
        <f t="shared" si="66"/>
        <v>9665.5018394372983</v>
      </c>
      <c r="F608" s="4">
        <f t="shared" si="67"/>
        <v>9665.5</v>
      </c>
      <c r="G608" s="1">
        <f t="shared" si="68"/>
        <v>1.1568749978323467E-3</v>
      </c>
      <c r="I608" s="1">
        <f t="shared" si="70"/>
        <v>1.1568749978323467E-3</v>
      </c>
      <c r="M608" s="4"/>
      <c r="O608" s="4"/>
      <c r="Q608" s="19">
        <f t="shared" si="69"/>
        <v>32741.925600000002</v>
      </c>
      <c r="AD608" s="1" t="s">
        <v>2009</v>
      </c>
      <c r="AI608" s="1" t="s">
        <v>1988</v>
      </c>
    </row>
    <row r="609" spans="1:35" x14ac:dyDescent="0.2">
      <c r="A609" s="47" t="s">
        <v>2141</v>
      </c>
      <c r="B609" s="48"/>
      <c r="C609" s="49">
        <v>47763.571100000001</v>
      </c>
      <c r="D609" s="49"/>
      <c r="E609" s="1">
        <f t="shared" si="66"/>
        <v>9670.5032008792714</v>
      </c>
      <c r="F609" s="4">
        <f t="shared" si="67"/>
        <v>9670.5</v>
      </c>
      <c r="G609" s="1">
        <f t="shared" si="68"/>
        <v>2.0131249984842725E-3</v>
      </c>
      <c r="I609" s="1">
        <f t="shared" si="70"/>
        <v>2.0131249984842725E-3</v>
      </c>
      <c r="M609" s="4"/>
      <c r="O609" s="4"/>
      <c r="Q609" s="19">
        <f t="shared" si="69"/>
        <v>32745.071100000001</v>
      </c>
      <c r="AD609" s="1" t="s">
        <v>2009</v>
      </c>
      <c r="AI609" s="1" t="s">
        <v>1988</v>
      </c>
    </row>
    <row r="610" spans="1:35" x14ac:dyDescent="0.2">
      <c r="A610" s="55" t="s">
        <v>2261</v>
      </c>
      <c r="B610" s="53" t="s">
        <v>2232</v>
      </c>
      <c r="C610" s="52">
        <v>47770.808799999999</v>
      </c>
      <c r="D610" s="52">
        <v>8.0000000000000004E-4</v>
      </c>
      <c r="E610" s="1">
        <f t="shared" si="66"/>
        <v>9682.011181711754</v>
      </c>
      <c r="F610" s="4">
        <f t="shared" si="67"/>
        <v>9682</v>
      </c>
      <c r="G610" s="1">
        <f t="shared" si="68"/>
        <v>7.0324999978765845E-3</v>
      </c>
      <c r="I610" s="1">
        <f t="shared" si="70"/>
        <v>7.0324999978765845E-3</v>
      </c>
      <c r="M610" s="4"/>
      <c r="O610" s="4">
        <f ca="1">+C$11+C$12*F610</f>
        <v>7.1287532179261171E-3</v>
      </c>
      <c r="Q610" s="19">
        <f t="shared" si="69"/>
        <v>32752.308799999999</v>
      </c>
    </row>
    <row r="611" spans="1:35" x14ac:dyDescent="0.2">
      <c r="A611" s="51" t="s">
        <v>2261</v>
      </c>
      <c r="B611" s="52" t="s">
        <v>2232</v>
      </c>
      <c r="C611" s="52">
        <v>47770.808799999999</v>
      </c>
      <c r="D611" s="52">
        <v>8.0000000000000004E-4</v>
      </c>
      <c r="E611" s="1">
        <f t="shared" si="66"/>
        <v>9682.011181711754</v>
      </c>
      <c r="F611" s="4">
        <f t="shared" si="67"/>
        <v>9682</v>
      </c>
      <c r="G611" s="1">
        <f t="shared" si="68"/>
        <v>7.0324999978765845E-3</v>
      </c>
      <c r="I611" s="1">
        <f t="shared" si="70"/>
        <v>7.0324999978765845E-3</v>
      </c>
      <c r="M611" s="4"/>
      <c r="O611" s="4">
        <f ca="1">+C$11+C$12*F611</f>
        <v>7.1287532179261171E-3</v>
      </c>
      <c r="Q611" s="19">
        <f t="shared" si="69"/>
        <v>32752.308799999999</v>
      </c>
    </row>
    <row r="612" spans="1:35" x14ac:dyDescent="0.2">
      <c r="A612" s="47" t="s">
        <v>2122</v>
      </c>
      <c r="B612" s="48"/>
      <c r="C612" s="49">
        <v>47771.438000000002</v>
      </c>
      <c r="D612" s="49"/>
      <c r="E612" s="1">
        <f t="shared" si="66"/>
        <v>9683.0116130006772</v>
      </c>
      <c r="F612" s="4">
        <f t="shared" si="67"/>
        <v>9683</v>
      </c>
      <c r="G612" s="1">
        <f t="shared" si="68"/>
        <v>7.3037499969359487E-3</v>
      </c>
      <c r="M612" s="4"/>
      <c r="N612" s="1">
        <f>G612</f>
        <v>7.3037499969359487E-3</v>
      </c>
      <c r="O612" s="4"/>
      <c r="Q612" s="19">
        <f t="shared" si="69"/>
        <v>32752.938000000002</v>
      </c>
      <c r="AD612" s="1" t="s">
        <v>1989</v>
      </c>
      <c r="AI612" s="1" t="s">
        <v>1988</v>
      </c>
    </row>
    <row r="613" spans="1:35" x14ac:dyDescent="0.2">
      <c r="A613" s="47" t="s">
        <v>2122</v>
      </c>
      <c r="B613" s="48"/>
      <c r="C613" s="49">
        <v>47771.440999999999</v>
      </c>
      <c r="D613" s="49"/>
      <c r="E613" s="1">
        <f t="shared" si="66"/>
        <v>9683.0163830163547</v>
      </c>
      <c r="F613" s="4">
        <f t="shared" si="67"/>
        <v>9683</v>
      </c>
      <c r="G613" s="1">
        <f t="shared" si="68"/>
        <v>1.030374999390915E-2</v>
      </c>
      <c r="M613" s="4"/>
      <c r="N613" s="1">
        <f>G613</f>
        <v>1.030374999390915E-2</v>
      </c>
      <c r="O613" s="4"/>
      <c r="Q613" s="19">
        <f t="shared" si="69"/>
        <v>32752.940999999999</v>
      </c>
      <c r="AD613" s="1" t="s">
        <v>1989</v>
      </c>
      <c r="AI613" s="1" t="s">
        <v>1988</v>
      </c>
    </row>
    <row r="614" spans="1:35" x14ac:dyDescent="0.2">
      <c r="A614" s="47" t="s">
        <v>2142</v>
      </c>
      <c r="B614" s="48"/>
      <c r="C614" s="49">
        <v>47778.338000000003</v>
      </c>
      <c r="D614" s="49"/>
      <c r="E614" s="1">
        <f t="shared" si="66"/>
        <v>9693.9826490679607</v>
      </c>
      <c r="F614" s="4">
        <f t="shared" si="67"/>
        <v>9694</v>
      </c>
      <c r="G614" s="1">
        <f t="shared" si="68"/>
        <v>-1.0912500001722947E-2</v>
      </c>
      <c r="M614" s="4"/>
      <c r="N614" s="1">
        <f>G614</f>
        <v>-1.0912500001722947E-2</v>
      </c>
      <c r="O614" s="4"/>
      <c r="Q614" s="19">
        <f t="shared" si="69"/>
        <v>32759.838000000003</v>
      </c>
      <c r="AD614" s="1" t="s">
        <v>1989</v>
      </c>
      <c r="AI614" s="1" t="s">
        <v>1988</v>
      </c>
    </row>
    <row r="615" spans="1:35" x14ac:dyDescent="0.2">
      <c r="A615" s="47" t="s">
        <v>2036</v>
      </c>
      <c r="B615" s="48"/>
      <c r="C615" s="49">
        <v>47794.697999999997</v>
      </c>
      <c r="D615" s="49"/>
      <c r="E615" s="1">
        <f t="shared" si="66"/>
        <v>9719.9951345839963</v>
      </c>
      <c r="F615" s="4">
        <f t="shared" si="67"/>
        <v>9720</v>
      </c>
      <c r="G615" s="1">
        <f t="shared" si="68"/>
        <v>-3.0600000027334318E-3</v>
      </c>
      <c r="K615" s="1">
        <f>G615</f>
        <v>-3.0600000027334318E-3</v>
      </c>
      <c r="M615" s="4"/>
      <c r="O615" s="4"/>
      <c r="Q615" s="19">
        <f t="shared" si="69"/>
        <v>32776.197999999997</v>
      </c>
      <c r="AD615" s="1" t="s">
        <v>1989</v>
      </c>
      <c r="AE615" s="1">
        <v>12</v>
      </c>
      <c r="AG615" s="1" t="s">
        <v>2038</v>
      </c>
      <c r="AI615" s="1" t="s">
        <v>2037</v>
      </c>
    </row>
    <row r="616" spans="1:35" x14ac:dyDescent="0.2">
      <c r="A616" s="47" t="s">
        <v>2036</v>
      </c>
      <c r="B616" s="48"/>
      <c r="C616" s="49">
        <v>47796.593999999997</v>
      </c>
      <c r="D616" s="49"/>
      <c r="E616" s="1">
        <f t="shared" si="66"/>
        <v>9723.0097844946595</v>
      </c>
      <c r="F616" s="4">
        <f t="shared" si="67"/>
        <v>9723</v>
      </c>
      <c r="G616" s="1">
        <f t="shared" si="68"/>
        <v>6.153749993245583E-3</v>
      </c>
      <c r="K616" s="1">
        <f>G616</f>
        <v>6.153749993245583E-3</v>
      </c>
      <c r="M616" s="4"/>
      <c r="O616" s="4"/>
      <c r="Q616" s="19">
        <f t="shared" si="69"/>
        <v>32778.093999999997</v>
      </c>
      <c r="AD616" s="1" t="s">
        <v>1989</v>
      </c>
      <c r="AE616" s="1">
        <v>8</v>
      </c>
      <c r="AG616" s="1" t="s">
        <v>2039</v>
      </c>
      <c r="AI616" s="1" t="s">
        <v>2037</v>
      </c>
    </row>
    <row r="617" spans="1:35" x14ac:dyDescent="0.2">
      <c r="A617" s="47" t="s">
        <v>2144</v>
      </c>
      <c r="B617" s="48"/>
      <c r="C617" s="49">
        <v>47803.509400000003</v>
      </c>
      <c r="D617" s="49"/>
      <c r="E617" s="1">
        <f t="shared" si="66"/>
        <v>9734.0053066424462</v>
      </c>
      <c r="F617" s="4">
        <f t="shared" si="67"/>
        <v>9734</v>
      </c>
      <c r="G617" s="1">
        <f t="shared" si="68"/>
        <v>3.3374999984516762E-3</v>
      </c>
      <c r="I617" s="1">
        <f>G617</f>
        <v>3.3374999984516762E-3</v>
      </c>
      <c r="M617" s="4"/>
      <c r="O617" s="4"/>
      <c r="Q617" s="19">
        <f t="shared" si="69"/>
        <v>32785.009400000003</v>
      </c>
      <c r="AD617" s="1" t="s">
        <v>2127</v>
      </c>
      <c r="AI617" s="1" t="s">
        <v>1988</v>
      </c>
    </row>
    <row r="618" spans="1:35" x14ac:dyDescent="0.2">
      <c r="A618" s="47" t="s">
        <v>2144</v>
      </c>
      <c r="B618" s="48" t="s">
        <v>2226</v>
      </c>
      <c r="C618" s="49">
        <v>47806.338900000002</v>
      </c>
      <c r="D618" s="49"/>
      <c r="E618" s="1">
        <f t="shared" si="66"/>
        <v>9738.5042264326457</v>
      </c>
      <c r="F618" s="4">
        <f t="shared" si="67"/>
        <v>9738.5</v>
      </c>
      <c r="G618" s="1">
        <f t="shared" si="68"/>
        <v>2.6581249985611066E-3</v>
      </c>
      <c r="I618" s="1">
        <f>G618</f>
        <v>2.6581249985611066E-3</v>
      </c>
      <c r="M618" s="4"/>
      <c r="O618" s="4"/>
      <c r="Q618" s="19">
        <f t="shared" si="69"/>
        <v>32787.838900000002</v>
      </c>
      <c r="AD618" s="1" t="s">
        <v>2127</v>
      </c>
      <c r="AI618" s="1" t="s">
        <v>1988</v>
      </c>
    </row>
    <row r="619" spans="1:35" x14ac:dyDescent="0.2">
      <c r="A619" s="47" t="s">
        <v>2144</v>
      </c>
      <c r="B619" s="48" t="s">
        <v>2226</v>
      </c>
      <c r="C619" s="49">
        <v>47806.340400000001</v>
      </c>
      <c r="D619" s="49"/>
      <c r="E619" s="1">
        <f t="shared" si="66"/>
        <v>9738.5066114404835</v>
      </c>
      <c r="F619" s="4">
        <f t="shared" si="67"/>
        <v>9738.5</v>
      </c>
      <c r="G619" s="1">
        <f t="shared" si="68"/>
        <v>4.1581249970477074E-3</v>
      </c>
      <c r="I619" s="1">
        <f>G619</f>
        <v>4.1581249970477074E-3</v>
      </c>
      <c r="M619" s="4"/>
      <c r="O619" s="4"/>
      <c r="Q619" s="19">
        <f t="shared" si="69"/>
        <v>32787.840400000001</v>
      </c>
      <c r="AD619" s="1" t="s">
        <v>2143</v>
      </c>
      <c r="AI619" s="1" t="s">
        <v>1988</v>
      </c>
    </row>
    <row r="620" spans="1:35" x14ac:dyDescent="0.2">
      <c r="A620" s="47" t="s">
        <v>2139</v>
      </c>
      <c r="B620" s="48"/>
      <c r="C620" s="49">
        <v>47815.457999999999</v>
      </c>
      <c r="D620" s="49"/>
      <c r="E620" s="1">
        <f t="shared" si="66"/>
        <v>9753.0036430994714</v>
      </c>
      <c r="F620" s="4">
        <f t="shared" si="67"/>
        <v>9753</v>
      </c>
      <c r="G620" s="1">
        <f t="shared" si="68"/>
        <v>2.2912499989615753E-3</v>
      </c>
      <c r="M620" s="4">
        <f t="shared" ref="M620:M625" si="71">G620</f>
        <v>2.2912499989615753E-3</v>
      </c>
      <c r="O620" s="4"/>
      <c r="Q620" s="19">
        <f t="shared" si="69"/>
        <v>32796.957999999999</v>
      </c>
      <c r="AD620" s="1" t="s">
        <v>1989</v>
      </c>
      <c r="AE620" s="1">
        <v>10</v>
      </c>
      <c r="AG620" s="1" t="s">
        <v>2138</v>
      </c>
      <c r="AI620" s="1" t="s">
        <v>1993</v>
      </c>
    </row>
    <row r="621" spans="1:35" x14ac:dyDescent="0.2">
      <c r="A621" s="47" t="s">
        <v>2139</v>
      </c>
      <c r="B621" s="48"/>
      <c r="C621" s="49">
        <v>47817.343000000001</v>
      </c>
      <c r="D621" s="49"/>
      <c r="E621" s="1">
        <f t="shared" si="66"/>
        <v>9756.000802952638</v>
      </c>
      <c r="F621" s="4">
        <f t="shared" si="67"/>
        <v>9756</v>
      </c>
      <c r="G621" s="1">
        <f t="shared" si="68"/>
        <v>5.0499999633757398E-4</v>
      </c>
      <c r="M621" s="4">
        <f t="shared" si="71"/>
        <v>5.0499999633757398E-4</v>
      </c>
      <c r="O621" s="4"/>
      <c r="Q621" s="19">
        <f t="shared" si="69"/>
        <v>32798.843000000001</v>
      </c>
      <c r="AD621" s="1" t="s">
        <v>1989</v>
      </c>
      <c r="AE621" s="1">
        <v>10</v>
      </c>
      <c r="AG621" s="1" t="s">
        <v>2138</v>
      </c>
      <c r="AI621" s="1" t="s">
        <v>1993</v>
      </c>
    </row>
    <row r="622" spans="1:35" x14ac:dyDescent="0.2">
      <c r="A622" s="47" t="s">
        <v>2139</v>
      </c>
      <c r="B622" s="48"/>
      <c r="C622" s="49">
        <v>47822.374000000003</v>
      </c>
      <c r="D622" s="49"/>
      <c r="E622" s="1">
        <f t="shared" si="66"/>
        <v>9764.0001192503933</v>
      </c>
      <c r="F622" s="4">
        <f t="shared" si="67"/>
        <v>9764</v>
      </c>
      <c r="G622" s="1">
        <f t="shared" si="68"/>
        <v>7.5000003562308848E-5</v>
      </c>
      <c r="M622" s="4">
        <f t="shared" si="71"/>
        <v>7.5000003562308848E-5</v>
      </c>
      <c r="O622" s="4"/>
      <c r="Q622" s="19">
        <f t="shared" si="69"/>
        <v>32803.874000000003</v>
      </c>
      <c r="AD622" s="1" t="s">
        <v>1989</v>
      </c>
      <c r="AE622" s="1">
        <v>7</v>
      </c>
      <c r="AG622" s="1" t="s">
        <v>2138</v>
      </c>
      <c r="AI622" s="1" t="s">
        <v>1993</v>
      </c>
    </row>
    <row r="623" spans="1:35" x14ac:dyDescent="0.2">
      <c r="A623" s="47" t="s">
        <v>2145</v>
      </c>
      <c r="B623" s="48"/>
      <c r="C623" s="49">
        <v>47834.32</v>
      </c>
      <c r="D623" s="49"/>
      <c r="E623" s="1">
        <f t="shared" si="66"/>
        <v>9782.9943216938282</v>
      </c>
      <c r="F623" s="4">
        <f t="shared" si="67"/>
        <v>9783</v>
      </c>
      <c r="G623" s="1">
        <f t="shared" si="68"/>
        <v>-3.5712500030058436E-3</v>
      </c>
      <c r="M623" s="4">
        <f t="shared" si="71"/>
        <v>-3.5712500030058436E-3</v>
      </c>
      <c r="O623" s="4"/>
      <c r="Q623" s="19">
        <f t="shared" si="69"/>
        <v>32815.82</v>
      </c>
      <c r="AD623" s="1" t="s">
        <v>1989</v>
      </c>
      <c r="AE623" s="1">
        <v>10</v>
      </c>
      <c r="AG623" s="1" t="s">
        <v>2138</v>
      </c>
      <c r="AI623" s="1" t="s">
        <v>1993</v>
      </c>
    </row>
    <row r="624" spans="1:35" x14ac:dyDescent="0.2">
      <c r="A624" s="47" t="s">
        <v>2145</v>
      </c>
      <c r="B624" s="48"/>
      <c r="C624" s="49">
        <v>47849.421000000002</v>
      </c>
      <c r="D624" s="49"/>
      <c r="E624" s="1">
        <f t="shared" si="66"/>
        <v>9807.0049906289059</v>
      </c>
      <c r="F624" s="4">
        <f t="shared" si="67"/>
        <v>9807</v>
      </c>
      <c r="G624" s="1">
        <f t="shared" si="68"/>
        <v>3.1387499984703027E-3</v>
      </c>
      <c r="M624" s="4">
        <f t="shared" si="71"/>
        <v>3.1387499984703027E-3</v>
      </c>
      <c r="O624" s="4"/>
      <c r="Q624" s="19">
        <f t="shared" si="69"/>
        <v>32830.921000000002</v>
      </c>
      <c r="AD624" s="1" t="s">
        <v>1989</v>
      </c>
      <c r="AE624" s="1">
        <v>10</v>
      </c>
      <c r="AG624" s="1" t="s">
        <v>2138</v>
      </c>
      <c r="AI624" s="1" t="s">
        <v>1993</v>
      </c>
    </row>
    <row r="625" spans="1:35" x14ac:dyDescent="0.2">
      <c r="A625" s="47" t="s">
        <v>2145</v>
      </c>
      <c r="B625" s="48"/>
      <c r="C625" s="49">
        <v>47856.343999999997</v>
      </c>
      <c r="D625" s="49"/>
      <c r="E625" s="1">
        <f t="shared" si="66"/>
        <v>9818.0125968164048</v>
      </c>
      <c r="F625" s="4">
        <f t="shared" si="67"/>
        <v>9818</v>
      </c>
      <c r="G625" s="1">
        <f t="shared" si="68"/>
        <v>7.9224999935831875E-3</v>
      </c>
      <c r="M625" s="4">
        <f t="shared" si="71"/>
        <v>7.9224999935831875E-3</v>
      </c>
      <c r="O625" s="4"/>
      <c r="Q625" s="19">
        <f t="shared" si="69"/>
        <v>32837.843999999997</v>
      </c>
      <c r="AD625" s="1" t="s">
        <v>1989</v>
      </c>
      <c r="AE625" s="1">
        <v>10</v>
      </c>
      <c r="AG625" s="1" t="s">
        <v>2138</v>
      </c>
      <c r="AI625" s="1" t="s">
        <v>1993</v>
      </c>
    </row>
    <row r="626" spans="1:35" x14ac:dyDescent="0.2">
      <c r="A626" s="47" t="s">
        <v>2036</v>
      </c>
      <c r="B626" s="48"/>
      <c r="C626" s="49">
        <v>47918.603000000003</v>
      </c>
      <c r="D626" s="49"/>
      <c r="E626" s="1">
        <f t="shared" si="66"/>
        <v>9917.004732253059</v>
      </c>
      <c r="F626" s="4">
        <f t="shared" si="67"/>
        <v>9917</v>
      </c>
      <c r="G626" s="1">
        <f t="shared" si="68"/>
        <v>2.9762499980279244E-3</v>
      </c>
      <c r="K626" s="1">
        <f>G626</f>
        <v>2.9762499980279244E-3</v>
      </c>
      <c r="M626" s="4"/>
      <c r="O626" s="4"/>
      <c r="Q626" s="19">
        <f t="shared" si="69"/>
        <v>32900.103000000003</v>
      </c>
      <c r="AD626" s="1" t="s">
        <v>1989</v>
      </c>
      <c r="AE626" s="1">
        <v>14</v>
      </c>
      <c r="AG626" s="1" t="s">
        <v>2039</v>
      </c>
      <c r="AI626" s="1" t="s">
        <v>2037</v>
      </c>
    </row>
    <row r="627" spans="1:35" x14ac:dyDescent="0.2">
      <c r="A627" s="47" t="s">
        <v>2146</v>
      </c>
      <c r="B627" s="48"/>
      <c r="C627" s="49">
        <v>47927.41</v>
      </c>
      <c r="D627" s="49"/>
      <c r="E627" s="1">
        <f t="shared" si="66"/>
        <v>9931.0079082885004</v>
      </c>
      <c r="F627" s="4">
        <f t="shared" si="67"/>
        <v>9931</v>
      </c>
      <c r="G627" s="1">
        <f t="shared" si="68"/>
        <v>4.9737500012270175E-3</v>
      </c>
      <c r="M627" s="4">
        <f>G627</f>
        <v>4.9737500012270175E-3</v>
      </c>
      <c r="O627" s="4"/>
      <c r="Q627" s="19">
        <f t="shared" si="69"/>
        <v>32908.910000000003</v>
      </c>
      <c r="AD627" s="1" t="s">
        <v>1989</v>
      </c>
      <c r="AE627" s="1">
        <v>9</v>
      </c>
      <c r="AG627" s="1" t="s">
        <v>2134</v>
      </c>
      <c r="AI627" s="1" t="s">
        <v>1993</v>
      </c>
    </row>
    <row r="628" spans="1:35" x14ac:dyDescent="0.2">
      <c r="A628" s="47" t="s">
        <v>2036</v>
      </c>
      <c r="B628" s="48"/>
      <c r="C628" s="49">
        <v>47930.552000000003</v>
      </c>
      <c r="D628" s="49"/>
      <c r="E628" s="1">
        <f t="shared" si="66"/>
        <v>9936.0037047121805</v>
      </c>
      <c r="F628" s="4">
        <f t="shared" si="67"/>
        <v>9936</v>
      </c>
      <c r="G628" s="1">
        <f t="shared" si="68"/>
        <v>2.3300000029848889E-3</v>
      </c>
      <c r="K628" s="1">
        <f>G628</f>
        <v>2.3300000029848889E-3</v>
      </c>
      <c r="M628" s="4"/>
      <c r="O628" s="4"/>
      <c r="Q628" s="19">
        <f t="shared" si="69"/>
        <v>32912.052000000003</v>
      </c>
      <c r="AD628" s="1" t="s">
        <v>1989</v>
      </c>
      <c r="AE628" s="1">
        <v>9</v>
      </c>
      <c r="AG628" s="1" t="s">
        <v>2039</v>
      </c>
      <c r="AI628" s="1" t="s">
        <v>2037</v>
      </c>
    </row>
    <row r="629" spans="1:35" x14ac:dyDescent="0.2">
      <c r="A629" s="47" t="s">
        <v>2136</v>
      </c>
      <c r="B629" s="48"/>
      <c r="C629" s="49">
        <v>48088.417000000001</v>
      </c>
      <c r="D629" s="49"/>
      <c r="E629" s="1">
        <f t="shared" si="66"/>
        <v>10187.009879894978</v>
      </c>
      <c r="F629" s="4">
        <f t="shared" si="67"/>
        <v>10187</v>
      </c>
      <c r="G629" s="1">
        <f t="shared" si="68"/>
        <v>6.2137499990058132E-3</v>
      </c>
      <c r="M629" s="4"/>
      <c r="N629" s="1">
        <f t="shared" ref="N629:N634" si="72">G629</f>
        <v>6.2137499990058132E-3</v>
      </c>
      <c r="O629" s="4"/>
      <c r="Q629" s="19">
        <f t="shared" si="69"/>
        <v>33069.917000000001</v>
      </c>
      <c r="AD629" s="1" t="s">
        <v>1989</v>
      </c>
      <c r="AI629" s="1" t="s">
        <v>1988</v>
      </c>
    </row>
    <row r="630" spans="1:35" x14ac:dyDescent="0.2">
      <c r="A630" s="47" t="s">
        <v>2136</v>
      </c>
      <c r="B630" s="48"/>
      <c r="C630" s="49">
        <v>48088.417999999998</v>
      </c>
      <c r="D630" s="49"/>
      <c r="E630" s="1">
        <f t="shared" si="66"/>
        <v>10187.011469900201</v>
      </c>
      <c r="F630" s="4">
        <f t="shared" si="67"/>
        <v>10187</v>
      </c>
      <c r="G630" s="1">
        <f t="shared" si="68"/>
        <v>7.2137499955715612E-3</v>
      </c>
      <c r="M630" s="4"/>
      <c r="N630" s="1">
        <f t="shared" si="72"/>
        <v>7.2137499955715612E-3</v>
      </c>
      <c r="O630" s="4"/>
      <c r="Q630" s="19">
        <f t="shared" si="69"/>
        <v>33069.917999999998</v>
      </c>
      <c r="AD630" s="1" t="s">
        <v>1989</v>
      </c>
      <c r="AI630" s="1" t="s">
        <v>1988</v>
      </c>
    </row>
    <row r="631" spans="1:35" x14ac:dyDescent="0.2">
      <c r="A631" s="47" t="s">
        <v>2136</v>
      </c>
      <c r="B631" s="48"/>
      <c r="C631" s="49">
        <v>48088.419000000002</v>
      </c>
      <c r="D631" s="49"/>
      <c r="E631" s="1">
        <f t="shared" si="66"/>
        <v>10187.013059905434</v>
      </c>
      <c r="F631" s="4">
        <f t="shared" si="67"/>
        <v>10187</v>
      </c>
      <c r="G631" s="1">
        <f t="shared" si="68"/>
        <v>8.2137499994132668E-3</v>
      </c>
      <c r="M631" s="4"/>
      <c r="N631" s="1">
        <f t="shared" si="72"/>
        <v>8.2137499994132668E-3</v>
      </c>
      <c r="O631" s="4"/>
      <c r="Q631" s="19">
        <f t="shared" si="69"/>
        <v>33069.919000000002</v>
      </c>
      <c r="AD631" s="1" t="s">
        <v>1989</v>
      </c>
      <c r="AI631" s="1" t="s">
        <v>1988</v>
      </c>
    </row>
    <row r="632" spans="1:35" x14ac:dyDescent="0.2">
      <c r="A632" s="47" t="s">
        <v>2136</v>
      </c>
      <c r="B632" s="48"/>
      <c r="C632" s="49">
        <v>48088.42</v>
      </c>
      <c r="D632" s="49"/>
      <c r="E632" s="1">
        <f t="shared" si="66"/>
        <v>10187.014649910656</v>
      </c>
      <c r="F632" s="4">
        <f t="shared" si="67"/>
        <v>10187</v>
      </c>
      <c r="G632" s="1">
        <f t="shared" si="68"/>
        <v>9.2137499959790148E-3</v>
      </c>
      <c r="M632" s="4"/>
      <c r="N632" s="1">
        <f t="shared" si="72"/>
        <v>9.2137499959790148E-3</v>
      </c>
      <c r="O632" s="4"/>
      <c r="Q632" s="19">
        <f t="shared" si="69"/>
        <v>33069.919999999998</v>
      </c>
      <c r="AD632" s="1" t="s">
        <v>1989</v>
      </c>
      <c r="AI632" s="1" t="s">
        <v>1988</v>
      </c>
    </row>
    <row r="633" spans="1:35" x14ac:dyDescent="0.2">
      <c r="A633" s="47" t="s">
        <v>2136</v>
      </c>
      <c r="B633" s="48"/>
      <c r="C633" s="49">
        <v>48088.421999999999</v>
      </c>
      <c r="D633" s="49"/>
      <c r="E633" s="1">
        <f t="shared" si="66"/>
        <v>10187.017829921111</v>
      </c>
      <c r="F633" s="4">
        <f t="shared" si="67"/>
        <v>10187</v>
      </c>
      <c r="G633" s="1">
        <f t="shared" si="68"/>
        <v>1.1213749996386468E-2</v>
      </c>
      <c r="M633" s="4"/>
      <c r="N633" s="1">
        <f t="shared" si="72"/>
        <v>1.1213749996386468E-2</v>
      </c>
      <c r="O633" s="4"/>
      <c r="Q633" s="19">
        <f t="shared" si="69"/>
        <v>33069.921999999999</v>
      </c>
      <c r="AD633" s="1" t="s">
        <v>1989</v>
      </c>
      <c r="AI633" s="1" t="s">
        <v>1988</v>
      </c>
    </row>
    <row r="634" spans="1:35" x14ac:dyDescent="0.2">
      <c r="A634" s="47" t="s">
        <v>2136</v>
      </c>
      <c r="B634" s="48"/>
      <c r="C634" s="49">
        <v>48093.455000000002</v>
      </c>
      <c r="D634" s="49"/>
      <c r="E634" s="1">
        <f t="shared" si="66"/>
        <v>10195.020326229322</v>
      </c>
      <c r="F634" s="4">
        <f t="shared" si="67"/>
        <v>10195</v>
      </c>
      <c r="G634" s="1">
        <f t="shared" si="68"/>
        <v>1.2783749996742699E-2</v>
      </c>
      <c r="M634" s="4"/>
      <c r="N634" s="1">
        <f t="shared" si="72"/>
        <v>1.2783749996742699E-2</v>
      </c>
      <c r="O634" s="4"/>
      <c r="Q634" s="19">
        <f t="shared" si="69"/>
        <v>33074.955000000002</v>
      </c>
      <c r="AD634" s="1" t="s">
        <v>1989</v>
      </c>
      <c r="AI634" s="1" t="s">
        <v>1988</v>
      </c>
    </row>
    <row r="635" spans="1:35" x14ac:dyDescent="0.2">
      <c r="A635" s="47" t="s">
        <v>2148</v>
      </c>
      <c r="B635" s="48"/>
      <c r="C635" s="49">
        <v>48101.631000000001</v>
      </c>
      <c r="D635" s="49"/>
      <c r="E635" s="1">
        <f t="shared" si="66"/>
        <v>10208.020208966436</v>
      </c>
      <c r="F635" s="4">
        <f t="shared" si="67"/>
        <v>10208</v>
      </c>
      <c r="G635" s="1">
        <f t="shared" si="68"/>
        <v>1.2710000002698507E-2</v>
      </c>
      <c r="M635" s="4">
        <f>G635</f>
        <v>1.2710000002698507E-2</v>
      </c>
      <c r="O635" s="4"/>
      <c r="Q635" s="19">
        <f t="shared" si="69"/>
        <v>33083.131000000001</v>
      </c>
      <c r="AD635" s="1" t="s">
        <v>1989</v>
      </c>
      <c r="AE635" s="1">
        <v>10</v>
      </c>
      <c r="AG635" s="1" t="s">
        <v>2147</v>
      </c>
      <c r="AI635" s="1" t="s">
        <v>1993</v>
      </c>
    </row>
    <row r="636" spans="1:35" x14ac:dyDescent="0.2">
      <c r="A636" s="47" t="s">
        <v>2136</v>
      </c>
      <c r="B636" s="48"/>
      <c r="C636" s="49">
        <v>48120.487999999998</v>
      </c>
      <c r="D636" s="49"/>
      <c r="E636" s="1">
        <f t="shared" si="66"/>
        <v>10238.002937534649</v>
      </c>
      <c r="F636" s="4">
        <f t="shared" si="67"/>
        <v>10238</v>
      </c>
      <c r="G636" s="1">
        <f t="shared" si="68"/>
        <v>1.8474999960744753E-3</v>
      </c>
      <c r="M636" s="4"/>
      <c r="N636" s="1">
        <f t="shared" ref="N636:N647" si="73">G636</f>
        <v>1.8474999960744753E-3</v>
      </c>
      <c r="O636" s="4"/>
      <c r="Q636" s="19">
        <f t="shared" si="69"/>
        <v>33101.987999999998</v>
      </c>
      <c r="AD636" s="1" t="s">
        <v>1989</v>
      </c>
      <c r="AI636" s="1" t="s">
        <v>1988</v>
      </c>
    </row>
    <row r="637" spans="1:35" x14ac:dyDescent="0.2">
      <c r="A637" s="47" t="s">
        <v>2136</v>
      </c>
      <c r="B637" s="48"/>
      <c r="C637" s="49">
        <v>48120.493999999999</v>
      </c>
      <c r="D637" s="49"/>
      <c r="E637" s="1">
        <f t="shared" si="66"/>
        <v>10238.012477566015</v>
      </c>
      <c r="F637" s="4">
        <f t="shared" si="67"/>
        <v>10238</v>
      </c>
      <c r="G637" s="1">
        <f t="shared" si="68"/>
        <v>7.8474999972968362E-3</v>
      </c>
      <c r="M637" s="4"/>
      <c r="N637" s="1">
        <f t="shared" si="73"/>
        <v>7.8474999972968362E-3</v>
      </c>
      <c r="O637" s="4"/>
      <c r="Q637" s="19">
        <f t="shared" si="69"/>
        <v>33101.993999999999</v>
      </c>
      <c r="AD637" s="1" t="s">
        <v>1989</v>
      </c>
      <c r="AI637" s="1" t="s">
        <v>1988</v>
      </c>
    </row>
    <row r="638" spans="1:35" x14ac:dyDescent="0.2">
      <c r="A638" s="47" t="s">
        <v>2136</v>
      </c>
      <c r="B638" s="48"/>
      <c r="C638" s="49">
        <v>48120.502</v>
      </c>
      <c r="D638" s="49"/>
      <c r="E638" s="1">
        <f t="shared" si="66"/>
        <v>10238.025197607834</v>
      </c>
      <c r="F638" s="4">
        <f t="shared" si="67"/>
        <v>10238</v>
      </c>
      <c r="G638" s="1">
        <f t="shared" si="68"/>
        <v>1.5847499998926651E-2</v>
      </c>
      <c r="M638" s="4"/>
      <c r="N638" s="1">
        <f t="shared" si="73"/>
        <v>1.5847499998926651E-2</v>
      </c>
      <c r="O638" s="4"/>
      <c r="Q638" s="19">
        <f t="shared" si="69"/>
        <v>33102.002</v>
      </c>
      <c r="AD638" s="1" t="s">
        <v>1989</v>
      </c>
      <c r="AI638" s="1" t="s">
        <v>1988</v>
      </c>
    </row>
    <row r="639" spans="1:35" x14ac:dyDescent="0.2">
      <c r="A639" s="47" t="s">
        <v>2136</v>
      </c>
      <c r="B639" s="48"/>
      <c r="C639" s="49">
        <v>48122.373</v>
      </c>
      <c r="D639" s="49"/>
      <c r="E639" s="1">
        <f t="shared" si="66"/>
        <v>10241.000097387816</v>
      </c>
      <c r="F639" s="4">
        <f t="shared" si="67"/>
        <v>10241</v>
      </c>
      <c r="G639" s="1">
        <f t="shared" si="68"/>
        <v>6.1249993450473994E-5</v>
      </c>
      <c r="M639" s="4"/>
      <c r="N639" s="1">
        <f t="shared" si="73"/>
        <v>6.1249993450473994E-5</v>
      </c>
      <c r="O639" s="4"/>
      <c r="Q639" s="19">
        <f t="shared" si="69"/>
        <v>33103.873</v>
      </c>
      <c r="AD639" s="1" t="s">
        <v>1989</v>
      </c>
      <c r="AI639" s="1" t="s">
        <v>1988</v>
      </c>
    </row>
    <row r="640" spans="1:35" x14ac:dyDescent="0.2">
      <c r="A640" s="47" t="s">
        <v>2136</v>
      </c>
      <c r="B640" s="48"/>
      <c r="C640" s="49">
        <v>48122.377</v>
      </c>
      <c r="D640" s="49"/>
      <c r="E640" s="1">
        <f t="shared" si="66"/>
        <v>10241.006457408726</v>
      </c>
      <c r="F640" s="4">
        <f t="shared" si="67"/>
        <v>10241</v>
      </c>
      <c r="G640" s="1">
        <f t="shared" si="68"/>
        <v>4.0612499942653812E-3</v>
      </c>
      <c r="M640" s="4"/>
      <c r="N640" s="1">
        <f t="shared" si="73"/>
        <v>4.0612499942653812E-3</v>
      </c>
      <c r="O640" s="4"/>
      <c r="Q640" s="19">
        <f t="shared" si="69"/>
        <v>33103.877</v>
      </c>
      <c r="AD640" s="1" t="s">
        <v>1989</v>
      </c>
      <c r="AI640" s="1" t="s">
        <v>1988</v>
      </c>
    </row>
    <row r="641" spans="1:35" x14ac:dyDescent="0.2">
      <c r="A641" s="47" t="s">
        <v>2136</v>
      </c>
      <c r="B641" s="48"/>
      <c r="C641" s="49">
        <v>48122.379000000001</v>
      </c>
      <c r="D641" s="49"/>
      <c r="E641" s="1">
        <f t="shared" si="66"/>
        <v>10241.009637419182</v>
      </c>
      <c r="F641" s="4">
        <f t="shared" si="67"/>
        <v>10241</v>
      </c>
      <c r="G641" s="1">
        <f t="shared" si="68"/>
        <v>6.0612499946728349E-3</v>
      </c>
      <c r="M641" s="4"/>
      <c r="N641" s="1">
        <f t="shared" si="73"/>
        <v>6.0612499946728349E-3</v>
      </c>
      <c r="O641" s="4"/>
      <c r="Q641" s="19">
        <f t="shared" si="69"/>
        <v>33103.879000000001</v>
      </c>
      <c r="AD641" s="1" t="s">
        <v>1989</v>
      </c>
      <c r="AI641" s="1" t="s">
        <v>1988</v>
      </c>
    </row>
    <row r="642" spans="1:35" x14ac:dyDescent="0.2">
      <c r="A642" s="47" t="s">
        <v>2136</v>
      </c>
      <c r="B642" s="48"/>
      <c r="C642" s="49">
        <v>48122.381000000001</v>
      </c>
      <c r="D642" s="49"/>
      <c r="E642" s="1">
        <f t="shared" si="66"/>
        <v>10241.012817429635</v>
      </c>
      <c r="F642" s="4">
        <f t="shared" si="67"/>
        <v>10241</v>
      </c>
      <c r="G642" s="1">
        <f t="shared" si="68"/>
        <v>8.0612499950802885E-3</v>
      </c>
      <c r="M642" s="4"/>
      <c r="N642" s="1">
        <f t="shared" si="73"/>
        <v>8.0612499950802885E-3</v>
      </c>
      <c r="O642" s="4"/>
      <c r="Q642" s="19">
        <f t="shared" si="69"/>
        <v>33103.881000000001</v>
      </c>
      <c r="AD642" s="1" t="s">
        <v>1989</v>
      </c>
      <c r="AI642" s="1" t="s">
        <v>1988</v>
      </c>
    </row>
    <row r="643" spans="1:35" x14ac:dyDescent="0.2">
      <c r="A643" s="47" t="s">
        <v>2136</v>
      </c>
      <c r="B643" s="48"/>
      <c r="C643" s="49">
        <v>48122.381000000001</v>
      </c>
      <c r="D643" s="49"/>
      <c r="E643" s="1">
        <f t="shared" si="66"/>
        <v>10241.012817429635</v>
      </c>
      <c r="F643" s="4">
        <f t="shared" si="67"/>
        <v>10241</v>
      </c>
      <c r="G643" s="1">
        <f t="shared" si="68"/>
        <v>8.0612499950802885E-3</v>
      </c>
      <c r="M643" s="4"/>
      <c r="N643" s="1">
        <f t="shared" si="73"/>
        <v>8.0612499950802885E-3</v>
      </c>
      <c r="O643" s="4"/>
      <c r="Q643" s="19">
        <f t="shared" si="69"/>
        <v>33103.881000000001</v>
      </c>
      <c r="AD643" s="1" t="s">
        <v>1989</v>
      </c>
      <c r="AI643" s="1" t="s">
        <v>1988</v>
      </c>
    </row>
    <row r="644" spans="1:35" x14ac:dyDescent="0.2">
      <c r="A644" s="47" t="s">
        <v>2136</v>
      </c>
      <c r="B644" s="48"/>
      <c r="C644" s="49">
        <v>48122.385000000002</v>
      </c>
      <c r="D644" s="49"/>
      <c r="E644" s="1">
        <f t="shared" si="66"/>
        <v>10241.019177450546</v>
      </c>
      <c r="F644" s="4">
        <f t="shared" si="67"/>
        <v>10241</v>
      </c>
      <c r="G644" s="1">
        <f t="shared" si="68"/>
        <v>1.2061249995895196E-2</v>
      </c>
      <c r="M644" s="4"/>
      <c r="N644" s="1">
        <f t="shared" si="73"/>
        <v>1.2061249995895196E-2</v>
      </c>
      <c r="O644" s="4"/>
      <c r="Q644" s="19">
        <f t="shared" si="69"/>
        <v>33103.885000000002</v>
      </c>
      <c r="AD644" s="1" t="s">
        <v>1989</v>
      </c>
      <c r="AI644" s="1" t="s">
        <v>1988</v>
      </c>
    </row>
    <row r="645" spans="1:35" x14ac:dyDescent="0.2">
      <c r="A645" s="47" t="s">
        <v>2136</v>
      </c>
      <c r="B645" s="48"/>
      <c r="C645" s="49">
        <v>48122.387999999999</v>
      </c>
      <c r="D645" s="49"/>
      <c r="E645" s="1">
        <f t="shared" si="66"/>
        <v>10241.023947466223</v>
      </c>
      <c r="F645" s="4">
        <f t="shared" si="67"/>
        <v>10241</v>
      </c>
      <c r="G645" s="1">
        <f t="shared" si="68"/>
        <v>1.5061249992868397E-2</v>
      </c>
      <c r="M645" s="4"/>
      <c r="N645" s="1">
        <f t="shared" si="73"/>
        <v>1.5061249992868397E-2</v>
      </c>
      <c r="O645" s="4"/>
      <c r="Q645" s="19">
        <f t="shared" si="69"/>
        <v>33103.887999999999</v>
      </c>
      <c r="AD645" s="1" t="s">
        <v>1989</v>
      </c>
      <c r="AI645" s="1" t="s">
        <v>1988</v>
      </c>
    </row>
    <row r="646" spans="1:35" x14ac:dyDescent="0.2">
      <c r="A646" s="46" t="s">
        <v>2144</v>
      </c>
      <c r="B646" s="45" t="s">
        <v>2232</v>
      </c>
      <c r="C646" s="46">
        <v>48125.520100000002</v>
      </c>
      <c r="D646" s="46">
        <v>1E-4</v>
      </c>
      <c r="E646" s="1">
        <f t="shared" si="66"/>
        <v>10246.004002838159</v>
      </c>
      <c r="F646" s="4">
        <f t="shared" si="67"/>
        <v>10246</v>
      </c>
      <c r="G646" s="1">
        <f t="shared" si="68"/>
        <v>2.5174999973387457E-3</v>
      </c>
      <c r="M646" s="4"/>
      <c r="N646" s="1">
        <f t="shared" si="73"/>
        <v>2.5174999973387457E-3</v>
      </c>
      <c r="O646" s="4">
        <f ca="1">+C$11+C$12*F646</f>
        <v>6.9948368588091843E-3</v>
      </c>
      <c r="Q646" s="19">
        <f t="shared" si="69"/>
        <v>33107.020100000002</v>
      </c>
    </row>
    <row r="647" spans="1:35" x14ac:dyDescent="0.2">
      <c r="A647" s="46" t="s">
        <v>2144</v>
      </c>
      <c r="B647" s="45" t="s">
        <v>2232</v>
      </c>
      <c r="C647" s="46">
        <v>48125.520300000004</v>
      </c>
      <c r="D647" s="46">
        <v>1E-4</v>
      </c>
      <c r="E647" s="1">
        <f t="shared" si="66"/>
        <v>10246.004320839207</v>
      </c>
      <c r="F647" s="4">
        <f t="shared" si="67"/>
        <v>10246</v>
      </c>
      <c r="G647" s="1">
        <f t="shared" si="68"/>
        <v>2.7174999995622784E-3</v>
      </c>
      <c r="M647" s="4"/>
      <c r="N647" s="1">
        <f t="shared" si="73"/>
        <v>2.7174999995622784E-3</v>
      </c>
      <c r="O647" s="4">
        <f ca="1">+C$11+C$12*F647</f>
        <v>6.9948368588091843E-3</v>
      </c>
      <c r="Q647" s="19">
        <f t="shared" si="69"/>
        <v>33107.020300000004</v>
      </c>
    </row>
    <row r="648" spans="1:35" x14ac:dyDescent="0.2">
      <c r="A648" s="47" t="s">
        <v>2144</v>
      </c>
      <c r="B648" s="48"/>
      <c r="C648" s="49">
        <v>48125.520400000001</v>
      </c>
      <c r="D648" s="49"/>
      <c r="E648" s="1">
        <f t="shared" si="66"/>
        <v>10246.004479839727</v>
      </c>
      <c r="F648" s="4">
        <f t="shared" si="67"/>
        <v>10246</v>
      </c>
      <c r="G648" s="1">
        <f t="shared" si="68"/>
        <v>2.8174999970360659E-3</v>
      </c>
      <c r="I648" s="1">
        <f>G648</f>
        <v>2.8174999970360659E-3</v>
      </c>
      <c r="M648" s="4"/>
      <c r="O648" s="4"/>
      <c r="Q648" s="19">
        <f t="shared" si="69"/>
        <v>33107.020400000001</v>
      </c>
      <c r="AD648" s="1" t="s">
        <v>2143</v>
      </c>
      <c r="AI648" s="1" t="s">
        <v>1988</v>
      </c>
    </row>
    <row r="649" spans="1:35" x14ac:dyDescent="0.2">
      <c r="A649" s="47" t="s">
        <v>2144</v>
      </c>
      <c r="B649" s="48" t="s">
        <v>2226</v>
      </c>
      <c r="C649" s="49">
        <v>48126.4643</v>
      </c>
      <c r="D649" s="49"/>
      <c r="E649" s="1">
        <f t="shared" si="66"/>
        <v>10247.505285773623</v>
      </c>
      <c r="F649" s="4">
        <f t="shared" si="67"/>
        <v>10247.5</v>
      </c>
      <c r="G649" s="1">
        <f t="shared" si="68"/>
        <v>3.3243750003748573E-3</v>
      </c>
      <c r="I649" s="1">
        <f>G649</f>
        <v>3.3243750003748573E-3</v>
      </c>
      <c r="M649" s="4"/>
      <c r="O649" s="4"/>
      <c r="Q649" s="19">
        <f t="shared" si="69"/>
        <v>33107.9643</v>
      </c>
      <c r="AD649" s="1" t="s">
        <v>2149</v>
      </c>
      <c r="AI649" s="1" t="s">
        <v>1988</v>
      </c>
    </row>
    <row r="650" spans="1:35" x14ac:dyDescent="0.2">
      <c r="A650" s="47" t="s">
        <v>2144</v>
      </c>
      <c r="B650" s="48" t="s">
        <v>2226</v>
      </c>
      <c r="C650" s="49">
        <v>48126.466200000003</v>
      </c>
      <c r="D650" s="49"/>
      <c r="E650" s="1">
        <f t="shared" si="66"/>
        <v>10247.508306783559</v>
      </c>
      <c r="F650" s="4">
        <f t="shared" si="67"/>
        <v>10247.5</v>
      </c>
      <c r="G650" s="1">
        <f t="shared" si="68"/>
        <v>5.2243750033085234E-3</v>
      </c>
      <c r="I650" s="1">
        <f>G650</f>
        <v>5.2243750033085234E-3</v>
      </c>
      <c r="M650" s="4"/>
      <c r="O650" s="4"/>
      <c r="Q650" s="19">
        <f t="shared" si="69"/>
        <v>33107.966200000003</v>
      </c>
      <c r="AD650" s="1" t="s">
        <v>2127</v>
      </c>
      <c r="AI650" s="1" t="s">
        <v>1988</v>
      </c>
    </row>
    <row r="651" spans="1:35" x14ac:dyDescent="0.2">
      <c r="A651" s="47" t="s">
        <v>2144</v>
      </c>
      <c r="B651" s="48" t="s">
        <v>2226</v>
      </c>
      <c r="C651" s="49">
        <v>48126.466500000002</v>
      </c>
      <c r="D651" s="49"/>
      <c r="E651" s="1">
        <f t="shared" si="66"/>
        <v>10247.508783785126</v>
      </c>
      <c r="F651" s="4">
        <f t="shared" si="67"/>
        <v>10247.5</v>
      </c>
      <c r="G651" s="1">
        <f t="shared" si="68"/>
        <v>5.5243750030058436E-3</v>
      </c>
      <c r="I651" s="1">
        <f>G651</f>
        <v>5.5243750030058436E-3</v>
      </c>
      <c r="M651" s="4"/>
      <c r="O651" s="4"/>
      <c r="Q651" s="19">
        <f t="shared" si="69"/>
        <v>33107.966500000002</v>
      </c>
      <c r="AD651" s="1" t="s">
        <v>2143</v>
      </c>
      <c r="AI651" s="1" t="s">
        <v>1988</v>
      </c>
    </row>
    <row r="652" spans="1:35" x14ac:dyDescent="0.2">
      <c r="A652" s="47" t="s">
        <v>2136</v>
      </c>
      <c r="B652" s="48"/>
      <c r="C652" s="49">
        <v>48127.41</v>
      </c>
      <c r="D652" s="49"/>
      <c r="E652" s="1">
        <f t="shared" si="66"/>
        <v>10249.008953716937</v>
      </c>
      <c r="F652" s="4">
        <f t="shared" si="67"/>
        <v>10249</v>
      </c>
      <c r="G652" s="1">
        <f t="shared" si="68"/>
        <v>5.6312500018975697E-3</v>
      </c>
      <c r="M652" s="4"/>
      <c r="N652" s="1">
        <f>G652</f>
        <v>5.6312500018975697E-3</v>
      </c>
      <c r="O652" s="4"/>
      <c r="Q652" s="19">
        <f t="shared" si="69"/>
        <v>33108.910000000003</v>
      </c>
      <c r="AD652" s="1" t="s">
        <v>1989</v>
      </c>
      <c r="AI652" s="1" t="s">
        <v>1988</v>
      </c>
    </row>
    <row r="653" spans="1:35" x14ac:dyDescent="0.2">
      <c r="A653" s="47" t="s">
        <v>2136</v>
      </c>
      <c r="B653" s="48"/>
      <c r="C653" s="49">
        <v>48127.411</v>
      </c>
      <c r="D653" s="49"/>
      <c r="E653" s="1">
        <f t="shared" si="66"/>
        <v>10249.010543722159</v>
      </c>
      <c r="F653" s="4">
        <f t="shared" si="67"/>
        <v>10249</v>
      </c>
      <c r="G653" s="1">
        <f t="shared" si="68"/>
        <v>6.6312499984633178E-3</v>
      </c>
      <c r="M653" s="4"/>
      <c r="N653" s="1">
        <f>G653</f>
        <v>6.6312499984633178E-3</v>
      </c>
      <c r="O653" s="4"/>
      <c r="Q653" s="19">
        <f t="shared" si="69"/>
        <v>33108.911</v>
      </c>
      <c r="AD653" s="1" t="s">
        <v>1989</v>
      </c>
      <c r="AI653" s="1" t="s">
        <v>1988</v>
      </c>
    </row>
    <row r="654" spans="1:35" x14ac:dyDescent="0.2">
      <c r="A654" s="47" t="s">
        <v>2136</v>
      </c>
      <c r="B654" s="48"/>
      <c r="C654" s="49">
        <v>48127.415000000001</v>
      </c>
      <c r="D654" s="49"/>
      <c r="E654" s="1">
        <f t="shared" si="66"/>
        <v>10249.01690374307</v>
      </c>
      <c r="F654" s="4">
        <f t="shared" si="67"/>
        <v>10249</v>
      </c>
      <c r="G654" s="1">
        <f t="shared" si="68"/>
        <v>1.0631249999278225E-2</v>
      </c>
      <c r="M654" s="4"/>
      <c r="N654" s="1">
        <f>G654</f>
        <v>1.0631249999278225E-2</v>
      </c>
      <c r="O654" s="4"/>
      <c r="Q654" s="19">
        <f t="shared" si="69"/>
        <v>33108.915000000001</v>
      </c>
      <c r="AD654" s="1" t="s">
        <v>1989</v>
      </c>
      <c r="AI654" s="1" t="s">
        <v>1988</v>
      </c>
    </row>
    <row r="655" spans="1:35" x14ac:dyDescent="0.2">
      <c r="A655" s="47" t="s">
        <v>2148</v>
      </c>
      <c r="B655" s="48"/>
      <c r="C655" s="49">
        <v>48127.419000000002</v>
      </c>
      <c r="D655" s="49"/>
      <c r="E655" s="1">
        <f t="shared" si="66"/>
        <v>10249.023263763978</v>
      </c>
      <c r="F655" s="4">
        <f t="shared" si="67"/>
        <v>10249</v>
      </c>
      <c r="G655" s="1">
        <f t="shared" si="68"/>
        <v>1.4631250000093132E-2</v>
      </c>
      <c r="M655" s="4">
        <f>G655</f>
        <v>1.4631250000093132E-2</v>
      </c>
      <c r="O655" s="4"/>
      <c r="Q655" s="19">
        <f t="shared" si="69"/>
        <v>33108.919000000002</v>
      </c>
      <c r="AE655" s="1">
        <v>8</v>
      </c>
      <c r="AG655" s="1" t="s">
        <v>2150</v>
      </c>
      <c r="AI655" s="1" t="s">
        <v>1993</v>
      </c>
    </row>
    <row r="656" spans="1:35" x14ac:dyDescent="0.2">
      <c r="A656" s="47" t="s">
        <v>2136</v>
      </c>
      <c r="B656" s="48"/>
      <c r="C656" s="49">
        <v>48127.419000000002</v>
      </c>
      <c r="D656" s="49"/>
      <c r="E656" s="1">
        <f t="shared" si="66"/>
        <v>10249.023263763978</v>
      </c>
      <c r="F656" s="4">
        <f t="shared" si="67"/>
        <v>10249</v>
      </c>
      <c r="G656" s="1">
        <f t="shared" si="68"/>
        <v>1.4631250000093132E-2</v>
      </c>
      <c r="M656" s="4"/>
      <c r="N656" s="1">
        <f>G656</f>
        <v>1.4631250000093132E-2</v>
      </c>
      <c r="O656" s="4"/>
      <c r="Q656" s="19">
        <f t="shared" si="69"/>
        <v>33108.919000000002</v>
      </c>
      <c r="AD656" s="1" t="s">
        <v>1989</v>
      </c>
      <c r="AI656" s="1" t="s">
        <v>1988</v>
      </c>
    </row>
    <row r="657" spans="1:35" x14ac:dyDescent="0.2">
      <c r="A657" s="47" t="s">
        <v>2136</v>
      </c>
      <c r="B657" s="48"/>
      <c r="C657" s="49">
        <v>48127.43</v>
      </c>
      <c r="D657" s="49"/>
      <c r="E657" s="1">
        <f t="shared" si="66"/>
        <v>10249.040753821475</v>
      </c>
      <c r="F657" s="4">
        <f t="shared" si="67"/>
        <v>10249</v>
      </c>
      <c r="G657" s="1">
        <f t="shared" si="68"/>
        <v>2.5631249998696148E-2</v>
      </c>
      <c r="M657" s="4"/>
      <c r="N657" s="1">
        <f>G657</f>
        <v>2.5631249998696148E-2</v>
      </c>
      <c r="O657" s="4"/>
      <c r="Q657" s="19">
        <f t="shared" si="69"/>
        <v>33108.93</v>
      </c>
      <c r="AD657" s="1" t="s">
        <v>1989</v>
      </c>
      <c r="AI657" s="1" t="s">
        <v>1988</v>
      </c>
    </row>
    <row r="658" spans="1:35" x14ac:dyDescent="0.2">
      <c r="A658" s="46" t="s">
        <v>2144</v>
      </c>
      <c r="B658" s="45" t="s">
        <v>2232</v>
      </c>
      <c r="C658" s="46">
        <v>48130.551699999996</v>
      </c>
      <c r="D658" s="46">
        <v>1E-4</v>
      </c>
      <c r="E658" s="1">
        <f t="shared" si="66"/>
        <v>10254.004273139039</v>
      </c>
      <c r="F658" s="4">
        <f t="shared" si="67"/>
        <v>10254</v>
      </c>
      <c r="G658" s="1">
        <f t="shared" si="68"/>
        <v>2.6874999966821633E-3</v>
      </c>
      <c r="M658" s="4"/>
      <c r="N658" s="1">
        <f>G658</f>
        <v>2.6874999966821633E-3</v>
      </c>
      <c r="O658" s="4">
        <f ca="1">+C$11+C$12*F658</f>
        <v>6.9929373359848314E-3</v>
      </c>
      <c r="Q658" s="19">
        <f t="shared" si="69"/>
        <v>33112.051699999996</v>
      </c>
    </row>
    <row r="659" spans="1:35" x14ac:dyDescent="0.2">
      <c r="A659" s="47" t="s">
        <v>2144</v>
      </c>
      <c r="B659" s="48"/>
      <c r="C659" s="49">
        <v>48130.551899999999</v>
      </c>
      <c r="D659" s="49"/>
      <c r="E659" s="1">
        <f t="shared" si="66"/>
        <v>10254.004591140088</v>
      </c>
      <c r="F659" s="4">
        <f t="shared" si="67"/>
        <v>10254</v>
      </c>
      <c r="G659" s="1">
        <f t="shared" si="68"/>
        <v>2.887499998905696E-3</v>
      </c>
      <c r="I659" s="1">
        <f>G659</f>
        <v>2.887499998905696E-3</v>
      </c>
      <c r="M659" s="4"/>
      <c r="O659" s="4"/>
      <c r="Q659" s="19">
        <f t="shared" si="69"/>
        <v>33112.051899999999</v>
      </c>
      <c r="AD659" s="1" t="s">
        <v>2143</v>
      </c>
      <c r="AI659" s="1" t="s">
        <v>1988</v>
      </c>
    </row>
    <row r="660" spans="1:35" x14ac:dyDescent="0.2">
      <c r="A660" s="47" t="s">
        <v>2144</v>
      </c>
      <c r="B660" s="48"/>
      <c r="C660" s="49">
        <v>48132.438600000001</v>
      </c>
      <c r="D660" s="49"/>
      <c r="E660" s="1">
        <f t="shared" si="66"/>
        <v>10257.004454002141</v>
      </c>
      <c r="F660" s="4">
        <f t="shared" si="67"/>
        <v>10257</v>
      </c>
      <c r="G660" s="1">
        <f t="shared" si="68"/>
        <v>2.8012499969918281E-3</v>
      </c>
      <c r="I660" s="1">
        <f>G660</f>
        <v>2.8012499969918281E-3</v>
      </c>
      <c r="M660" s="4"/>
      <c r="O660" s="4"/>
      <c r="Q660" s="19">
        <f t="shared" si="69"/>
        <v>33113.938600000001</v>
      </c>
      <c r="AD660" s="1" t="s">
        <v>2149</v>
      </c>
      <c r="AI660" s="1" t="s">
        <v>1988</v>
      </c>
    </row>
    <row r="661" spans="1:35" x14ac:dyDescent="0.2">
      <c r="A661" s="47" t="s">
        <v>2144</v>
      </c>
      <c r="B661" s="48" t="s">
        <v>2226</v>
      </c>
      <c r="C661" s="49">
        <v>48133.383199999997</v>
      </c>
      <c r="D661" s="49"/>
      <c r="E661" s="1">
        <f t="shared" ref="E661:E724" si="74">(C661-C$7)/C$8</f>
        <v>10258.506372939692</v>
      </c>
      <c r="F661" s="4">
        <f t="shared" ref="F661:F724" si="75">ROUND(2*E661,0)/2</f>
        <v>10258.5</v>
      </c>
      <c r="G661" s="1">
        <f t="shared" ref="G661:G724" si="76">C661-(C$7+F661*C$8)</f>
        <v>4.0081249971990474E-3</v>
      </c>
      <c r="I661" s="1">
        <f>G661</f>
        <v>4.0081249971990474E-3</v>
      </c>
      <c r="M661" s="4"/>
      <c r="O661" s="4"/>
      <c r="Q661" s="19">
        <f t="shared" ref="Q661:Q724" si="77">+C661-15018.5</f>
        <v>33114.883199999997</v>
      </c>
      <c r="AD661" s="1" t="s">
        <v>2127</v>
      </c>
      <c r="AI661" s="1" t="s">
        <v>1988</v>
      </c>
    </row>
    <row r="662" spans="1:35" x14ac:dyDescent="0.2">
      <c r="A662" s="47" t="s">
        <v>2144</v>
      </c>
      <c r="B662" s="48" t="s">
        <v>2226</v>
      </c>
      <c r="C662" s="49">
        <v>48133.385600000001</v>
      </c>
      <c r="D662" s="49"/>
      <c r="E662" s="1">
        <f t="shared" si="74"/>
        <v>10258.510188952245</v>
      </c>
      <c r="F662" s="4">
        <f t="shared" si="75"/>
        <v>10258.5</v>
      </c>
      <c r="G662" s="1">
        <f t="shared" si="76"/>
        <v>6.4081250020535663E-3</v>
      </c>
      <c r="I662" s="1">
        <f>G662</f>
        <v>6.4081250020535663E-3</v>
      </c>
      <c r="M662" s="4"/>
      <c r="O662" s="4"/>
      <c r="Q662" s="19">
        <f t="shared" si="77"/>
        <v>33114.885600000001</v>
      </c>
      <c r="AD662" s="1" t="s">
        <v>2143</v>
      </c>
      <c r="AI662" s="1" t="s">
        <v>1988</v>
      </c>
    </row>
    <row r="663" spans="1:35" x14ac:dyDescent="0.2">
      <c r="A663" s="46" t="s">
        <v>2144</v>
      </c>
      <c r="B663" s="45" t="s">
        <v>2226</v>
      </c>
      <c r="C663" s="46">
        <v>48133.385800000004</v>
      </c>
      <c r="D663" s="46">
        <v>4.0000000000000002E-4</v>
      </c>
      <c r="E663" s="1">
        <f t="shared" si="74"/>
        <v>10258.510506953295</v>
      </c>
      <c r="F663" s="4">
        <f t="shared" si="75"/>
        <v>10258.5</v>
      </c>
      <c r="G663" s="1">
        <f t="shared" si="76"/>
        <v>6.6081250042770989E-3</v>
      </c>
      <c r="M663" s="4"/>
      <c r="N663" s="1">
        <f>G663</f>
        <v>6.6081250042770989E-3</v>
      </c>
      <c r="O663" s="4">
        <f ca="1">+C$11+C$12*F663</f>
        <v>6.991868854396132E-3</v>
      </c>
      <c r="Q663" s="19">
        <f t="shared" si="77"/>
        <v>33114.885800000004</v>
      </c>
    </row>
    <row r="664" spans="1:35" x14ac:dyDescent="0.2">
      <c r="A664" s="47" t="s">
        <v>2136</v>
      </c>
      <c r="B664" s="48"/>
      <c r="C664" s="49">
        <v>48149.421999999999</v>
      </c>
      <c r="D664" s="49"/>
      <c r="E664" s="1">
        <f t="shared" si="74"/>
        <v>10284.008148776784</v>
      </c>
      <c r="F664" s="4">
        <f t="shared" si="75"/>
        <v>10284</v>
      </c>
      <c r="G664" s="1">
        <f t="shared" si="76"/>
        <v>5.1249999960418791E-3</v>
      </c>
      <c r="M664" s="4"/>
      <c r="N664" s="1">
        <f>G664</f>
        <v>5.1249999960418791E-3</v>
      </c>
      <c r="O664" s="4"/>
      <c r="Q664" s="19">
        <f t="shared" si="77"/>
        <v>33130.921999999999</v>
      </c>
      <c r="AD664" s="1" t="s">
        <v>1989</v>
      </c>
      <c r="AI664" s="1" t="s">
        <v>1988</v>
      </c>
    </row>
    <row r="665" spans="1:35" x14ac:dyDescent="0.2">
      <c r="A665" s="55" t="s">
        <v>2261</v>
      </c>
      <c r="B665" s="53" t="s">
        <v>2226</v>
      </c>
      <c r="C665" s="52">
        <v>48159.800499999998</v>
      </c>
      <c r="D665" s="52">
        <v>4.0000000000000002E-4</v>
      </c>
      <c r="E665" s="1">
        <f t="shared" si="74"/>
        <v>10300.510018026676</v>
      </c>
      <c r="F665" s="4">
        <f t="shared" si="75"/>
        <v>10300.5</v>
      </c>
      <c r="G665" s="1">
        <f t="shared" si="76"/>
        <v>6.3006249984027818E-3</v>
      </c>
      <c r="I665" s="1">
        <f>G665</f>
        <v>6.3006249984027818E-3</v>
      </c>
      <c r="M665" s="4"/>
      <c r="O665" s="4">
        <f ca="1">+C$11+C$12*F665</f>
        <v>6.9818963595682758E-3</v>
      </c>
      <c r="Q665" s="19">
        <f t="shared" si="77"/>
        <v>33141.300499999998</v>
      </c>
    </row>
    <row r="666" spans="1:35" x14ac:dyDescent="0.2">
      <c r="A666" s="47" t="s">
        <v>2136</v>
      </c>
      <c r="B666" s="48"/>
      <c r="C666" s="49">
        <v>48178.353999999999</v>
      </c>
      <c r="D666" s="49"/>
      <c r="E666" s="1">
        <f t="shared" si="74"/>
        <v>10330.010180008463</v>
      </c>
      <c r="F666" s="4">
        <f t="shared" si="75"/>
        <v>10330</v>
      </c>
      <c r="G666" s="1">
        <f t="shared" si="76"/>
        <v>6.4024999956018291E-3</v>
      </c>
      <c r="M666" s="4"/>
      <c r="N666" s="1">
        <f>G666</f>
        <v>6.4024999956018291E-3</v>
      </c>
      <c r="O666" s="4"/>
      <c r="Q666" s="19">
        <f t="shared" si="77"/>
        <v>33159.853999999999</v>
      </c>
      <c r="AD666" s="1" t="s">
        <v>1989</v>
      </c>
      <c r="AI666" s="1" t="s">
        <v>1988</v>
      </c>
    </row>
    <row r="667" spans="1:35" x14ac:dyDescent="0.2">
      <c r="A667" s="55" t="s">
        <v>2261</v>
      </c>
      <c r="B667" s="53" t="s">
        <v>2232</v>
      </c>
      <c r="C667" s="52">
        <v>48191.559600000001</v>
      </c>
      <c r="D667" s="52">
        <v>2.0000000000000001E-4</v>
      </c>
      <c r="E667" s="1">
        <f t="shared" si="74"/>
        <v>10351.007153036013</v>
      </c>
      <c r="F667" s="4">
        <f t="shared" si="75"/>
        <v>10351</v>
      </c>
      <c r="G667" s="1">
        <f t="shared" si="76"/>
        <v>4.498750000493601E-3</v>
      </c>
      <c r="I667" s="1">
        <f>G667</f>
        <v>4.498750000493601E-3</v>
      </c>
      <c r="M667" s="4"/>
      <c r="O667" s="4">
        <f ca="1">+C$11+C$12*F667</f>
        <v>6.9699056217395437E-3</v>
      </c>
      <c r="Q667" s="19">
        <f t="shared" si="77"/>
        <v>33173.059600000001</v>
      </c>
    </row>
    <row r="668" spans="1:35" x14ac:dyDescent="0.2">
      <c r="A668" s="47" t="s">
        <v>2036</v>
      </c>
      <c r="B668" s="48"/>
      <c r="C668" s="49">
        <v>48191.561000000002</v>
      </c>
      <c r="D668" s="49"/>
      <c r="E668" s="1">
        <f t="shared" si="74"/>
        <v>10351.009379043333</v>
      </c>
      <c r="F668" s="4">
        <f t="shared" si="75"/>
        <v>10351</v>
      </c>
      <c r="G668" s="1">
        <f t="shared" si="76"/>
        <v>5.8987500015064143E-3</v>
      </c>
      <c r="K668" s="1">
        <f>G668</f>
        <v>5.8987500015064143E-3</v>
      </c>
      <c r="M668" s="4"/>
      <c r="O668" s="4"/>
      <c r="Q668" s="19">
        <f t="shared" si="77"/>
        <v>33173.061000000002</v>
      </c>
      <c r="AD668" s="1" t="s">
        <v>1989</v>
      </c>
      <c r="AE668" s="1">
        <v>9</v>
      </c>
      <c r="AG668" s="1" t="s">
        <v>2039</v>
      </c>
      <c r="AI668" s="1" t="s">
        <v>2037</v>
      </c>
    </row>
    <row r="669" spans="1:35" x14ac:dyDescent="0.2">
      <c r="A669" s="47" t="s">
        <v>2036</v>
      </c>
      <c r="B669" s="48"/>
      <c r="C669" s="49">
        <v>48196.593999999997</v>
      </c>
      <c r="D669" s="49"/>
      <c r="E669" s="1">
        <f t="shared" si="74"/>
        <v>10359.011875351533</v>
      </c>
      <c r="F669" s="4">
        <f t="shared" si="75"/>
        <v>10359</v>
      </c>
      <c r="G669" s="1">
        <f t="shared" si="76"/>
        <v>7.4687499945866875E-3</v>
      </c>
      <c r="K669" s="1">
        <f>G669</f>
        <v>7.4687499945866875E-3</v>
      </c>
      <c r="M669" s="4"/>
      <c r="O669" s="4"/>
      <c r="Q669" s="19">
        <f t="shared" si="77"/>
        <v>33178.093999999997</v>
      </c>
      <c r="AD669" s="1" t="s">
        <v>1989</v>
      </c>
      <c r="AE669" s="1">
        <v>14</v>
      </c>
      <c r="AG669" s="1" t="s">
        <v>2039</v>
      </c>
      <c r="AI669" s="1" t="s">
        <v>2037</v>
      </c>
    </row>
    <row r="670" spans="1:35" x14ac:dyDescent="0.2">
      <c r="A670" s="47" t="s">
        <v>2136</v>
      </c>
      <c r="B670" s="48"/>
      <c r="C670" s="49">
        <v>48205.41</v>
      </c>
      <c r="D670" s="49"/>
      <c r="E670" s="1">
        <f t="shared" si="74"/>
        <v>10373.029361434028</v>
      </c>
      <c r="F670" s="4">
        <f t="shared" si="75"/>
        <v>10373</v>
      </c>
      <c r="G670" s="1">
        <f t="shared" si="76"/>
        <v>1.8466250003257301E-2</v>
      </c>
      <c r="M670" s="4"/>
      <c r="N670" s="1">
        <f>G670</f>
        <v>1.8466250003257301E-2</v>
      </c>
      <c r="O670" s="4"/>
      <c r="Q670" s="19">
        <f t="shared" si="77"/>
        <v>33186.910000000003</v>
      </c>
      <c r="AD670" s="1" t="s">
        <v>1989</v>
      </c>
      <c r="AI670" s="1" t="s">
        <v>1988</v>
      </c>
    </row>
    <row r="671" spans="1:35" x14ac:dyDescent="0.2">
      <c r="A671" s="47" t="s">
        <v>2036</v>
      </c>
      <c r="B671" s="48"/>
      <c r="C671" s="49">
        <v>48208.54</v>
      </c>
      <c r="D671" s="49"/>
      <c r="E671" s="1">
        <f t="shared" si="74"/>
        <v>10378.006077794978</v>
      </c>
      <c r="F671" s="4">
        <f t="shared" si="75"/>
        <v>10378</v>
      </c>
      <c r="G671" s="1">
        <f t="shared" si="76"/>
        <v>3.8224999952944927E-3</v>
      </c>
      <c r="K671" s="1">
        <f>G671</f>
        <v>3.8224999952944927E-3</v>
      </c>
      <c r="M671" s="4"/>
      <c r="O671" s="4"/>
      <c r="Q671" s="19">
        <f t="shared" si="77"/>
        <v>33190.04</v>
      </c>
      <c r="AD671" s="1" t="s">
        <v>1989</v>
      </c>
      <c r="AE671" s="1">
        <v>12</v>
      </c>
      <c r="AG671" s="1" t="s">
        <v>2039</v>
      </c>
      <c r="AI671" s="1" t="s">
        <v>2037</v>
      </c>
    </row>
    <row r="672" spans="1:35" x14ac:dyDescent="0.2">
      <c r="A672" s="47" t="s">
        <v>2151</v>
      </c>
      <c r="B672" s="48"/>
      <c r="C672" s="49">
        <v>48252.571000000004</v>
      </c>
      <c r="D672" s="49"/>
      <c r="E672" s="1">
        <f t="shared" si="74"/>
        <v>10448.01559795128</v>
      </c>
      <c r="F672" s="4">
        <f t="shared" si="75"/>
        <v>10448</v>
      </c>
      <c r="G672" s="1">
        <f t="shared" si="76"/>
        <v>9.810000003199093E-3</v>
      </c>
      <c r="M672" s="4">
        <f>G672</f>
        <v>9.810000003199093E-3</v>
      </c>
      <c r="O672" s="4"/>
      <c r="Q672" s="19">
        <f t="shared" si="77"/>
        <v>33234.071000000004</v>
      </c>
      <c r="AD672" s="1" t="s">
        <v>1989</v>
      </c>
      <c r="AE672" s="1">
        <v>10</v>
      </c>
      <c r="AG672" s="1" t="s">
        <v>2147</v>
      </c>
      <c r="AI672" s="1" t="s">
        <v>1993</v>
      </c>
    </row>
    <row r="673" spans="1:35" x14ac:dyDescent="0.2">
      <c r="A673" s="47" t="s">
        <v>2163</v>
      </c>
      <c r="B673" s="48"/>
      <c r="C673" s="49">
        <v>48290.296000000002</v>
      </c>
      <c r="D673" s="49"/>
      <c r="E673" s="1">
        <f t="shared" si="74"/>
        <v>10507.998545145218</v>
      </c>
      <c r="F673" s="4">
        <f t="shared" si="75"/>
        <v>10508</v>
      </c>
      <c r="G673" s="1">
        <f t="shared" si="76"/>
        <v>-9.1499999689403921E-4</v>
      </c>
      <c r="M673" s="4"/>
      <c r="N673" s="1">
        <f t="shared" ref="N673:N688" si="78">G673</f>
        <v>-9.1499999689403921E-4</v>
      </c>
      <c r="O673" s="4"/>
      <c r="Q673" s="19">
        <f t="shared" si="77"/>
        <v>33271.796000000002</v>
      </c>
      <c r="AG673" s="1" t="s">
        <v>1993</v>
      </c>
    </row>
    <row r="674" spans="1:35" x14ac:dyDescent="0.2">
      <c r="A674" s="47" t="s">
        <v>2136</v>
      </c>
      <c r="B674" s="48"/>
      <c r="C674" s="49">
        <v>48449.421999999999</v>
      </c>
      <c r="D674" s="49"/>
      <c r="E674" s="1">
        <f t="shared" si="74"/>
        <v>10761.00971691944</v>
      </c>
      <c r="F674" s="4">
        <f t="shared" si="75"/>
        <v>10761</v>
      </c>
      <c r="G674" s="1">
        <f t="shared" si="76"/>
        <v>6.1112499970477074E-3</v>
      </c>
      <c r="M674" s="4"/>
      <c r="N674" s="1">
        <f t="shared" si="78"/>
        <v>6.1112499970477074E-3</v>
      </c>
      <c r="O674" s="4"/>
      <c r="Q674" s="19">
        <f t="shared" si="77"/>
        <v>33430.921999999999</v>
      </c>
      <c r="AD674" s="1" t="s">
        <v>1989</v>
      </c>
      <c r="AI674" s="1" t="s">
        <v>1988</v>
      </c>
    </row>
    <row r="675" spans="1:35" x14ac:dyDescent="0.2">
      <c r="A675" s="47" t="s">
        <v>2136</v>
      </c>
      <c r="B675" s="48"/>
      <c r="C675" s="49">
        <v>48454.447999999997</v>
      </c>
      <c r="D675" s="49"/>
      <c r="E675" s="1">
        <f t="shared" si="74"/>
        <v>10769.001083191053</v>
      </c>
      <c r="F675" s="4">
        <f t="shared" si="75"/>
        <v>10769</v>
      </c>
      <c r="G675" s="1">
        <f t="shared" si="76"/>
        <v>6.8124999233987182E-4</v>
      </c>
      <c r="M675" s="4"/>
      <c r="N675" s="1">
        <f t="shared" si="78"/>
        <v>6.8124999233987182E-4</v>
      </c>
      <c r="O675" s="4"/>
      <c r="Q675" s="19">
        <f t="shared" si="77"/>
        <v>33435.947999999997</v>
      </c>
      <c r="AD675" s="1" t="s">
        <v>1989</v>
      </c>
      <c r="AI675" s="1" t="s">
        <v>1988</v>
      </c>
    </row>
    <row r="676" spans="1:35" x14ac:dyDescent="0.2">
      <c r="A676" s="47" t="s">
        <v>2136</v>
      </c>
      <c r="B676" s="48"/>
      <c r="C676" s="49">
        <v>48454.449000000001</v>
      </c>
      <c r="D676" s="49"/>
      <c r="E676" s="1">
        <f t="shared" si="74"/>
        <v>10769.002673196286</v>
      </c>
      <c r="F676" s="4">
        <f t="shared" si="75"/>
        <v>10769</v>
      </c>
      <c r="G676" s="1">
        <f t="shared" si="76"/>
        <v>1.6812499961815774E-3</v>
      </c>
      <c r="M676" s="4"/>
      <c r="N676" s="1">
        <f t="shared" si="78"/>
        <v>1.6812499961815774E-3</v>
      </c>
      <c r="O676" s="4"/>
      <c r="Q676" s="19">
        <f t="shared" si="77"/>
        <v>33435.949000000001</v>
      </c>
      <c r="AD676" s="1" t="s">
        <v>1989</v>
      </c>
      <c r="AI676" s="1" t="s">
        <v>1988</v>
      </c>
    </row>
    <row r="677" spans="1:35" x14ac:dyDescent="0.2">
      <c r="A677" s="47" t="s">
        <v>2136</v>
      </c>
      <c r="B677" s="48"/>
      <c r="C677" s="49">
        <v>48454.451999999997</v>
      </c>
      <c r="D677" s="49"/>
      <c r="E677" s="1">
        <f t="shared" si="74"/>
        <v>10769.007443211962</v>
      </c>
      <c r="F677" s="4">
        <f t="shared" si="75"/>
        <v>10769</v>
      </c>
      <c r="G677" s="1">
        <f t="shared" si="76"/>
        <v>4.6812499931547791E-3</v>
      </c>
      <c r="M677" s="4"/>
      <c r="N677" s="1">
        <f t="shared" si="78"/>
        <v>4.6812499931547791E-3</v>
      </c>
      <c r="O677" s="4"/>
      <c r="Q677" s="19">
        <f t="shared" si="77"/>
        <v>33435.951999999997</v>
      </c>
      <c r="AD677" s="1" t="s">
        <v>1989</v>
      </c>
      <c r="AI677" s="1" t="s">
        <v>1988</v>
      </c>
    </row>
    <row r="678" spans="1:35" x14ac:dyDescent="0.2">
      <c r="A678" s="47" t="s">
        <v>2136</v>
      </c>
      <c r="B678" s="48"/>
      <c r="C678" s="49">
        <v>48476.457999999999</v>
      </c>
      <c r="D678" s="49"/>
      <c r="E678" s="1">
        <f t="shared" si="74"/>
        <v>10803.997098240456</v>
      </c>
      <c r="F678" s="4">
        <f t="shared" si="75"/>
        <v>10804</v>
      </c>
      <c r="G678" s="1">
        <f t="shared" si="76"/>
        <v>-1.8249999993713573E-3</v>
      </c>
      <c r="M678" s="4"/>
      <c r="N678" s="1">
        <f t="shared" si="78"/>
        <v>-1.8249999993713573E-3</v>
      </c>
      <c r="O678" s="4"/>
      <c r="Q678" s="19">
        <f t="shared" si="77"/>
        <v>33457.957999999999</v>
      </c>
      <c r="AD678" s="1" t="s">
        <v>1989</v>
      </c>
      <c r="AI678" s="1" t="s">
        <v>1988</v>
      </c>
    </row>
    <row r="679" spans="1:35" x14ac:dyDescent="0.2">
      <c r="A679" s="47" t="s">
        <v>2136</v>
      </c>
      <c r="B679" s="48"/>
      <c r="C679" s="49">
        <v>48476.463000000003</v>
      </c>
      <c r="D679" s="49"/>
      <c r="E679" s="1">
        <f t="shared" si="74"/>
        <v>10804.005048266597</v>
      </c>
      <c r="F679" s="4">
        <f t="shared" si="75"/>
        <v>10804</v>
      </c>
      <c r="G679" s="1">
        <f t="shared" si="76"/>
        <v>3.1750000052852556E-3</v>
      </c>
      <c r="M679" s="4"/>
      <c r="N679" s="1">
        <f t="shared" si="78"/>
        <v>3.1750000052852556E-3</v>
      </c>
      <c r="O679" s="4"/>
      <c r="Q679" s="19">
        <f t="shared" si="77"/>
        <v>33457.963000000003</v>
      </c>
      <c r="AD679" s="1" t="s">
        <v>1989</v>
      </c>
      <c r="AI679" s="1" t="s">
        <v>1988</v>
      </c>
    </row>
    <row r="680" spans="1:35" x14ac:dyDescent="0.2">
      <c r="A680" s="47" t="s">
        <v>2136</v>
      </c>
      <c r="B680" s="48"/>
      <c r="C680" s="49">
        <v>48476.464999999997</v>
      </c>
      <c r="D680" s="49"/>
      <c r="E680" s="1">
        <f t="shared" si="74"/>
        <v>10804.008228277042</v>
      </c>
      <c r="F680" s="4">
        <f t="shared" si="75"/>
        <v>10804</v>
      </c>
      <c r="G680" s="1">
        <f t="shared" si="76"/>
        <v>5.1749999984167516E-3</v>
      </c>
      <c r="M680" s="4"/>
      <c r="N680" s="1">
        <f t="shared" si="78"/>
        <v>5.1749999984167516E-3</v>
      </c>
      <c r="O680" s="4"/>
      <c r="Q680" s="19">
        <f t="shared" si="77"/>
        <v>33457.964999999997</v>
      </c>
      <c r="AD680" s="1" t="s">
        <v>1989</v>
      </c>
      <c r="AI680" s="1" t="s">
        <v>1988</v>
      </c>
    </row>
    <row r="681" spans="1:35" x14ac:dyDescent="0.2">
      <c r="A681" s="47" t="s">
        <v>2136</v>
      </c>
      <c r="B681" s="48"/>
      <c r="C681" s="49">
        <v>48483.375999999997</v>
      </c>
      <c r="D681" s="49"/>
      <c r="E681" s="1">
        <f t="shared" si="74"/>
        <v>10814.996754401822</v>
      </c>
      <c r="F681" s="4">
        <f t="shared" si="75"/>
        <v>10815</v>
      </c>
      <c r="G681" s="1">
        <f t="shared" si="76"/>
        <v>-2.0412500089150853E-3</v>
      </c>
      <c r="M681" s="4"/>
      <c r="N681" s="1">
        <f t="shared" si="78"/>
        <v>-2.0412500089150853E-3</v>
      </c>
      <c r="O681" s="4"/>
      <c r="Q681" s="19">
        <f t="shared" si="77"/>
        <v>33464.875999999997</v>
      </c>
      <c r="AD681" s="1" t="s">
        <v>1989</v>
      </c>
      <c r="AI681" s="1" t="s">
        <v>1988</v>
      </c>
    </row>
    <row r="682" spans="1:35" x14ac:dyDescent="0.2">
      <c r="A682" s="47" t="s">
        <v>2136</v>
      </c>
      <c r="B682" s="48"/>
      <c r="C682" s="49">
        <v>48483.38</v>
      </c>
      <c r="D682" s="49"/>
      <c r="E682" s="1">
        <f t="shared" si="74"/>
        <v>10815.003114422731</v>
      </c>
      <c r="F682" s="4">
        <f t="shared" si="75"/>
        <v>10815</v>
      </c>
      <c r="G682" s="1">
        <f t="shared" si="76"/>
        <v>1.9587499918998219E-3</v>
      </c>
      <c r="M682" s="4"/>
      <c r="N682" s="1">
        <f t="shared" si="78"/>
        <v>1.9587499918998219E-3</v>
      </c>
      <c r="O682" s="4"/>
      <c r="Q682" s="19">
        <f t="shared" si="77"/>
        <v>33464.879999999997</v>
      </c>
      <c r="AD682" s="1" t="s">
        <v>1989</v>
      </c>
      <c r="AI682" s="1" t="s">
        <v>1988</v>
      </c>
    </row>
    <row r="683" spans="1:35" x14ac:dyDescent="0.2">
      <c r="A683" s="47" t="s">
        <v>2152</v>
      </c>
      <c r="B683" s="48"/>
      <c r="C683" s="49">
        <v>48488.413</v>
      </c>
      <c r="D683" s="49"/>
      <c r="E683" s="1">
        <f t="shared" si="74"/>
        <v>10823.005610730943</v>
      </c>
      <c r="F683" s="4">
        <f t="shared" si="75"/>
        <v>10823</v>
      </c>
      <c r="G683" s="1">
        <f t="shared" si="76"/>
        <v>3.5287499995320104E-3</v>
      </c>
      <c r="M683" s="4"/>
      <c r="N683" s="1">
        <f t="shared" si="78"/>
        <v>3.5287499995320104E-3</v>
      </c>
      <c r="O683" s="4"/>
      <c r="Q683" s="19">
        <f t="shared" si="77"/>
        <v>33469.913</v>
      </c>
      <c r="AD683" s="1" t="s">
        <v>1989</v>
      </c>
      <c r="AI683" s="1" t="s">
        <v>1988</v>
      </c>
    </row>
    <row r="684" spans="1:35" x14ac:dyDescent="0.2">
      <c r="A684" s="47" t="s">
        <v>2136</v>
      </c>
      <c r="B684" s="48"/>
      <c r="C684" s="49">
        <v>48488.417000000001</v>
      </c>
      <c r="D684" s="49"/>
      <c r="E684" s="1">
        <f t="shared" si="74"/>
        <v>10823.011970751852</v>
      </c>
      <c r="F684" s="4">
        <f t="shared" si="75"/>
        <v>10823</v>
      </c>
      <c r="G684" s="1">
        <f t="shared" si="76"/>
        <v>7.5287500003469177E-3</v>
      </c>
      <c r="M684" s="4"/>
      <c r="N684" s="1">
        <f t="shared" si="78"/>
        <v>7.5287500003469177E-3</v>
      </c>
      <c r="O684" s="4"/>
      <c r="Q684" s="19">
        <f t="shared" si="77"/>
        <v>33469.917000000001</v>
      </c>
      <c r="AD684" s="1" t="s">
        <v>1989</v>
      </c>
      <c r="AI684" s="1" t="s">
        <v>1988</v>
      </c>
    </row>
    <row r="685" spans="1:35" x14ac:dyDescent="0.2">
      <c r="A685" s="47" t="s">
        <v>2136</v>
      </c>
      <c r="B685" s="48"/>
      <c r="C685" s="49">
        <v>48488.417000000001</v>
      </c>
      <c r="D685" s="49"/>
      <c r="E685" s="1">
        <f t="shared" si="74"/>
        <v>10823.011970751852</v>
      </c>
      <c r="F685" s="4">
        <f t="shared" si="75"/>
        <v>10823</v>
      </c>
      <c r="G685" s="1">
        <f t="shared" si="76"/>
        <v>7.5287500003469177E-3</v>
      </c>
      <c r="M685" s="4"/>
      <c r="N685" s="1">
        <f t="shared" si="78"/>
        <v>7.5287500003469177E-3</v>
      </c>
      <c r="O685" s="4"/>
      <c r="Q685" s="19">
        <f t="shared" si="77"/>
        <v>33469.917000000001</v>
      </c>
      <c r="AD685" s="1" t="s">
        <v>1989</v>
      </c>
      <c r="AI685" s="1" t="s">
        <v>1988</v>
      </c>
    </row>
    <row r="686" spans="1:35" x14ac:dyDescent="0.2">
      <c r="A686" s="47" t="s">
        <v>2136</v>
      </c>
      <c r="B686" s="48"/>
      <c r="C686" s="49">
        <v>48498.474999999999</v>
      </c>
      <c r="D686" s="49"/>
      <c r="E686" s="1">
        <f t="shared" si="74"/>
        <v>10839.004243326444</v>
      </c>
      <c r="F686" s="4">
        <f t="shared" si="75"/>
        <v>10839</v>
      </c>
      <c r="G686" s="1">
        <f t="shared" si="76"/>
        <v>2.6687499994295649E-3</v>
      </c>
      <c r="M686" s="4"/>
      <c r="N686" s="1">
        <f t="shared" si="78"/>
        <v>2.6687499994295649E-3</v>
      </c>
      <c r="O686" s="4"/>
      <c r="Q686" s="19">
        <f t="shared" si="77"/>
        <v>33479.974999999999</v>
      </c>
      <c r="AD686" s="1" t="s">
        <v>1989</v>
      </c>
      <c r="AI686" s="1" t="s">
        <v>1988</v>
      </c>
    </row>
    <row r="687" spans="1:35" x14ac:dyDescent="0.2">
      <c r="A687" s="47" t="s">
        <v>2136</v>
      </c>
      <c r="B687" s="48"/>
      <c r="C687" s="49">
        <v>48498.478999999999</v>
      </c>
      <c r="D687" s="49"/>
      <c r="E687" s="1">
        <f t="shared" si="74"/>
        <v>10839.010603347355</v>
      </c>
      <c r="F687" s="4">
        <f t="shared" si="75"/>
        <v>10839</v>
      </c>
      <c r="G687" s="1">
        <f t="shared" si="76"/>
        <v>6.6687500002444722E-3</v>
      </c>
      <c r="M687" s="4"/>
      <c r="N687" s="1">
        <f t="shared" si="78"/>
        <v>6.6687500002444722E-3</v>
      </c>
      <c r="O687" s="4"/>
      <c r="Q687" s="19">
        <f t="shared" si="77"/>
        <v>33479.978999999999</v>
      </c>
      <c r="AD687" s="1" t="s">
        <v>1989</v>
      </c>
      <c r="AI687" s="1" t="s">
        <v>1988</v>
      </c>
    </row>
    <row r="688" spans="1:35" x14ac:dyDescent="0.2">
      <c r="A688" s="47" t="s">
        <v>2136</v>
      </c>
      <c r="B688" s="48"/>
      <c r="C688" s="49">
        <v>48503.504000000001</v>
      </c>
      <c r="D688" s="49"/>
      <c r="E688" s="1">
        <f t="shared" si="74"/>
        <v>10847.000379613746</v>
      </c>
      <c r="F688" s="4">
        <f t="shared" si="75"/>
        <v>10847</v>
      </c>
      <c r="G688" s="1">
        <f t="shared" si="76"/>
        <v>2.3874999897088856E-4</v>
      </c>
      <c r="M688" s="4"/>
      <c r="N688" s="1">
        <f t="shared" si="78"/>
        <v>2.3874999897088856E-4</v>
      </c>
      <c r="O688" s="4"/>
      <c r="Q688" s="19">
        <f t="shared" si="77"/>
        <v>33485.004000000001</v>
      </c>
      <c r="AD688" s="1" t="s">
        <v>1989</v>
      </c>
      <c r="AI688" s="1" t="s">
        <v>1988</v>
      </c>
    </row>
    <row r="689" spans="1:35" x14ac:dyDescent="0.2">
      <c r="A689" s="54" t="s">
        <v>2209</v>
      </c>
      <c r="B689" s="45" t="s">
        <v>2226</v>
      </c>
      <c r="C689" s="46">
        <v>48506.337299999999</v>
      </c>
      <c r="D689" s="46">
        <v>1.6000000000000001E-3</v>
      </c>
      <c r="E689" s="1">
        <f t="shared" si="74"/>
        <v>10851.505341423805</v>
      </c>
      <c r="F689" s="4">
        <f t="shared" si="75"/>
        <v>10851.5</v>
      </c>
      <c r="G689" s="1">
        <f t="shared" si="76"/>
        <v>3.3593749976716936E-3</v>
      </c>
      <c r="I689" s="1">
        <f>G689</f>
        <v>3.3593749976716936E-3</v>
      </c>
      <c r="M689" s="4"/>
      <c r="O689" s="4">
        <f ca="1">+C$11+C$12*F689</f>
        <v>6.8510667250409173E-3</v>
      </c>
      <c r="Q689" s="19">
        <f t="shared" si="77"/>
        <v>33487.837299999999</v>
      </c>
    </row>
    <row r="690" spans="1:35" x14ac:dyDescent="0.2">
      <c r="A690" s="47" t="s">
        <v>2153</v>
      </c>
      <c r="B690" s="48"/>
      <c r="C690" s="49">
        <v>48510.4257</v>
      </c>
      <c r="D690" s="49"/>
      <c r="E690" s="1">
        <f t="shared" si="74"/>
        <v>10858.005918794453</v>
      </c>
      <c r="F690" s="4">
        <f t="shared" si="75"/>
        <v>10858</v>
      </c>
      <c r="G690" s="1">
        <f t="shared" si="76"/>
        <v>3.7224999978207052E-3</v>
      </c>
      <c r="I690" s="1">
        <f>G690</f>
        <v>3.7224999978207052E-3</v>
      </c>
      <c r="M690" s="4"/>
      <c r="O690" s="4"/>
      <c r="Q690" s="19">
        <f t="shared" si="77"/>
        <v>33491.9257</v>
      </c>
      <c r="AD690" s="1" t="s">
        <v>2143</v>
      </c>
      <c r="AI690" s="1" t="s">
        <v>1988</v>
      </c>
    </row>
    <row r="691" spans="1:35" x14ac:dyDescent="0.2">
      <c r="A691" s="47" t="s">
        <v>2153</v>
      </c>
      <c r="B691" s="48"/>
      <c r="C691" s="49">
        <v>48510.426200000002</v>
      </c>
      <c r="D691" s="49"/>
      <c r="E691" s="1">
        <f t="shared" si="74"/>
        <v>10858.006713797071</v>
      </c>
      <c r="F691" s="4">
        <f t="shared" si="75"/>
        <v>10858</v>
      </c>
      <c r="G691" s="1">
        <f t="shared" si="76"/>
        <v>4.222499999741558E-3</v>
      </c>
      <c r="I691" s="1">
        <f>G691</f>
        <v>4.222499999741558E-3</v>
      </c>
      <c r="M691" s="4"/>
      <c r="O691" s="4"/>
      <c r="Q691" s="19">
        <f t="shared" si="77"/>
        <v>33491.926200000002</v>
      </c>
      <c r="AD691" s="1" t="s">
        <v>2127</v>
      </c>
      <c r="AI691" s="1" t="s">
        <v>1988</v>
      </c>
    </row>
    <row r="692" spans="1:35" x14ac:dyDescent="0.2">
      <c r="A692" s="47" t="s">
        <v>2153</v>
      </c>
      <c r="B692" s="48" t="s">
        <v>2226</v>
      </c>
      <c r="C692" s="49">
        <v>48511.368799999997</v>
      </c>
      <c r="D692" s="49"/>
      <c r="E692" s="1">
        <f t="shared" si="74"/>
        <v>10859.505452724166</v>
      </c>
      <c r="F692" s="4">
        <f t="shared" si="75"/>
        <v>10859.5</v>
      </c>
      <c r="G692" s="1">
        <f t="shared" si="76"/>
        <v>3.429374992265366E-3</v>
      </c>
      <c r="I692" s="1">
        <f>G692</f>
        <v>3.429374992265366E-3</v>
      </c>
      <c r="M692" s="4"/>
      <c r="O692" s="4"/>
      <c r="Q692" s="19">
        <f t="shared" si="77"/>
        <v>33492.868799999997</v>
      </c>
      <c r="AD692" s="1" t="s">
        <v>2127</v>
      </c>
      <c r="AI692" s="1" t="s">
        <v>1988</v>
      </c>
    </row>
    <row r="693" spans="1:35" x14ac:dyDescent="0.2">
      <c r="A693" s="46" t="s">
        <v>2153</v>
      </c>
      <c r="B693" s="45" t="s">
        <v>2226</v>
      </c>
      <c r="C693" s="56">
        <v>48511.369599999998</v>
      </c>
      <c r="D693" s="46">
        <v>4.0000000000000002E-4</v>
      </c>
      <c r="E693" s="1">
        <f t="shared" si="74"/>
        <v>10859.506724728351</v>
      </c>
      <c r="F693" s="4">
        <f t="shared" si="75"/>
        <v>10859.5</v>
      </c>
      <c r="G693" s="1">
        <f t="shared" si="76"/>
        <v>4.229374993883539E-3</v>
      </c>
      <c r="M693" s="4"/>
      <c r="N693" s="1">
        <f>G693</f>
        <v>4.229374993883539E-3</v>
      </c>
      <c r="O693" s="4">
        <f ca="1">+C$11+C$12*F693</f>
        <v>6.8491672022165644E-3</v>
      </c>
      <c r="Q693" s="19">
        <f t="shared" si="77"/>
        <v>33492.869599999998</v>
      </c>
    </row>
    <row r="694" spans="1:35" x14ac:dyDescent="0.2">
      <c r="A694" s="47" t="s">
        <v>2153</v>
      </c>
      <c r="B694" s="48"/>
      <c r="C694" s="49">
        <v>48512.312299999998</v>
      </c>
      <c r="D694" s="49"/>
      <c r="E694" s="1">
        <f t="shared" si="74"/>
        <v>10861.005622655977</v>
      </c>
      <c r="F694" s="4">
        <f t="shared" si="75"/>
        <v>10861</v>
      </c>
      <c r="G694" s="1">
        <f t="shared" si="76"/>
        <v>3.5362499984330498E-3</v>
      </c>
      <c r="I694" s="1">
        <f>G694</f>
        <v>3.5362499984330498E-3</v>
      </c>
      <c r="M694" s="4"/>
      <c r="O694" s="4"/>
      <c r="Q694" s="19">
        <f t="shared" si="77"/>
        <v>33493.812299999998</v>
      </c>
      <c r="AD694" s="1" t="s">
        <v>2143</v>
      </c>
      <c r="AI694" s="1" t="s">
        <v>1988</v>
      </c>
    </row>
    <row r="695" spans="1:35" x14ac:dyDescent="0.2">
      <c r="A695" s="47" t="s">
        <v>2153</v>
      </c>
      <c r="B695" s="48"/>
      <c r="C695" s="49">
        <v>48512.312400000003</v>
      </c>
      <c r="D695" s="49"/>
      <c r="E695" s="1">
        <f t="shared" si="74"/>
        <v>10861.005781656508</v>
      </c>
      <c r="F695" s="4">
        <f t="shared" si="75"/>
        <v>10861</v>
      </c>
      <c r="G695" s="1">
        <f t="shared" si="76"/>
        <v>3.6362500031827949E-3</v>
      </c>
      <c r="I695" s="1">
        <f>G695</f>
        <v>3.6362500031827949E-3</v>
      </c>
      <c r="M695" s="4"/>
      <c r="O695" s="4"/>
      <c r="Q695" s="19">
        <f t="shared" si="77"/>
        <v>33493.812400000003</v>
      </c>
      <c r="AD695" s="1" t="s">
        <v>2127</v>
      </c>
      <c r="AI695" s="1" t="s">
        <v>1988</v>
      </c>
    </row>
    <row r="696" spans="1:35" x14ac:dyDescent="0.2">
      <c r="A696" s="46" t="s">
        <v>2153</v>
      </c>
      <c r="B696" s="45" t="s">
        <v>2232</v>
      </c>
      <c r="C696" s="56">
        <v>48512.312599999997</v>
      </c>
      <c r="D696" s="46">
        <v>1E-4</v>
      </c>
      <c r="E696" s="1">
        <f t="shared" si="74"/>
        <v>10861.006099657545</v>
      </c>
      <c r="F696" s="4">
        <f t="shared" si="75"/>
        <v>10861</v>
      </c>
      <c r="G696" s="1">
        <f t="shared" si="76"/>
        <v>3.8362499981303699E-3</v>
      </c>
      <c r="M696" s="4"/>
      <c r="N696" s="1">
        <f>G696</f>
        <v>3.8362499981303699E-3</v>
      </c>
      <c r="O696" s="4">
        <f ca="1">+C$11+C$12*F696</f>
        <v>6.8488110416869974E-3</v>
      </c>
      <c r="Q696" s="19">
        <f t="shared" si="77"/>
        <v>33493.812599999997</v>
      </c>
    </row>
    <row r="697" spans="1:35" x14ac:dyDescent="0.2">
      <c r="A697" s="47" t="s">
        <v>2153</v>
      </c>
      <c r="B697" s="48" t="s">
        <v>2226</v>
      </c>
      <c r="C697" s="49">
        <v>48514.513099999996</v>
      </c>
      <c r="D697" s="49"/>
      <c r="E697" s="1">
        <f t="shared" si="74"/>
        <v>10864.504906159869</v>
      </c>
      <c r="F697" s="4">
        <f t="shared" si="75"/>
        <v>10864.5</v>
      </c>
      <c r="G697" s="1">
        <f t="shared" si="76"/>
        <v>3.0856249941280112E-3</v>
      </c>
      <c r="I697" s="1">
        <f>G697</f>
        <v>3.0856249941280112E-3</v>
      </c>
      <c r="M697" s="4"/>
      <c r="O697" s="4"/>
      <c r="Q697" s="19">
        <f t="shared" si="77"/>
        <v>33496.013099999996</v>
      </c>
      <c r="AD697" s="1" t="s">
        <v>2127</v>
      </c>
      <c r="AI697" s="1" t="s">
        <v>1988</v>
      </c>
    </row>
    <row r="698" spans="1:35" x14ac:dyDescent="0.2">
      <c r="A698" s="46" t="s">
        <v>2153</v>
      </c>
      <c r="B698" s="45" t="s">
        <v>2226</v>
      </c>
      <c r="C698" s="56">
        <v>48514.513699999996</v>
      </c>
      <c r="D698" s="46">
        <v>4.0000000000000002E-4</v>
      </c>
      <c r="E698" s="1">
        <f t="shared" si="74"/>
        <v>10864.505860163004</v>
      </c>
      <c r="F698" s="4">
        <f t="shared" si="75"/>
        <v>10864.5</v>
      </c>
      <c r="G698" s="1">
        <f t="shared" si="76"/>
        <v>3.6856249935226515E-3</v>
      </c>
      <c r="M698" s="4"/>
      <c r="N698" s="1">
        <f>G698</f>
        <v>3.6856249935226515E-3</v>
      </c>
      <c r="O698" s="4">
        <f ca="1">+C$11+C$12*F698</f>
        <v>6.847980000451343E-3</v>
      </c>
      <c r="Q698" s="19">
        <f t="shared" si="77"/>
        <v>33496.013699999996</v>
      </c>
    </row>
    <row r="699" spans="1:35" x14ac:dyDescent="0.2">
      <c r="A699" s="47" t="s">
        <v>2153</v>
      </c>
      <c r="B699" s="48" t="s">
        <v>2226</v>
      </c>
      <c r="C699" s="49">
        <v>48514.514300000003</v>
      </c>
      <c r="D699" s="49"/>
      <c r="E699" s="1">
        <f t="shared" si="74"/>
        <v>10864.506814166152</v>
      </c>
      <c r="F699" s="4">
        <f t="shared" si="75"/>
        <v>10864.5</v>
      </c>
      <c r="G699" s="1">
        <f t="shared" si="76"/>
        <v>4.2856250001932494E-3</v>
      </c>
      <c r="I699" s="1">
        <f>G699</f>
        <v>4.2856250001932494E-3</v>
      </c>
      <c r="M699" s="4"/>
      <c r="O699" s="4"/>
      <c r="Q699" s="19">
        <f t="shared" si="77"/>
        <v>33496.014300000003</v>
      </c>
      <c r="AD699" s="1" t="s">
        <v>2143</v>
      </c>
      <c r="AI699" s="1" t="s">
        <v>1988</v>
      </c>
    </row>
    <row r="700" spans="1:35" x14ac:dyDescent="0.2">
      <c r="A700" s="47" t="s">
        <v>2136</v>
      </c>
      <c r="B700" s="48"/>
      <c r="C700" s="49">
        <v>48534.322</v>
      </c>
      <c r="D700" s="49"/>
      <c r="E700" s="1">
        <f t="shared" si="74"/>
        <v>10896.001160703812</v>
      </c>
      <c r="F700" s="4">
        <f t="shared" si="75"/>
        <v>10896</v>
      </c>
      <c r="G700" s="1">
        <f t="shared" si="76"/>
        <v>7.299999997485429E-4</v>
      </c>
      <c r="M700" s="4"/>
      <c r="N700" s="1">
        <f>G700</f>
        <v>7.299999997485429E-4</v>
      </c>
      <c r="O700" s="4"/>
      <c r="Q700" s="19">
        <f t="shared" si="77"/>
        <v>33515.822</v>
      </c>
      <c r="AD700" s="1" t="s">
        <v>1989</v>
      </c>
      <c r="AI700" s="1" t="s">
        <v>1988</v>
      </c>
    </row>
    <row r="701" spans="1:35" x14ac:dyDescent="0.2">
      <c r="A701" s="47" t="s">
        <v>2136</v>
      </c>
      <c r="B701" s="48"/>
      <c r="C701" s="49">
        <v>48534.322999999997</v>
      </c>
      <c r="D701" s="49"/>
      <c r="E701" s="1">
        <f t="shared" si="74"/>
        <v>10896.002750709034</v>
      </c>
      <c r="F701" s="4">
        <f t="shared" si="75"/>
        <v>10896</v>
      </c>
      <c r="G701" s="1">
        <f t="shared" si="76"/>
        <v>1.7299999963142909E-3</v>
      </c>
      <c r="M701" s="4"/>
      <c r="N701" s="1">
        <f>G701</f>
        <v>1.7299999963142909E-3</v>
      </c>
      <c r="O701" s="4"/>
      <c r="Q701" s="19">
        <f t="shared" si="77"/>
        <v>33515.822999999997</v>
      </c>
      <c r="AD701" s="1" t="s">
        <v>1989</v>
      </c>
      <c r="AI701" s="1" t="s">
        <v>1988</v>
      </c>
    </row>
    <row r="702" spans="1:35" x14ac:dyDescent="0.2">
      <c r="A702" s="47" t="s">
        <v>2136</v>
      </c>
      <c r="B702" s="48"/>
      <c r="C702" s="49">
        <v>48534.332000000002</v>
      </c>
      <c r="D702" s="49"/>
      <c r="E702" s="1">
        <f t="shared" si="74"/>
        <v>10896.017060756087</v>
      </c>
      <c r="F702" s="4">
        <f t="shared" si="75"/>
        <v>10896</v>
      </c>
      <c r="G702" s="1">
        <f t="shared" si="76"/>
        <v>1.0730000001785811E-2</v>
      </c>
      <c r="M702" s="4"/>
      <c r="N702" s="1">
        <f>G702</f>
        <v>1.0730000001785811E-2</v>
      </c>
      <c r="O702" s="4"/>
      <c r="Q702" s="19">
        <f t="shared" si="77"/>
        <v>33515.832000000002</v>
      </c>
      <c r="AD702" s="1" t="s">
        <v>1989</v>
      </c>
      <c r="AI702" s="1" t="s">
        <v>1988</v>
      </c>
    </row>
    <row r="703" spans="1:35" x14ac:dyDescent="0.2">
      <c r="A703" s="47" t="s">
        <v>2136</v>
      </c>
      <c r="B703" s="48"/>
      <c r="C703" s="49">
        <v>48534.34</v>
      </c>
      <c r="D703" s="49"/>
      <c r="E703" s="1">
        <f t="shared" si="74"/>
        <v>10896.029780797895</v>
      </c>
      <c r="F703" s="4">
        <f t="shared" si="75"/>
        <v>10896</v>
      </c>
      <c r="G703" s="1">
        <f t="shared" si="76"/>
        <v>1.8729999996139668E-2</v>
      </c>
      <c r="M703" s="4"/>
      <c r="N703" s="1">
        <f>G703</f>
        <v>1.8729999996139668E-2</v>
      </c>
      <c r="O703" s="4"/>
      <c r="Q703" s="19">
        <f t="shared" si="77"/>
        <v>33515.839999999997</v>
      </c>
      <c r="AD703" s="1" t="s">
        <v>1989</v>
      </c>
      <c r="AI703" s="1" t="s">
        <v>1988</v>
      </c>
    </row>
    <row r="704" spans="1:35" x14ac:dyDescent="0.2">
      <c r="A704" s="47" t="s">
        <v>2036</v>
      </c>
      <c r="B704" s="48"/>
      <c r="C704" s="49">
        <v>48535.582000000002</v>
      </c>
      <c r="D704" s="49"/>
      <c r="E704" s="1">
        <f t="shared" si="74"/>
        <v>10898.004567290014</v>
      </c>
      <c r="F704" s="4">
        <f t="shared" si="75"/>
        <v>10898</v>
      </c>
      <c r="G704" s="1">
        <f t="shared" si="76"/>
        <v>2.8725000011036173E-3</v>
      </c>
      <c r="K704" s="1">
        <f>G704</f>
        <v>2.8725000011036173E-3</v>
      </c>
      <c r="M704" s="4"/>
      <c r="O704" s="4"/>
      <c r="Q704" s="19">
        <f t="shared" si="77"/>
        <v>33517.082000000002</v>
      </c>
      <c r="AD704" s="1" t="s">
        <v>1989</v>
      </c>
      <c r="AE704" s="1">
        <v>11</v>
      </c>
      <c r="AG704" s="1" t="s">
        <v>2039</v>
      </c>
      <c r="AI704" s="1" t="s">
        <v>2037</v>
      </c>
    </row>
    <row r="705" spans="1:35" x14ac:dyDescent="0.2">
      <c r="A705" s="47" t="s">
        <v>2036</v>
      </c>
      <c r="B705" s="48"/>
      <c r="C705" s="49">
        <v>48538.724000000002</v>
      </c>
      <c r="D705" s="49"/>
      <c r="E705" s="1">
        <f t="shared" si="74"/>
        <v>10903.000363713696</v>
      </c>
      <c r="F705" s="4">
        <f t="shared" si="75"/>
        <v>10903</v>
      </c>
      <c r="G705" s="1">
        <f t="shared" si="76"/>
        <v>2.2875000286148861E-4</v>
      </c>
      <c r="K705" s="1">
        <f>G705</f>
        <v>2.2875000286148861E-4</v>
      </c>
      <c r="M705" s="4"/>
      <c r="O705" s="4"/>
      <c r="Q705" s="19">
        <f t="shared" si="77"/>
        <v>33520.224000000002</v>
      </c>
      <c r="AD705" s="1" t="s">
        <v>1989</v>
      </c>
      <c r="AE705" s="1">
        <v>10</v>
      </c>
      <c r="AG705" s="1" t="s">
        <v>2039</v>
      </c>
      <c r="AI705" s="1" t="s">
        <v>2037</v>
      </c>
    </row>
    <row r="706" spans="1:35" x14ac:dyDescent="0.2">
      <c r="A706" s="47" t="s">
        <v>2036</v>
      </c>
      <c r="B706" s="53"/>
      <c r="C706" s="49">
        <v>48538.724000000002</v>
      </c>
      <c r="D706" s="49"/>
      <c r="E706" s="1">
        <f t="shared" si="74"/>
        <v>10903.000363713696</v>
      </c>
      <c r="F706" s="4">
        <f t="shared" si="75"/>
        <v>10903</v>
      </c>
      <c r="G706" s="1">
        <f t="shared" si="76"/>
        <v>2.2875000286148861E-4</v>
      </c>
      <c r="J706" s="1">
        <f>G706</f>
        <v>2.2875000286148861E-4</v>
      </c>
      <c r="M706" s="4"/>
      <c r="O706" s="4"/>
      <c r="P706" s="1" t="s">
        <v>2166</v>
      </c>
      <c r="Q706" s="19">
        <f t="shared" si="77"/>
        <v>33520.224000000002</v>
      </c>
    </row>
    <row r="707" spans="1:35" x14ac:dyDescent="0.2">
      <c r="A707" s="47" t="s">
        <v>2136</v>
      </c>
      <c r="B707" s="48"/>
      <c r="C707" s="49">
        <v>48556.33</v>
      </c>
      <c r="D707" s="49"/>
      <c r="E707" s="1">
        <f t="shared" si="74"/>
        <v>10930.99399574276</v>
      </c>
      <c r="F707" s="4">
        <f t="shared" si="75"/>
        <v>10931</v>
      </c>
      <c r="G707" s="1">
        <f t="shared" si="76"/>
        <v>-3.7762499996460974E-3</v>
      </c>
      <c r="M707" s="4"/>
      <c r="N707" s="1">
        <f t="shared" ref="N707:N715" si="79">G707</f>
        <v>-3.7762499996460974E-3</v>
      </c>
      <c r="O707" s="4"/>
      <c r="Q707" s="19">
        <f t="shared" si="77"/>
        <v>33537.83</v>
      </c>
      <c r="AD707" s="1" t="s">
        <v>1989</v>
      </c>
      <c r="AI707" s="1" t="s">
        <v>1988</v>
      </c>
    </row>
    <row r="708" spans="1:35" x14ac:dyDescent="0.2">
      <c r="A708" s="47" t="s">
        <v>2136</v>
      </c>
      <c r="B708" s="48"/>
      <c r="C708" s="49">
        <v>48556.334999999999</v>
      </c>
      <c r="D708" s="49"/>
      <c r="E708" s="1">
        <f t="shared" si="74"/>
        <v>10931.001945768892</v>
      </c>
      <c r="F708" s="4">
        <f t="shared" si="75"/>
        <v>10931</v>
      </c>
      <c r="G708" s="1">
        <f t="shared" si="76"/>
        <v>1.2237499977345578E-3</v>
      </c>
      <c r="M708" s="4"/>
      <c r="N708" s="1">
        <f t="shared" si="79"/>
        <v>1.2237499977345578E-3</v>
      </c>
      <c r="O708" s="4"/>
      <c r="Q708" s="19">
        <f t="shared" si="77"/>
        <v>33537.834999999999</v>
      </c>
      <c r="AD708" s="1" t="s">
        <v>1989</v>
      </c>
      <c r="AI708" s="1" t="s">
        <v>1988</v>
      </c>
    </row>
    <row r="709" spans="1:35" x14ac:dyDescent="0.2">
      <c r="A709" s="47" t="s">
        <v>2136</v>
      </c>
      <c r="B709" s="48"/>
      <c r="C709" s="49">
        <v>48556.334999999999</v>
      </c>
      <c r="D709" s="49"/>
      <c r="E709" s="1">
        <f t="shared" si="74"/>
        <v>10931.001945768892</v>
      </c>
      <c r="F709" s="4">
        <f t="shared" si="75"/>
        <v>10931</v>
      </c>
      <c r="G709" s="1">
        <f t="shared" si="76"/>
        <v>1.2237499977345578E-3</v>
      </c>
      <c r="M709" s="4"/>
      <c r="N709" s="1">
        <f t="shared" si="79"/>
        <v>1.2237499977345578E-3</v>
      </c>
      <c r="O709" s="4"/>
      <c r="Q709" s="19">
        <f t="shared" si="77"/>
        <v>33537.834999999999</v>
      </c>
      <c r="AD709" s="1" t="s">
        <v>1989</v>
      </c>
      <c r="AI709" s="1" t="s">
        <v>1988</v>
      </c>
    </row>
    <row r="710" spans="1:35" x14ac:dyDescent="0.2">
      <c r="A710" s="47" t="s">
        <v>2136</v>
      </c>
      <c r="B710" s="48"/>
      <c r="C710" s="49">
        <v>48556.338000000003</v>
      </c>
      <c r="D710" s="49"/>
      <c r="E710" s="1">
        <f t="shared" si="74"/>
        <v>10931.006715784581</v>
      </c>
      <c r="F710" s="4">
        <f t="shared" si="75"/>
        <v>10931</v>
      </c>
      <c r="G710" s="1">
        <f t="shared" si="76"/>
        <v>4.2237500019837171E-3</v>
      </c>
      <c r="M710" s="4"/>
      <c r="N710" s="1">
        <f t="shared" si="79"/>
        <v>4.2237500019837171E-3</v>
      </c>
      <c r="O710" s="4"/>
      <c r="Q710" s="19">
        <f t="shared" si="77"/>
        <v>33537.838000000003</v>
      </c>
      <c r="AD710" s="1" t="s">
        <v>1989</v>
      </c>
      <c r="AI710" s="1" t="s">
        <v>1988</v>
      </c>
    </row>
    <row r="711" spans="1:35" x14ac:dyDescent="0.2">
      <c r="A711" s="47" t="s">
        <v>2136</v>
      </c>
      <c r="B711" s="48"/>
      <c r="C711" s="49">
        <v>48556.34</v>
      </c>
      <c r="D711" s="49"/>
      <c r="E711" s="1">
        <f t="shared" si="74"/>
        <v>10931.009895795023</v>
      </c>
      <c r="F711" s="4">
        <f t="shared" si="75"/>
        <v>10931</v>
      </c>
      <c r="G711" s="1">
        <f t="shared" si="76"/>
        <v>6.2237499951152131E-3</v>
      </c>
      <c r="M711" s="4"/>
      <c r="N711" s="1">
        <f t="shared" si="79"/>
        <v>6.2237499951152131E-3</v>
      </c>
      <c r="O711" s="4"/>
      <c r="Q711" s="19">
        <f t="shared" si="77"/>
        <v>33537.839999999997</v>
      </c>
      <c r="AD711" s="1" t="s">
        <v>1989</v>
      </c>
      <c r="AI711" s="1" t="s">
        <v>1988</v>
      </c>
    </row>
    <row r="712" spans="1:35" x14ac:dyDescent="0.2">
      <c r="A712" s="47" t="s">
        <v>2136</v>
      </c>
      <c r="B712" s="48"/>
      <c r="C712" s="49">
        <v>48557.591999999997</v>
      </c>
      <c r="D712" s="49"/>
      <c r="E712" s="1">
        <f t="shared" si="74"/>
        <v>10933.000582339406</v>
      </c>
      <c r="F712" s="4">
        <f t="shared" si="75"/>
        <v>10933</v>
      </c>
      <c r="G712" s="1">
        <f t="shared" si="76"/>
        <v>3.6624999484047294E-4</v>
      </c>
      <c r="M712" s="4"/>
      <c r="N712" s="1">
        <f t="shared" si="79"/>
        <v>3.6624999484047294E-4</v>
      </c>
      <c r="O712" s="4"/>
      <c r="Q712" s="19">
        <f t="shared" si="77"/>
        <v>33539.091999999997</v>
      </c>
      <c r="AD712" s="1" t="s">
        <v>1989</v>
      </c>
      <c r="AI712" s="1" t="s">
        <v>1988</v>
      </c>
    </row>
    <row r="713" spans="1:35" x14ac:dyDescent="0.2">
      <c r="A713" s="47" t="s">
        <v>2136</v>
      </c>
      <c r="B713" s="48"/>
      <c r="C713" s="49">
        <v>48557.599000000002</v>
      </c>
      <c r="D713" s="49"/>
      <c r="E713" s="1">
        <f t="shared" si="74"/>
        <v>10933.011712376005</v>
      </c>
      <c r="F713" s="4">
        <f t="shared" si="75"/>
        <v>10933</v>
      </c>
      <c r="G713" s="1">
        <f t="shared" si="76"/>
        <v>7.3662499999045394E-3</v>
      </c>
      <c r="M713" s="4"/>
      <c r="N713" s="1">
        <f t="shared" si="79"/>
        <v>7.3662499999045394E-3</v>
      </c>
      <c r="O713" s="4"/>
      <c r="Q713" s="19">
        <f t="shared" si="77"/>
        <v>33539.099000000002</v>
      </c>
      <c r="AD713" s="1" t="s">
        <v>1989</v>
      </c>
      <c r="AI713" s="1" t="s">
        <v>1988</v>
      </c>
    </row>
    <row r="714" spans="1:35" x14ac:dyDescent="0.2">
      <c r="A714" s="47" t="s">
        <v>2136</v>
      </c>
      <c r="B714" s="48"/>
      <c r="C714" s="49">
        <v>48557.601999999999</v>
      </c>
      <c r="D714" s="49"/>
      <c r="E714" s="1">
        <f t="shared" si="74"/>
        <v>10933.01648239168</v>
      </c>
      <c r="F714" s="4">
        <f t="shared" si="75"/>
        <v>10933</v>
      </c>
      <c r="G714" s="1">
        <f t="shared" si="76"/>
        <v>1.0366249996877741E-2</v>
      </c>
      <c r="M714" s="4"/>
      <c r="N714" s="1">
        <f t="shared" si="79"/>
        <v>1.0366249996877741E-2</v>
      </c>
      <c r="O714" s="4"/>
      <c r="Q714" s="19">
        <f t="shared" si="77"/>
        <v>33539.101999999999</v>
      </c>
      <c r="AD714" s="1" t="s">
        <v>1989</v>
      </c>
      <c r="AI714" s="1" t="s">
        <v>1988</v>
      </c>
    </row>
    <row r="715" spans="1:35" x14ac:dyDescent="0.2">
      <c r="A715" s="47" t="s">
        <v>2136</v>
      </c>
      <c r="B715" s="48"/>
      <c r="C715" s="49">
        <v>48557.606</v>
      </c>
      <c r="D715" s="49"/>
      <c r="E715" s="1">
        <f t="shared" si="74"/>
        <v>10933.022842412591</v>
      </c>
      <c r="F715" s="4">
        <f t="shared" si="75"/>
        <v>10933</v>
      </c>
      <c r="G715" s="1">
        <f t="shared" si="76"/>
        <v>1.4366249997692648E-2</v>
      </c>
      <c r="M715" s="4"/>
      <c r="N715" s="1">
        <f t="shared" si="79"/>
        <v>1.4366249997692648E-2</v>
      </c>
      <c r="O715" s="4"/>
      <c r="Q715" s="19">
        <f t="shared" si="77"/>
        <v>33539.106</v>
      </c>
      <c r="AD715" s="1" t="s">
        <v>1989</v>
      </c>
      <c r="AI715" s="1" t="s">
        <v>1988</v>
      </c>
    </row>
    <row r="716" spans="1:35" x14ac:dyDescent="0.2">
      <c r="A716" s="54" t="s">
        <v>2209</v>
      </c>
      <c r="B716" s="45"/>
      <c r="C716" s="46">
        <v>48600.3629</v>
      </c>
      <c r="D716" s="46">
        <v>2.9999999999999997E-4</v>
      </c>
      <c r="E716" s="1">
        <f t="shared" si="74"/>
        <v>11001.006536908986</v>
      </c>
      <c r="F716" s="4">
        <f t="shared" si="75"/>
        <v>11001</v>
      </c>
      <c r="G716" s="1">
        <f t="shared" si="76"/>
        <v>4.1112499966402538E-3</v>
      </c>
      <c r="I716" s="1">
        <f>G716</f>
        <v>4.1112499966402538E-3</v>
      </c>
      <c r="M716" s="4"/>
      <c r="O716" s="4">
        <f ca="1">+C$11+C$12*F716</f>
        <v>6.8155693922608094E-3</v>
      </c>
      <c r="Q716" s="19">
        <f t="shared" si="77"/>
        <v>33581.8629</v>
      </c>
    </row>
    <row r="717" spans="1:35" x14ac:dyDescent="0.2">
      <c r="A717" s="54" t="s">
        <v>2209</v>
      </c>
      <c r="B717" s="45"/>
      <c r="C717" s="46">
        <v>48600.363899999997</v>
      </c>
      <c r="D717" s="46">
        <v>5.0000000000000001E-4</v>
      </c>
      <c r="E717" s="1">
        <f t="shared" si="74"/>
        <v>11001.008126914208</v>
      </c>
      <c r="F717" s="4">
        <f t="shared" si="75"/>
        <v>11001</v>
      </c>
      <c r="G717" s="1">
        <f t="shared" si="76"/>
        <v>5.1112499932060018E-3</v>
      </c>
      <c r="I717" s="1">
        <f>G717</f>
        <v>5.1112499932060018E-3</v>
      </c>
      <c r="M717" s="4"/>
      <c r="N717" s="4"/>
      <c r="O717" s="4">
        <f ca="1">+C$11+C$12*F717</f>
        <v>6.8155693922608094E-3</v>
      </c>
      <c r="Q717" s="19">
        <f t="shared" si="77"/>
        <v>33581.863899999997</v>
      </c>
    </row>
    <row r="718" spans="1:35" x14ac:dyDescent="0.2">
      <c r="A718" s="54" t="s">
        <v>2209</v>
      </c>
      <c r="B718" s="45"/>
      <c r="C718" s="46">
        <v>48600.3655</v>
      </c>
      <c r="D718" s="46">
        <v>4.0000000000000002E-4</v>
      </c>
      <c r="E718" s="1">
        <f t="shared" si="74"/>
        <v>11001.010670922577</v>
      </c>
      <c r="F718" s="4">
        <f t="shared" si="75"/>
        <v>11001</v>
      </c>
      <c r="G718" s="1">
        <f t="shared" si="76"/>
        <v>6.7112499964423478E-3</v>
      </c>
      <c r="I718" s="1">
        <f>G718</f>
        <v>6.7112499964423478E-3</v>
      </c>
      <c r="M718" s="4"/>
      <c r="N718" s="4"/>
      <c r="O718" s="4">
        <f ca="1">+C$11+C$12*F718</f>
        <v>6.8155693922608094E-3</v>
      </c>
      <c r="Q718" s="19">
        <f t="shared" si="77"/>
        <v>33581.8655</v>
      </c>
    </row>
    <row r="719" spans="1:35" x14ac:dyDescent="0.2">
      <c r="A719" s="47" t="s">
        <v>2036</v>
      </c>
      <c r="B719" s="48"/>
      <c r="C719" s="49">
        <v>48601.624000000003</v>
      </c>
      <c r="D719" s="49"/>
      <c r="E719" s="1">
        <f t="shared" si="74"/>
        <v>11003.011692500941</v>
      </c>
      <c r="F719" s="4">
        <f t="shared" si="75"/>
        <v>11003</v>
      </c>
      <c r="G719" s="1">
        <f t="shared" si="76"/>
        <v>7.3537499993108213E-3</v>
      </c>
      <c r="K719" s="1">
        <f>G719</f>
        <v>7.3537499993108213E-3</v>
      </c>
      <c r="M719" s="4"/>
      <c r="N719" s="4"/>
      <c r="O719" s="4"/>
      <c r="Q719" s="19">
        <f t="shared" si="77"/>
        <v>33583.124000000003</v>
      </c>
      <c r="AD719" s="1" t="s">
        <v>1989</v>
      </c>
      <c r="AE719" s="1">
        <v>13</v>
      </c>
      <c r="AG719" s="1" t="s">
        <v>2038</v>
      </c>
      <c r="AI719" s="1" t="s">
        <v>2037</v>
      </c>
    </row>
    <row r="720" spans="1:35" x14ac:dyDescent="0.2">
      <c r="A720" s="47" t="s">
        <v>2036</v>
      </c>
      <c r="B720" s="53"/>
      <c r="C720" s="49">
        <v>48601.624000000003</v>
      </c>
      <c r="D720" s="49"/>
      <c r="E720" s="1">
        <f t="shared" si="74"/>
        <v>11003.011692500941</v>
      </c>
      <c r="F720" s="4">
        <f t="shared" si="75"/>
        <v>11003</v>
      </c>
      <c r="G720" s="1">
        <f t="shared" si="76"/>
        <v>7.3537499993108213E-3</v>
      </c>
      <c r="J720" s="1">
        <f>G720</f>
        <v>7.3537499993108213E-3</v>
      </c>
      <c r="M720" s="4"/>
      <c r="N720" s="4"/>
      <c r="O720" s="4"/>
      <c r="P720" s="1" t="s">
        <v>2166</v>
      </c>
      <c r="Q720" s="19">
        <f t="shared" si="77"/>
        <v>33583.124000000003</v>
      </c>
    </row>
    <row r="721" spans="1:35" x14ac:dyDescent="0.2">
      <c r="A721" s="47" t="s">
        <v>2136</v>
      </c>
      <c r="B721" s="48"/>
      <c r="C721" s="49">
        <v>48605.4</v>
      </c>
      <c r="D721" s="49"/>
      <c r="E721" s="1">
        <f t="shared" si="74"/>
        <v>11009.015552238627</v>
      </c>
      <c r="F721" s="4">
        <f t="shared" si="75"/>
        <v>11009</v>
      </c>
      <c r="G721" s="1">
        <f t="shared" si="76"/>
        <v>9.7812499952851795E-3</v>
      </c>
      <c r="M721" s="4"/>
      <c r="N721" s="4">
        <f>G721</f>
        <v>9.7812499952851795E-3</v>
      </c>
      <c r="O721" s="4"/>
      <c r="Q721" s="19">
        <f t="shared" si="77"/>
        <v>33586.9</v>
      </c>
      <c r="AD721" s="1" t="s">
        <v>1989</v>
      </c>
      <c r="AI721" s="1" t="s">
        <v>1988</v>
      </c>
    </row>
    <row r="722" spans="1:35" x14ac:dyDescent="0.2">
      <c r="A722" s="47" t="s">
        <v>2136</v>
      </c>
      <c r="B722" s="48"/>
      <c r="C722" s="49">
        <v>48605.4</v>
      </c>
      <c r="D722" s="49"/>
      <c r="E722" s="1">
        <f t="shared" si="74"/>
        <v>11009.015552238627</v>
      </c>
      <c r="F722" s="4">
        <f t="shared" si="75"/>
        <v>11009</v>
      </c>
      <c r="G722" s="1">
        <f t="shared" si="76"/>
        <v>9.7812499952851795E-3</v>
      </c>
      <c r="M722" s="4"/>
      <c r="N722" s="4">
        <f>G722</f>
        <v>9.7812499952851795E-3</v>
      </c>
      <c r="O722" s="4"/>
      <c r="Q722" s="19">
        <f t="shared" si="77"/>
        <v>33586.9</v>
      </c>
      <c r="AD722" s="1" t="s">
        <v>1989</v>
      </c>
      <c r="AI722" s="1" t="s">
        <v>1988</v>
      </c>
    </row>
    <row r="723" spans="1:35" x14ac:dyDescent="0.2">
      <c r="A723" s="47" t="s">
        <v>2136</v>
      </c>
      <c r="B723" s="48"/>
      <c r="C723" s="49">
        <v>48605.404000000002</v>
      </c>
      <c r="D723" s="49"/>
      <c r="E723" s="1">
        <f t="shared" si="74"/>
        <v>11009.021912259537</v>
      </c>
      <c r="F723" s="4">
        <f t="shared" si="75"/>
        <v>11009</v>
      </c>
      <c r="G723" s="1">
        <f t="shared" si="76"/>
        <v>1.3781249996100087E-2</v>
      </c>
      <c r="M723" s="4"/>
      <c r="N723" s="4">
        <f>G723</f>
        <v>1.3781249996100087E-2</v>
      </c>
      <c r="O723" s="4"/>
      <c r="Q723" s="19">
        <f t="shared" si="77"/>
        <v>33586.904000000002</v>
      </c>
      <c r="AD723" s="1" t="s">
        <v>1989</v>
      </c>
      <c r="AI723" s="1" t="s">
        <v>1988</v>
      </c>
    </row>
    <row r="724" spans="1:35" x14ac:dyDescent="0.2">
      <c r="A724" s="54" t="s">
        <v>2209</v>
      </c>
      <c r="B724" s="45"/>
      <c r="C724" s="46">
        <v>48646.274599999997</v>
      </c>
      <c r="D724" s="46">
        <v>8.0000000000000004E-4</v>
      </c>
      <c r="E724" s="1">
        <f t="shared" si="74"/>
        <v>11074.006379895965</v>
      </c>
      <c r="F724" s="4">
        <f t="shared" si="75"/>
        <v>11074</v>
      </c>
      <c r="G724" s="1">
        <f t="shared" si="76"/>
        <v>4.0124999941326678E-3</v>
      </c>
      <c r="I724" s="1">
        <f>G724</f>
        <v>4.0124999941326678E-3</v>
      </c>
      <c r="M724" s="4"/>
      <c r="N724" s="4"/>
      <c r="O724" s="4">
        <f ca="1">+C$11+C$12*F724</f>
        <v>6.7982362464885822E-3</v>
      </c>
      <c r="Q724" s="19">
        <f t="shared" si="77"/>
        <v>33627.774599999997</v>
      </c>
    </row>
    <row r="725" spans="1:35" x14ac:dyDescent="0.2">
      <c r="A725" s="54" t="s">
        <v>2209</v>
      </c>
      <c r="B725" s="45"/>
      <c r="C725" s="46">
        <v>48646.275099999999</v>
      </c>
      <c r="D725" s="46">
        <v>1.4E-3</v>
      </c>
      <c r="E725" s="1">
        <f t="shared" ref="E725:E788" si="80">(C725-C$7)/C$8</f>
        <v>11074.007174898583</v>
      </c>
      <c r="F725" s="4">
        <f t="shared" ref="F725:F788" si="81">ROUND(2*E725,0)/2</f>
        <v>11074</v>
      </c>
      <c r="G725" s="1">
        <f t="shared" ref="G725:G770" si="82">C725-(C$7+F725*C$8)</f>
        <v>4.5124999960535206E-3</v>
      </c>
      <c r="I725" s="1">
        <f>G725</f>
        <v>4.5124999960535206E-3</v>
      </c>
      <c r="M725" s="4"/>
      <c r="N725" s="4"/>
      <c r="O725" s="4">
        <f ca="1">+C$11+C$12*F725</f>
        <v>6.7982362464885822E-3</v>
      </c>
      <c r="Q725" s="19">
        <f t="shared" ref="Q725:Q788" si="83">+C725-15018.5</f>
        <v>33627.775099999999</v>
      </c>
    </row>
    <row r="726" spans="1:35" x14ac:dyDescent="0.2">
      <c r="A726" s="54" t="s">
        <v>2209</v>
      </c>
      <c r="B726" s="45"/>
      <c r="C726" s="46">
        <v>48646.275399999999</v>
      </c>
      <c r="D726" s="46">
        <v>4.0000000000000002E-4</v>
      </c>
      <c r="E726" s="1">
        <f t="shared" si="80"/>
        <v>11074.00765190015</v>
      </c>
      <c r="F726" s="4">
        <f t="shared" si="81"/>
        <v>11074</v>
      </c>
      <c r="G726" s="1">
        <f t="shared" si="82"/>
        <v>4.8124999957508408E-3</v>
      </c>
      <c r="I726" s="1">
        <f>G726</f>
        <v>4.8124999957508408E-3</v>
      </c>
      <c r="M726" s="4"/>
      <c r="N726" s="4"/>
      <c r="O726" s="4">
        <f ca="1">+C$11+C$12*F726</f>
        <v>6.7982362464885822E-3</v>
      </c>
      <c r="Q726" s="19">
        <f t="shared" si="83"/>
        <v>33627.775399999999</v>
      </c>
    </row>
    <row r="727" spans="1:35" x14ac:dyDescent="0.2">
      <c r="A727" s="47" t="s">
        <v>2136</v>
      </c>
      <c r="B727" s="48"/>
      <c r="C727" s="49">
        <v>48764.51</v>
      </c>
      <c r="D727" s="49"/>
      <c r="E727" s="1">
        <f t="shared" si="80"/>
        <v>11262.001283929221</v>
      </c>
      <c r="F727" s="4">
        <f t="shared" si="81"/>
        <v>11262</v>
      </c>
      <c r="G727" s="1">
        <f t="shared" si="82"/>
        <v>8.0750000051921234E-4</v>
      </c>
      <c r="M727" s="4"/>
      <c r="N727" s="4">
        <f t="shared" ref="N727:N747" si="84">G727</f>
        <v>8.0750000051921234E-4</v>
      </c>
      <c r="O727" s="4"/>
      <c r="Q727" s="19">
        <f t="shared" si="83"/>
        <v>33746.01</v>
      </c>
      <c r="AD727" s="1" t="s">
        <v>1989</v>
      </c>
      <c r="AI727" s="1" t="s">
        <v>1988</v>
      </c>
    </row>
    <row r="728" spans="1:35" x14ac:dyDescent="0.2">
      <c r="A728" s="47" t="s">
        <v>2136</v>
      </c>
      <c r="B728" s="48"/>
      <c r="C728" s="49">
        <v>48764.512999999999</v>
      </c>
      <c r="D728" s="49"/>
      <c r="E728" s="1">
        <f t="shared" si="80"/>
        <v>11262.006053944897</v>
      </c>
      <c r="F728" s="4">
        <f t="shared" si="81"/>
        <v>11262</v>
      </c>
      <c r="G728" s="1">
        <f t="shared" si="82"/>
        <v>3.807499997492414E-3</v>
      </c>
      <c r="M728" s="4"/>
      <c r="N728" s="4">
        <f t="shared" si="84"/>
        <v>3.807499997492414E-3</v>
      </c>
      <c r="O728" s="4"/>
      <c r="Q728" s="19">
        <f t="shared" si="83"/>
        <v>33746.012999999999</v>
      </c>
      <c r="AD728" s="1" t="s">
        <v>1989</v>
      </c>
      <c r="AI728" s="1" t="s">
        <v>1988</v>
      </c>
    </row>
    <row r="729" spans="1:35" x14ac:dyDescent="0.2">
      <c r="A729" s="47" t="s">
        <v>2136</v>
      </c>
      <c r="B729" s="48"/>
      <c r="C729" s="49">
        <v>48771.428</v>
      </c>
      <c r="D729" s="49"/>
      <c r="E729" s="1">
        <f t="shared" si="80"/>
        <v>11273.000940090587</v>
      </c>
      <c r="F729" s="4">
        <f t="shared" si="81"/>
        <v>11273</v>
      </c>
      <c r="G729" s="1">
        <f t="shared" si="82"/>
        <v>5.9124999825144187E-4</v>
      </c>
      <c r="M729" s="4"/>
      <c r="N729" s="4">
        <f t="shared" si="84"/>
        <v>5.9124999825144187E-4</v>
      </c>
      <c r="O729" s="4"/>
      <c r="Q729" s="19">
        <f t="shared" si="83"/>
        <v>33752.928</v>
      </c>
      <c r="AD729" s="1" t="s">
        <v>1989</v>
      </c>
      <c r="AI729" s="1" t="s">
        <v>1988</v>
      </c>
    </row>
    <row r="730" spans="1:35" x14ac:dyDescent="0.2">
      <c r="A730" s="47" t="s">
        <v>2136</v>
      </c>
      <c r="B730" s="48"/>
      <c r="C730" s="49">
        <v>48771.438999999998</v>
      </c>
      <c r="D730" s="49"/>
      <c r="E730" s="1">
        <f t="shared" si="80"/>
        <v>11273.018430148084</v>
      </c>
      <c r="F730" s="4">
        <f t="shared" si="81"/>
        <v>11273</v>
      </c>
      <c r="G730" s="1">
        <f t="shared" si="82"/>
        <v>1.1591249996854458E-2</v>
      </c>
      <c r="M730" s="4"/>
      <c r="N730" s="4">
        <f t="shared" si="84"/>
        <v>1.1591249996854458E-2</v>
      </c>
      <c r="O730" s="4"/>
      <c r="Q730" s="19">
        <f t="shared" si="83"/>
        <v>33752.938999999998</v>
      </c>
      <c r="AD730" s="1" t="s">
        <v>1989</v>
      </c>
      <c r="AI730" s="1" t="s">
        <v>1988</v>
      </c>
    </row>
    <row r="731" spans="1:35" x14ac:dyDescent="0.2">
      <c r="A731" s="47" t="s">
        <v>2136</v>
      </c>
      <c r="B731" s="48"/>
      <c r="C731" s="49">
        <v>48805.39</v>
      </c>
      <c r="D731" s="49"/>
      <c r="E731" s="1">
        <f t="shared" si="80"/>
        <v>11327.000697614789</v>
      </c>
      <c r="F731" s="4">
        <f t="shared" si="81"/>
        <v>11327</v>
      </c>
      <c r="G731" s="1">
        <f t="shared" si="82"/>
        <v>4.3874999391846359E-4</v>
      </c>
      <c r="M731" s="4"/>
      <c r="N731" s="4">
        <f t="shared" si="84"/>
        <v>4.3874999391846359E-4</v>
      </c>
      <c r="O731" s="4"/>
      <c r="Q731" s="19">
        <f t="shared" si="83"/>
        <v>33786.89</v>
      </c>
      <c r="AD731" s="1" t="s">
        <v>1989</v>
      </c>
      <c r="AI731" s="1" t="s">
        <v>1988</v>
      </c>
    </row>
    <row r="732" spans="1:35" x14ac:dyDescent="0.2">
      <c r="A732" s="47" t="s">
        <v>2136</v>
      </c>
      <c r="B732" s="48"/>
      <c r="C732" s="49">
        <v>48805.391000000003</v>
      </c>
      <c r="D732" s="49"/>
      <c r="E732" s="1">
        <f t="shared" si="80"/>
        <v>11327.002287620022</v>
      </c>
      <c r="F732" s="4">
        <f t="shared" si="81"/>
        <v>11327</v>
      </c>
      <c r="G732" s="1">
        <f t="shared" si="82"/>
        <v>1.4387499977601692E-3</v>
      </c>
      <c r="M732" s="4"/>
      <c r="N732" s="4">
        <f t="shared" si="84"/>
        <v>1.4387499977601692E-3</v>
      </c>
      <c r="O732" s="4"/>
      <c r="Q732" s="19">
        <f t="shared" si="83"/>
        <v>33786.891000000003</v>
      </c>
      <c r="AD732" s="1" t="s">
        <v>1989</v>
      </c>
      <c r="AI732" s="1" t="s">
        <v>1988</v>
      </c>
    </row>
    <row r="733" spans="1:35" x14ac:dyDescent="0.2">
      <c r="A733" s="47" t="s">
        <v>2136</v>
      </c>
      <c r="B733" s="48"/>
      <c r="C733" s="49">
        <v>48805.392</v>
      </c>
      <c r="D733" s="49"/>
      <c r="E733" s="1">
        <f t="shared" si="80"/>
        <v>11327.003877625244</v>
      </c>
      <c r="F733" s="1">
        <f t="shared" si="81"/>
        <v>11327</v>
      </c>
      <c r="G733" s="8">
        <f t="shared" si="82"/>
        <v>2.4387499943259172E-3</v>
      </c>
      <c r="M733" s="4"/>
      <c r="N733" s="4">
        <f t="shared" si="84"/>
        <v>2.4387499943259172E-3</v>
      </c>
      <c r="O733" s="4"/>
      <c r="Q733" s="19">
        <f t="shared" si="83"/>
        <v>33786.892</v>
      </c>
      <c r="AD733" s="1" t="s">
        <v>1989</v>
      </c>
      <c r="AI733" s="1" t="s">
        <v>1988</v>
      </c>
    </row>
    <row r="734" spans="1:35" x14ac:dyDescent="0.2">
      <c r="A734" s="47" t="s">
        <v>2136</v>
      </c>
      <c r="B734" s="48"/>
      <c r="C734" s="49">
        <v>48805.392</v>
      </c>
      <c r="D734" s="49"/>
      <c r="E734" s="1">
        <f t="shared" si="80"/>
        <v>11327.003877625244</v>
      </c>
      <c r="F734" s="1">
        <f t="shared" si="81"/>
        <v>11327</v>
      </c>
      <c r="G734" s="8">
        <f t="shared" si="82"/>
        <v>2.4387499943259172E-3</v>
      </c>
      <c r="M734" s="4"/>
      <c r="N734" s="4">
        <f t="shared" si="84"/>
        <v>2.4387499943259172E-3</v>
      </c>
      <c r="O734" s="4"/>
      <c r="Q734" s="19">
        <f t="shared" si="83"/>
        <v>33786.892</v>
      </c>
      <c r="AD734" s="1" t="s">
        <v>1989</v>
      </c>
      <c r="AI734" s="1" t="s">
        <v>1988</v>
      </c>
    </row>
    <row r="735" spans="1:35" x14ac:dyDescent="0.2">
      <c r="A735" s="47" t="s">
        <v>2136</v>
      </c>
      <c r="B735" s="48"/>
      <c r="C735" s="49">
        <v>48827.392999999996</v>
      </c>
      <c r="D735" s="49"/>
      <c r="E735" s="1">
        <f t="shared" si="80"/>
        <v>11361.985582627594</v>
      </c>
      <c r="F735" s="1">
        <f t="shared" si="81"/>
        <v>11362</v>
      </c>
      <c r="G735" s="1">
        <f t="shared" si="82"/>
        <v>-9.067500002856832E-3</v>
      </c>
      <c r="M735" s="4"/>
      <c r="N735" s="4">
        <f t="shared" si="84"/>
        <v>-9.067500002856832E-3</v>
      </c>
      <c r="O735" s="4"/>
      <c r="Q735" s="19">
        <f t="shared" si="83"/>
        <v>33808.892999999996</v>
      </c>
      <c r="AD735" s="1" t="s">
        <v>1989</v>
      </c>
      <c r="AI735" s="1" t="s">
        <v>1988</v>
      </c>
    </row>
    <row r="736" spans="1:35" x14ac:dyDescent="0.2">
      <c r="A736" s="47" t="s">
        <v>2136</v>
      </c>
      <c r="B736" s="48"/>
      <c r="C736" s="49">
        <v>48827.408000000003</v>
      </c>
      <c r="D736" s="49"/>
      <c r="E736" s="1">
        <f t="shared" si="80"/>
        <v>11362.009432706011</v>
      </c>
      <c r="F736" s="1">
        <f t="shared" si="81"/>
        <v>11362</v>
      </c>
      <c r="G736" s="1">
        <f t="shared" si="82"/>
        <v>5.932500003837049E-3</v>
      </c>
      <c r="M736" s="4"/>
      <c r="N736" s="4">
        <f t="shared" si="84"/>
        <v>5.932500003837049E-3</v>
      </c>
      <c r="O736" s="4"/>
      <c r="Q736" s="19">
        <f t="shared" si="83"/>
        <v>33808.908000000003</v>
      </c>
      <c r="AD736" s="1" t="s">
        <v>1989</v>
      </c>
      <c r="AI736" s="1" t="s">
        <v>1988</v>
      </c>
    </row>
    <row r="737" spans="1:35" x14ac:dyDescent="0.2">
      <c r="A737" s="47" t="s">
        <v>2136</v>
      </c>
      <c r="B737" s="48"/>
      <c r="C737" s="49">
        <v>48832.421999999999</v>
      </c>
      <c r="D737" s="49"/>
      <c r="E737" s="1">
        <f t="shared" si="80"/>
        <v>11369.981718914896</v>
      </c>
      <c r="F737" s="1">
        <f t="shared" si="81"/>
        <v>11370</v>
      </c>
      <c r="G737" s="1">
        <f t="shared" si="82"/>
        <v>-1.1497500003315508E-2</v>
      </c>
      <c r="M737" s="4"/>
      <c r="N737" s="4">
        <f t="shared" si="84"/>
        <v>-1.1497500003315508E-2</v>
      </c>
      <c r="O737" s="4"/>
      <c r="Q737" s="19">
        <f t="shared" si="83"/>
        <v>33813.921999999999</v>
      </c>
      <c r="AD737" s="1" t="s">
        <v>1989</v>
      </c>
      <c r="AI737" s="1" t="s">
        <v>1988</v>
      </c>
    </row>
    <row r="738" spans="1:35" x14ac:dyDescent="0.2">
      <c r="A738" s="47" t="s">
        <v>2136</v>
      </c>
      <c r="B738" s="48"/>
      <c r="C738" s="49">
        <v>48832.432000000001</v>
      </c>
      <c r="D738" s="49"/>
      <c r="E738" s="1">
        <f t="shared" si="80"/>
        <v>11369.997618967171</v>
      </c>
      <c r="F738" s="1">
        <f t="shared" si="81"/>
        <v>11370</v>
      </c>
      <c r="G738" s="1">
        <f t="shared" si="82"/>
        <v>-1.4975000012782402E-3</v>
      </c>
      <c r="M738" s="4"/>
      <c r="N738" s="4">
        <f t="shared" si="84"/>
        <v>-1.4975000012782402E-3</v>
      </c>
      <c r="O738" s="4"/>
      <c r="Q738" s="19">
        <f t="shared" si="83"/>
        <v>33813.932000000001</v>
      </c>
      <c r="AD738" s="1" t="s">
        <v>1989</v>
      </c>
      <c r="AI738" s="1" t="s">
        <v>1988</v>
      </c>
    </row>
    <row r="739" spans="1:35" x14ac:dyDescent="0.2">
      <c r="A739" s="47" t="s">
        <v>2136</v>
      </c>
      <c r="B739" s="48"/>
      <c r="C739" s="49">
        <v>48832.434999999998</v>
      </c>
      <c r="D739" s="49"/>
      <c r="E739" s="1">
        <f t="shared" si="80"/>
        <v>11370.002388982846</v>
      </c>
      <c r="F739" s="1">
        <f t="shared" si="81"/>
        <v>11370</v>
      </c>
      <c r="G739" s="1">
        <f t="shared" si="82"/>
        <v>1.5024999956949614E-3</v>
      </c>
      <c r="M739" s="4"/>
      <c r="N739" s="4">
        <f t="shared" si="84"/>
        <v>1.5024999956949614E-3</v>
      </c>
      <c r="O739" s="4"/>
      <c r="Q739" s="19">
        <f t="shared" si="83"/>
        <v>33813.934999999998</v>
      </c>
      <c r="AD739" s="1" t="s">
        <v>1989</v>
      </c>
      <c r="AI739" s="1" t="s">
        <v>1988</v>
      </c>
    </row>
    <row r="740" spans="1:35" x14ac:dyDescent="0.2">
      <c r="A740" s="47" t="s">
        <v>2136</v>
      </c>
      <c r="B740" s="48"/>
      <c r="C740" s="49">
        <v>48832.436000000002</v>
      </c>
      <c r="D740" s="49"/>
      <c r="E740" s="1">
        <f t="shared" si="80"/>
        <v>11370.003978988079</v>
      </c>
      <c r="F740" s="1">
        <f t="shared" si="81"/>
        <v>11370</v>
      </c>
      <c r="G740" s="1">
        <f t="shared" si="82"/>
        <v>2.502499999536667E-3</v>
      </c>
      <c r="M740" s="4"/>
      <c r="N740" s="4">
        <f t="shared" si="84"/>
        <v>2.502499999536667E-3</v>
      </c>
      <c r="O740" s="4"/>
      <c r="Q740" s="19">
        <f t="shared" si="83"/>
        <v>33813.936000000002</v>
      </c>
      <c r="AD740" s="1" t="s">
        <v>1989</v>
      </c>
      <c r="AI740" s="1" t="s">
        <v>1988</v>
      </c>
    </row>
    <row r="741" spans="1:35" x14ac:dyDescent="0.2">
      <c r="A741" s="47" t="s">
        <v>2136</v>
      </c>
      <c r="B741" s="48"/>
      <c r="C741" s="49">
        <v>48832.436999999998</v>
      </c>
      <c r="D741" s="49"/>
      <c r="E741" s="1">
        <f t="shared" si="80"/>
        <v>11370.005568993301</v>
      </c>
      <c r="F741" s="1">
        <f t="shared" si="81"/>
        <v>11370</v>
      </c>
      <c r="G741" s="1">
        <f t="shared" si="82"/>
        <v>3.502499996102415E-3</v>
      </c>
      <c r="M741" s="4"/>
      <c r="N741" s="4">
        <f t="shared" si="84"/>
        <v>3.502499996102415E-3</v>
      </c>
      <c r="O741" s="4"/>
      <c r="Q741" s="19">
        <f t="shared" si="83"/>
        <v>33813.936999999998</v>
      </c>
      <c r="AD741" s="1" t="s">
        <v>1989</v>
      </c>
      <c r="AI741" s="1" t="s">
        <v>1988</v>
      </c>
    </row>
    <row r="742" spans="1:35" x14ac:dyDescent="0.2">
      <c r="A742" s="47" t="s">
        <v>2136</v>
      </c>
      <c r="B742" s="48"/>
      <c r="C742" s="49">
        <v>48832.438999999998</v>
      </c>
      <c r="D742" s="49"/>
      <c r="E742" s="1">
        <f t="shared" si="80"/>
        <v>11370.008749003757</v>
      </c>
      <c r="F742" s="1">
        <f t="shared" si="81"/>
        <v>11370</v>
      </c>
      <c r="G742" s="1">
        <f t="shared" si="82"/>
        <v>5.5024999965098687E-3</v>
      </c>
      <c r="M742" s="4"/>
      <c r="N742" s="4">
        <f t="shared" si="84"/>
        <v>5.5024999965098687E-3</v>
      </c>
      <c r="O742" s="4"/>
      <c r="Q742" s="19">
        <f t="shared" si="83"/>
        <v>33813.938999999998</v>
      </c>
      <c r="AD742" s="1" t="s">
        <v>1989</v>
      </c>
      <c r="AI742" s="1" t="s">
        <v>1988</v>
      </c>
    </row>
    <row r="743" spans="1:35" x14ac:dyDescent="0.2">
      <c r="A743" s="47" t="s">
        <v>2136</v>
      </c>
      <c r="B743" s="48"/>
      <c r="C743" s="49">
        <v>48832.442000000003</v>
      </c>
      <c r="D743" s="49"/>
      <c r="E743" s="1">
        <f t="shared" si="80"/>
        <v>11370.013519019445</v>
      </c>
      <c r="F743" s="1">
        <f t="shared" si="81"/>
        <v>11370</v>
      </c>
      <c r="G743" s="1">
        <f t="shared" si="82"/>
        <v>8.5025000007590279E-3</v>
      </c>
      <c r="M743" s="4"/>
      <c r="N743" s="4">
        <f t="shared" si="84"/>
        <v>8.5025000007590279E-3</v>
      </c>
      <c r="O743" s="4"/>
      <c r="Q743" s="19">
        <f t="shared" si="83"/>
        <v>33813.942000000003</v>
      </c>
      <c r="AD743" s="1" t="s">
        <v>1989</v>
      </c>
      <c r="AI743" s="1" t="s">
        <v>1988</v>
      </c>
    </row>
    <row r="744" spans="1:35" x14ac:dyDescent="0.2">
      <c r="A744" s="47" t="s">
        <v>2136</v>
      </c>
      <c r="B744" s="48"/>
      <c r="C744" s="49">
        <v>48854.451999999997</v>
      </c>
      <c r="D744" s="49"/>
      <c r="E744" s="1">
        <f t="shared" si="80"/>
        <v>11405.009534068835</v>
      </c>
      <c r="F744" s="1">
        <f t="shared" si="81"/>
        <v>11405</v>
      </c>
      <c r="G744" s="1">
        <f t="shared" si="82"/>
        <v>5.9962499944958836E-3</v>
      </c>
      <c r="M744" s="4"/>
      <c r="N744" s="4">
        <f t="shared" si="84"/>
        <v>5.9962499944958836E-3</v>
      </c>
      <c r="O744" s="4"/>
      <c r="Q744" s="19">
        <f t="shared" si="83"/>
        <v>33835.951999999997</v>
      </c>
      <c r="AD744" s="1" t="s">
        <v>1989</v>
      </c>
      <c r="AI744" s="1" t="s">
        <v>1988</v>
      </c>
    </row>
    <row r="745" spans="1:35" x14ac:dyDescent="0.2">
      <c r="A745" s="47" t="s">
        <v>2136</v>
      </c>
      <c r="B745" s="48"/>
      <c r="C745" s="49">
        <v>48854.455999999998</v>
      </c>
      <c r="D745" s="49"/>
      <c r="E745" s="1">
        <f t="shared" si="80"/>
        <v>11405.015894089745</v>
      </c>
      <c r="F745" s="4">
        <f t="shared" si="81"/>
        <v>11405</v>
      </c>
      <c r="G745" s="1">
        <f t="shared" si="82"/>
        <v>9.9962499953107908E-3</v>
      </c>
      <c r="M745" s="4"/>
      <c r="N745" s="4">
        <f t="shared" si="84"/>
        <v>9.9962499953107908E-3</v>
      </c>
      <c r="O745" s="4"/>
      <c r="Q745" s="19">
        <f t="shared" si="83"/>
        <v>33835.955999999998</v>
      </c>
      <c r="AD745" s="1" t="s">
        <v>1989</v>
      </c>
      <c r="AI745" s="1" t="s">
        <v>1988</v>
      </c>
    </row>
    <row r="746" spans="1:35" x14ac:dyDescent="0.2">
      <c r="A746" s="47" t="s">
        <v>2136</v>
      </c>
      <c r="B746" s="48"/>
      <c r="C746" s="49">
        <v>48854.463000000003</v>
      </c>
      <c r="D746" s="49"/>
      <c r="E746" s="1">
        <f t="shared" si="80"/>
        <v>11405.027024126344</v>
      </c>
      <c r="F746" s="1">
        <f t="shared" si="81"/>
        <v>11405</v>
      </c>
      <c r="G746" s="1">
        <f t="shared" si="82"/>
        <v>1.6996250000374857E-2</v>
      </c>
      <c r="M746" s="4"/>
      <c r="N746" s="4">
        <f t="shared" si="84"/>
        <v>1.6996250000374857E-2</v>
      </c>
      <c r="O746" s="4"/>
      <c r="Q746" s="19">
        <f t="shared" si="83"/>
        <v>33835.963000000003</v>
      </c>
      <c r="AD746" s="1" t="s">
        <v>1989</v>
      </c>
      <c r="AI746" s="1" t="s">
        <v>1988</v>
      </c>
    </row>
    <row r="747" spans="1:35" x14ac:dyDescent="0.2">
      <c r="A747" s="47" t="s">
        <v>2136</v>
      </c>
      <c r="B747" s="48"/>
      <c r="C747" s="49">
        <v>48854.466999999997</v>
      </c>
      <c r="D747" s="49"/>
      <c r="E747" s="1">
        <f t="shared" si="80"/>
        <v>11405.033384147242</v>
      </c>
      <c r="F747" s="1">
        <f t="shared" si="81"/>
        <v>11405</v>
      </c>
      <c r="G747" s="1">
        <f t="shared" si="82"/>
        <v>2.0996249993913807E-2</v>
      </c>
      <c r="M747" s="4"/>
      <c r="N747" s="4">
        <f t="shared" si="84"/>
        <v>2.0996249993913807E-2</v>
      </c>
      <c r="O747" s="4"/>
      <c r="Q747" s="19">
        <f t="shared" si="83"/>
        <v>33835.966999999997</v>
      </c>
      <c r="AD747" s="1" t="s">
        <v>1989</v>
      </c>
      <c r="AI747" s="1" t="s">
        <v>1988</v>
      </c>
    </row>
    <row r="748" spans="1:35" x14ac:dyDescent="0.2">
      <c r="A748" s="47" t="s">
        <v>2154</v>
      </c>
      <c r="B748" s="48" t="s">
        <v>2226</v>
      </c>
      <c r="C748" s="49">
        <v>48858.538800000002</v>
      </c>
      <c r="D748" s="49"/>
      <c r="E748" s="1">
        <f t="shared" si="80"/>
        <v>11411.507567431128</v>
      </c>
      <c r="F748" s="1">
        <f t="shared" si="81"/>
        <v>11411.5</v>
      </c>
      <c r="G748" s="1">
        <f t="shared" si="82"/>
        <v>4.7593749986845069E-3</v>
      </c>
      <c r="I748" s="1">
        <f>G748</f>
        <v>4.7593749986845069E-3</v>
      </c>
      <c r="M748" s="4"/>
      <c r="N748" s="4"/>
      <c r="O748" s="4"/>
      <c r="Q748" s="19">
        <f t="shared" si="83"/>
        <v>33840.038800000002</v>
      </c>
      <c r="AD748" s="1" t="s">
        <v>2127</v>
      </c>
      <c r="AI748" s="1" t="s">
        <v>1988</v>
      </c>
    </row>
    <row r="749" spans="1:35" x14ac:dyDescent="0.2">
      <c r="A749" s="46" t="s">
        <v>2154</v>
      </c>
      <c r="B749" s="45" t="s">
        <v>2226</v>
      </c>
      <c r="C749" s="46">
        <v>48858.539600000004</v>
      </c>
      <c r="D749" s="46">
        <v>4.0000000000000002E-4</v>
      </c>
      <c r="E749" s="1">
        <f t="shared" si="80"/>
        <v>11411.508839435312</v>
      </c>
      <c r="F749" s="1">
        <f t="shared" si="81"/>
        <v>11411.5</v>
      </c>
      <c r="G749" s="1">
        <f t="shared" si="82"/>
        <v>5.5593750003026798E-3</v>
      </c>
      <c r="M749" s="4"/>
      <c r="N749" s="4">
        <f>G749</f>
        <v>5.5593750003026798E-3</v>
      </c>
      <c r="O749" s="4">
        <f ca="1">+C$11+C$12*F749</f>
        <v>6.7181001273361619E-3</v>
      </c>
      <c r="Q749" s="19">
        <f t="shared" si="83"/>
        <v>33840.039600000004</v>
      </c>
    </row>
    <row r="750" spans="1:35" x14ac:dyDescent="0.2">
      <c r="A750" s="47" t="s">
        <v>2154</v>
      </c>
      <c r="B750" s="48" t="s">
        <v>2226</v>
      </c>
      <c r="C750" s="49">
        <v>48858.540800000002</v>
      </c>
      <c r="D750" s="49"/>
      <c r="E750" s="1">
        <f t="shared" si="80"/>
        <v>11411.510747441582</v>
      </c>
      <c r="F750" s="1">
        <f t="shared" si="81"/>
        <v>11411.5</v>
      </c>
      <c r="G750" s="1">
        <f t="shared" si="82"/>
        <v>6.7593749990919605E-3</v>
      </c>
      <c r="I750" s="1">
        <f>G750</f>
        <v>6.7593749990919605E-3</v>
      </c>
      <c r="M750" s="4"/>
      <c r="N750" s="4"/>
      <c r="O750" s="4"/>
      <c r="Q750" s="19">
        <f t="shared" si="83"/>
        <v>33840.040800000002</v>
      </c>
      <c r="AD750" s="1" t="s">
        <v>2149</v>
      </c>
      <c r="AI750" s="1" t="s">
        <v>1988</v>
      </c>
    </row>
    <row r="751" spans="1:35" x14ac:dyDescent="0.2">
      <c r="A751" s="47" t="s">
        <v>2154</v>
      </c>
      <c r="B751" s="48"/>
      <c r="C751" s="49">
        <v>48861.368399999999</v>
      </c>
      <c r="D751" s="49"/>
      <c r="E751" s="1">
        <f t="shared" si="80"/>
        <v>11416.006646221846</v>
      </c>
      <c r="F751" s="4">
        <f t="shared" si="81"/>
        <v>11416</v>
      </c>
      <c r="G751" s="1">
        <f t="shared" si="82"/>
        <v>4.1799999962677248E-3</v>
      </c>
      <c r="I751" s="1">
        <f>G751</f>
        <v>4.1799999962677248E-3</v>
      </c>
      <c r="M751" s="4"/>
      <c r="N751" s="4"/>
      <c r="O751" s="4"/>
      <c r="Q751" s="19">
        <f t="shared" si="83"/>
        <v>33842.868399999999</v>
      </c>
      <c r="AD751" s="1" t="s">
        <v>2127</v>
      </c>
      <c r="AI751" s="1" t="s">
        <v>1988</v>
      </c>
    </row>
    <row r="752" spans="1:35" x14ac:dyDescent="0.2">
      <c r="A752" s="47" t="s">
        <v>2154</v>
      </c>
      <c r="B752" s="48"/>
      <c r="C752" s="49">
        <v>48861.368600000002</v>
      </c>
      <c r="D752" s="49"/>
      <c r="E752" s="1">
        <f t="shared" si="80"/>
        <v>11416.006964222894</v>
      </c>
      <c r="F752" s="4">
        <f t="shared" si="81"/>
        <v>11416</v>
      </c>
      <c r="G752" s="1">
        <f t="shared" si="82"/>
        <v>4.3799999984912574E-3</v>
      </c>
      <c r="I752" s="1">
        <f>G752</f>
        <v>4.3799999984912574E-3</v>
      </c>
      <c r="M752" s="4"/>
      <c r="N752" s="4"/>
      <c r="O752" s="4"/>
      <c r="Q752" s="19">
        <f t="shared" si="83"/>
        <v>33842.868600000002</v>
      </c>
      <c r="AD752" s="1" t="s">
        <v>2143</v>
      </c>
      <c r="AI752" s="1" t="s">
        <v>1988</v>
      </c>
    </row>
    <row r="753" spans="1:35" x14ac:dyDescent="0.2">
      <c r="A753" s="47" t="s">
        <v>2154</v>
      </c>
      <c r="B753" s="48"/>
      <c r="C753" s="49">
        <v>48861.368699999999</v>
      </c>
      <c r="D753" s="49"/>
      <c r="E753" s="1">
        <f t="shared" si="80"/>
        <v>11416.007123223413</v>
      </c>
      <c r="F753" s="4">
        <f t="shared" si="81"/>
        <v>11416</v>
      </c>
      <c r="G753" s="1">
        <f t="shared" si="82"/>
        <v>4.4799999959650449E-3</v>
      </c>
      <c r="I753" s="1">
        <f>G753</f>
        <v>4.4799999959650449E-3</v>
      </c>
      <c r="M753" s="4"/>
      <c r="N753" s="4"/>
      <c r="O753" s="4"/>
      <c r="Q753" s="19">
        <f t="shared" si="83"/>
        <v>33842.868699999999</v>
      </c>
      <c r="AD753" s="1" t="s">
        <v>2149</v>
      </c>
      <c r="AI753" s="1" t="s">
        <v>1988</v>
      </c>
    </row>
    <row r="754" spans="1:35" x14ac:dyDescent="0.2">
      <c r="A754" s="47" t="s">
        <v>2155</v>
      </c>
      <c r="B754" s="48"/>
      <c r="C754" s="49">
        <v>48883.383000000002</v>
      </c>
      <c r="D754" s="49"/>
      <c r="E754" s="1">
        <f t="shared" si="80"/>
        <v>11451.009975295294</v>
      </c>
      <c r="F754" s="4">
        <f t="shared" si="81"/>
        <v>11451</v>
      </c>
      <c r="G754" s="1">
        <f t="shared" si="82"/>
        <v>6.2737499974900857E-3</v>
      </c>
      <c r="M754" s="4"/>
      <c r="N754" s="4">
        <f>G754</f>
        <v>6.2737499974900857E-3</v>
      </c>
      <c r="O754" s="4"/>
      <c r="Q754" s="19">
        <f t="shared" si="83"/>
        <v>33864.883000000002</v>
      </c>
      <c r="AD754" s="1" t="s">
        <v>1989</v>
      </c>
      <c r="AI754" s="1" t="s">
        <v>1988</v>
      </c>
    </row>
    <row r="755" spans="1:35" x14ac:dyDescent="0.2">
      <c r="A755" s="47" t="s">
        <v>2227</v>
      </c>
      <c r="B755" s="53"/>
      <c r="C755" s="49">
        <v>48896.589</v>
      </c>
      <c r="D755" s="49"/>
      <c r="E755" s="1">
        <f t="shared" si="80"/>
        <v>11472.007584324931</v>
      </c>
      <c r="F755" s="4">
        <f t="shared" si="81"/>
        <v>11472</v>
      </c>
      <c r="G755" s="1">
        <f t="shared" si="82"/>
        <v>4.7699999995529652E-3</v>
      </c>
      <c r="J755" s="1">
        <f>G755</f>
        <v>4.7699999995529652E-3</v>
      </c>
      <c r="M755" s="4"/>
      <c r="N755" s="4"/>
      <c r="O755" s="4"/>
      <c r="P755" s="1" t="s">
        <v>2166</v>
      </c>
      <c r="Q755" s="19">
        <f t="shared" si="83"/>
        <v>33878.089</v>
      </c>
    </row>
    <row r="756" spans="1:35" x14ac:dyDescent="0.2">
      <c r="A756" s="47" t="s">
        <v>2156</v>
      </c>
      <c r="B756" s="48"/>
      <c r="C756" s="49">
        <v>48934.33</v>
      </c>
      <c r="D756" s="49">
        <v>4.0000000000000001E-3</v>
      </c>
      <c r="E756" s="1">
        <f t="shared" si="80"/>
        <v>11532.015971602506</v>
      </c>
      <c r="F756" s="4">
        <f t="shared" si="81"/>
        <v>11532</v>
      </c>
      <c r="G756" s="1">
        <f t="shared" si="82"/>
        <v>1.0045000002719462E-2</v>
      </c>
      <c r="M756" s="4">
        <f>G756</f>
        <v>1.0045000002719462E-2</v>
      </c>
      <c r="N756" s="4"/>
      <c r="O756" s="4"/>
      <c r="Q756" s="19">
        <f t="shared" si="83"/>
        <v>33915.83</v>
      </c>
      <c r="AD756" s="1" t="s">
        <v>1989</v>
      </c>
      <c r="AE756" s="1">
        <v>10</v>
      </c>
      <c r="AG756" s="1" t="s">
        <v>2001</v>
      </c>
      <c r="AI756" s="1" t="s">
        <v>1993</v>
      </c>
    </row>
    <row r="757" spans="1:35" x14ac:dyDescent="0.2">
      <c r="A757" s="47" t="s">
        <v>2136</v>
      </c>
      <c r="B757" s="48"/>
      <c r="C757" s="49">
        <v>48985.267999999996</v>
      </c>
      <c r="D757" s="49"/>
      <c r="E757" s="1">
        <f t="shared" si="80"/>
        <v>11613.007657862667</v>
      </c>
      <c r="F757" s="4">
        <f t="shared" si="81"/>
        <v>11613</v>
      </c>
      <c r="G757" s="1">
        <f t="shared" si="82"/>
        <v>4.8162499952013604E-3</v>
      </c>
      <c r="M757" s="4"/>
      <c r="N757" s="4">
        <f>G757</f>
        <v>4.8162499952013604E-3</v>
      </c>
      <c r="O757" s="4"/>
      <c r="Q757" s="19">
        <f t="shared" si="83"/>
        <v>33966.767999999996</v>
      </c>
      <c r="AD757" s="1" t="s">
        <v>1989</v>
      </c>
      <c r="AI757" s="1" t="s">
        <v>1988</v>
      </c>
    </row>
    <row r="758" spans="1:35" x14ac:dyDescent="0.2">
      <c r="A758" s="47" t="s">
        <v>2136</v>
      </c>
      <c r="B758" s="48"/>
      <c r="C758" s="49">
        <v>48985.27</v>
      </c>
      <c r="D758" s="49"/>
      <c r="E758" s="1">
        <f t="shared" si="80"/>
        <v>11613.01083787312</v>
      </c>
      <c r="F758" s="4">
        <f t="shared" si="81"/>
        <v>11613</v>
      </c>
      <c r="G758" s="1">
        <f t="shared" si="82"/>
        <v>6.8162499956088141E-3</v>
      </c>
      <c r="M758" s="4"/>
      <c r="N758" s="4">
        <f>G758</f>
        <v>6.8162499956088141E-3</v>
      </c>
      <c r="O758" s="4"/>
      <c r="Q758" s="19">
        <f t="shared" si="83"/>
        <v>33966.769999999997</v>
      </c>
      <c r="AD758" s="1" t="s">
        <v>1989</v>
      </c>
      <c r="AI758" s="1" t="s">
        <v>1988</v>
      </c>
    </row>
    <row r="759" spans="1:35" x14ac:dyDescent="0.2">
      <c r="A759" s="57" t="s">
        <v>2291</v>
      </c>
      <c r="B759" s="57" t="s">
        <v>2292</v>
      </c>
      <c r="C759" s="57">
        <v>39054.481</v>
      </c>
      <c r="D759" s="57">
        <v>4.0000000000000001E-3</v>
      </c>
      <c r="E759" s="1">
        <f t="shared" si="80"/>
        <v>-4176.9955817729779</v>
      </c>
      <c r="F759" s="4">
        <f t="shared" si="81"/>
        <v>-4177</v>
      </c>
      <c r="G759" s="1">
        <f t="shared" si="82"/>
        <v>2.77875000028871E-3</v>
      </c>
      <c r="I759" s="4">
        <f>G759</f>
        <v>2.77875000028871E-3</v>
      </c>
      <c r="M759" s="4"/>
      <c r="O759" s="4"/>
      <c r="Q759" s="19">
        <f t="shared" si="83"/>
        <v>24035.981</v>
      </c>
    </row>
    <row r="760" spans="1:35" x14ac:dyDescent="0.2">
      <c r="A760" s="47" t="s">
        <v>2136</v>
      </c>
      <c r="B760" s="48"/>
      <c r="C760" s="49">
        <v>49108.535000000003</v>
      </c>
      <c r="D760" s="49"/>
      <c r="E760" s="1">
        <f t="shared" si="80"/>
        <v>11809.002832196813</v>
      </c>
      <c r="F760" s="4">
        <f t="shared" si="81"/>
        <v>11809</v>
      </c>
      <c r="G760" s="1">
        <f t="shared" si="82"/>
        <v>1.7812500009313226E-3</v>
      </c>
      <c r="M760" s="4"/>
      <c r="N760" s="4">
        <f>G760</f>
        <v>1.7812500009313226E-3</v>
      </c>
      <c r="O760" s="4"/>
      <c r="Q760" s="19">
        <f t="shared" si="83"/>
        <v>34090.035000000003</v>
      </c>
      <c r="AD760" s="1" t="s">
        <v>1989</v>
      </c>
      <c r="AI760" s="1" t="s">
        <v>1988</v>
      </c>
    </row>
    <row r="761" spans="1:35" x14ac:dyDescent="0.2">
      <c r="A761" s="47" t="s">
        <v>2136</v>
      </c>
      <c r="B761" s="48"/>
      <c r="C761" s="49">
        <v>49193.445</v>
      </c>
      <c r="D761" s="49"/>
      <c r="E761" s="1">
        <f t="shared" si="80"/>
        <v>11944.010176033449</v>
      </c>
      <c r="F761" s="4">
        <f t="shared" si="81"/>
        <v>11944</v>
      </c>
      <c r="G761" s="1">
        <f t="shared" si="82"/>
        <v>6.3999999983934686E-3</v>
      </c>
      <c r="M761" s="4"/>
      <c r="N761" s="4">
        <f>G761</f>
        <v>6.3999999983934686E-3</v>
      </c>
      <c r="O761" s="4"/>
      <c r="Q761" s="19">
        <f t="shared" si="83"/>
        <v>34174.945</v>
      </c>
      <c r="AD761" s="1" t="s">
        <v>1989</v>
      </c>
      <c r="AI761" s="1" t="s">
        <v>1988</v>
      </c>
    </row>
    <row r="762" spans="1:35" x14ac:dyDescent="0.2">
      <c r="A762" s="47" t="s">
        <v>2227</v>
      </c>
      <c r="B762" s="53"/>
      <c r="C762" s="49">
        <v>49198.487000000001</v>
      </c>
      <c r="D762" s="49"/>
      <c r="E762" s="1">
        <f t="shared" si="80"/>
        <v>11952.026982388703</v>
      </c>
      <c r="F762" s="4">
        <f t="shared" si="81"/>
        <v>11952</v>
      </c>
      <c r="G762" s="1">
        <f t="shared" si="82"/>
        <v>1.6969999996945262E-2</v>
      </c>
      <c r="J762" s="1">
        <f t="shared" ref="J762:J769" si="85">G762</f>
        <v>1.6969999996945262E-2</v>
      </c>
      <c r="M762" s="4"/>
      <c r="N762" s="4"/>
      <c r="O762" s="4"/>
      <c r="P762" s="1" t="s">
        <v>2166</v>
      </c>
      <c r="Q762" s="19">
        <f t="shared" si="83"/>
        <v>34179.987000000001</v>
      </c>
    </row>
    <row r="763" spans="1:35" x14ac:dyDescent="0.2">
      <c r="A763" s="47" t="s">
        <v>2227</v>
      </c>
      <c r="B763" s="53"/>
      <c r="C763" s="49">
        <v>49211.69</v>
      </c>
      <c r="D763" s="49"/>
      <c r="E763" s="1">
        <f t="shared" si="80"/>
        <v>11973.019821402662</v>
      </c>
      <c r="F763" s="4">
        <f t="shared" si="81"/>
        <v>11973</v>
      </c>
      <c r="G763" s="1">
        <f t="shared" si="82"/>
        <v>1.246625000203494E-2</v>
      </c>
      <c r="J763" s="1">
        <f t="shared" si="85"/>
        <v>1.246625000203494E-2</v>
      </c>
      <c r="M763" s="4"/>
      <c r="N763" s="4"/>
      <c r="O763" s="4"/>
      <c r="P763" s="1" t="s">
        <v>2166</v>
      </c>
      <c r="Q763" s="19">
        <f t="shared" si="83"/>
        <v>34193.19</v>
      </c>
    </row>
    <row r="764" spans="1:35" x14ac:dyDescent="0.2">
      <c r="A764" s="47" t="s">
        <v>2227</v>
      </c>
      <c r="B764" s="53"/>
      <c r="C764" s="49">
        <v>49223.646999999997</v>
      </c>
      <c r="D764" s="49"/>
      <c r="E764" s="1">
        <f t="shared" si="80"/>
        <v>11992.031513903594</v>
      </c>
      <c r="F764" s="4">
        <f t="shared" si="81"/>
        <v>11992</v>
      </c>
      <c r="G764" s="1">
        <f t="shared" si="82"/>
        <v>1.9819999994069804E-2</v>
      </c>
      <c r="J764" s="1">
        <f t="shared" si="85"/>
        <v>1.9819999994069804E-2</v>
      </c>
      <c r="M764" s="4"/>
      <c r="N764" s="4"/>
      <c r="O764" s="4"/>
      <c r="P764" s="1" t="s">
        <v>2166</v>
      </c>
      <c r="Q764" s="19">
        <f t="shared" si="83"/>
        <v>34205.146999999997</v>
      </c>
    </row>
    <row r="765" spans="1:35" x14ac:dyDescent="0.2">
      <c r="A765" s="47" t="s">
        <v>2227</v>
      </c>
      <c r="B765" s="53"/>
      <c r="C765" s="49">
        <v>49240.616000000002</v>
      </c>
      <c r="D765" s="49"/>
      <c r="E765" s="1">
        <f t="shared" si="80"/>
        <v>12019.012312602978</v>
      </c>
      <c r="F765" s="4">
        <f t="shared" si="81"/>
        <v>12019</v>
      </c>
      <c r="G765" s="1">
        <f t="shared" si="82"/>
        <v>7.743750000372529E-3</v>
      </c>
      <c r="J765" s="1">
        <f t="shared" si="85"/>
        <v>7.743750000372529E-3</v>
      </c>
      <c r="M765" s="4"/>
      <c r="N765" s="4"/>
      <c r="O765" s="4"/>
      <c r="P765" s="1" t="s">
        <v>2166</v>
      </c>
      <c r="Q765" s="19">
        <f t="shared" si="83"/>
        <v>34222.116000000002</v>
      </c>
    </row>
    <row r="766" spans="1:35" x14ac:dyDescent="0.2">
      <c r="A766" s="47" t="s">
        <v>2227</v>
      </c>
      <c r="B766" s="53"/>
      <c r="C766" s="49">
        <v>49270.811000000002</v>
      </c>
      <c r="D766" s="49"/>
      <c r="E766" s="1">
        <f t="shared" si="80"/>
        <v>12067.022520436534</v>
      </c>
      <c r="F766" s="4">
        <f t="shared" si="81"/>
        <v>12067</v>
      </c>
      <c r="G766" s="1">
        <f t="shared" si="82"/>
        <v>1.4163749998260755E-2</v>
      </c>
      <c r="J766" s="1">
        <f t="shared" si="85"/>
        <v>1.4163749998260755E-2</v>
      </c>
      <c r="M766" s="4"/>
      <c r="N766" s="4"/>
      <c r="O766" s="4"/>
      <c r="P766" s="1" t="s">
        <v>2166</v>
      </c>
      <c r="Q766" s="19">
        <f t="shared" si="83"/>
        <v>34252.311000000002</v>
      </c>
    </row>
    <row r="767" spans="1:35" x14ac:dyDescent="0.2">
      <c r="A767" s="47" t="s">
        <v>2227</v>
      </c>
      <c r="B767" s="53"/>
      <c r="C767" s="49">
        <v>49296.595999999998</v>
      </c>
      <c r="D767" s="49"/>
      <c r="E767" s="1">
        <f t="shared" si="80"/>
        <v>12108.02080521839</v>
      </c>
      <c r="F767" s="4">
        <f t="shared" si="81"/>
        <v>12108</v>
      </c>
      <c r="G767" s="1">
        <f t="shared" si="82"/>
        <v>1.3084999991406221E-2</v>
      </c>
      <c r="J767" s="1">
        <f t="shared" si="85"/>
        <v>1.3084999991406221E-2</v>
      </c>
      <c r="M767" s="4"/>
      <c r="N767" s="4"/>
      <c r="O767" s="4"/>
      <c r="P767" s="1" t="s">
        <v>2166</v>
      </c>
      <c r="Q767" s="19">
        <f t="shared" si="83"/>
        <v>34278.095999999998</v>
      </c>
    </row>
    <row r="768" spans="1:35" x14ac:dyDescent="0.2">
      <c r="A768" s="47" t="s">
        <v>2227</v>
      </c>
      <c r="B768" s="53"/>
      <c r="C768" s="49">
        <v>49333.699000000001</v>
      </c>
      <c r="D768" s="49"/>
      <c r="E768" s="1">
        <f t="shared" si="80"/>
        <v>12167.014769161051</v>
      </c>
      <c r="F768" s="4">
        <f t="shared" si="81"/>
        <v>12167</v>
      </c>
      <c r="G768" s="1">
        <f t="shared" si="82"/>
        <v>9.2887499995413236E-3</v>
      </c>
      <c r="J768" s="1">
        <f t="shared" si="85"/>
        <v>9.2887499995413236E-3</v>
      </c>
      <c r="M768" s="4"/>
      <c r="N768" s="4"/>
      <c r="O768" s="4"/>
      <c r="P768" s="1" t="s">
        <v>2166</v>
      </c>
      <c r="Q768" s="19">
        <f t="shared" si="83"/>
        <v>34315.199000000001</v>
      </c>
    </row>
    <row r="769" spans="1:35" x14ac:dyDescent="0.2">
      <c r="A769" s="47" t="s">
        <v>2227</v>
      </c>
      <c r="B769" s="53"/>
      <c r="C769" s="49">
        <v>49347.535000000003</v>
      </c>
      <c r="D769" s="49"/>
      <c r="E769" s="1">
        <f t="shared" si="80"/>
        <v>12189.014081483794</v>
      </c>
      <c r="F769" s="4">
        <f t="shared" si="81"/>
        <v>12189</v>
      </c>
      <c r="G769" s="1">
        <f t="shared" si="82"/>
        <v>8.8562500022817403E-3</v>
      </c>
      <c r="J769" s="1">
        <f t="shared" si="85"/>
        <v>8.8562500022817403E-3</v>
      </c>
      <c r="M769" s="4"/>
      <c r="N769" s="4"/>
      <c r="O769" s="4"/>
      <c r="P769" s="1" t="s">
        <v>2166</v>
      </c>
      <c r="Q769" s="19">
        <f t="shared" si="83"/>
        <v>34329.035000000003</v>
      </c>
    </row>
    <row r="770" spans="1:35" x14ac:dyDescent="0.2">
      <c r="A770" s="47" t="s">
        <v>2136</v>
      </c>
      <c r="B770" s="48"/>
      <c r="C770" s="49">
        <v>49537.470999999998</v>
      </c>
      <c r="D770" s="49"/>
      <c r="E770" s="1">
        <f t="shared" si="80"/>
        <v>12491.013314306263</v>
      </c>
      <c r="F770" s="4">
        <f t="shared" si="81"/>
        <v>12491</v>
      </c>
      <c r="G770" s="1">
        <f t="shared" si="82"/>
        <v>8.3737499953713268E-3</v>
      </c>
      <c r="M770" s="4"/>
      <c r="N770" s="4">
        <f>G770</f>
        <v>8.3737499953713268E-3</v>
      </c>
      <c r="O770" s="4"/>
      <c r="Q770" s="19">
        <f t="shared" si="83"/>
        <v>34518.970999999998</v>
      </c>
      <c r="AD770" s="1" t="s">
        <v>1989</v>
      </c>
      <c r="AI770" s="1" t="s">
        <v>1988</v>
      </c>
    </row>
    <row r="771" spans="1:35" x14ac:dyDescent="0.2">
      <c r="A771" s="52" t="s">
        <v>2273</v>
      </c>
      <c r="B771" s="53"/>
      <c r="C771" s="52">
        <v>49537.470999999998</v>
      </c>
      <c r="D771" s="52" t="s">
        <v>2272</v>
      </c>
      <c r="E771" s="1">
        <f t="shared" si="80"/>
        <v>12491.013314306263</v>
      </c>
      <c r="F771" s="4">
        <f t="shared" si="81"/>
        <v>12491</v>
      </c>
      <c r="M771" s="4"/>
      <c r="N771" s="37">
        <v>8.3737499953713268E-3</v>
      </c>
      <c r="O771" s="4">
        <f ca="1">+C$11+C$12*F771</f>
        <v>6.4617832662249419E-3</v>
      </c>
      <c r="Q771" s="19">
        <f t="shared" si="83"/>
        <v>34518.970999999998</v>
      </c>
    </row>
    <row r="772" spans="1:35" x14ac:dyDescent="0.2">
      <c r="A772" s="47" t="s">
        <v>2136</v>
      </c>
      <c r="B772" s="48"/>
      <c r="C772" s="49">
        <v>49537.472999999998</v>
      </c>
      <c r="D772" s="49"/>
      <c r="E772" s="1">
        <f t="shared" si="80"/>
        <v>12491.016494316718</v>
      </c>
      <c r="F772" s="4">
        <f t="shared" si="81"/>
        <v>12491</v>
      </c>
      <c r="G772" s="1">
        <f>C772-(C$7+F772*C$8)</f>
        <v>1.037374999577878E-2</v>
      </c>
      <c r="M772" s="4"/>
      <c r="N772" s="4">
        <f>G772</f>
        <v>1.037374999577878E-2</v>
      </c>
      <c r="O772" s="4"/>
      <c r="Q772" s="19">
        <f t="shared" si="83"/>
        <v>34518.972999999998</v>
      </c>
      <c r="AD772" s="1" t="s">
        <v>1989</v>
      </c>
      <c r="AI772" s="1" t="s">
        <v>1988</v>
      </c>
    </row>
    <row r="773" spans="1:35" x14ac:dyDescent="0.2">
      <c r="A773" s="47" t="s">
        <v>2136</v>
      </c>
      <c r="B773" s="48"/>
      <c r="C773" s="49">
        <v>49537.474000000002</v>
      </c>
      <c r="D773" s="49"/>
      <c r="E773" s="1">
        <f t="shared" si="80"/>
        <v>12491.018084321951</v>
      </c>
      <c r="F773" s="4">
        <f t="shared" si="81"/>
        <v>12491</v>
      </c>
      <c r="G773" s="1">
        <f>C773-(C$7+F773*C$8)</f>
        <v>1.1373749999620486E-2</v>
      </c>
      <c r="M773" s="4"/>
      <c r="N773" s="4">
        <f>G773</f>
        <v>1.1373749999620486E-2</v>
      </c>
      <c r="O773" s="4"/>
      <c r="Q773" s="19">
        <f t="shared" si="83"/>
        <v>34518.974000000002</v>
      </c>
      <c r="AD773" s="1" t="s">
        <v>1989</v>
      </c>
      <c r="AI773" s="1" t="s">
        <v>1988</v>
      </c>
    </row>
    <row r="774" spans="1:35" x14ac:dyDescent="0.2">
      <c r="A774" s="47" t="s">
        <v>2136</v>
      </c>
      <c r="B774" s="48"/>
      <c r="C774" s="49">
        <v>49537.474999999999</v>
      </c>
      <c r="D774" s="49"/>
      <c r="E774" s="1">
        <f t="shared" si="80"/>
        <v>12491.019674327174</v>
      </c>
      <c r="F774" s="4">
        <f t="shared" si="81"/>
        <v>12491</v>
      </c>
      <c r="G774" s="1">
        <f>C774-(C$7+F774*C$8)</f>
        <v>1.2373749996186234E-2</v>
      </c>
      <c r="M774" s="4"/>
      <c r="N774" s="4">
        <f>G774</f>
        <v>1.2373749996186234E-2</v>
      </c>
      <c r="O774" s="4"/>
      <c r="Q774" s="19">
        <f t="shared" si="83"/>
        <v>34518.974999999999</v>
      </c>
      <c r="AD774" s="1" t="s">
        <v>1989</v>
      </c>
      <c r="AI774" s="1" t="s">
        <v>1988</v>
      </c>
    </row>
    <row r="775" spans="1:35" x14ac:dyDescent="0.2">
      <c r="A775" s="47" t="s">
        <v>2136</v>
      </c>
      <c r="B775" s="48"/>
      <c r="C775" s="49">
        <v>49542.498</v>
      </c>
      <c r="D775" s="49"/>
      <c r="E775" s="1">
        <f t="shared" si="80"/>
        <v>12499.00627058311</v>
      </c>
      <c r="F775" s="4">
        <f t="shared" si="81"/>
        <v>12499</v>
      </c>
      <c r="G775" s="1">
        <f>C775-(C$7+F775*C$8)</f>
        <v>3.9437499945051968E-3</v>
      </c>
      <c r="M775" s="4"/>
      <c r="N775" s="4">
        <f>G775</f>
        <v>3.9437499945051968E-3</v>
      </c>
      <c r="O775" s="4"/>
      <c r="Q775" s="19">
        <f t="shared" si="83"/>
        <v>34523.998</v>
      </c>
      <c r="AD775" s="1" t="s">
        <v>1989</v>
      </c>
      <c r="AI775" s="1" t="s">
        <v>1988</v>
      </c>
    </row>
    <row r="776" spans="1:35" x14ac:dyDescent="0.2">
      <c r="A776" s="52" t="s">
        <v>2273</v>
      </c>
      <c r="B776" s="53"/>
      <c r="C776" s="52">
        <v>49547.535000000003</v>
      </c>
      <c r="D776" s="52" t="s">
        <v>2272</v>
      </c>
      <c r="E776" s="1">
        <f t="shared" si="80"/>
        <v>12507.015126912233</v>
      </c>
      <c r="F776" s="4">
        <f t="shared" si="81"/>
        <v>12507</v>
      </c>
      <c r="M776" s="4"/>
      <c r="N776" s="37">
        <v>9.5137500029522926E-3</v>
      </c>
      <c r="O776" s="4">
        <f ca="1">+C$11+C$12*F776</f>
        <v>6.4579842205762343E-3</v>
      </c>
      <c r="Q776" s="19">
        <f t="shared" si="83"/>
        <v>34529.035000000003</v>
      </c>
    </row>
    <row r="777" spans="1:35" x14ac:dyDescent="0.2">
      <c r="A777" s="47" t="s">
        <v>2136</v>
      </c>
      <c r="B777" s="48"/>
      <c r="C777" s="49">
        <v>49554.449000000001</v>
      </c>
      <c r="D777" s="49"/>
      <c r="E777" s="1">
        <f t="shared" si="80"/>
        <v>12518.008423052688</v>
      </c>
      <c r="F777" s="4">
        <f t="shared" si="81"/>
        <v>12518</v>
      </c>
      <c r="G777" s="1">
        <f>C777-(C$7+F777*C$8)</f>
        <v>5.2974999998696148E-3</v>
      </c>
      <c r="M777" s="4"/>
      <c r="N777" s="4">
        <f>G777</f>
        <v>5.2974999998696148E-3</v>
      </c>
      <c r="O777" s="4"/>
      <c r="Q777" s="19">
        <f t="shared" si="83"/>
        <v>34535.949000000001</v>
      </c>
      <c r="AD777" s="1" t="s">
        <v>1989</v>
      </c>
      <c r="AI777" s="1" t="s">
        <v>1988</v>
      </c>
    </row>
    <row r="778" spans="1:35" x14ac:dyDescent="0.2">
      <c r="A778" s="47" t="s">
        <v>2136</v>
      </c>
      <c r="B778" s="48"/>
      <c r="C778" s="49">
        <v>49554.453000000001</v>
      </c>
      <c r="D778" s="49"/>
      <c r="E778" s="1">
        <f t="shared" si="80"/>
        <v>12518.014783073599</v>
      </c>
      <c r="F778" s="4">
        <f t="shared" si="81"/>
        <v>12518</v>
      </c>
      <c r="G778" s="1">
        <f>C778-(C$7+F778*C$8)</f>
        <v>9.2975000006845221E-3</v>
      </c>
      <c r="M778" s="4"/>
      <c r="N778" s="4">
        <f>G778</f>
        <v>9.2975000006845221E-3</v>
      </c>
      <c r="O778" s="4"/>
      <c r="Q778" s="19">
        <f t="shared" si="83"/>
        <v>34535.953000000001</v>
      </c>
      <c r="AD778" s="1" t="s">
        <v>1989</v>
      </c>
      <c r="AI778" s="1" t="s">
        <v>1988</v>
      </c>
    </row>
    <row r="779" spans="1:35" x14ac:dyDescent="0.2">
      <c r="A779" s="52" t="s">
        <v>2273</v>
      </c>
      <c r="B779" s="53"/>
      <c r="C779" s="52">
        <v>49559.478999999999</v>
      </c>
      <c r="D779" s="52" t="s">
        <v>2272</v>
      </c>
      <c r="E779" s="1">
        <f t="shared" si="80"/>
        <v>12526.006149345212</v>
      </c>
      <c r="F779" s="1">
        <f t="shared" si="81"/>
        <v>12526</v>
      </c>
      <c r="M779" s="4"/>
      <c r="N779" s="37">
        <v>3.8674999959766865E-3</v>
      </c>
      <c r="O779" s="4">
        <f t="shared" ref="O779:O784" ca="1" si="86">+C$11+C$12*F779</f>
        <v>6.4534728538683944E-3</v>
      </c>
      <c r="Q779" s="19">
        <f t="shared" si="83"/>
        <v>34540.978999999999</v>
      </c>
    </row>
    <row r="780" spans="1:35" x14ac:dyDescent="0.2">
      <c r="A780" s="52" t="s">
        <v>2273</v>
      </c>
      <c r="B780" s="53"/>
      <c r="C780" s="52">
        <v>49564.512000000002</v>
      </c>
      <c r="D780" s="52" t="s">
        <v>2272</v>
      </c>
      <c r="E780" s="1">
        <f t="shared" si="80"/>
        <v>12534.008645653423</v>
      </c>
      <c r="F780" s="1">
        <f t="shared" si="81"/>
        <v>12534</v>
      </c>
      <c r="M780" s="4"/>
      <c r="N780" s="37">
        <v>5.437500003608875E-3</v>
      </c>
      <c r="O780" s="4">
        <f t="shared" ca="1" si="86"/>
        <v>6.4515733310440406E-3</v>
      </c>
      <c r="Q780" s="19">
        <f t="shared" si="83"/>
        <v>34546.012000000002</v>
      </c>
    </row>
    <row r="781" spans="1:35" x14ac:dyDescent="0.2">
      <c r="A781" s="52" t="s">
        <v>2273</v>
      </c>
      <c r="B781" s="53"/>
      <c r="C781" s="52">
        <v>49569.538999999997</v>
      </c>
      <c r="D781" s="52" t="s">
        <v>2272</v>
      </c>
      <c r="E781" s="1">
        <f t="shared" si="80"/>
        <v>12542.001601930258</v>
      </c>
      <c r="F781" s="1">
        <f t="shared" si="81"/>
        <v>12542</v>
      </c>
      <c r="M781" s="4"/>
      <c r="N781" s="37">
        <v>1.0074999954667874E-3</v>
      </c>
      <c r="O781" s="4">
        <f t="shared" ca="1" si="86"/>
        <v>6.4496738082196869E-3</v>
      </c>
      <c r="Q781" s="19">
        <f t="shared" si="83"/>
        <v>34551.038999999997</v>
      </c>
    </row>
    <row r="782" spans="1:35" x14ac:dyDescent="0.2">
      <c r="A782" s="52" t="s">
        <v>2273</v>
      </c>
      <c r="B782" s="53"/>
      <c r="C782" s="52">
        <v>49574.576000000001</v>
      </c>
      <c r="D782" s="52" t="s">
        <v>2272</v>
      </c>
      <c r="E782" s="1">
        <f t="shared" si="80"/>
        <v>12550.010458259379</v>
      </c>
      <c r="F782" s="1">
        <f t="shared" si="81"/>
        <v>12550</v>
      </c>
      <c r="M782" s="4"/>
      <c r="N782" s="37">
        <v>6.5774999966379255E-3</v>
      </c>
      <c r="O782" s="4">
        <f t="shared" ca="1" si="86"/>
        <v>6.447774285395334E-3</v>
      </c>
      <c r="Q782" s="19">
        <f t="shared" si="83"/>
        <v>34556.076000000001</v>
      </c>
    </row>
    <row r="783" spans="1:35" x14ac:dyDescent="0.2">
      <c r="A783" s="52" t="s">
        <v>2273</v>
      </c>
      <c r="B783" s="53"/>
      <c r="C783" s="52">
        <v>49581.487999999998</v>
      </c>
      <c r="D783" s="52" t="s">
        <v>2272</v>
      </c>
      <c r="E783" s="1">
        <f t="shared" si="80"/>
        <v>12561.000574389382</v>
      </c>
      <c r="F783" s="1">
        <f t="shared" si="81"/>
        <v>12561</v>
      </c>
      <c r="M783" s="4"/>
      <c r="N783" s="37">
        <v>3.6124999314779416E-4</v>
      </c>
      <c r="O783" s="4">
        <f t="shared" ca="1" si="86"/>
        <v>6.445162441511847E-3</v>
      </c>
      <c r="Q783" s="19">
        <f t="shared" si="83"/>
        <v>34562.987999999998</v>
      </c>
    </row>
    <row r="784" spans="1:35" x14ac:dyDescent="0.2">
      <c r="A784" s="52" t="s">
        <v>2273</v>
      </c>
      <c r="B784" s="53"/>
      <c r="C784" s="52">
        <v>49591.559000000001</v>
      </c>
      <c r="D784" s="52" t="s">
        <v>2272</v>
      </c>
      <c r="E784" s="1">
        <f t="shared" si="80"/>
        <v>12577.013517031935</v>
      </c>
      <c r="F784" s="1">
        <f t="shared" si="81"/>
        <v>12577</v>
      </c>
      <c r="M784" s="4"/>
      <c r="N784" s="37">
        <v>8.5012499985168688E-3</v>
      </c>
      <c r="O784" s="4">
        <f t="shared" ca="1" si="86"/>
        <v>6.4413633958631394E-3</v>
      </c>
      <c r="Q784" s="19">
        <f t="shared" si="83"/>
        <v>34573.059000000001</v>
      </c>
    </row>
    <row r="785" spans="1:35" x14ac:dyDescent="0.2">
      <c r="A785" s="47" t="s">
        <v>2136</v>
      </c>
      <c r="B785" s="48"/>
      <c r="C785" s="49">
        <v>49600.358999999997</v>
      </c>
      <c r="D785" s="49"/>
      <c r="E785" s="1">
        <f t="shared" si="80"/>
        <v>12591.00556303078</v>
      </c>
      <c r="F785" s="1">
        <f t="shared" si="81"/>
        <v>12591</v>
      </c>
      <c r="G785" s="1">
        <f>C785-(C$7+F785*C$8)</f>
        <v>3.4987499966518953E-3</v>
      </c>
      <c r="M785" s="4"/>
      <c r="N785" s="4">
        <f>G785</f>
        <v>3.4987499966518953E-3</v>
      </c>
      <c r="O785" s="4"/>
      <c r="Q785" s="19">
        <f t="shared" si="83"/>
        <v>34581.858999999997</v>
      </c>
      <c r="AD785" s="1" t="s">
        <v>1989</v>
      </c>
      <c r="AI785" s="1" t="s">
        <v>1988</v>
      </c>
    </row>
    <row r="786" spans="1:35" x14ac:dyDescent="0.2">
      <c r="A786" s="52" t="s">
        <v>2273</v>
      </c>
      <c r="B786" s="53"/>
      <c r="C786" s="52">
        <v>49605.391000000003</v>
      </c>
      <c r="D786" s="52" t="s">
        <v>2272</v>
      </c>
      <c r="E786" s="1">
        <f t="shared" si="80"/>
        <v>12599.00646933377</v>
      </c>
      <c r="F786" s="1">
        <f t="shared" si="81"/>
        <v>12599</v>
      </c>
      <c r="M786" s="4"/>
      <c r="N786" s="37">
        <v>4.0687500004423782E-3</v>
      </c>
      <c r="O786" s="4">
        <f t="shared" ref="O786:O795" ca="1" si="87">+C$11+C$12*F786</f>
        <v>6.4361397080961672E-3</v>
      </c>
      <c r="Q786" s="19">
        <f t="shared" si="83"/>
        <v>34586.891000000003</v>
      </c>
    </row>
    <row r="787" spans="1:35" x14ac:dyDescent="0.2">
      <c r="A787" s="52" t="s">
        <v>2273</v>
      </c>
      <c r="B787" s="53"/>
      <c r="C787" s="52">
        <v>49612.305999999997</v>
      </c>
      <c r="D787" s="52" t="s">
        <v>2272</v>
      </c>
      <c r="E787" s="1">
        <f t="shared" si="80"/>
        <v>12610.001355479448</v>
      </c>
      <c r="F787" s="1">
        <f t="shared" si="81"/>
        <v>12610</v>
      </c>
      <c r="M787" s="4"/>
      <c r="N787" s="37">
        <v>8.5249999392544851E-4</v>
      </c>
      <c r="O787" s="4">
        <f t="shared" ca="1" si="87"/>
        <v>6.4335278642126811E-3</v>
      </c>
      <c r="Q787" s="19">
        <f t="shared" si="83"/>
        <v>34593.805999999997</v>
      </c>
    </row>
    <row r="788" spans="1:35" x14ac:dyDescent="0.2">
      <c r="A788" s="52" t="s">
        <v>2273</v>
      </c>
      <c r="B788" s="53"/>
      <c r="C788" s="52">
        <v>49615.455999999998</v>
      </c>
      <c r="D788" s="52" t="s">
        <v>2272</v>
      </c>
      <c r="E788" s="1">
        <f t="shared" si="80"/>
        <v>12615.009871944947</v>
      </c>
      <c r="F788" s="1">
        <f t="shared" si="81"/>
        <v>12615</v>
      </c>
      <c r="M788" s="4"/>
      <c r="N788" s="37">
        <v>6.2087499973131344E-3</v>
      </c>
      <c r="O788" s="4">
        <f t="shared" ca="1" si="87"/>
        <v>6.4323406624474597E-3</v>
      </c>
      <c r="Q788" s="19">
        <f t="shared" si="83"/>
        <v>34596.955999999998</v>
      </c>
    </row>
    <row r="789" spans="1:35" x14ac:dyDescent="0.2">
      <c r="A789" s="52" t="s">
        <v>2273</v>
      </c>
      <c r="B789" s="53"/>
      <c r="C789" s="52">
        <v>49618.599000000002</v>
      </c>
      <c r="D789" s="52" t="s">
        <v>2272</v>
      </c>
      <c r="E789" s="1">
        <f t="shared" ref="E789:E852" si="88">(C789-C$7)/C$8</f>
        <v>12620.007258373862</v>
      </c>
      <c r="F789" s="1">
        <f t="shared" ref="F789:F852" si="89">ROUND(2*E789,0)/2</f>
        <v>12620</v>
      </c>
      <c r="I789" s="4"/>
      <c r="M789" s="4"/>
      <c r="N789" s="36">
        <v>4.5649999956367537E-3</v>
      </c>
      <c r="O789" s="4">
        <f t="shared" ca="1" si="87"/>
        <v>6.4311534606822391E-3</v>
      </c>
      <c r="Q789" s="19">
        <f t="shared" ref="Q789:Q852" si="90">+C789-15018.5</f>
        <v>34600.099000000002</v>
      </c>
    </row>
    <row r="790" spans="1:35" x14ac:dyDescent="0.2">
      <c r="A790" s="52" t="s">
        <v>2273</v>
      </c>
      <c r="B790" s="53"/>
      <c r="C790" s="52">
        <v>49620.489000000001</v>
      </c>
      <c r="D790" s="52" t="s">
        <v>2272</v>
      </c>
      <c r="E790" s="1">
        <f t="shared" si="88"/>
        <v>12623.012368253159</v>
      </c>
      <c r="F790" s="1">
        <f t="shared" si="89"/>
        <v>12623</v>
      </c>
      <c r="I790" s="4"/>
      <c r="M790" s="4"/>
      <c r="N790" s="36">
        <v>7.7787499976693653E-3</v>
      </c>
      <c r="O790" s="4">
        <f t="shared" ca="1" si="87"/>
        <v>6.4304411396231068E-3</v>
      </c>
      <c r="Q790" s="19">
        <f t="shared" si="90"/>
        <v>34601.989000000001</v>
      </c>
    </row>
    <row r="791" spans="1:35" x14ac:dyDescent="0.2">
      <c r="A791" s="52" t="s">
        <v>2273</v>
      </c>
      <c r="B791" s="53"/>
      <c r="C791" s="52">
        <v>49623.635000000002</v>
      </c>
      <c r="D791" s="52" t="s">
        <v>2272</v>
      </c>
      <c r="E791" s="1">
        <f t="shared" si="88"/>
        <v>12628.01452469775</v>
      </c>
      <c r="F791" s="1">
        <f t="shared" si="89"/>
        <v>12628</v>
      </c>
      <c r="I791" s="4"/>
      <c r="M791" s="4"/>
      <c r="N791" s="36">
        <v>9.1350000002421439E-3</v>
      </c>
      <c r="O791" s="4">
        <f t="shared" ca="1" si="87"/>
        <v>6.4292539378578853E-3</v>
      </c>
      <c r="Q791" s="19">
        <f t="shared" si="90"/>
        <v>34605.135000000002</v>
      </c>
    </row>
    <row r="792" spans="1:35" x14ac:dyDescent="0.2">
      <c r="A792" s="52" t="s">
        <v>2273</v>
      </c>
      <c r="B792" s="53"/>
      <c r="C792" s="52">
        <v>49624.260999999999</v>
      </c>
      <c r="D792" s="52" t="s">
        <v>2272</v>
      </c>
      <c r="E792" s="1">
        <f t="shared" si="88"/>
        <v>12629.009867969935</v>
      </c>
      <c r="F792" s="1">
        <f t="shared" si="89"/>
        <v>12629</v>
      </c>
      <c r="M792" s="4"/>
      <c r="N792" s="36">
        <v>6.2062499928288162E-3</v>
      </c>
      <c r="O792" s="4">
        <f t="shared" ca="1" si="87"/>
        <v>6.4290164975048412E-3</v>
      </c>
      <c r="Q792" s="19">
        <f t="shared" si="90"/>
        <v>34605.760999999999</v>
      </c>
    </row>
    <row r="793" spans="1:35" x14ac:dyDescent="0.2">
      <c r="A793" s="52" t="s">
        <v>2273</v>
      </c>
      <c r="B793" s="53"/>
      <c r="C793" s="52">
        <v>49625.517</v>
      </c>
      <c r="D793" s="52" t="s">
        <v>2272</v>
      </c>
      <c r="E793" s="1">
        <f t="shared" si="88"/>
        <v>12631.006914535228</v>
      </c>
      <c r="F793" s="1">
        <f t="shared" si="89"/>
        <v>12631</v>
      </c>
      <c r="M793" s="4"/>
      <c r="N793" s="36">
        <v>4.3487500006449409E-3</v>
      </c>
      <c r="O793" s="4">
        <f t="shared" ca="1" si="87"/>
        <v>6.4285416167987521E-3</v>
      </c>
      <c r="Q793" s="19">
        <f t="shared" si="90"/>
        <v>34607.017</v>
      </c>
    </row>
    <row r="794" spans="1:35" x14ac:dyDescent="0.2">
      <c r="A794" s="52" t="s">
        <v>2273</v>
      </c>
      <c r="B794" s="53"/>
      <c r="C794" s="52">
        <v>49630.550999999999</v>
      </c>
      <c r="D794" s="52" t="s">
        <v>2272</v>
      </c>
      <c r="E794" s="1">
        <f t="shared" si="88"/>
        <v>12639.011000848661</v>
      </c>
      <c r="F794" s="1">
        <f t="shared" si="89"/>
        <v>12639</v>
      </c>
      <c r="M794" s="4"/>
      <c r="N794" s="36">
        <v>6.9187499975669198E-3</v>
      </c>
      <c r="O794" s="4">
        <f t="shared" ca="1" si="87"/>
        <v>6.4266420939743992E-3</v>
      </c>
      <c r="Q794" s="19">
        <f t="shared" si="90"/>
        <v>34612.050999999999</v>
      </c>
    </row>
    <row r="795" spans="1:35" x14ac:dyDescent="0.2">
      <c r="A795" s="52" t="s">
        <v>2273</v>
      </c>
      <c r="B795" s="53"/>
      <c r="C795" s="52">
        <v>49632.440999999999</v>
      </c>
      <c r="D795" s="52" t="s">
        <v>2272</v>
      </c>
      <c r="E795" s="1">
        <f t="shared" si="88"/>
        <v>12642.016110727958</v>
      </c>
      <c r="F795" s="1">
        <f t="shared" si="89"/>
        <v>12642</v>
      </c>
      <c r="M795" s="4"/>
      <c r="N795" s="36">
        <v>1.0132499999599531E-2</v>
      </c>
      <c r="O795" s="4">
        <f t="shared" ca="1" si="87"/>
        <v>6.4259297729152669E-3</v>
      </c>
      <c r="Q795" s="19">
        <f t="shared" si="90"/>
        <v>34613.940999999999</v>
      </c>
    </row>
    <row r="796" spans="1:35" x14ac:dyDescent="0.2">
      <c r="A796" s="47" t="s">
        <v>2227</v>
      </c>
      <c r="B796" s="53"/>
      <c r="C796" s="49">
        <v>49635.582999999999</v>
      </c>
      <c r="D796" s="49"/>
      <c r="E796" s="1">
        <f t="shared" si="88"/>
        <v>12647.011907151638</v>
      </c>
      <c r="F796" s="1">
        <f t="shared" si="89"/>
        <v>12647</v>
      </c>
      <c r="G796" s="1">
        <f>C796-(C$7+F796*C$8)</f>
        <v>7.488749994081445E-3</v>
      </c>
      <c r="J796" s="1">
        <f>G796</f>
        <v>7.488749994081445E-3</v>
      </c>
      <c r="M796" s="4"/>
      <c r="O796" s="4"/>
      <c r="P796" s="1" t="s">
        <v>2166</v>
      </c>
      <c r="Q796" s="19">
        <f t="shared" si="90"/>
        <v>34617.082999999999</v>
      </c>
    </row>
    <row r="797" spans="1:35" x14ac:dyDescent="0.2">
      <c r="A797" s="52" t="s">
        <v>2273</v>
      </c>
      <c r="B797" s="53"/>
      <c r="C797" s="52">
        <v>49639.353000000003</v>
      </c>
      <c r="D797" s="52" t="s">
        <v>2272</v>
      </c>
      <c r="E797" s="1">
        <f t="shared" si="88"/>
        <v>12653.006226857971</v>
      </c>
      <c r="F797" s="1">
        <f t="shared" si="89"/>
        <v>12653</v>
      </c>
      <c r="M797" s="4"/>
      <c r="N797" s="36">
        <v>3.9162500033853576E-3</v>
      </c>
      <c r="O797" s="4">
        <f ca="1">+C$11+C$12*F797</f>
        <v>6.4233179290317799E-3</v>
      </c>
      <c r="Q797" s="19">
        <f t="shared" si="90"/>
        <v>34620.853000000003</v>
      </c>
    </row>
    <row r="798" spans="1:35" x14ac:dyDescent="0.2">
      <c r="A798" s="52" t="s">
        <v>2273</v>
      </c>
      <c r="B798" s="53"/>
      <c r="C798" s="52">
        <v>49644.379000000001</v>
      </c>
      <c r="D798" s="52" t="s">
        <v>2272</v>
      </c>
      <c r="E798" s="1">
        <f t="shared" si="88"/>
        <v>12660.997593129585</v>
      </c>
      <c r="F798" s="1">
        <f t="shared" si="89"/>
        <v>12661</v>
      </c>
      <c r="M798" s="4"/>
      <c r="N798" s="36">
        <v>-1.5137500013224781E-3</v>
      </c>
      <c r="O798" s="4">
        <f ca="1">+C$11+C$12*F798</f>
        <v>6.421418406207427E-3</v>
      </c>
      <c r="Q798" s="19">
        <f t="shared" si="90"/>
        <v>34625.879000000001</v>
      </c>
    </row>
    <row r="799" spans="1:35" x14ac:dyDescent="0.2">
      <c r="A799" s="52" t="s">
        <v>2273</v>
      </c>
      <c r="B799" s="53"/>
      <c r="C799" s="52">
        <v>49646.273000000001</v>
      </c>
      <c r="D799" s="52" t="s">
        <v>2272</v>
      </c>
      <c r="E799" s="1">
        <f t="shared" si="88"/>
        <v>12664.009063029793</v>
      </c>
      <c r="F799" s="1">
        <f t="shared" si="89"/>
        <v>12664</v>
      </c>
      <c r="M799" s="4"/>
      <c r="N799" s="36">
        <v>5.7000000015250407E-3</v>
      </c>
      <c r="O799" s="4">
        <f ca="1">+C$11+C$12*F799</f>
        <v>6.4207060851482938E-3</v>
      </c>
      <c r="Q799" s="19">
        <f t="shared" si="90"/>
        <v>34627.773000000001</v>
      </c>
    </row>
    <row r="800" spans="1:35" x14ac:dyDescent="0.2">
      <c r="A800" s="52" t="s">
        <v>2273</v>
      </c>
      <c r="B800" s="53"/>
      <c r="C800" s="52">
        <v>49652.559000000001</v>
      </c>
      <c r="D800" s="52" t="s">
        <v>2272</v>
      </c>
      <c r="E800" s="1">
        <f t="shared" si="88"/>
        <v>12674.003835887608</v>
      </c>
      <c r="F800" s="1">
        <f t="shared" si="89"/>
        <v>12674</v>
      </c>
      <c r="M800" s="4"/>
      <c r="N800" s="36">
        <v>2.4124999981722794E-3</v>
      </c>
      <c r="O800" s="4">
        <f ca="1">+C$11+C$12*F800</f>
        <v>6.4183316816178518E-3</v>
      </c>
      <c r="Q800" s="19">
        <f t="shared" si="90"/>
        <v>34634.059000000001</v>
      </c>
    </row>
    <row r="801" spans="1:35" x14ac:dyDescent="0.2">
      <c r="A801" s="47" t="s">
        <v>2157</v>
      </c>
      <c r="B801" s="48"/>
      <c r="C801" s="49">
        <v>49661.366000000002</v>
      </c>
      <c r="D801" s="49"/>
      <c r="E801" s="1">
        <f t="shared" si="88"/>
        <v>12688.007011923051</v>
      </c>
      <c r="F801" s="1">
        <f t="shared" si="89"/>
        <v>12688</v>
      </c>
      <c r="G801" s="1">
        <f>C801-(C$7+F801*C$8)</f>
        <v>4.4100000013713725E-3</v>
      </c>
      <c r="M801" s="4"/>
      <c r="N801" s="1">
        <f>G801</f>
        <v>4.4100000013713725E-3</v>
      </c>
      <c r="O801" s="4"/>
      <c r="Q801" s="19">
        <f t="shared" si="90"/>
        <v>34642.866000000002</v>
      </c>
      <c r="AD801" s="1" t="s">
        <v>1989</v>
      </c>
      <c r="AI801" s="1" t="s">
        <v>1988</v>
      </c>
    </row>
    <row r="802" spans="1:35" x14ac:dyDescent="0.2">
      <c r="A802" s="52" t="s">
        <v>2273</v>
      </c>
      <c r="B802" s="53"/>
      <c r="C802" s="52">
        <v>49661.366000000002</v>
      </c>
      <c r="D802" s="52" t="s">
        <v>2272</v>
      </c>
      <c r="E802" s="1">
        <f t="shared" si="88"/>
        <v>12688.007011923051</v>
      </c>
      <c r="F802" s="1">
        <f t="shared" si="89"/>
        <v>12688</v>
      </c>
      <c r="M802" s="4"/>
      <c r="N802" s="36">
        <v>4.4100000013713725E-3</v>
      </c>
      <c r="O802" s="4">
        <f ca="1">+C$11+C$12*F802</f>
        <v>6.4150075166752325E-3</v>
      </c>
      <c r="Q802" s="19">
        <f t="shared" si="90"/>
        <v>34642.866000000002</v>
      </c>
    </row>
    <row r="803" spans="1:35" x14ac:dyDescent="0.2">
      <c r="A803" s="47" t="s">
        <v>2136</v>
      </c>
      <c r="B803" s="48"/>
      <c r="C803" s="49">
        <v>49661.372000000003</v>
      </c>
      <c r="D803" s="49"/>
      <c r="E803" s="1">
        <f t="shared" si="88"/>
        <v>12688.016551954415</v>
      </c>
      <c r="F803" s="1">
        <f t="shared" si="89"/>
        <v>12688</v>
      </c>
      <c r="G803" s="1">
        <f>C803-(C$7+F803*C$8)</f>
        <v>1.0410000002593733E-2</v>
      </c>
      <c r="M803" s="4"/>
      <c r="N803" s="1">
        <f>G803</f>
        <v>1.0410000002593733E-2</v>
      </c>
      <c r="O803" s="4"/>
      <c r="Q803" s="19">
        <f t="shared" si="90"/>
        <v>34642.872000000003</v>
      </c>
      <c r="AD803" s="1" t="s">
        <v>1989</v>
      </c>
      <c r="AI803" s="1" t="s">
        <v>1988</v>
      </c>
    </row>
    <row r="804" spans="1:35" x14ac:dyDescent="0.2">
      <c r="A804" s="47" t="s">
        <v>2136</v>
      </c>
      <c r="B804" s="48"/>
      <c r="C804" s="49">
        <v>49661.373</v>
      </c>
      <c r="D804" s="49"/>
      <c r="E804" s="1">
        <f t="shared" si="88"/>
        <v>12688.018141959637</v>
      </c>
      <c r="F804" s="1">
        <f t="shared" si="89"/>
        <v>12688</v>
      </c>
      <c r="G804" s="1">
        <f>C804-(C$7+F804*C$8)</f>
        <v>1.1409999999159481E-2</v>
      </c>
      <c r="M804" s="4"/>
      <c r="N804" s="1">
        <f>G804</f>
        <v>1.1409999999159481E-2</v>
      </c>
      <c r="O804" s="4"/>
      <c r="Q804" s="19">
        <f t="shared" si="90"/>
        <v>34642.873</v>
      </c>
      <c r="AD804" s="1" t="s">
        <v>1989</v>
      </c>
      <c r="AI804" s="1" t="s">
        <v>1988</v>
      </c>
    </row>
    <row r="805" spans="1:35" x14ac:dyDescent="0.2">
      <c r="A805" s="47" t="s">
        <v>2227</v>
      </c>
      <c r="B805" s="53"/>
      <c r="C805" s="49">
        <v>49669.54</v>
      </c>
      <c r="D805" s="49"/>
      <c r="E805" s="1">
        <f t="shared" si="88"/>
        <v>12701.003714649709</v>
      </c>
      <c r="F805" s="1">
        <f t="shared" si="89"/>
        <v>12701</v>
      </c>
      <c r="G805" s="1">
        <f>C805-(C$7+F805*C$8)</f>
        <v>2.3362499996437691E-3</v>
      </c>
      <c r="J805" s="1">
        <f>G805</f>
        <v>2.3362499996437691E-3</v>
      </c>
      <c r="M805" s="4"/>
      <c r="O805" s="4"/>
      <c r="P805" s="1" t="s">
        <v>2166</v>
      </c>
      <c r="Q805" s="19">
        <f t="shared" si="90"/>
        <v>34651.040000000001</v>
      </c>
    </row>
    <row r="806" spans="1:35" x14ac:dyDescent="0.2">
      <c r="A806" s="52" t="s">
        <v>2273</v>
      </c>
      <c r="B806" s="53"/>
      <c r="C806" s="52">
        <v>49673.313999999998</v>
      </c>
      <c r="D806" s="52" t="s">
        <v>2272</v>
      </c>
      <c r="E806" s="1">
        <f t="shared" si="88"/>
        <v>12707.00439437694</v>
      </c>
      <c r="F806" s="1">
        <f t="shared" si="89"/>
        <v>12707</v>
      </c>
      <c r="M806" s="4"/>
      <c r="N806" s="36">
        <v>2.7637499952106737E-3</v>
      </c>
      <c r="O806" s="4">
        <f ca="1">+C$11+C$12*F806</f>
        <v>6.4104961499673926E-3</v>
      </c>
      <c r="Q806" s="19">
        <f t="shared" si="90"/>
        <v>34654.813999999998</v>
      </c>
    </row>
    <row r="807" spans="1:35" x14ac:dyDescent="0.2">
      <c r="A807" s="47" t="s">
        <v>2227</v>
      </c>
      <c r="B807" s="53"/>
      <c r="C807" s="49">
        <v>49679.605000000003</v>
      </c>
      <c r="D807" s="49"/>
      <c r="E807" s="1">
        <f t="shared" si="88"/>
        <v>12717.007117260899</v>
      </c>
      <c r="F807" s="1">
        <f t="shared" si="89"/>
        <v>12717</v>
      </c>
      <c r="G807" s="1">
        <f>C807-(C$7+F807*C$8)</f>
        <v>4.4762500037904829E-3</v>
      </c>
      <c r="J807" s="1">
        <f>G807</f>
        <v>4.4762500037904829E-3</v>
      </c>
      <c r="M807" s="4"/>
      <c r="O807" s="4"/>
      <c r="P807" s="1" t="s">
        <v>2166</v>
      </c>
      <c r="Q807" s="19">
        <f t="shared" si="90"/>
        <v>34661.105000000003</v>
      </c>
    </row>
    <row r="808" spans="1:35" x14ac:dyDescent="0.2">
      <c r="A808" s="52" t="s">
        <v>2273</v>
      </c>
      <c r="B808" s="53"/>
      <c r="C808" s="52">
        <v>49688.411999999997</v>
      </c>
      <c r="D808" s="52" t="s">
        <v>2272</v>
      </c>
      <c r="E808" s="1">
        <f t="shared" si="88"/>
        <v>12731.010293296331</v>
      </c>
      <c r="F808" s="1">
        <f t="shared" si="89"/>
        <v>12731</v>
      </c>
      <c r="M808" s="4"/>
      <c r="N808" s="36">
        <v>6.4737499924376607E-3</v>
      </c>
      <c r="O808" s="4">
        <f ca="1">+C$11+C$12*F808</f>
        <v>6.4047975814943321E-3</v>
      </c>
      <c r="Q808" s="19">
        <f t="shared" si="90"/>
        <v>34669.911999999997</v>
      </c>
    </row>
    <row r="809" spans="1:35" x14ac:dyDescent="0.2">
      <c r="A809" s="47" t="s">
        <v>2136</v>
      </c>
      <c r="B809" s="48"/>
      <c r="C809" s="49">
        <v>49702.258000000002</v>
      </c>
      <c r="D809" s="49"/>
      <c r="E809" s="1">
        <f t="shared" si="88"/>
        <v>12753.025505671349</v>
      </c>
      <c r="F809" s="1">
        <f t="shared" si="89"/>
        <v>12753</v>
      </c>
      <c r="G809" s="1">
        <f>C809-(C$7+F809*C$8)</f>
        <v>1.6041249997215346E-2</v>
      </c>
      <c r="M809" s="4"/>
      <c r="N809" s="1">
        <f>G809</f>
        <v>1.6041249997215346E-2</v>
      </c>
      <c r="O809" s="4"/>
      <c r="Q809" s="19">
        <f t="shared" si="90"/>
        <v>34683.758000000002</v>
      </c>
      <c r="AD809" s="1" t="s">
        <v>1989</v>
      </c>
      <c r="AI809" s="1" t="s">
        <v>1988</v>
      </c>
    </row>
    <row r="810" spans="1:35" x14ac:dyDescent="0.2">
      <c r="A810" s="47" t="s">
        <v>2158</v>
      </c>
      <c r="B810" s="48"/>
      <c r="C810" s="49">
        <v>49734.323199999999</v>
      </c>
      <c r="D810" s="49">
        <v>1E-3</v>
      </c>
      <c r="E810" s="1">
        <f t="shared" si="88"/>
        <v>12804.009341280704</v>
      </c>
      <c r="F810" s="1">
        <f t="shared" si="89"/>
        <v>12804</v>
      </c>
      <c r="G810" s="1">
        <f>C810-(C$7+F810*C$8)</f>
        <v>5.8749999952851795E-3</v>
      </c>
      <c r="M810" s="4">
        <f>G810</f>
        <v>5.8749999952851795E-3</v>
      </c>
      <c r="O810" s="4"/>
      <c r="Q810" s="19">
        <f t="shared" si="90"/>
        <v>34715.823199999999</v>
      </c>
      <c r="AD810" s="1" t="s">
        <v>2143</v>
      </c>
      <c r="AE810" s="1">
        <v>16</v>
      </c>
      <c r="AG810" s="1" t="s">
        <v>1991</v>
      </c>
      <c r="AI810" s="1" t="s">
        <v>1993</v>
      </c>
    </row>
    <row r="811" spans="1:35" x14ac:dyDescent="0.2">
      <c r="A811" s="52" t="s">
        <v>2273</v>
      </c>
      <c r="B811" s="53"/>
      <c r="C811" s="52">
        <v>49830.546000000002</v>
      </c>
      <c r="D811" s="52" t="s">
        <v>2272</v>
      </c>
      <c r="E811" s="1">
        <f t="shared" si="88"/>
        <v>12957.004096250967</v>
      </c>
      <c r="F811" s="1">
        <f t="shared" si="89"/>
        <v>12957</v>
      </c>
      <c r="M811" s="4"/>
      <c r="N811" s="36">
        <v>2.5762500008568168E-3</v>
      </c>
      <c r="O811" s="4">
        <f t="shared" ref="O811:O874" ca="1" si="91">+C$11+C$12*F811</f>
        <v>6.3511360617063417E-3</v>
      </c>
      <c r="Q811" s="19">
        <f t="shared" si="90"/>
        <v>34812.046000000002</v>
      </c>
    </row>
    <row r="812" spans="1:35" x14ac:dyDescent="0.2">
      <c r="A812" s="47" t="s">
        <v>2227</v>
      </c>
      <c r="B812" s="53"/>
      <c r="C812" s="49">
        <v>49858.853999999999</v>
      </c>
      <c r="D812" s="49"/>
      <c r="E812" s="1">
        <f t="shared" si="88"/>
        <v>13002.013964220903</v>
      </c>
      <c r="F812" s="1">
        <f t="shared" si="89"/>
        <v>13002</v>
      </c>
      <c r="G812" s="1">
        <f>C812-(C$7+F812*C$8)</f>
        <v>8.7825000009615906E-3</v>
      </c>
      <c r="J812" s="1">
        <f>G812</f>
        <v>8.7825000009615906E-3</v>
      </c>
      <c r="M812" s="4"/>
      <c r="O812" s="4">
        <f t="shared" ca="1" si="91"/>
        <v>6.3404512458193523E-3</v>
      </c>
      <c r="P812" s="1" t="s">
        <v>2166</v>
      </c>
      <c r="Q812" s="19">
        <f t="shared" si="90"/>
        <v>34840.353999999999</v>
      </c>
    </row>
    <row r="813" spans="1:35" x14ac:dyDescent="0.2">
      <c r="A813" s="52" t="s">
        <v>2273</v>
      </c>
      <c r="B813" s="53"/>
      <c r="C813" s="52">
        <v>49898.474999999999</v>
      </c>
      <c r="D813" s="52" t="s">
        <v>2272</v>
      </c>
      <c r="E813" s="1">
        <f t="shared" si="88"/>
        <v>13065.011561325502</v>
      </c>
      <c r="F813" s="1">
        <f t="shared" si="89"/>
        <v>13065</v>
      </c>
      <c r="M813" s="4"/>
      <c r="N813" s="36">
        <v>7.2712499968474731E-3</v>
      </c>
      <c r="O813" s="4">
        <f t="shared" ca="1" si="91"/>
        <v>6.3254925035775671E-3</v>
      </c>
      <c r="Q813" s="19">
        <f t="shared" si="90"/>
        <v>34879.974999999999</v>
      </c>
    </row>
    <row r="814" spans="1:35" x14ac:dyDescent="0.2">
      <c r="A814" s="52" t="s">
        <v>2273</v>
      </c>
      <c r="B814" s="53"/>
      <c r="C814" s="52">
        <v>49920.487000000001</v>
      </c>
      <c r="D814" s="52" t="s">
        <v>2272</v>
      </c>
      <c r="E814" s="1">
        <f t="shared" si="88"/>
        <v>13100.01075638536</v>
      </c>
      <c r="F814" s="1">
        <f t="shared" si="89"/>
        <v>13100</v>
      </c>
      <c r="M814" s="4"/>
      <c r="N814" s="36">
        <v>6.76499999826774E-3</v>
      </c>
      <c r="O814" s="4">
        <f t="shared" ca="1" si="91"/>
        <v>6.3171820912210196E-3</v>
      </c>
      <c r="Q814" s="19">
        <f t="shared" si="90"/>
        <v>34901.987000000001</v>
      </c>
    </row>
    <row r="815" spans="1:35" x14ac:dyDescent="0.2">
      <c r="A815" s="52" t="s">
        <v>2273</v>
      </c>
      <c r="B815" s="53"/>
      <c r="C815" s="52">
        <v>49925.52</v>
      </c>
      <c r="D815" s="52" t="s">
        <v>2272</v>
      </c>
      <c r="E815" s="1">
        <f t="shared" si="88"/>
        <v>13108.013252693559</v>
      </c>
      <c r="F815" s="1">
        <f t="shared" si="89"/>
        <v>13108</v>
      </c>
      <c r="M815" s="4"/>
      <c r="N815" s="36">
        <v>8.3349999986239709E-3</v>
      </c>
      <c r="O815" s="4">
        <f t="shared" ca="1" si="91"/>
        <v>6.3152825683966667E-3</v>
      </c>
      <c r="Q815" s="19">
        <f t="shared" si="90"/>
        <v>34907.019999999997</v>
      </c>
    </row>
    <row r="816" spans="1:35" x14ac:dyDescent="0.2">
      <c r="A816" s="47" t="s">
        <v>2227</v>
      </c>
      <c r="B816" s="53"/>
      <c r="C816" s="49">
        <v>49926.775999999998</v>
      </c>
      <c r="D816" s="49"/>
      <c r="E816" s="1">
        <f t="shared" si="88"/>
        <v>13110.010299258853</v>
      </c>
      <c r="F816" s="1">
        <f t="shared" si="89"/>
        <v>13110</v>
      </c>
      <c r="G816" s="1">
        <f>C816-(C$7+F816*C$8)</f>
        <v>6.4774999918881804E-3</v>
      </c>
      <c r="J816" s="1">
        <f>G816</f>
        <v>6.4774999918881804E-3</v>
      </c>
      <c r="M816" s="4"/>
      <c r="O816" s="4">
        <f t="shared" ca="1" si="91"/>
        <v>6.3148076876905785E-3</v>
      </c>
      <c r="P816" s="1" t="s">
        <v>2166</v>
      </c>
      <c r="Q816" s="19">
        <f t="shared" si="90"/>
        <v>34908.275999999998</v>
      </c>
    </row>
    <row r="817" spans="1:17" x14ac:dyDescent="0.2">
      <c r="A817" s="52" t="s">
        <v>2273</v>
      </c>
      <c r="B817" s="53"/>
      <c r="C817" s="52">
        <v>49932.434999999998</v>
      </c>
      <c r="D817" s="52" t="s">
        <v>2272</v>
      </c>
      <c r="E817" s="1">
        <f t="shared" si="88"/>
        <v>13119.00813883925</v>
      </c>
      <c r="F817" s="1">
        <f t="shared" si="89"/>
        <v>13119</v>
      </c>
      <c r="M817" s="4"/>
      <c r="N817" s="36">
        <v>5.1187499921070412E-3</v>
      </c>
      <c r="O817" s="4">
        <f t="shared" ca="1" si="91"/>
        <v>6.3126707245131797E-3</v>
      </c>
      <c r="Q817" s="19">
        <f t="shared" si="90"/>
        <v>34913.934999999998</v>
      </c>
    </row>
    <row r="818" spans="1:17" x14ac:dyDescent="0.2">
      <c r="A818" s="52" t="s">
        <v>2273</v>
      </c>
      <c r="B818" s="53"/>
      <c r="C818" s="52">
        <v>49935.578999999998</v>
      </c>
      <c r="D818" s="52" t="s">
        <v>2272</v>
      </c>
      <c r="E818" s="1">
        <f t="shared" si="88"/>
        <v>13124.007115273385</v>
      </c>
      <c r="F818" s="1">
        <f t="shared" si="89"/>
        <v>13124</v>
      </c>
      <c r="M818" s="4"/>
      <c r="N818" s="36">
        <v>4.4749999942723662E-3</v>
      </c>
      <c r="O818" s="4">
        <f t="shared" ca="1" si="91"/>
        <v>6.3114835227479592E-3</v>
      </c>
      <c r="Q818" s="19">
        <f t="shared" si="90"/>
        <v>34917.078999999998</v>
      </c>
    </row>
    <row r="819" spans="1:17" x14ac:dyDescent="0.2">
      <c r="A819" s="52" t="s">
        <v>2273</v>
      </c>
      <c r="B819" s="53"/>
      <c r="C819" s="52">
        <v>49939.351999999999</v>
      </c>
      <c r="D819" s="52" t="s">
        <v>2272</v>
      </c>
      <c r="E819" s="1">
        <f t="shared" si="88"/>
        <v>13130.006204995394</v>
      </c>
      <c r="F819" s="1">
        <f t="shared" si="89"/>
        <v>13130</v>
      </c>
      <c r="M819" s="4"/>
      <c r="N819" s="36">
        <v>3.9025000005494803E-3</v>
      </c>
      <c r="O819" s="4">
        <f t="shared" ca="1" si="91"/>
        <v>6.3100588806296936E-3</v>
      </c>
      <c r="Q819" s="19">
        <f t="shared" si="90"/>
        <v>34920.851999999999</v>
      </c>
    </row>
    <row r="820" spans="1:17" x14ac:dyDescent="0.2">
      <c r="A820" s="52" t="s">
        <v>2273</v>
      </c>
      <c r="B820" s="53"/>
      <c r="C820" s="52">
        <v>49942.495999999999</v>
      </c>
      <c r="D820" s="52" t="s">
        <v>2272</v>
      </c>
      <c r="E820" s="1">
        <f t="shared" si="88"/>
        <v>13135.005181429529</v>
      </c>
      <c r="F820" s="1">
        <f t="shared" si="89"/>
        <v>13135</v>
      </c>
      <c r="M820" s="4"/>
      <c r="N820" s="36">
        <v>3.2587499954388477E-3</v>
      </c>
      <c r="O820" s="4">
        <f t="shared" ca="1" si="91"/>
        <v>6.3088716788644722E-3</v>
      </c>
      <c r="Q820" s="19">
        <f t="shared" si="90"/>
        <v>34923.995999999999</v>
      </c>
    </row>
    <row r="821" spans="1:17" x14ac:dyDescent="0.2">
      <c r="A821" s="52" t="s">
        <v>2273</v>
      </c>
      <c r="B821" s="53"/>
      <c r="C821" s="52">
        <v>49952.563999999998</v>
      </c>
      <c r="D821" s="52" t="s">
        <v>2272</v>
      </c>
      <c r="E821" s="1">
        <f t="shared" si="88"/>
        <v>13151.013354056395</v>
      </c>
      <c r="F821" s="1">
        <f t="shared" si="89"/>
        <v>13151</v>
      </c>
      <c r="M821" s="4"/>
      <c r="N821" s="36">
        <v>8.3987499965587631E-3</v>
      </c>
      <c r="O821" s="4">
        <f t="shared" ca="1" si="91"/>
        <v>6.3050726332157655E-3</v>
      </c>
      <c r="Q821" s="19">
        <f t="shared" si="90"/>
        <v>34934.063999999998</v>
      </c>
    </row>
    <row r="822" spans="1:17" x14ac:dyDescent="0.2">
      <c r="A822" s="47" t="s">
        <v>2227</v>
      </c>
      <c r="B822" s="53"/>
      <c r="C822" s="49">
        <v>49955.707999999999</v>
      </c>
      <c r="D822" s="49"/>
      <c r="E822" s="1">
        <f t="shared" si="88"/>
        <v>13156.01233049053</v>
      </c>
      <c r="F822" s="1">
        <f t="shared" si="89"/>
        <v>13156</v>
      </c>
      <c r="G822" s="1">
        <f>C822-(C$7+F822*C$8)</f>
        <v>7.7549999987240881E-3</v>
      </c>
      <c r="J822" s="1">
        <f>G822</f>
        <v>7.7549999987240881E-3</v>
      </c>
      <c r="M822" s="4"/>
      <c r="O822" s="4">
        <f t="shared" ca="1" si="91"/>
        <v>6.3038854314505441E-3</v>
      </c>
      <c r="P822" s="1" t="s">
        <v>2166</v>
      </c>
      <c r="Q822" s="19">
        <f t="shared" si="90"/>
        <v>34937.207999999999</v>
      </c>
    </row>
    <row r="823" spans="1:17" x14ac:dyDescent="0.2">
      <c r="A823" s="47" t="s">
        <v>2173</v>
      </c>
      <c r="B823" s="53" t="s">
        <v>2226</v>
      </c>
      <c r="C823" s="49">
        <v>49972.373</v>
      </c>
      <c r="D823" s="49"/>
      <c r="E823" s="1">
        <f t="shared" si="88"/>
        <v>13182.509767600857</v>
      </c>
      <c r="F823" s="1">
        <f t="shared" si="89"/>
        <v>13182.5</v>
      </c>
      <c r="G823" s="1">
        <f>C823-(C$7+F823*C$8)</f>
        <v>6.1431249996530823E-3</v>
      </c>
      <c r="I823" s="1">
        <f>G823</f>
        <v>6.1431249996530823E-3</v>
      </c>
      <c r="M823" s="4"/>
      <c r="O823" s="4">
        <f t="shared" ca="1" si="91"/>
        <v>6.2975932620948725E-3</v>
      </c>
      <c r="P823" s="1" t="s">
        <v>2166</v>
      </c>
      <c r="Q823" s="19">
        <f t="shared" si="90"/>
        <v>34953.873</v>
      </c>
    </row>
    <row r="824" spans="1:17" x14ac:dyDescent="0.2">
      <c r="A824" s="47" t="s">
        <v>2173</v>
      </c>
      <c r="B824" s="48" t="s">
        <v>2226</v>
      </c>
      <c r="C824" s="49">
        <v>49972.373</v>
      </c>
      <c r="D824" s="49">
        <v>2.0000000000000001E-4</v>
      </c>
      <c r="E824" s="1">
        <f t="shared" si="88"/>
        <v>13182.509767600857</v>
      </c>
      <c r="F824" s="1">
        <f t="shared" si="89"/>
        <v>13182.5</v>
      </c>
      <c r="G824" s="1">
        <f>C824-(C$7+F824*C$8)</f>
        <v>6.1431249996530823E-3</v>
      </c>
      <c r="I824" s="1">
        <f>G824</f>
        <v>6.1431249996530823E-3</v>
      </c>
      <c r="M824" s="4"/>
      <c r="O824" s="4">
        <f t="shared" ca="1" si="91"/>
        <v>6.2975932620948725E-3</v>
      </c>
      <c r="Q824" s="19">
        <f t="shared" si="90"/>
        <v>34953.873</v>
      </c>
    </row>
    <row r="825" spans="1:17" x14ac:dyDescent="0.2">
      <c r="A825" s="47" t="s">
        <v>2173</v>
      </c>
      <c r="B825" s="48" t="s">
        <v>2232</v>
      </c>
      <c r="C825" s="49">
        <v>49973.314400000003</v>
      </c>
      <c r="D825" s="49">
        <v>1E-4</v>
      </c>
      <c r="E825" s="1">
        <f t="shared" si="88"/>
        <v>13184.006598521693</v>
      </c>
      <c r="F825" s="1">
        <f t="shared" si="89"/>
        <v>13184</v>
      </c>
      <c r="G825" s="1">
        <f>C825-(C$7+F825*C$8)</f>
        <v>4.1500000006635673E-3</v>
      </c>
      <c r="I825" s="1">
        <f>G825</f>
        <v>4.1500000006635673E-3</v>
      </c>
      <c r="M825" s="4"/>
      <c r="O825" s="4">
        <f t="shared" ca="1" si="91"/>
        <v>6.2972371015653072E-3</v>
      </c>
      <c r="Q825" s="19">
        <f t="shared" si="90"/>
        <v>34954.814400000003</v>
      </c>
    </row>
    <row r="826" spans="1:17" x14ac:dyDescent="0.2">
      <c r="A826" s="52" t="s">
        <v>2273</v>
      </c>
      <c r="B826" s="53"/>
      <c r="C826" s="52">
        <v>49978.353000000003</v>
      </c>
      <c r="D826" s="52" t="s">
        <v>2272</v>
      </c>
      <c r="E826" s="1">
        <f t="shared" si="88"/>
        <v>13192.017998859172</v>
      </c>
      <c r="F826" s="1">
        <f t="shared" si="89"/>
        <v>13192</v>
      </c>
      <c r="M826" s="4"/>
      <c r="N826" s="36">
        <v>1.1320000005071051E-2</v>
      </c>
      <c r="O826" s="4">
        <f t="shared" ca="1" si="91"/>
        <v>6.2953375787409525E-3</v>
      </c>
      <c r="Q826" s="19">
        <f t="shared" si="90"/>
        <v>34959.853000000003</v>
      </c>
    </row>
    <row r="827" spans="1:17" x14ac:dyDescent="0.2">
      <c r="A827" s="47" t="s">
        <v>2207</v>
      </c>
      <c r="B827" s="48" t="s">
        <v>2232</v>
      </c>
      <c r="C827" s="49">
        <v>49981.491600000001</v>
      </c>
      <c r="D827" s="49">
        <v>6.9999999999999999E-4</v>
      </c>
      <c r="E827" s="1">
        <f t="shared" si="88"/>
        <v>13197.008389265078</v>
      </c>
      <c r="F827" s="1">
        <f t="shared" si="89"/>
        <v>13197</v>
      </c>
      <c r="G827" s="1">
        <f t="shared" ref="G827:G834" si="92">C827-(C$7+F827*C$8)</f>
        <v>5.2762499981326982E-3</v>
      </c>
      <c r="I827" s="1">
        <f>G827</f>
        <v>5.2762499981326982E-3</v>
      </c>
      <c r="M827" s="4"/>
      <c r="O827" s="4">
        <f t="shared" ca="1" si="91"/>
        <v>6.294150376975732E-3</v>
      </c>
      <c r="Q827" s="19">
        <f t="shared" si="90"/>
        <v>34962.991600000001</v>
      </c>
    </row>
    <row r="828" spans="1:17" x14ac:dyDescent="0.2">
      <c r="A828" s="47" t="s">
        <v>2173</v>
      </c>
      <c r="B828" s="53"/>
      <c r="C828" s="49">
        <v>50000.359199999999</v>
      </c>
      <c r="D828" s="49"/>
      <c r="E828" s="1">
        <f t="shared" si="88"/>
        <v>13227.007971888703</v>
      </c>
      <c r="F828" s="1">
        <f t="shared" si="89"/>
        <v>13227</v>
      </c>
      <c r="G828" s="1">
        <f t="shared" si="92"/>
        <v>5.0137500002165325E-3</v>
      </c>
      <c r="I828" s="1">
        <f>G828</f>
        <v>5.0137500002165325E-3</v>
      </c>
      <c r="M828" s="4"/>
      <c r="O828" s="4">
        <f t="shared" ca="1" si="91"/>
        <v>6.2870271663844051E-3</v>
      </c>
      <c r="P828" s="1" t="s">
        <v>2166</v>
      </c>
      <c r="Q828" s="19">
        <f t="shared" si="90"/>
        <v>34981.859199999999</v>
      </c>
    </row>
    <row r="829" spans="1:17" x14ac:dyDescent="0.2">
      <c r="A829" s="47" t="s">
        <v>2173</v>
      </c>
      <c r="B829" s="48" t="s">
        <v>2232</v>
      </c>
      <c r="C829" s="49">
        <v>50000.359199999999</v>
      </c>
      <c r="D829" s="49">
        <v>1E-4</v>
      </c>
      <c r="E829" s="1">
        <f t="shared" si="88"/>
        <v>13227.007971888703</v>
      </c>
      <c r="F829" s="1">
        <f t="shared" si="89"/>
        <v>13227</v>
      </c>
      <c r="G829" s="1">
        <f t="shared" si="92"/>
        <v>5.0137500002165325E-3</v>
      </c>
      <c r="I829" s="1">
        <f>G829</f>
        <v>5.0137500002165325E-3</v>
      </c>
      <c r="M829" s="4"/>
      <c r="O829" s="4">
        <f t="shared" ca="1" si="91"/>
        <v>6.2870271663844051E-3</v>
      </c>
      <c r="Q829" s="19">
        <f t="shared" si="90"/>
        <v>34981.859199999999</v>
      </c>
    </row>
    <row r="830" spans="1:17" x14ac:dyDescent="0.2">
      <c r="A830" s="47" t="s">
        <v>2173</v>
      </c>
      <c r="B830" s="53" t="s">
        <v>2226</v>
      </c>
      <c r="C830" s="49">
        <v>50001.3001</v>
      </c>
      <c r="D830" s="49"/>
      <c r="E830" s="1">
        <f t="shared" si="88"/>
        <v>13228.504007806923</v>
      </c>
      <c r="F830" s="1">
        <f t="shared" si="89"/>
        <v>13228.5</v>
      </c>
      <c r="G830" s="1">
        <f t="shared" si="92"/>
        <v>2.5206249993061647E-3</v>
      </c>
      <c r="I830" s="1">
        <f>G830</f>
        <v>2.5206249993061647E-3</v>
      </c>
      <c r="M830" s="4"/>
      <c r="O830" s="4">
        <f t="shared" ca="1" si="91"/>
        <v>6.2866710058548398E-3</v>
      </c>
      <c r="P830" s="1" t="s">
        <v>2166</v>
      </c>
      <c r="Q830" s="19">
        <f t="shared" si="90"/>
        <v>34982.8001</v>
      </c>
    </row>
    <row r="831" spans="1:17" x14ac:dyDescent="0.2">
      <c r="A831" s="47" t="s">
        <v>2173</v>
      </c>
      <c r="B831" s="48" t="s">
        <v>2226</v>
      </c>
      <c r="C831" s="49">
        <v>50001.3001</v>
      </c>
      <c r="D831" s="49">
        <v>1E-4</v>
      </c>
      <c r="E831" s="1">
        <f t="shared" si="88"/>
        <v>13228.504007806923</v>
      </c>
      <c r="F831" s="1">
        <f t="shared" si="89"/>
        <v>13228.5</v>
      </c>
      <c r="G831" s="1">
        <f t="shared" si="92"/>
        <v>2.5206249993061647E-3</v>
      </c>
      <c r="I831" s="1">
        <f>G831</f>
        <v>2.5206249993061647E-3</v>
      </c>
      <c r="M831" s="4"/>
      <c r="O831" s="4">
        <f t="shared" ca="1" si="91"/>
        <v>6.2866710058548398E-3</v>
      </c>
      <c r="Q831" s="19">
        <f t="shared" si="90"/>
        <v>34982.8001</v>
      </c>
    </row>
    <row r="832" spans="1:17" x14ac:dyDescent="0.2">
      <c r="A832" s="47" t="s">
        <v>2227</v>
      </c>
      <c r="B832" s="53"/>
      <c r="C832" s="49">
        <v>50001.618000000002</v>
      </c>
      <c r="D832" s="49"/>
      <c r="E832" s="1">
        <f t="shared" si="88"/>
        <v>13229.009470468634</v>
      </c>
      <c r="F832" s="1">
        <f t="shared" si="89"/>
        <v>13229</v>
      </c>
      <c r="G832" s="1">
        <f t="shared" si="92"/>
        <v>5.9562499955063686E-3</v>
      </c>
      <c r="K832" s="1">
        <f>G832</f>
        <v>5.9562499955063686E-3</v>
      </c>
      <c r="M832" s="4"/>
      <c r="O832" s="4">
        <f t="shared" ca="1" si="91"/>
        <v>6.2865522856783169E-3</v>
      </c>
      <c r="P832" s="1" t="s">
        <v>2166</v>
      </c>
      <c r="Q832" s="19">
        <f t="shared" si="90"/>
        <v>34983.118000000002</v>
      </c>
    </row>
    <row r="833" spans="1:17" x14ac:dyDescent="0.2">
      <c r="A833" s="47" t="s">
        <v>2207</v>
      </c>
      <c r="B833" s="48" t="s">
        <v>2226</v>
      </c>
      <c r="C833" s="49">
        <v>50004.4447</v>
      </c>
      <c r="D833" s="49">
        <v>1.8E-3</v>
      </c>
      <c r="E833" s="1">
        <f t="shared" si="88"/>
        <v>13233.503938244194</v>
      </c>
      <c r="F833" s="1">
        <f t="shared" si="89"/>
        <v>13233.5</v>
      </c>
      <c r="G833" s="1">
        <f t="shared" si="92"/>
        <v>2.4768749935901724E-3</v>
      </c>
      <c r="I833" s="1">
        <f>G833</f>
        <v>2.4768749935901724E-3</v>
      </c>
      <c r="M833" s="4"/>
      <c r="O833" s="4">
        <f t="shared" ca="1" si="91"/>
        <v>6.2854838040896184E-3</v>
      </c>
      <c r="Q833" s="19">
        <f t="shared" si="90"/>
        <v>34985.9447</v>
      </c>
    </row>
    <row r="834" spans="1:17" x14ac:dyDescent="0.2">
      <c r="A834" s="47" t="s">
        <v>2227</v>
      </c>
      <c r="B834" s="53"/>
      <c r="C834" s="49">
        <v>50006.648999999998</v>
      </c>
      <c r="D834" s="49"/>
      <c r="E834" s="1">
        <f t="shared" si="88"/>
        <v>13237.008786766379</v>
      </c>
      <c r="F834" s="1">
        <f t="shared" si="89"/>
        <v>13237</v>
      </c>
      <c r="G834" s="1">
        <f t="shared" si="92"/>
        <v>5.5262499954551458E-3</v>
      </c>
      <c r="K834" s="1">
        <f>G834</f>
        <v>5.5262499954551458E-3</v>
      </c>
      <c r="M834" s="4"/>
      <c r="O834" s="4">
        <f t="shared" ca="1" si="91"/>
        <v>6.284652762853964E-3</v>
      </c>
      <c r="P834" s="1" t="s">
        <v>2166</v>
      </c>
      <c r="Q834" s="19">
        <f t="shared" si="90"/>
        <v>34988.148999999998</v>
      </c>
    </row>
    <row r="835" spans="1:17" x14ac:dyDescent="0.2">
      <c r="A835" s="52" t="s">
        <v>2273</v>
      </c>
      <c r="B835" s="53"/>
      <c r="C835" s="52">
        <v>50017.343999999997</v>
      </c>
      <c r="D835" s="52" t="s">
        <v>2272</v>
      </c>
      <c r="E835" s="1">
        <f t="shared" si="88"/>
        <v>13254.013892670664</v>
      </c>
      <c r="F835" s="1">
        <f t="shared" si="89"/>
        <v>13254</v>
      </c>
      <c r="M835" s="4"/>
      <c r="N835" s="36">
        <v>8.7374999930034392E-3</v>
      </c>
      <c r="O835" s="4">
        <f t="shared" ca="1" si="91"/>
        <v>6.2806162768522123E-3</v>
      </c>
      <c r="Q835" s="19">
        <f t="shared" si="90"/>
        <v>34998.843999999997</v>
      </c>
    </row>
    <row r="836" spans="1:17" x14ac:dyDescent="0.2">
      <c r="A836" s="47" t="s">
        <v>2227</v>
      </c>
      <c r="B836" s="53"/>
      <c r="C836" s="49">
        <v>50045.641000000003</v>
      </c>
      <c r="D836" s="49"/>
      <c r="E836" s="1">
        <f t="shared" si="88"/>
        <v>13299.006270583117</v>
      </c>
      <c r="F836" s="1">
        <f t="shared" si="89"/>
        <v>13299</v>
      </c>
      <c r="G836" s="1">
        <f t="shared" ref="G836:G841" si="93">C836-(C$7+F836*C$8)</f>
        <v>3.9437500017811544E-3</v>
      </c>
      <c r="J836" s="1">
        <f t="shared" ref="J836:J841" si="94">G836</f>
        <v>3.9437500017811544E-3</v>
      </c>
      <c r="M836" s="4"/>
      <c r="O836" s="4">
        <f t="shared" ca="1" si="91"/>
        <v>6.2699314609652229E-3</v>
      </c>
      <c r="P836" s="1" t="s">
        <v>2166</v>
      </c>
      <c r="Q836" s="19">
        <f t="shared" si="90"/>
        <v>35027.141000000003</v>
      </c>
    </row>
    <row r="837" spans="1:17" x14ac:dyDescent="0.2">
      <c r="A837" s="47" t="s">
        <v>2227</v>
      </c>
      <c r="B837" s="53"/>
      <c r="C837" s="49">
        <v>50047.544000000002</v>
      </c>
      <c r="D837" s="49"/>
      <c r="E837" s="1">
        <f t="shared" si="88"/>
        <v>13302.032050530364</v>
      </c>
      <c r="F837" s="1">
        <f t="shared" si="89"/>
        <v>13302</v>
      </c>
      <c r="G837" s="1">
        <f t="shared" si="93"/>
        <v>2.0157500002824236E-2</v>
      </c>
      <c r="J837" s="1">
        <f t="shared" si="94"/>
        <v>2.0157500002824236E-2</v>
      </c>
      <c r="M837" s="4"/>
      <c r="O837" s="4">
        <f t="shared" ca="1" si="91"/>
        <v>6.2692191399060897E-3</v>
      </c>
      <c r="P837" s="1" t="s">
        <v>2166</v>
      </c>
      <c r="Q837" s="19">
        <f t="shared" si="90"/>
        <v>35029.044000000002</v>
      </c>
    </row>
    <row r="838" spans="1:17" x14ac:dyDescent="0.2">
      <c r="A838" s="47" t="s">
        <v>2227</v>
      </c>
      <c r="B838" s="53"/>
      <c r="C838" s="49">
        <v>50062.618999999999</v>
      </c>
      <c r="D838" s="49"/>
      <c r="E838" s="1">
        <f t="shared" si="88"/>
        <v>13326.001379329529</v>
      </c>
      <c r="F838" s="1">
        <f t="shared" si="89"/>
        <v>13326</v>
      </c>
      <c r="G838" s="1">
        <f t="shared" si="93"/>
        <v>8.6749999900348485E-4</v>
      </c>
      <c r="J838" s="1">
        <f t="shared" si="94"/>
        <v>8.6749999900348485E-4</v>
      </c>
      <c r="M838" s="4"/>
      <c r="O838" s="4">
        <f t="shared" ca="1" si="91"/>
        <v>6.2635205714330292E-3</v>
      </c>
      <c r="P838" s="1" t="s">
        <v>2166</v>
      </c>
      <c r="Q838" s="19">
        <f t="shared" si="90"/>
        <v>35044.118999999999</v>
      </c>
    </row>
    <row r="839" spans="1:17" x14ac:dyDescent="0.2">
      <c r="A839" s="47" t="s">
        <v>2227</v>
      </c>
      <c r="B839" s="53"/>
      <c r="C839" s="49">
        <v>50067.661999999997</v>
      </c>
      <c r="D839" s="49"/>
      <c r="E839" s="1">
        <f t="shared" si="88"/>
        <v>13334.019775690003</v>
      </c>
      <c r="F839" s="1">
        <f t="shared" si="89"/>
        <v>13334</v>
      </c>
      <c r="G839" s="1">
        <f t="shared" si="93"/>
        <v>1.2437499994121026E-2</v>
      </c>
      <c r="J839" s="1">
        <f t="shared" si="94"/>
        <v>1.2437499994121026E-2</v>
      </c>
      <c r="M839" s="4"/>
      <c r="O839" s="4">
        <f t="shared" ca="1" si="91"/>
        <v>6.2616210486086763E-3</v>
      </c>
      <c r="P839" s="1" t="s">
        <v>2166</v>
      </c>
      <c r="Q839" s="19">
        <f t="shared" si="90"/>
        <v>35049.161999999997</v>
      </c>
    </row>
    <row r="840" spans="1:17" x14ac:dyDescent="0.2">
      <c r="A840" s="47" t="s">
        <v>2227</v>
      </c>
      <c r="B840" s="53"/>
      <c r="C840" s="49">
        <v>50069.546999999999</v>
      </c>
      <c r="D840" s="49"/>
      <c r="E840" s="1">
        <f t="shared" si="88"/>
        <v>13337.01693554317</v>
      </c>
      <c r="F840" s="1">
        <f t="shared" si="89"/>
        <v>13337</v>
      </c>
      <c r="G840" s="1">
        <f t="shared" si="93"/>
        <v>1.0651249998772983E-2</v>
      </c>
      <c r="J840" s="1">
        <f t="shared" si="94"/>
        <v>1.0651249998772983E-2</v>
      </c>
      <c r="M840" s="4"/>
      <c r="O840" s="4">
        <f t="shared" ca="1" si="91"/>
        <v>6.2609087275495431E-3</v>
      </c>
      <c r="P840" s="1" t="s">
        <v>2166</v>
      </c>
      <c r="Q840" s="19">
        <f t="shared" si="90"/>
        <v>35051.046999999999</v>
      </c>
    </row>
    <row r="841" spans="1:17" x14ac:dyDescent="0.2">
      <c r="A841" s="47" t="s">
        <v>2227</v>
      </c>
      <c r="B841" s="53"/>
      <c r="C841" s="49">
        <v>50096.584000000003</v>
      </c>
      <c r="D841" s="49"/>
      <c r="E841" s="1">
        <f t="shared" si="88"/>
        <v>13380.005906869419</v>
      </c>
      <c r="F841" s="1">
        <f t="shared" si="89"/>
        <v>13380</v>
      </c>
      <c r="G841" s="1">
        <f t="shared" si="93"/>
        <v>3.7149999989196658E-3</v>
      </c>
      <c r="J841" s="1">
        <f t="shared" si="94"/>
        <v>3.7149999989196658E-3</v>
      </c>
      <c r="M841" s="4"/>
      <c r="O841" s="4">
        <f t="shared" ca="1" si="91"/>
        <v>6.2506987923686419E-3</v>
      </c>
      <c r="P841" s="1" t="s">
        <v>2166</v>
      </c>
      <c r="Q841" s="19">
        <f t="shared" si="90"/>
        <v>35078.084000000003</v>
      </c>
    </row>
    <row r="842" spans="1:17" x14ac:dyDescent="0.2">
      <c r="A842" s="52" t="s">
        <v>2273</v>
      </c>
      <c r="B842" s="53"/>
      <c r="C842" s="52">
        <v>50191.555</v>
      </c>
      <c r="D842" s="52" t="s">
        <v>2272</v>
      </c>
      <c r="E842" s="1">
        <f t="shared" si="88"/>
        <v>13531.010293296336</v>
      </c>
      <c r="F842" s="1">
        <f t="shared" si="89"/>
        <v>13531</v>
      </c>
      <c r="M842" s="4"/>
      <c r="N842" s="36">
        <v>6.4737499997136183E-3</v>
      </c>
      <c r="O842" s="4">
        <f t="shared" ca="1" si="91"/>
        <v>6.2148452990589669E-3</v>
      </c>
      <c r="Q842" s="19">
        <f t="shared" si="90"/>
        <v>35173.055</v>
      </c>
    </row>
    <row r="843" spans="1:17" x14ac:dyDescent="0.2">
      <c r="A843" s="52" t="s">
        <v>2273</v>
      </c>
      <c r="B843" s="53"/>
      <c r="C843" s="52">
        <v>50242.502</v>
      </c>
      <c r="D843" s="52" t="s">
        <v>2272</v>
      </c>
      <c r="E843" s="1">
        <f t="shared" si="88"/>
        <v>13612.016289603549</v>
      </c>
      <c r="F843" s="1">
        <f t="shared" si="89"/>
        <v>13612</v>
      </c>
      <c r="M843" s="4"/>
      <c r="N843" s="36">
        <v>1.0244999997667037E-2</v>
      </c>
      <c r="O843" s="4">
        <f t="shared" ca="1" si="91"/>
        <v>6.1956126304623868E-3</v>
      </c>
      <c r="Q843" s="19">
        <f t="shared" si="90"/>
        <v>35224.002</v>
      </c>
    </row>
    <row r="844" spans="1:17" x14ac:dyDescent="0.2">
      <c r="A844" s="47" t="s">
        <v>2228</v>
      </c>
      <c r="B844" s="48"/>
      <c r="C844" s="49">
        <v>50304.76</v>
      </c>
      <c r="D844" s="49"/>
      <c r="E844" s="1">
        <f t="shared" si="88"/>
        <v>13711.00683503497</v>
      </c>
      <c r="F844" s="1">
        <f t="shared" si="89"/>
        <v>13711</v>
      </c>
      <c r="G844" s="1">
        <f t="shared" ref="G844:G875" si="95">C844-(C$7+F844*C$8)</f>
        <v>4.2987499982700683E-3</v>
      </c>
      <c r="J844" s="1">
        <f>+G844</f>
        <v>4.2987499982700683E-3</v>
      </c>
      <c r="M844" s="4"/>
      <c r="O844" s="4">
        <f t="shared" ca="1" si="91"/>
        <v>6.1721060355110101E-3</v>
      </c>
      <c r="Q844" s="19">
        <f t="shared" si="90"/>
        <v>35286.26</v>
      </c>
    </row>
    <row r="845" spans="1:17" x14ac:dyDescent="0.2">
      <c r="A845" s="47" t="s">
        <v>2228</v>
      </c>
      <c r="B845" s="48"/>
      <c r="C845" s="49">
        <v>50309.792999999998</v>
      </c>
      <c r="D845" s="49"/>
      <c r="E845" s="1">
        <f t="shared" si="88"/>
        <v>13719.00933134317</v>
      </c>
      <c r="F845" s="1">
        <f t="shared" si="89"/>
        <v>13719</v>
      </c>
      <c r="G845" s="1">
        <f t="shared" si="95"/>
        <v>5.8687499913503416E-3</v>
      </c>
      <c r="J845" s="1">
        <f>+G845</f>
        <v>5.8687499913503416E-3</v>
      </c>
      <c r="M845" s="4"/>
      <c r="O845" s="4">
        <f t="shared" ca="1" si="91"/>
        <v>6.1702065126866563E-3</v>
      </c>
      <c r="Q845" s="19">
        <f t="shared" si="90"/>
        <v>35291.292999999998</v>
      </c>
    </row>
    <row r="846" spans="1:17" x14ac:dyDescent="0.2">
      <c r="A846" s="47" t="s">
        <v>2233</v>
      </c>
      <c r="B846" s="58" t="s">
        <v>2232</v>
      </c>
      <c r="C846" s="59">
        <v>50328.6564</v>
      </c>
      <c r="D846" s="59">
        <v>1E-4</v>
      </c>
      <c r="E846" s="1">
        <f t="shared" si="88"/>
        <v>13749.002235944847</v>
      </c>
      <c r="F846" s="1">
        <f t="shared" si="89"/>
        <v>13749</v>
      </c>
      <c r="G846" s="1">
        <f t="shared" si="95"/>
        <v>1.4062499976716936E-3</v>
      </c>
      <c r="H846" s="22"/>
      <c r="I846" s="1">
        <f t="shared" ref="I846:I852" si="96">G846</f>
        <v>1.4062499976716936E-3</v>
      </c>
      <c r="M846" s="4"/>
      <c r="O846" s="4">
        <f t="shared" ca="1" si="91"/>
        <v>6.1630833020953294E-3</v>
      </c>
      <c r="Q846" s="19">
        <f t="shared" si="90"/>
        <v>35310.1564</v>
      </c>
    </row>
    <row r="847" spans="1:17" x14ac:dyDescent="0.2">
      <c r="A847" s="47" t="s">
        <v>2233</v>
      </c>
      <c r="B847" s="58" t="s">
        <v>2232</v>
      </c>
      <c r="C847" s="59">
        <v>50328.6564</v>
      </c>
      <c r="D847" s="59">
        <v>1E-4</v>
      </c>
      <c r="E847" s="1">
        <f t="shared" si="88"/>
        <v>13749.002235944847</v>
      </c>
      <c r="F847" s="1">
        <f t="shared" si="89"/>
        <v>13749</v>
      </c>
      <c r="G847" s="1">
        <f t="shared" si="95"/>
        <v>1.4062499976716936E-3</v>
      </c>
      <c r="H847" s="22"/>
      <c r="I847" s="1">
        <f t="shared" si="96"/>
        <v>1.4062499976716936E-3</v>
      </c>
      <c r="M847" s="4"/>
      <c r="O847" s="4">
        <f t="shared" ca="1" si="91"/>
        <v>6.1630833020953294E-3</v>
      </c>
      <c r="Q847" s="19">
        <f t="shared" si="90"/>
        <v>35310.1564</v>
      </c>
    </row>
    <row r="848" spans="1:17" x14ac:dyDescent="0.2">
      <c r="A848" s="51" t="s">
        <v>2233</v>
      </c>
      <c r="B848" s="52" t="s">
        <v>2232</v>
      </c>
      <c r="C848" s="60">
        <v>50328.6564</v>
      </c>
      <c r="D848" s="60" t="s">
        <v>2166</v>
      </c>
      <c r="E848" s="1">
        <f t="shared" si="88"/>
        <v>13749.002235944847</v>
      </c>
      <c r="F848" s="1">
        <f t="shared" si="89"/>
        <v>13749</v>
      </c>
      <c r="G848" s="1">
        <f t="shared" si="95"/>
        <v>1.4062499976716936E-3</v>
      </c>
      <c r="I848" s="1">
        <f t="shared" si="96"/>
        <v>1.4062499976716936E-3</v>
      </c>
      <c r="M848" s="4"/>
      <c r="O848" s="4">
        <f t="shared" ca="1" si="91"/>
        <v>6.1630833020953294E-3</v>
      </c>
      <c r="Q848" s="19">
        <f t="shared" si="90"/>
        <v>35310.1564</v>
      </c>
    </row>
    <row r="849" spans="1:35" x14ac:dyDescent="0.2">
      <c r="A849" s="47" t="s">
        <v>2233</v>
      </c>
      <c r="B849" s="58" t="s">
        <v>2226</v>
      </c>
      <c r="C849" s="59">
        <v>50329.600200000001</v>
      </c>
      <c r="D849" s="59">
        <v>2.0000000000000001E-4</v>
      </c>
      <c r="E849" s="1">
        <f t="shared" si="88"/>
        <v>13750.502882878225</v>
      </c>
      <c r="F849" s="1">
        <f t="shared" si="89"/>
        <v>13750.5</v>
      </c>
      <c r="G849" s="1">
        <f t="shared" si="95"/>
        <v>1.8131249962607399E-3</v>
      </c>
      <c r="H849" s="22"/>
      <c r="I849" s="1">
        <f t="shared" si="96"/>
        <v>1.8131249962607399E-3</v>
      </c>
      <c r="M849" s="4"/>
      <c r="O849" s="4">
        <f t="shared" ca="1" si="91"/>
        <v>6.1627271415657641E-3</v>
      </c>
      <c r="Q849" s="19">
        <f t="shared" si="90"/>
        <v>35311.100200000001</v>
      </c>
    </row>
    <row r="850" spans="1:35" x14ac:dyDescent="0.2">
      <c r="A850" s="47" t="s">
        <v>2233</v>
      </c>
      <c r="B850" s="58" t="s">
        <v>2226</v>
      </c>
      <c r="C850" s="59">
        <v>50329.600200000001</v>
      </c>
      <c r="D850" s="59">
        <v>2.0000000000000001E-4</v>
      </c>
      <c r="E850" s="1">
        <f t="shared" si="88"/>
        <v>13750.502882878225</v>
      </c>
      <c r="F850" s="1">
        <f t="shared" si="89"/>
        <v>13750.5</v>
      </c>
      <c r="G850" s="1">
        <f t="shared" si="95"/>
        <v>1.8131249962607399E-3</v>
      </c>
      <c r="H850" s="22"/>
      <c r="I850" s="1">
        <f t="shared" si="96"/>
        <v>1.8131249962607399E-3</v>
      </c>
      <c r="M850" s="4"/>
      <c r="O850" s="4">
        <f t="shared" ca="1" si="91"/>
        <v>6.1627271415657641E-3</v>
      </c>
      <c r="Q850" s="19">
        <f t="shared" si="90"/>
        <v>35311.100200000001</v>
      </c>
    </row>
    <row r="851" spans="1:35" x14ac:dyDescent="0.2">
      <c r="A851" s="47" t="s">
        <v>2233</v>
      </c>
      <c r="B851" s="58" t="s">
        <v>2232</v>
      </c>
      <c r="C851" s="59">
        <v>50330.544099999999</v>
      </c>
      <c r="D851" s="59">
        <v>1E-4</v>
      </c>
      <c r="E851" s="1">
        <f t="shared" si="88"/>
        <v>13752.003688812121</v>
      </c>
      <c r="F851" s="1">
        <f t="shared" si="89"/>
        <v>13752</v>
      </c>
      <c r="G851" s="1">
        <f t="shared" si="95"/>
        <v>2.3199999995995313E-3</v>
      </c>
      <c r="H851" s="22"/>
      <c r="I851" s="1">
        <f t="shared" si="96"/>
        <v>2.3199999995995313E-3</v>
      </c>
      <c r="M851" s="4"/>
      <c r="O851" s="4">
        <f t="shared" ca="1" si="91"/>
        <v>6.1623709810361971E-3</v>
      </c>
      <c r="Q851" s="19">
        <f t="shared" si="90"/>
        <v>35312.044099999999</v>
      </c>
    </row>
    <row r="852" spans="1:35" x14ac:dyDescent="0.2">
      <c r="A852" s="47" t="s">
        <v>2233</v>
      </c>
      <c r="B852" s="58" t="s">
        <v>2232</v>
      </c>
      <c r="C852" s="59">
        <v>50330.544099999999</v>
      </c>
      <c r="D852" s="59">
        <v>1E-4</v>
      </c>
      <c r="E852" s="1">
        <f t="shared" si="88"/>
        <v>13752.003688812121</v>
      </c>
      <c r="F852" s="1">
        <f t="shared" si="89"/>
        <v>13752</v>
      </c>
      <c r="G852" s="1">
        <f t="shared" si="95"/>
        <v>2.3199999995995313E-3</v>
      </c>
      <c r="H852" s="22"/>
      <c r="I852" s="1">
        <f t="shared" si="96"/>
        <v>2.3199999995995313E-3</v>
      </c>
      <c r="M852" s="4"/>
      <c r="O852" s="4">
        <f t="shared" ca="1" si="91"/>
        <v>6.1623709810361971E-3</v>
      </c>
      <c r="Q852" s="19">
        <f t="shared" si="90"/>
        <v>35312.044099999999</v>
      </c>
    </row>
    <row r="853" spans="1:35" x14ac:dyDescent="0.2">
      <c r="A853" s="47" t="s">
        <v>2228</v>
      </c>
      <c r="B853" s="48"/>
      <c r="C853" s="49">
        <v>50357.587</v>
      </c>
      <c r="D853" s="49"/>
      <c r="E853" s="1">
        <f t="shared" ref="E853:E916" si="97">(C853-C$7)/C$8</f>
        <v>13795.002041169206</v>
      </c>
      <c r="F853" s="1">
        <f t="shared" ref="F853:F916" si="98">ROUND(2*E853,0)/2</f>
        <v>13795</v>
      </c>
      <c r="G853" s="1">
        <f t="shared" si="95"/>
        <v>1.2837499962188303E-3</v>
      </c>
      <c r="J853" s="1">
        <f>+G853</f>
        <v>1.2837499962188303E-3</v>
      </c>
      <c r="M853" s="4"/>
      <c r="O853" s="4">
        <f t="shared" ca="1" si="91"/>
        <v>6.1521610458552967E-3</v>
      </c>
      <c r="Q853" s="19">
        <f t="shared" ref="Q853:Q916" si="99">+C853-15018.5</f>
        <v>35339.087</v>
      </c>
    </row>
    <row r="854" spans="1:35" x14ac:dyDescent="0.2">
      <c r="A854" s="47" t="s">
        <v>2228</v>
      </c>
      <c r="B854" s="48"/>
      <c r="C854" s="49">
        <v>50357.601999999999</v>
      </c>
      <c r="D854" s="49"/>
      <c r="E854" s="1">
        <f t="shared" si="97"/>
        <v>13795.025891247613</v>
      </c>
      <c r="F854" s="1">
        <f t="shared" si="98"/>
        <v>13795</v>
      </c>
      <c r="G854" s="1">
        <f t="shared" si="95"/>
        <v>1.6283749995636754E-2</v>
      </c>
      <c r="J854" s="1">
        <f>+G854</f>
        <v>1.6283749995636754E-2</v>
      </c>
      <c r="M854" s="4"/>
      <c r="O854" s="4">
        <f t="shared" ca="1" si="91"/>
        <v>6.1521610458552967E-3</v>
      </c>
      <c r="Q854" s="19">
        <f t="shared" si="99"/>
        <v>35339.101999999999</v>
      </c>
    </row>
    <row r="855" spans="1:35" x14ac:dyDescent="0.2">
      <c r="A855" s="47" t="s">
        <v>2228</v>
      </c>
      <c r="B855" s="48"/>
      <c r="C855" s="49">
        <v>50391.567000000003</v>
      </c>
      <c r="D855" s="49"/>
      <c r="E855" s="1">
        <f t="shared" si="97"/>
        <v>13849.030418787503</v>
      </c>
      <c r="F855" s="1">
        <f t="shared" si="98"/>
        <v>13849</v>
      </c>
      <c r="G855" s="1">
        <f t="shared" si="95"/>
        <v>1.9131250002828892E-2</v>
      </c>
      <c r="J855" s="1">
        <f>+G855</f>
        <v>1.9131250002828892E-2</v>
      </c>
      <c r="M855" s="4"/>
      <c r="O855" s="4">
        <f t="shared" ca="1" si="91"/>
        <v>6.1393392667909094E-3</v>
      </c>
      <c r="Q855" s="19">
        <f t="shared" si="99"/>
        <v>35373.067000000003</v>
      </c>
    </row>
    <row r="856" spans="1:35" x14ac:dyDescent="0.2">
      <c r="A856" s="47" t="s">
        <v>2159</v>
      </c>
      <c r="B856" s="48"/>
      <c r="C856" s="49">
        <v>50422.375</v>
      </c>
      <c r="D856" s="49"/>
      <c r="E856" s="1">
        <f t="shared" si="97"/>
        <v>13898.015299825294</v>
      </c>
      <c r="F856" s="1">
        <f t="shared" si="98"/>
        <v>13898</v>
      </c>
      <c r="G856" s="1">
        <f t="shared" si="95"/>
        <v>9.6225000015692785E-3</v>
      </c>
      <c r="M856" s="4"/>
      <c r="N856" s="1">
        <f>G856</f>
        <v>9.6225000015692785E-3</v>
      </c>
      <c r="O856" s="4">
        <f t="shared" ca="1" si="91"/>
        <v>6.1277046894917427E-3</v>
      </c>
      <c r="Q856" s="19">
        <f t="shared" si="99"/>
        <v>35403.875</v>
      </c>
      <c r="AD856" s="1" t="s">
        <v>1989</v>
      </c>
      <c r="AI856" s="1" t="s">
        <v>1988</v>
      </c>
    </row>
    <row r="857" spans="1:35" x14ac:dyDescent="0.2">
      <c r="A857" s="47" t="s">
        <v>2228</v>
      </c>
      <c r="B857" s="48"/>
      <c r="C857" s="49">
        <v>50474.576000000001</v>
      </c>
      <c r="D857" s="49"/>
      <c r="E857" s="1">
        <f t="shared" si="97"/>
        <v>13981.015162687345</v>
      </c>
      <c r="F857" s="1">
        <f t="shared" si="98"/>
        <v>13981</v>
      </c>
      <c r="G857" s="1">
        <f t="shared" si="95"/>
        <v>9.5362499996554106E-3</v>
      </c>
      <c r="J857" s="1">
        <f>+G857</f>
        <v>9.5362499996554106E-3</v>
      </c>
      <c r="M857" s="4"/>
      <c r="O857" s="4">
        <f t="shared" ca="1" si="91"/>
        <v>6.1079971401890743E-3</v>
      </c>
      <c r="Q857" s="19">
        <f t="shared" si="99"/>
        <v>35456.076000000001</v>
      </c>
    </row>
    <row r="858" spans="1:35" x14ac:dyDescent="0.2">
      <c r="A858" s="47" t="s">
        <v>2205</v>
      </c>
      <c r="B858" s="48" t="s">
        <v>2226</v>
      </c>
      <c r="C858" s="49">
        <v>50682.431700000001</v>
      </c>
      <c r="D858" s="49">
        <v>2.0000000000000001E-4</v>
      </c>
      <c r="E858" s="1">
        <f t="shared" si="97"/>
        <v>14311.506812178643</v>
      </c>
      <c r="F858" s="1">
        <f t="shared" si="98"/>
        <v>14311.5</v>
      </c>
      <c r="G858" s="1">
        <f t="shared" si="95"/>
        <v>4.2843749979510903E-3</v>
      </c>
      <c r="I858" s="1">
        <f>G858</f>
        <v>4.2843749979510903E-3</v>
      </c>
      <c r="M858" s="4"/>
      <c r="O858" s="4">
        <f t="shared" ca="1" si="91"/>
        <v>6.0295231035079645E-3</v>
      </c>
      <c r="Q858" s="19">
        <f t="shared" si="99"/>
        <v>35663.931700000001</v>
      </c>
    </row>
    <row r="859" spans="1:35" x14ac:dyDescent="0.2">
      <c r="A859" s="47" t="s">
        <v>2205</v>
      </c>
      <c r="B859" s="48" t="s">
        <v>2226</v>
      </c>
      <c r="C859" s="49">
        <v>50682.431900000003</v>
      </c>
      <c r="D859" s="49">
        <v>2.9999999999999997E-4</v>
      </c>
      <c r="E859" s="1">
        <f t="shared" si="97"/>
        <v>14311.507130179692</v>
      </c>
      <c r="F859" s="1">
        <f t="shared" si="98"/>
        <v>14311.5</v>
      </c>
      <c r="G859" s="1">
        <f t="shared" si="95"/>
        <v>4.484375000174623E-3</v>
      </c>
      <c r="I859" s="1">
        <f>G859</f>
        <v>4.484375000174623E-3</v>
      </c>
      <c r="M859" s="4"/>
      <c r="O859" s="4">
        <f t="shared" ca="1" si="91"/>
        <v>6.0295231035079645E-3</v>
      </c>
      <c r="Q859" s="19">
        <f t="shared" si="99"/>
        <v>35663.931900000003</v>
      </c>
    </row>
    <row r="860" spans="1:35" x14ac:dyDescent="0.2">
      <c r="A860" s="47" t="s">
        <v>2205</v>
      </c>
      <c r="B860" s="48" t="s">
        <v>2226</v>
      </c>
      <c r="C860" s="49">
        <v>50682.432099999998</v>
      </c>
      <c r="D860" s="49">
        <v>2.0000000000000001E-4</v>
      </c>
      <c r="E860" s="1">
        <f t="shared" si="97"/>
        <v>14311.50744818073</v>
      </c>
      <c r="F860" s="1">
        <f t="shared" si="98"/>
        <v>14311.5</v>
      </c>
      <c r="G860" s="1">
        <f t="shared" si="95"/>
        <v>4.684374995122198E-3</v>
      </c>
      <c r="I860" s="1">
        <f>G860</f>
        <v>4.684374995122198E-3</v>
      </c>
      <c r="M860" s="4"/>
      <c r="O860" s="4">
        <f t="shared" ca="1" si="91"/>
        <v>6.0295231035079645E-3</v>
      </c>
      <c r="Q860" s="19">
        <f t="shared" si="99"/>
        <v>35663.932099999998</v>
      </c>
    </row>
    <row r="861" spans="1:35" x14ac:dyDescent="0.2">
      <c r="A861" s="47" t="s">
        <v>2228</v>
      </c>
      <c r="B861" s="48"/>
      <c r="C861" s="49">
        <v>50692.803999999996</v>
      </c>
      <c r="D861" s="49"/>
      <c r="E861" s="1">
        <f t="shared" si="97"/>
        <v>14327.998823396123</v>
      </c>
      <c r="F861" s="1">
        <f t="shared" si="98"/>
        <v>14328</v>
      </c>
      <c r="G861" s="1">
        <f t="shared" si="95"/>
        <v>-7.4000001040985808E-4</v>
      </c>
      <c r="J861" s="1">
        <f>+G861</f>
        <v>-7.4000001040985808E-4</v>
      </c>
      <c r="M861" s="4"/>
      <c r="O861" s="4">
        <f t="shared" ca="1" si="91"/>
        <v>6.0256053376827341E-3</v>
      </c>
      <c r="Q861" s="19">
        <f t="shared" si="99"/>
        <v>35674.303999999996</v>
      </c>
    </row>
    <row r="862" spans="1:35" x14ac:dyDescent="0.2">
      <c r="A862" s="47" t="s">
        <v>2205</v>
      </c>
      <c r="B862" s="48" t="s">
        <v>2232</v>
      </c>
      <c r="C862" s="49">
        <v>50708.533190000002</v>
      </c>
      <c r="D862" s="49">
        <v>6.0000000000000002E-5</v>
      </c>
      <c r="E862" s="1">
        <f t="shared" si="97"/>
        <v>14353.008317714844</v>
      </c>
      <c r="F862" s="1">
        <f t="shared" si="98"/>
        <v>14353</v>
      </c>
      <c r="G862" s="1">
        <f t="shared" si="95"/>
        <v>5.2312499974505045E-3</v>
      </c>
      <c r="I862" s="1">
        <f t="shared" ref="I862:I867" si="100">G862</f>
        <v>5.2312499974505045E-3</v>
      </c>
      <c r="M862" s="4"/>
      <c r="O862" s="4">
        <f t="shared" ca="1" si="91"/>
        <v>6.0196693288566295E-3</v>
      </c>
      <c r="Q862" s="19">
        <f t="shared" si="99"/>
        <v>35690.033190000002</v>
      </c>
    </row>
    <row r="863" spans="1:35" x14ac:dyDescent="0.2">
      <c r="A863" s="47" t="s">
        <v>2205</v>
      </c>
      <c r="B863" s="48" t="s">
        <v>2232</v>
      </c>
      <c r="C863" s="49">
        <v>50708.533280000003</v>
      </c>
      <c r="D863" s="49">
        <v>9.0000000000000006E-5</v>
      </c>
      <c r="E863" s="1">
        <f t="shared" si="97"/>
        <v>14353.008460815316</v>
      </c>
      <c r="F863" s="1">
        <f t="shared" si="98"/>
        <v>14353</v>
      </c>
      <c r="G863" s="1">
        <f t="shared" si="95"/>
        <v>5.321249998814892E-3</v>
      </c>
      <c r="I863" s="1">
        <f t="shared" si="100"/>
        <v>5.321249998814892E-3</v>
      </c>
      <c r="M863" s="4"/>
      <c r="O863" s="4">
        <f t="shared" ca="1" si="91"/>
        <v>6.0196693288566295E-3</v>
      </c>
      <c r="Q863" s="19">
        <f t="shared" si="99"/>
        <v>35690.033280000003</v>
      </c>
    </row>
    <row r="864" spans="1:35" x14ac:dyDescent="0.2">
      <c r="A864" s="47" t="s">
        <v>2205</v>
      </c>
      <c r="B864" s="48" t="s">
        <v>2232</v>
      </c>
      <c r="C864" s="49">
        <v>50708.53357</v>
      </c>
      <c r="D864" s="49">
        <v>1E-4</v>
      </c>
      <c r="E864" s="1">
        <f t="shared" si="97"/>
        <v>14353.008921916826</v>
      </c>
      <c r="F864" s="1">
        <f t="shared" si="98"/>
        <v>14353</v>
      </c>
      <c r="G864" s="1">
        <f t="shared" si="95"/>
        <v>5.6112499951268546E-3</v>
      </c>
      <c r="I864" s="1">
        <f t="shared" si="100"/>
        <v>5.6112499951268546E-3</v>
      </c>
      <c r="M864" s="4"/>
      <c r="O864" s="4">
        <f t="shared" ca="1" si="91"/>
        <v>6.0196693288566295E-3</v>
      </c>
      <c r="Q864" s="19">
        <f t="shared" si="99"/>
        <v>35690.03357</v>
      </c>
    </row>
    <row r="865" spans="1:35" x14ac:dyDescent="0.2">
      <c r="A865" s="47" t="s">
        <v>2205</v>
      </c>
      <c r="B865" s="48" t="s">
        <v>2226</v>
      </c>
      <c r="C865" s="49">
        <v>50709.475700000003</v>
      </c>
      <c r="D865" s="49">
        <v>1.6000000000000001E-3</v>
      </c>
      <c r="E865" s="1">
        <f t="shared" si="97"/>
        <v>14354.50691354148</v>
      </c>
      <c r="F865" s="1">
        <f t="shared" si="98"/>
        <v>14354.5</v>
      </c>
      <c r="G865" s="1">
        <f t="shared" si="95"/>
        <v>4.3481249958858825E-3</v>
      </c>
      <c r="I865" s="1">
        <f t="shared" si="100"/>
        <v>4.3481249958858825E-3</v>
      </c>
      <c r="M865" s="4"/>
      <c r="O865" s="4">
        <f t="shared" ca="1" si="91"/>
        <v>6.0193131683270633E-3</v>
      </c>
      <c r="Q865" s="19">
        <f t="shared" si="99"/>
        <v>35690.975700000003</v>
      </c>
    </row>
    <row r="866" spans="1:35" x14ac:dyDescent="0.2">
      <c r="A866" s="47" t="s">
        <v>2205</v>
      </c>
      <c r="B866" s="48" t="s">
        <v>2226</v>
      </c>
      <c r="C866" s="49">
        <v>50709.477919999998</v>
      </c>
      <c r="D866" s="49">
        <v>1.2E-4</v>
      </c>
      <c r="E866" s="1">
        <f t="shared" si="97"/>
        <v>14354.510443353074</v>
      </c>
      <c r="F866" s="1">
        <f t="shared" si="98"/>
        <v>14354.5</v>
      </c>
      <c r="G866" s="1">
        <f t="shared" si="95"/>
        <v>6.5681249907356687E-3</v>
      </c>
      <c r="I866" s="1">
        <f t="shared" si="100"/>
        <v>6.5681249907356687E-3</v>
      </c>
      <c r="M866" s="4"/>
      <c r="O866" s="4">
        <f t="shared" ca="1" si="91"/>
        <v>6.0193131683270633E-3</v>
      </c>
      <c r="Q866" s="19">
        <f t="shared" si="99"/>
        <v>35690.977919999998</v>
      </c>
    </row>
    <row r="867" spans="1:35" x14ac:dyDescent="0.2">
      <c r="A867" s="47" t="s">
        <v>2205</v>
      </c>
      <c r="B867" s="48" t="s">
        <v>2226</v>
      </c>
      <c r="C867" s="49">
        <v>50709.4781</v>
      </c>
      <c r="D867" s="49">
        <v>2.0000000000000001E-4</v>
      </c>
      <c r="E867" s="1">
        <f t="shared" si="97"/>
        <v>14354.51072955402</v>
      </c>
      <c r="F867" s="1">
        <f t="shared" si="98"/>
        <v>14354.5</v>
      </c>
      <c r="G867" s="1">
        <f t="shared" si="95"/>
        <v>6.7481249934644438E-3</v>
      </c>
      <c r="I867" s="1">
        <f t="shared" si="100"/>
        <v>6.7481249934644438E-3</v>
      </c>
      <c r="M867" s="4"/>
      <c r="O867" s="4">
        <f t="shared" ca="1" si="91"/>
        <v>6.0193131683270633E-3</v>
      </c>
      <c r="Q867" s="19">
        <f t="shared" si="99"/>
        <v>35690.9781</v>
      </c>
    </row>
    <row r="868" spans="1:35" x14ac:dyDescent="0.2">
      <c r="A868" s="47" t="s">
        <v>2160</v>
      </c>
      <c r="B868" s="48"/>
      <c r="C868" s="49">
        <v>50712.332999999999</v>
      </c>
      <c r="D868" s="49"/>
      <c r="E868" s="1">
        <f t="shared" si="97"/>
        <v>14359.050035476987</v>
      </c>
      <c r="F868" s="1">
        <f t="shared" si="98"/>
        <v>14359</v>
      </c>
      <c r="G868" s="1">
        <f t="shared" si="95"/>
        <v>3.1468749992200173E-2</v>
      </c>
      <c r="M868" s="4"/>
      <c r="N868" s="1">
        <f>G868</f>
        <v>3.1468749992200173E-2</v>
      </c>
      <c r="O868" s="4">
        <f t="shared" ca="1" si="91"/>
        <v>6.0182446867383648E-3</v>
      </c>
      <c r="Q868" s="19">
        <f t="shared" si="99"/>
        <v>35693.832999999999</v>
      </c>
      <c r="AD868" s="1" t="s">
        <v>1989</v>
      </c>
      <c r="AI868" s="1" t="s">
        <v>1988</v>
      </c>
    </row>
    <row r="869" spans="1:35" x14ac:dyDescent="0.2">
      <c r="A869" s="47" t="s">
        <v>2228</v>
      </c>
      <c r="B869" s="48"/>
      <c r="C869" s="49">
        <v>50713.559000000001</v>
      </c>
      <c r="D869" s="49"/>
      <c r="E869" s="1">
        <f t="shared" si="97"/>
        <v>14360.999381885465</v>
      </c>
      <c r="F869" s="1">
        <f t="shared" si="98"/>
        <v>14361</v>
      </c>
      <c r="G869" s="1">
        <f t="shared" si="95"/>
        <v>-3.8874999881954864E-4</v>
      </c>
      <c r="J869" s="1">
        <f t="shared" ref="J869:J874" si="101">+G869</f>
        <v>-3.8874999881954864E-4</v>
      </c>
      <c r="M869" s="4"/>
      <c r="O869" s="4">
        <f t="shared" ca="1" si="91"/>
        <v>6.0177698060322757E-3</v>
      </c>
      <c r="Q869" s="19">
        <f t="shared" si="99"/>
        <v>35695.059000000001</v>
      </c>
    </row>
    <row r="870" spans="1:35" x14ac:dyDescent="0.2">
      <c r="A870" s="47" t="s">
        <v>2228</v>
      </c>
      <c r="B870" s="48"/>
      <c r="C870" s="49">
        <v>50713.57</v>
      </c>
      <c r="D870" s="49"/>
      <c r="E870" s="1">
        <f t="shared" si="97"/>
        <v>14361.016871942962</v>
      </c>
      <c r="F870" s="1">
        <f t="shared" si="98"/>
        <v>14361</v>
      </c>
      <c r="G870" s="1">
        <f t="shared" si="95"/>
        <v>1.0611249999783468E-2</v>
      </c>
      <c r="J870" s="1">
        <f t="shared" si="101"/>
        <v>1.0611249999783468E-2</v>
      </c>
      <c r="M870" s="4"/>
      <c r="O870" s="4">
        <f t="shared" ca="1" si="91"/>
        <v>6.0177698060322757E-3</v>
      </c>
      <c r="Q870" s="19">
        <f t="shared" si="99"/>
        <v>35695.07</v>
      </c>
    </row>
    <row r="871" spans="1:35" x14ac:dyDescent="0.2">
      <c r="A871" s="47" t="s">
        <v>2228</v>
      </c>
      <c r="B871" s="48"/>
      <c r="C871" s="49">
        <v>50726.773999999998</v>
      </c>
      <c r="D871" s="49"/>
      <c r="E871" s="1">
        <f t="shared" si="97"/>
        <v>14382.011300962144</v>
      </c>
      <c r="F871" s="1">
        <f t="shared" si="98"/>
        <v>14382</v>
      </c>
      <c r="G871" s="1">
        <f t="shared" si="95"/>
        <v>7.1074999941629358E-3</v>
      </c>
      <c r="J871" s="1">
        <f t="shared" si="101"/>
        <v>7.1074999941629358E-3</v>
      </c>
      <c r="M871" s="4"/>
      <c r="O871" s="4">
        <f t="shared" ca="1" si="91"/>
        <v>6.0127835586183476E-3</v>
      </c>
      <c r="Q871" s="19">
        <f t="shared" si="99"/>
        <v>35708.273999999998</v>
      </c>
    </row>
    <row r="872" spans="1:35" x14ac:dyDescent="0.2">
      <c r="A872" s="47" t="s">
        <v>2228</v>
      </c>
      <c r="B872" s="48"/>
      <c r="C872" s="49">
        <v>50779.597000000002</v>
      </c>
      <c r="D872" s="49"/>
      <c r="E872" s="1">
        <f t="shared" si="97"/>
        <v>14466.000147075481</v>
      </c>
      <c r="F872" s="1">
        <f t="shared" si="98"/>
        <v>14466</v>
      </c>
      <c r="G872" s="1">
        <f t="shared" si="95"/>
        <v>9.2499998572748154E-5</v>
      </c>
      <c r="J872" s="1">
        <f t="shared" si="101"/>
        <v>9.2499998572748154E-5</v>
      </c>
      <c r="M872" s="4"/>
      <c r="O872" s="4">
        <f t="shared" ca="1" si="91"/>
        <v>5.9928385689626343E-3</v>
      </c>
      <c r="Q872" s="19">
        <f t="shared" si="99"/>
        <v>35761.097000000002</v>
      </c>
    </row>
    <row r="873" spans="1:35" x14ac:dyDescent="0.2">
      <c r="A873" s="47" t="s">
        <v>2228</v>
      </c>
      <c r="B873" s="48"/>
      <c r="C873" s="49">
        <v>50813.553999999996</v>
      </c>
      <c r="D873" s="49"/>
      <c r="E873" s="1">
        <f t="shared" si="97"/>
        <v>14519.991954573541</v>
      </c>
      <c r="F873" s="1">
        <f t="shared" si="98"/>
        <v>14520</v>
      </c>
      <c r="G873" s="1">
        <f t="shared" si="95"/>
        <v>-5.0600000031408854E-3</v>
      </c>
      <c r="J873" s="1">
        <f t="shared" si="101"/>
        <v>-5.0600000031408854E-3</v>
      </c>
      <c r="M873" s="4"/>
      <c r="O873" s="4">
        <f t="shared" ca="1" si="91"/>
        <v>5.980016789898247E-3</v>
      </c>
      <c r="Q873" s="19">
        <f t="shared" si="99"/>
        <v>35795.053999999996</v>
      </c>
    </row>
    <row r="874" spans="1:35" x14ac:dyDescent="0.2">
      <c r="A874" s="47" t="s">
        <v>2228</v>
      </c>
      <c r="B874" s="48"/>
      <c r="C874" s="49">
        <v>50825.514000000003</v>
      </c>
      <c r="D874" s="49"/>
      <c r="E874" s="1">
        <f t="shared" si="97"/>
        <v>14539.008417090172</v>
      </c>
      <c r="F874" s="1">
        <f t="shared" si="98"/>
        <v>14539</v>
      </c>
      <c r="G874" s="1">
        <f t="shared" si="95"/>
        <v>5.2937500004190952E-3</v>
      </c>
      <c r="J874" s="1">
        <f t="shared" si="101"/>
        <v>5.2937500004190952E-3</v>
      </c>
      <c r="M874" s="4"/>
      <c r="O874" s="4">
        <f t="shared" ca="1" si="91"/>
        <v>5.9755054231904071E-3</v>
      </c>
      <c r="Q874" s="19">
        <f t="shared" si="99"/>
        <v>35807.014000000003</v>
      </c>
    </row>
    <row r="875" spans="1:35" x14ac:dyDescent="0.2">
      <c r="A875" s="47" t="s">
        <v>2160</v>
      </c>
      <c r="B875" s="48"/>
      <c r="C875" s="49">
        <v>50859.466999999997</v>
      </c>
      <c r="D875" s="49"/>
      <c r="E875" s="1">
        <f t="shared" si="97"/>
        <v>14592.993864567321</v>
      </c>
      <c r="F875" s="1">
        <f t="shared" si="98"/>
        <v>14593</v>
      </c>
      <c r="G875" s="1">
        <f t="shared" si="95"/>
        <v>-3.8587500093854032E-3</v>
      </c>
      <c r="M875" s="4"/>
      <c r="N875" s="1">
        <f>G875</f>
        <v>-3.8587500093854032E-3</v>
      </c>
      <c r="O875" s="4">
        <f t="shared" ref="O875:O938" ca="1" si="102">+C$11+C$12*F875</f>
        <v>5.9626836441260198E-3</v>
      </c>
      <c r="Q875" s="19">
        <f t="shared" si="99"/>
        <v>35840.966999999997</v>
      </c>
      <c r="AD875" s="1" t="s">
        <v>1989</v>
      </c>
      <c r="AI875" s="1" t="s">
        <v>1988</v>
      </c>
    </row>
    <row r="876" spans="1:35" x14ac:dyDescent="0.2">
      <c r="A876" s="47" t="s">
        <v>2206</v>
      </c>
      <c r="B876" s="48" t="s">
        <v>2232</v>
      </c>
      <c r="C876" s="49">
        <v>50964.507299999997</v>
      </c>
      <c r="D876" s="49">
        <v>2.0000000000000001E-4</v>
      </c>
      <c r="E876" s="1">
        <f t="shared" si="97"/>
        <v>14760.008490627904</v>
      </c>
      <c r="F876" s="1">
        <f t="shared" si="98"/>
        <v>14760</v>
      </c>
      <c r="G876" s="1">
        <f t="shared" ref="G876:G907" si="103">C876-(C$7+F876*C$8)</f>
        <v>5.3399999960674904E-3</v>
      </c>
      <c r="I876" s="1">
        <f t="shared" ref="I876:I883" si="104">G876</f>
        <v>5.3399999960674904E-3</v>
      </c>
      <c r="M876" s="4"/>
      <c r="O876" s="4">
        <f t="shared" ca="1" si="102"/>
        <v>5.9230311051676372E-3</v>
      </c>
      <c r="Q876" s="19">
        <f t="shared" si="99"/>
        <v>35946.007299999997</v>
      </c>
    </row>
    <row r="877" spans="1:35" x14ac:dyDescent="0.2">
      <c r="A877" s="51" t="s">
        <v>2206</v>
      </c>
      <c r="B877" s="52" t="s">
        <v>2232</v>
      </c>
      <c r="C877" s="52">
        <v>50964.507299999997</v>
      </c>
      <c r="D877" s="52">
        <v>2.0000000000000001E-4</v>
      </c>
      <c r="E877" s="1">
        <f t="shared" si="97"/>
        <v>14760.008490627904</v>
      </c>
      <c r="F877" s="1">
        <f t="shared" si="98"/>
        <v>14760</v>
      </c>
      <c r="G877" s="1">
        <f t="shared" si="103"/>
        <v>5.3399999960674904E-3</v>
      </c>
      <c r="I877" s="1">
        <f t="shared" si="104"/>
        <v>5.3399999960674904E-3</v>
      </c>
      <c r="M877" s="4"/>
      <c r="O877" s="4">
        <f t="shared" ca="1" si="102"/>
        <v>5.9230311051676372E-3</v>
      </c>
      <c r="Q877" s="19">
        <f t="shared" si="99"/>
        <v>35946.007299999997</v>
      </c>
    </row>
    <row r="878" spans="1:35" x14ac:dyDescent="0.2">
      <c r="A878" s="47" t="s">
        <v>2201</v>
      </c>
      <c r="B878" s="48" t="s">
        <v>2232</v>
      </c>
      <c r="C878" s="49">
        <v>51015.451439999997</v>
      </c>
      <c r="D878" s="49">
        <v>9.0000000000000006E-5</v>
      </c>
      <c r="E878" s="1">
        <f t="shared" si="97"/>
        <v>14841.009939520169</v>
      </c>
      <c r="F878" s="1">
        <f t="shared" si="98"/>
        <v>14841</v>
      </c>
      <c r="G878" s="1">
        <f t="shared" si="103"/>
        <v>6.25124999351101E-3</v>
      </c>
      <c r="I878" s="1">
        <f t="shared" si="104"/>
        <v>6.25124999351101E-3</v>
      </c>
      <c r="M878" s="4"/>
      <c r="O878" s="4">
        <f t="shared" ca="1" si="102"/>
        <v>5.9037984365710571E-3</v>
      </c>
      <c r="Q878" s="19">
        <f t="shared" si="99"/>
        <v>35996.951439999997</v>
      </c>
    </row>
    <row r="879" spans="1:35" x14ac:dyDescent="0.2">
      <c r="A879" s="47" t="s">
        <v>2201</v>
      </c>
      <c r="B879" s="48" t="s">
        <v>2226</v>
      </c>
      <c r="C879" s="49">
        <v>51016.397259999998</v>
      </c>
      <c r="D879" s="49">
        <v>3.6000000000000002E-4</v>
      </c>
      <c r="E879" s="1">
        <f t="shared" si="97"/>
        <v>14842.513798264104</v>
      </c>
      <c r="F879" s="1">
        <f t="shared" si="98"/>
        <v>14842.5</v>
      </c>
      <c r="G879" s="1">
        <f t="shared" si="103"/>
        <v>8.678124999278225E-3</v>
      </c>
      <c r="I879" s="1">
        <f t="shared" si="104"/>
        <v>8.678124999278225E-3</v>
      </c>
      <c r="M879" s="4"/>
      <c r="O879" s="4">
        <f t="shared" ca="1" si="102"/>
        <v>5.9034422760414901E-3</v>
      </c>
      <c r="Q879" s="19">
        <f t="shared" si="99"/>
        <v>35997.897259999998</v>
      </c>
    </row>
    <row r="880" spans="1:35" x14ac:dyDescent="0.2">
      <c r="A880" s="47" t="s">
        <v>2203</v>
      </c>
      <c r="B880" s="48" t="s">
        <v>2226</v>
      </c>
      <c r="C880" s="49">
        <v>51021.4303</v>
      </c>
      <c r="D880" s="49">
        <v>3.0000000000000001E-3</v>
      </c>
      <c r="E880" s="1">
        <f t="shared" si="97"/>
        <v>14850.516358172525</v>
      </c>
      <c r="F880" s="1">
        <f t="shared" si="98"/>
        <v>14850.5</v>
      </c>
      <c r="G880" s="1">
        <f t="shared" si="103"/>
        <v>1.0288124998623971E-2</v>
      </c>
      <c r="I880" s="1">
        <f t="shared" si="104"/>
        <v>1.0288124998623971E-2</v>
      </c>
      <c r="M880" s="4"/>
      <c r="O880" s="4">
        <f t="shared" ca="1" si="102"/>
        <v>5.9015427532171372E-3</v>
      </c>
      <c r="Q880" s="19">
        <f t="shared" si="99"/>
        <v>36002.9303</v>
      </c>
    </row>
    <row r="881" spans="1:17" x14ac:dyDescent="0.2">
      <c r="A881" s="47" t="s">
        <v>2205</v>
      </c>
      <c r="B881" s="48" t="s">
        <v>2226</v>
      </c>
      <c r="C881" s="49">
        <v>51041.549400000004</v>
      </c>
      <c r="D881" s="49">
        <v>2.0000000000000001E-4</v>
      </c>
      <c r="E881" s="1">
        <f t="shared" si="97"/>
        <v>14882.505832337925</v>
      </c>
      <c r="F881" s="1">
        <f t="shared" si="98"/>
        <v>14882.5</v>
      </c>
      <c r="G881" s="1">
        <f t="shared" si="103"/>
        <v>3.6681249985122122E-3</v>
      </c>
      <c r="I881" s="1">
        <f t="shared" si="104"/>
        <v>3.6681249985122122E-3</v>
      </c>
      <c r="M881" s="4"/>
      <c r="O881" s="4">
        <f t="shared" ca="1" si="102"/>
        <v>5.8939446619197221E-3</v>
      </c>
      <c r="Q881" s="19">
        <f t="shared" si="99"/>
        <v>36023.049400000004</v>
      </c>
    </row>
    <row r="882" spans="1:17" x14ac:dyDescent="0.2">
      <c r="A882" s="47" t="s">
        <v>2205</v>
      </c>
      <c r="B882" s="48" t="s">
        <v>2226</v>
      </c>
      <c r="C882" s="49">
        <v>51041.549500000001</v>
      </c>
      <c r="D882" s="49">
        <v>2.3999999999999998E-3</v>
      </c>
      <c r="E882" s="1">
        <f t="shared" si="97"/>
        <v>14882.505991338445</v>
      </c>
      <c r="F882" s="1">
        <f t="shared" si="98"/>
        <v>14882.5</v>
      </c>
      <c r="G882" s="1">
        <f t="shared" si="103"/>
        <v>3.7681249959859997E-3</v>
      </c>
      <c r="I882" s="1">
        <f t="shared" si="104"/>
        <v>3.7681249959859997E-3</v>
      </c>
      <c r="M882" s="4"/>
      <c r="O882" s="4">
        <f t="shared" ca="1" si="102"/>
        <v>5.8939446619197221E-3</v>
      </c>
      <c r="Q882" s="19">
        <f t="shared" si="99"/>
        <v>36023.049500000001</v>
      </c>
    </row>
    <row r="883" spans="1:17" x14ac:dyDescent="0.2">
      <c r="A883" s="47" t="s">
        <v>2205</v>
      </c>
      <c r="B883" s="48" t="s">
        <v>2226</v>
      </c>
      <c r="C883" s="49">
        <v>51041.549899999998</v>
      </c>
      <c r="D883" s="49">
        <v>2.9999999999999997E-4</v>
      </c>
      <c r="E883" s="1">
        <f t="shared" si="97"/>
        <v>14882.50662734053</v>
      </c>
      <c r="F883" s="1">
        <f t="shared" si="98"/>
        <v>14882.5</v>
      </c>
      <c r="G883" s="1">
        <f t="shared" si="103"/>
        <v>4.1681249931571074E-3</v>
      </c>
      <c r="I883" s="1">
        <f t="shared" si="104"/>
        <v>4.1681249931571074E-3</v>
      </c>
      <c r="M883" s="4"/>
      <c r="O883" s="4">
        <f t="shared" ca="1" si="102"/>
        <v>5.8939446619197221E-3</v>
      </c>
      <c r="Q883" s="19">
        <f t="shared" si="99"/>
        <v>36023.049899999998</v>
      </c>
    </row>
    <row r="884" spans="1:17" x14ac:dyDescent="0.2">
      <c r="A884" s="61" t="s">
        <v>2228</v>
      </c>
      <c r="B884" s="62"/>
      <c r="C884" s="63">
        <v>51055.703000000001</v>
      </c>
      <c r="D884" s="63"/>
      <c r="E884" s="1">
        <f t="shared" si="97"/>
        <v>14905.010130320801</v>
      </c>
      <c r="F884" s="1">
        <f t="shared" si="98"/>
        <v>14905</v>
      </c>
      <c r="G884" s="1">
        <f t="shared" si="103"/>
        <v>6.3712499977555126E-3</v>
      </c>
      <c r="J884" s="1">
        <f>+G884</f>
        <v>6.3712499977555126E-3</v>
      </c>
      <c r="M884" s="4"/>
      <c r="O884" s="4">
        <f t="shared" ca="1" si="102"/>
        <v>5.8886022539762269E-3</v>
      </c>
      <c r="Q884" s="19">
        <f t="shared" si="99"/>
        <v>36037.203000000001</v>
      </c>
    </row>
    <row r="885" spans="1:17" x14ac:dyDescent="0.2">
      <c r="A885" s="61" t="s">
        <v>2205</v>
      </c>
      <c r="B885" s="62" t="s">
        <v>2232</v>
      </c>
      <c r="C885" s="63">
        <v>51066.393499999998</v>
      </c>
      <c r="D885" s="63">
        <v>1E-4</v>
      </c>
      <c r="E885" s="1">
        <f t="shared" si="97"/>
        <v>14922.00808120156</v>
      </c>
      <c r="F885" s="1">
        <f t="shared" si="98"/>
        <v>14922</v>
      </c>
      <c r="G885" s="1">
        <f t="shared" si="103"/>
        <v>5.0824999998440035E-3</v>
      </c>
      <c r="I885" s="1">
        <f>G885</f>
        <v>5.0824999998440035E-3</v>
      </c>
      <c r="M885" s="4"/>
      <c r="O885" s="4">
        <f t="shared" ca="1" si="102"/>
        <v>5.8845657679744761E-3</v>
      </c>
      <c r="Q885" s="19">
        <f t="shared" si="99"/>
        <v>36047.893499999998</v>
      </c>
    </row>
    <row r="886" spans="1:17" x14ac:dyDescent="0.2">
      <c r="A886" s="61" t="s">
        <v>2205</v>
      </c>
      <c r="B886" s="62" t="s">
        <v>2232</v>
      </c>
      <c r="C886" s="63">
        <v>51066.3943</v>
      </c>
      <c r="D886" s="63">
        <v>2.0000000000000001E-4</v>
      </c>
      <c r="E886" s="1">
        <f t="shared" si="97"/>
        <v>14922.009353205745</v>
      </c>
      <c r="F886" s="1">
        <f t="shared" si="98"/>
        <v>14922</v>
      </c>
      <c r="G886" s="1">
        <f t="shared" si="103"/>
        <v>5.8825000014621764E-3</v>
      </c>
      <c r="I886" s="1">
        <f>G886</f>
        <v>5.8825000014621764E-3</v>
      </c>
      <c r="M886" s="4"/>
      <c r="O886" s="4">
        <f t="shared" ca="1" si="102"/>
        <v>5.8845657679744761E-3</v>
      </c>
      <c r="Q886" s="19">
        <f t="shared" si="99"/>
        <v>36047.8943</v>
      </c>
    </row>
    <row r="887" spans="1:17" x14ac:dyDescent="0.2">
      <c r="A887" s="61" t="s">
        <v>2205</v>
      </c>
      <c r="B887" s="62" t="s">
        <v>2232</v>
      </c>
      <c r="C887" s="63">
        <v>51066.394399999997</v>
      </c>
      <c r="D887" s="63">
        <v>2.0000000000000001E-4</v>
      </c>
      <c r="E887" s="1">
        <f t="shared" si="97"/>
        <v>14922.009512206263</v>
      </c>
      <c r="F887" s="1">
        <f t="shared" si="98"/>
        <v>14922</v>
      </c>
      <c r="G887" s="1">
        <f t="shared" si="103"/>
        <v>5.982499998935964E-3</v>
      </c>
      <c r="I887" s="1">
        <f>G887</f>
        <v>5.982499998935964E-3</v>
      </c>
      <c r="M887" s="4"/>
      <c r="O887" s="4">
        <f t="shared" ca="1" si="102"/>
        <v>5.8845657679744761E-3</v>
      </c>
      <c r="Q887" s="19">
        <f t="shared" si="99"/>
        <v>36047.894399999997</v>
      </c>
    </row>
    <row r="888" spans="1:17" x14ac:dyDescent="0.2">
      <c r="A888" s="61" t="s">
        <v>2228</v>
      </c>
      <c r="B888" s="62"/>
      <c r="C888" s="63">
        <v>51067.656000000003</v>
      </c>
      <c r="D888" s="63"/>
      <c r="E888" s="1">
        <f t="shared" si="97"/>
        <v>14924.015462800835</v>
      </c>
      <c r="F888" s="1">
        <f t="shared" si="98"/>
        <v>14924</v>
      </c>
      <c r="G888" s="1">
        <f t="shared" si="103"/>
        <v>9.7249999962514266E-3</v>
      </c>
      <c r="J888" s="1">
        <f>+G888</f>
        <v>9.7249999962514266E-3</v>
      </c>
      <c r="M888" s="4"/>
      <c r="O888" s="4">
        <f t="shared" ca="1" si="102"/>
        <v>5.884090887268387E-3</v>
      </c>
      <c r="Q888" s="19">
        <f t="shared" si="99"/>
        <v>36049.156000000003</v>
      </c>
    </row>
    <row r="889" spans="1:17" x14ac:dyDescent="0.2">
      <c r="A889" s="61" t="s">
        <v>2204</v>
      </c>
      <c r="B889" s="62" t="s">
        <v>2232</v>
      </c>
      <c r="C889" s="63">
        <v>51076.456400000003</v>
      </c>
      <c r="D889" s="63">
        <v>2.9999999999999997E-4</v>
      </c>
      <c r="E889" s="1">
        <f t="shared" si="97"/>
        <v>14938.008144801777</v>
      </c>
      <c r="F889" s="1">
        <f t="shared" si="98"/>
        <v>14938</v>
      </c>
      <c r="G889" s="1">
        <f t="shared" si="103"/>
        <v>5.1224999988335185E-3</v>
      </c>
      <c r="I889" s="1">
        <f>G889</f>
        <v>5.1224999988335185E-3</v>
      </c>
      <c r="M889" s="4"/>
      <c r="O889" s="4">
        <f t="shared" ca="1" si="102"/>
        <v>5.8807667223257686E-3</v>
      </c>
      <c r="Q889" s="19">
        <f t="shared" si="99"/>
        <v>36057.956400000003</v>
      </c>
    </row>
    <row r="890" spans="1:17" x14ac:dyDescent="0.2">
      <c r="A890" s="61" t="s">
        <v>2228</v>
      </c>
      <c r="B890" s="62"/>
      <c r="C890" s="63">
        <v>51084.63</v>
      </c>
      <c r="D890" s="63"/>
      <c r="E890" s="1">
        <f t="shared" si="97"/>
        <v>14951.004211526337</v>
      </c>
      <c r="F890" s="1">
        <f t="shared" si="98"/>
        <v>14951</v>
      </c>
      <c r="G890" s="1">
        <f t="shared" si="103"/>
        <v>2.6487499926588498E-3</v>
      </c>
      <c r="J890" s="1">
        <f>+G890</f>
        <v>2.6487499926588498E-3</v>
      </c>
      <c r="M890" s="4"/>
      <c r="O890" s="4">
        <f t="shared" ca="1" si="102"/>
        <v>5.8776799977361942E-3</v>
      </c>
      <c r="Q890" s="19">
        <f t="shared" si="99"/>
        <v>36066.129999999997</v>
      </c>
    </row>
    <row r="891" spans="1:17" x14ac:dyDescent="0.2">
      <c r="A891" s="61" t="s">
        <v>2228</v>
      </c>
      <c r="B891" s="62"/>
      <c r="C891" s="63">
        <v>51101.614000000001</v>
      </c>
      <c r="D891" s="63"/>
      <c r="E891" s="1">
        <f t="shared" si="97"/>
        <v>14978.008860304128</v>
      </c>
      <c r="F891" s="1">
        <f t="shared" si="98"/>
        <v>14978</v>
      </c>
      <c r="G891" s="1">
        <f t="shared" si="103"/>
        <v>5.5724999983794987E-3</v>
      </c>
      <c r="J891" s="1">
        <f>+G891</f>
        <v>5.5724999983794987E-3</v>
      </c>
      <c r="M891" s="4"/>
      <c r="O891" s="4">
        <f t="shared" ca="1" si="102"/>
        <v>5.8712691082040006E-3</v>
      </c>
      <c r="Q891" s="19">
        <f t="shared" si="99"/>
        <v>36083.114000000001</v>
      </c>
    </row>
    <row r="892" spans="1:17" x14ac:dyDescent="0.2">
      <c r="A892" s="61" t="s">
        <v>2204</v>
      </c>
      <c r="B892" s="62" t="s">
        <v>2232</v>
      </c>
      <c r="C892" s="63">
        <v>51103.500699999997</v>
      </c>
      <c r="D892" s="63">
        <v>2.9999999999999997E-4</v>
      </c>
      <c r="E892" s="1">
        <f t="shared" si="97"/>
        <v>14981.008723166169</v>
      </c>
      <c r="F892" s="1">
        <f t="shared" si="98"/>
        <v>14981</v>
      </c>
      <c r="G892" s="1">
        <f t="shared" si="103"/>
        <v>5.4862499964656308E-3</v>
      </c>
      <c r="I892" s="1">
        <f>G892</f>
        <v>5.4862499964656308E-3</v>
      </c>
      <c r="M892" s="4"/>
      <c r="O892" s="4">
        <f t="shared" ca="1" si="102"/>
        <v>5.8705567871448674E-3</v>
      </c>
      <c r="Q892" s="19">
        <f t="shared" si="99"/>
        <v>36085.000699999997</v>
      </c>
    </row>
    <row r="893" spans="1:17" x14ac:dyDescent="0.2">
      <c r="A893" s="61" t="s">
        <v>2228</v>
      </c>
      <c r="B893" s="62"/>
      <c r="C893" s="63">
        <v>51106.658000000003</v>
      </c>
      <c r="D893" s="63"/>
      <c r="E893" s="1">
        <f t="shared" si="97"/>
        <v>14986.028846669835</v>
      </c>
      <c r="F893" s="1">
        <f t="shared" si="98"/>
        <v>14986</v>
      </c>
      <c r="G893" s="1">
        <f t="shared" si="103"/>
        <v>1.8142499997338746E-2</v>
      </c>
      <c r="J893" s="1">
        <f>+G893</f>
        <v>1.8142499997338746E-2</v>
      </c>
      <c r="M893" s="4"/>
      <c r="O893" s="4">
        <f t="shared" ca="1" si="102"/>
        <v>5.8693695853796468E-3</v>
      </c>
      <c r="Q893" s="19">
        <f t="shared" si="99"/>
        <v>36088.158000000003</v>
      </c>
    </row>
    <row r="894" spans="1:17" x14ac:dyDescent="0.2">
      <c r="A894" s="61" t="s">
        <v>2228</v>
      </c>
      <c r="B894" s="62"/>
      <c r="C894" s="63">
        <v>51125.512000000002</v>
      </c>
      <c r="D894" s="63"/>
      <c r="E894" s="1">
        <f t="shared" si="97"/>
        <v>15016.006805222372</v>
      </c>
      <c r="F894" s="1">
        <f t="shared" si="98"/>
        <v>15016</v>
      </c>
      <c r="G894" s="1">
        <f t="shared" si="103"/>
        <v>4.2800000010174699E-3</v>
      </c>
      <c r="J894" s="1">
        <f>+G894</f>
        <v>4.2800000010174699E-3</v>
      </c>
      <c r="M894" s="4"/>
      <c r="O894" s="4">
        <f t="shared" ca="1" si="102"/>
        <v>5.8622463747883208E-3</v>
      </c>
      <c r="Q894" s="19">
        <f t="shared" si="99"/>
        <v>36107.012000000002</v>
      </c>
    </row>
    <row r="895" spans="1:17" x14ac:dyDescent="0.2">
      <c r="A895" s="61" t="s">
        <v>2228</v>
      </c>
      <c r="B895" s="62"/>
      <c r="C895" s="63">
        <v>51130.542999999998</v>
      </c>
      <c r="D895" s="63"/>
      <c r="E895" s="1">
        <f t="shared" si="97"/>
        <v>15024.006121520117</v>
      </c>
      <c r="F895" s="1">
        <f t="shared" si="98"/>
        <v>15024</v>
      </c>
      <c r="G895" s="1">
        <f t="shared" si="103"/>
        <v>3.8499999936902896E-3</v>
      </c>
      <c r="J895" s="1">
        <f>+G895</f>
        <v>3.8499999936902896E-3</v>
      </c>
      <c r="M895" s="4"/>
      <c r="O895" s="4">
        <f t="shared" ca="1" si="102"/>
        <v>5.860346851963967E-3</v>
      </c>
      <c r="Q895" s="19">
        <f t="shared" si="99"/>
        <v>36112.042999999998</v>
      </c>
    </row>
    <row r="896" spans="1:17" x14ac:dyDescent="0.2">
      <c r="A896" s="61" t="s">
        <v>2228</v>
      </c>
      <c r="B896" s="62"/>
      <c r="C896" s="63">
        <v>51135.567999999999</v>
      </c>
      <c r="D896" s="63"/>
      <c r="E896" s="1">
        <f t="shared" si="97"/>
        <v>15031.99589778651</v>
      </c>
      <c r="F896" s="1">
        <f t="shared" si="98"/>
        <v>15032</v>
      </c>
      <c r="G896" s="1">
        <f t="shared" si="103"/>
        <v>-2.5800000003073364E-3</v>
      </c>
      <c r="J896" s="1">
        <f>+G896</f>
        <v>-2.5800000003073364E-3</v>
      </c>
      <c r="M896" s="4"/>
      <c r="O896" s="4">
        <f t="shared" ca="1" si="102"/>
        <v>5.8584473291396133E-3</v>
      </c>
      <c r="Q896" s="19">
        <f t="shared" si="99"/>
        <v>36117.067999999999</v>
      </c>
    </row>
    <row r="897" spans="1:17" x14ac:dyDescent="0.2">
      <c r="A897" s="61" t="s">
        <v>2228</v>
      </c>
      <c r="B897" s="62"/>
      <c r="C897" s="63">
        <v>51138.718999999997</v>
      </c>
      <c r="D897" s="63"/>
      <c r="E897" s="1">
        <f t="shared" si="97"/>
        <v>15037.006004257231</v>
      </c>
      <c r="F897" s="1">
        <f t="shared" si="98"/>
        <v>15037</v>
      </c>
      <c r="G897" s="1">
        <f t="shared" si="103"/>
        <v>3.7762499923701398E-3</v>
      </c>
      <c r="J897" s="1">
        <f>+G897</f>
        <v>3.7762499923701398E-3</v>
      </c>
      <c r="M897" s="4"/>
      <c r="O897" s="4">
        <f t="shared" ca="1" si="102"/>
        <v>5.8572601273743918E-3</v>
      </c>
      <c r="Q897" s="19">
        <f t="shared" si="99"/>
        <v>36120.218999999997</v>
      </c>
    </row>
    <row r="898" spans="1:17" x14ac:dyDescent="0.2">
      <c r="A898" s="61" t="s">
        <v>2205</v>
      </c>
      <c r="B898" s="62" t="s">
        <v>2232</v>
      </c>
      <c r="C898" s="63">
        <v>51142.493589999998</v>
      </c>
      <c r="D898" s="63">
        <v>3.0000000000000001E-5</v>
      </c>
      <c r="E898" s="1">
        <f t="shared" si="97"/>
        <v>15043.007622087551</v>
      </c>
      <c r="F898" s="1">
        <f t="shared" si="98"/>
        <v>15043</v>
      </c>
      <c r="G898" s="1">
        <f t="shared" si="103"/>
        <v>4.7937499984982423E-3</v>
      </c>
      <c r="I898" s="1">
        <f>G898</f>
        <v>4.7937499984982423E-3</v>
      </c>
      <c r="M898" s="4"/>
      <c r="O898" s="4">
        <f t="shared" ca="1" si="102"/>
        <v>5.8558354852561272E-3</v>
      </c>
      <c r="Q898" s="19">
        <f t="shared" si="99"/>
        <v>36123.993589999998</v>
      </c>
    </row>
    <row r="899" spans="1:17" x14ac:dyDescent="0.2">
      <c r="A899" s="64" t="s">
        <v>2205</v>
      </c>
      <c r="B899" s="65" t="s">
        <v>2232</v>
      </c>
      <c r="C899" s="65">
        <v>51142.493589999998</v>
      </c>
      <c r="D899" s="65">
        <v>3.0000000000000001E-5</v>
      </c>
      <c r="E899" s="1">
        <f t="shared" si="97"/>
        <v>15043.007622087551</v>
      </c>
      <c r="F899" s="1">
        <f t="shared" si="98"/>
        <v>15043</v>
      </c>
      <c r="G899" s="1">
        <f t="shared" si="103"/>
        <v>4.7937499984982423E-3</v>
      </c>
      <c r="I899" s="1">
        <f>G899</f>
        <v>4.7937499984982423E-3</v>
      </c>
      <c r="M899" s="4"/>
      <c r="O899" s="4">
        <f t="shared" ca="1" si="102"/>
        <v>5.8558354852561272E-3</v>
      </c>
      <c r="Q899" s="19">
        <f t="shared" si="99"/>
        <v>36123.993589999998</v>
      </c>
    </row>
    <row r="900" spans="1:17" x14ac:dyDescent="0.2">
      <c r="A900" s="61" t="s">
        <v>2205</v>
      </c>
      <c r="B900" s="62" t="s">
        <v>2232</v>
      </c>
      <c r="C900" s="63">
        <v>51142.49379</v>
      </c>
      <c r="D900" s="63">
        <v>4.0000000000000003E-5</v>
      </c>
      <c r="E900" s="1">
        <f t="shared" si="97"/>
        <v>15043.007940088601</v>
      </c>
      <c r="F900" s="1">
        <f t="shared" si="98"/>
        <v>15043</v>
      </c>
      <c r="G900" s="1">
        <f t="shared" si="103"/>
        <v>4.993750000721775E-3</v>
      </c>
      <c r="I900" s="1">
        <f>G900</f>
        <v>4.993750000721775E-3</v>
      </c>
      <c r="M900" s="4"/>
      <c r="O900" s="4">
        <f t="shared" ca="1" si="102"/>
        <v>5.8558354852561272E-3</v>
      </c>
      <c r="Q900" s="19">
        <f t="shared" si="99"/>
        <v>36123.99379</v>
      </c>
    </row>
    <row r="901" spans="1:17" x14ac:dyDescent="0.2">
      <c r="A901" s="61" t="s">
        <v>2205</v>
      </c>
      <c r="B901" s="62" t="s">
        <v>2232</v>
      </c>
      <c r="C901" s="63">
        <v>51142.493840000003</v>
      </c>
      <c r="D901" s="49">
        <v>9.0000000000000006E-5</v>
      </c>
      <c r="E901" s="1">
        <f t="shared" si="97"/>
        <v>15043.008019588866</v>
      </c>
      <c r="F901" s="1">
        <f t="shared" si="98"/>
        <v>15043</v>
      </c>
      <c r="G901" s="1">
        <f t="shared" si="103"/>
        <v>5.0437500030966476E-3</v>
      </c>
      <c r="I901" s="1">
        <f>G901</f>
        <v>5.0437500030966476E-3</v>
      </c>
      <c r="M901" s="4"/>
      <c r="O901" s="4">
        <f t="shared" ca="1" si="102"/>
        <v>5.8558354852561272E-3</v>
      </c>
      <c r="Q901" s="19">
        <f t="shared" si="99"/>
        <v>36123.993840000003</v>
      </c>
    </row>
    <row r="902" spans="1:17" x14ac:dyDescent="0.2">
      <c r="A902" s="61" t="s">
        <v>2228</v>
      </c>
      <c r="B902" s="62"/>
      <c r="C902" s="63">
        <v>51145.642</v>
      </c>
      <c r="D902" s="63"/>
      <c r="E902" s="1">
        <f t="shared" si="97"/>
        <v>15048.013610444741</v>
      </c>
      <c r="F902" s="1">
        <f t="shared" si="98"/>
        <v>15048</v>
      </c>
      <c r="G902" s="1">
        <f t="shared" si="103"/>
        <v>8.5599999947589822E-3</v>
      </c>
      <c r="J902" s="1">
        <f>+G902</f>
        <v>8.5599999947589822E-3</v>
      </c>
      <c r="M902" s="4"/>
      <c r="O902" s="4">
        <f t="shared" ca="1" si="102"/>
        <v>5.8546482834909066E-3</v>
      </c>
      <c r="Q902" s="19">
        <f t="shared" si="99"/>
        <v>36127.142</v>
      </c>
    </row>
    <row r="903" spans="1:17" x14ac:dyDescent="0.2">
      <c r="A903" s="61" t="s">
        <v>2205</v>
      </c>
      <c r="B903" s="62" t="s">
        <v>2226</v>
      </c>
      <c r="C903" s="63">
        <v>51150.355100000001</v>
      </c>
      <c r="D903" s="63">
        <v>1.2E-4</v>
      </c>
      <c r="E903" s="1">
        <f t="shared" si="97"/>
        <v>15055.507464080785</v>
      </c>
      <c r="F903" s="1">
        <f t="shared" si="98"/>
        <v>15055.5</v>
      </c>
      <c r="G903" s="1">
        <f t="shared" si="103"/>
        <v>4.6943749985075556E-3</v>
      </c>
      <c r="I903" s="1">
        <f>G903</f>
        <v>4.6943749985075556E-3</v>
      </c>
      <c r="M903" s="4"/>
      <c r="O903" s="4">
        <f t="shared" ca="1" si="102"/>
        <v>5.8528674808430749E-3</v>
      </c>
      <c r="Q903" s="19">
        <f t="shared" si="99"/>
        <v>36131.855100000001</v>
      </c>
    </row>
    <row r="904" spans="1:17" x14ac:dyDescent="0.2">
      <c r="A904" s="61" t="s">
        <v>2205</v>
      </c>
      <c r="B904" s="62" t="s">
        <v>2226</v>
      </c>
      <c r="C904" s="63">
        <v>51150.355219999998</v>
      </c>
      <c r="D904" s="63">
        <v>9.0000000000000006E-5</v>
      </c>
      <c r="E904" s="1">
        <f t="shared" si="97"/>
        <v>15055.507654881409</v>
      </c>
      <c r="F904" s="1">
        <f t="shared" si="98"/>
        <v>15055.5</v>
      </c>
      <c r="G904" s="1">
        <f t="shared" si="103"/>
        <v>4.8143749954761006E-3</v>
      </c>
      <c r="I904" s="1">
        <f>G904</f>
        <v>4.8143749954761006E-3</v>
      </c>
      <c r="M904" s="4"/>
      <c r="O904" s="4">
        <f t="shared" ca="1" si="102"/>
        <v>5.8528674808430749E-3</v>
      </c>
      <c r="Q904" s="19">
        <f t="shared" si="99"/>
        <v>36131.855219999998</v>
      </c>
    </row>
    <row r="905" spans="1:17" x14ac:dyDescent="0.2">
      <c r="A905" s="61" t="s">
        <v>2228</v>
      </c>
      <c r="B905" s="62"/>
      <c r="C905" s="63">
        <v>51157.59</v>
      </c>
      <c r="D905" s="63"/>
      <c r="E905" s="1">
        <f t="shared" si="97"/>
        <v>15067.010992898629</v>
      </c>
      <c r="F905" s="1">
        <f t="shared" si="98"/>
        <v>15067</v>
      </c>
      <c r="G905" s="1">
        <f t="shared" si="103"/>
        <v>6.913749995874241E-3</v>
      </c>
      <c r="J905" s="1">
        <f>+G905</f>
        <v>6.913749995874241E-3</v>
      </c>
      <c r="M905" s="4"/>
      <c r="O905" s="4">
        <f t="shared" ca="1" si="102"/>
        <v>5.8501369167830667E-3</v>
      </c>
      <c r="Q905" s="19">
        <f t="shared" si="99"/>
        <v>36139.089999999997</v>
      </c>
    </row>
    <row r="906" spans="1:17" x14ac:dyDescent="0.2">
      <c r="A906" s="61" t="s">
        <v>2205</v>
      </c>
      <c r="B906" s="62" t="s">
        <v>2226</v>
      </c>
      <c r="C906" s="63">
        <v>51160.415999999997</v>
      </c>
      <c r="D906" s="63">
        <v>1E-4</v>
      </c>
      <c r="E906" s="1">
        <f t="shared" si="97"/>
        <v>15071.504347670536</v>
      </c>
      <c r="F906" s="1">
        <f t="shared" si="98"/>
        <v>15071.5</v>
      </c>
      <c r="G906" s="1">
        <f t="shared" si="103"/>
        <v>2.734374997089617E-3</v>
      </c>
      <c r="I906" s="1">
        <f>G906</f>
        <v>2.734374997089617E-3</v>
      </c>
      <c r="M906" s="4"/>
      <c r="O906" s="4">
        <f t="shared" ca="1" si="102"/>
        <v>5.8490684351943673E-3</v>
      </c>
      <c r="Q906" s="19">
        <f t="shared" si="99"/>
        <v>36141.915999999997</v>
      </c>
    </row>
    <row r="907" spans="1:17" x14ac:dyDescent="0.2">
      <c r="A907" s="61" t="s">
        <v>2205</v>
      </c>
      <c r="B907" s="62" t="s">
        <v>2226</v>
      </c>
      <c r="C907" s="63">
        <v>51160.416400000002</v>
      </c>
      <c r="D907" s="63">
        <v>4.0000000000000002E-4</v>
      </c>
      <c r="E907" s="1">
        <f t="shared" si="97"/>
        <v>15071.504983672634</v>
      </c>
      <c r="F907" s="1">
        <f t="shared" si="98"/>
        <v>15071.5</v>
      </c>
      <c r="G907" s="1">
        <f t="shared" si="103"/>
        <v>3.1343750015366822E-3</v>
      </c>
      <c r="I907" s="1">
        <f>G907</f>
        <v>3.1343750015366822E-3</v>
      </c>
      <c r="M907" s="4"/>
      <c r="O907" s="4">
        <f t="shared" ca="1" si="102"/>
        <v>5.8490684351943673E-3</v>
      </c>
      <c r="Q907" s="19">
        <f t="shared" si="99"/>
        <v>36141.916400000002</v>
      </c>
    </row>
    <row r="908" spans="1:17" x14ac:dyDescent="0.2">
      <c r="A908" s="61" t="s">
        <v>2228</v>
      </c>
      <c r="B908" s="62"/>
      <c r="C908" s="63">
        <v>51160.735999999997</v>
      </c>
      <c r="D908" s="63"/>
      <c r="E908" s="1">
        <f t="shared" si="97"/>
        <v>15072.01314934322</v>
      </c>
      <c r="F908" s="1">
        <f t="shared" si="98"/>
        <v>15072</v>
      </c>
      <c r="G908" s="1">
        <f t="shared" ref="G908:G939" si="105">C908-(C$7+F908*C$8)</f>
        <v>8.2699999984470196E-3</v>
      </c>
      <c r="J908" s="1">
        <f>+G908</f>
        <v>8.2699999984470196E-3</v>
      </c>
      <c r="M908" s="4"/>
      <c r="O908" s="4">
        <f t="shared" ca="1" si="102"/>
        <v>5.8489497150178453E-3</v>
      </c>
      <c r="Q908" s="19">
        <f t="shared" si="99"/>
        <v>36142.235999999997</v>
      </c>
    </row>
    <row r="909" spans="1:17" x14ac:dyDescent="0.2">
      <c r="A909" s="61" t="s">
        <v>2228</v>
      </c>
      <c r="B909" s="62"/>
      <c r="C909" s="63">
        <v>51162.627</v>
      </c>
      <c r="D909" s="63"/>
      <c r="E909" s="1">
        <f t="shared" si="97"/>
        <v>15075.01984922775</v>
      </c>
      <c r="F909" s="1">
        <f t="shared" si="98"/>
        <v>15075</v>
      </c>
      <c r="G909" s="1">
        <f t="shared" si="105"/>
        <v>1.2483749997045379E-2</v>
      </c>
      <c r="J909" s="1">
        <f>+G909</f>
        <v>1.2483749997045379E-2</v>
      </c>
      <c r="M909" s="4"/>
      <c r="O909" s="4">
        <f t="shared" ca="1" si="102"/>
        <v>5.8482373939587121E-3</v>
      </c>
      <c r="Q909" s="19">
        <f t="shared" si="99"/>
        <v>36144.127</v>
      </c>
    </row>
    <row r="910" spans="1:17" x14ac:dyDescent="0.2">
      <c r="A910" s="61" t="s">
        <v>2228</v>
      </c>
      <c r="B910" s="62"/>
      <c r="C910" s="63">
        <v>51169.536999999997</v>
      </c>
      <c r="D910" s="63"/>
      <c r="E910" s="1">
        <f t="shared" si="97"/>
        <v>15086.006785347297</v>
      </c>
      <c r="F910" s="1">
        <f t="shared" si="98"/>
        <v>15086</v>
      </c>
      <c r="G910" s="1">
        <f t="shared" si="105"/>
        <v>4.2674999931477942E-3</v>
      </c>
      <c r="J910" s="1">
        <f>+G910</f>
        <v>4.2674999931477942E-3</v>
      </c>
      <c r="M910" s="4"/>
      <c r="O910" s="4">
        <f t="shared" ca="1" si="102"/>
        <v>5.8456255500752268E-3</v>
      </c>
      <c r="Q910" s="19">
        <f t="shared" si="99"/>
        <v>36151.036999999997</v>
      </c>
    </row>
    <row r="911" spans="1:17" x14ac:dyDescent="0.2">
      <c r="A911" s="57" t="s">
        <v>2204</v>
      </c>
      <c r="B911" s="66" t="s">
        <v>2226</v>
      </c>
      <c r="C911" s="57">
        <v>51179.343999999997</v>
      </c>
      <c r="D911" s="57">
        <v>2.9999999999999997E-4</v>
      </c>
      <c r="E911" s="1">
        <f t="shared" si="97"/>
        <v>15101.599966609881</v>
      </c>
      <c r="F911" s="1">
        <f t="shared" si="98"/>
        <v>15101.5</v>
      </c>
      <c r="G911" s="1">
        <f t="shared" si="105"/>
        <v>6.2871874994016252E-2</v>
      </c>
      <c r="M911" s="4"/>
      <c r="N911" s="1">
        <f>G911</f>
        <v>6.2871874994016252E-2</v>
      </c>
      <c r="O911" s="4">
        <f t="shared" ca="1" si="102"/>
        <v>5.8419452246030405E-3</v>
      </c>
      <c r="Q911" s="19">
        <f t="shared" si="99"/>
        <v>36160.843999999997</v>
      </c>
    </row>
    <row r="912" spans="1:17" x14ac:dyDescent="0.2">
      <c r="A912" s="61" t="s">
        <v>2233</v>
      </c>
      <c r="B912" s="67" t="s">
        <v>2226</v>
      </c>
      <c r="C912" s="68">
        <v>51340.920299999998</v>
      </c>
      <c r="D912" s="68">
        <v>1E-4</v>
      </c>
      <c r="E912" s="1">
        <f t="shared" si="97"/>
        <v>15358.507128192177</v>
      </c>
      <c r="F912" s="1">
        <f t="shared" si="98"/>
        <v>15358.5</v>
      </c>
      <c r="G912" s="1">
        <f t="shared" si="105"/>
        <v>4.4831249979324639E-3</v>
      </c>
      <c r="H912" s="22"/>
      <c r="I912" s="1">
        <f>G912</f>
        <v>4.4831249979324639E-3</v>
      </c>
      <c r="M912" s="4"/>
      <c r="O912" s="4">
        <f t="shared" ca="1" si="102"/>
        <v>5.7809230538706799E-3</v>
      </c>
      <c r="Q912" s="19">
        <f t="shared" si="99"/>
        <v>36322.420299999998</v>
      </c>
    </row>
    <row r="913" spans="1:17" x14ac:dyDescent="0.2">
      <c r="A913" s="61" t="s">
        <v>2229</v>
      </c>
      <c r="B913" s="62"/>
      <c r="C913" s="63">
        <v>51370.792999999998</v>
      </c>
      <c r="D913" s="63"/>
      <c r="E913" s="1">
        <f t="shared" si="97"/>
        <v>15406.004877341027</v>
      </c>
      <c r="F913" s="1">
        <f t="shared" si="98"/>
        <v>15406</v>
      </c>
      <c r="G913" s="1">
        <f t="shared" si="105"/>
        <v>3.0674999943585135E-3</v>
      </c>
      <c r="J913" s="1">
        <f>+G913</f>
        <v>3.0674999943585135E-3</v>
      </c>
      <c r="M913" s="4"/>
      <c r="O913" s="4">
        <f t="shared" ca="1" si="102"/>
        <v>5.7696446371010802E-3</v>
      </c>
      <c r="Q913" s="19">
        <f t="shared" si="99"/>
        <v>36352.292999999998</v>
      </c>
    </row>
    <row r="914" spans="1:17" x14ac:dyDescent="0.2">
      <c r="A914" s="61" t="s">
        <v>2233</v>
      </c>
      <c r="B914" s="67" t="s">
        <v>2226</v>
      </c>
      <c r="C914" s="68">
        <v>51379.915800000002</v>
      </c>
      <c r="D914" s="68">
        <v>2.0000000000000001E-4</v>
      </c>
      <c r="E914" s="1">
        <f t="shared" si="97"/>
        <v>15420.510177027207</v>
      </c>
      <c r="F914" s="1">
        <f t="shared" si="98"/>
        <v>15420.5</v>
      </c>
      <c r="G914" s="1">
        <f t="shared" si="105"/>
        <v>6.4006250031525269E-3</v>
      </c>
      <c r="H914" s="22"/>
      <c r="I914" s="1">
        <f>G914</f>
        <v>6.4006250031525269E-3</v>
      </c>
      <c r="M914" s="4"/>
      <c r="O914" s="4">
        <f t="shared" ca="1" si="102"/>
        <v>5.7662017519819388E-3</v>
      </c>
      <c r="Q914" s="19">
        <f t="shared" si="99"/>
        <v>36361.415800000002</v>
      </c>
    </row>
    <row r="915" spans="1:17" x14ac:dyDescent="0.2">
      <c r="A915" s="61" t="s">
        <v>2233</v>
      </c>
      <c r="B915" s="67" t="s">
        <v>2226</v>
      </c>
      <c r="C915" s="68">
        <v>51379.915800000002</v>
      </c>
      <c r="D915" s="68">
        <v>2.0000000000000001E-4</v>
      </c>
      <c r="E915" s="1">
        <f t="shared" si="97"/>
        <v>15420.510177027207</v>
      </c>
      <c r="F915" s="1">
        <f t="shared" si="98"/>
        <v>15420.5</v>
      </c>
      <c r="G915" s="1">
        <f t="shared" si="105"/>
        <v>6.4006250031525269E-3</v>
      </c>
      <c r="H915" s="22"/>
      <c r="I915" s="1">
        <f>G915</f>
        <v>6.4006250031525269E-3</v>
      </c>
      <c r="M915" s="4"/>
      <c r="O915" s="4">
        <f t="shared" ca="1" si="102"/>
        <v>5.7662017519819388E-3</v>
      </c>
      <c r="Q915" s="19">
        <f t="shared" si="99"/>
        <v>36361.415800000002</v>
      </c>
    </row>
    <row r="916" spans="1:17" x14ac:dyDescent="0.2">
      <c r="A916" s="61" t="s">
        <v>2229</v>
      </c>
      <c r="B916" s="62"/>
      <c r="C916" s="63">
        <v>51394.696000000004</v>
      </c>
      <c r="D916" s="63"/>
      <c r="E916" s="1">
        <f t="shared" si="97"/>
        <v>15444.010772285415</v>
      </c>
      <c r="F916" s="1">
        <f t="shared" si="98"/>
        <v>15444</v>
      </c>
      <c r="G916" s="1">
        <f t="shared" si="105"/>
        <v>6.7750000016530976E-3</v>
      </c>
      <c r="J916" s="1">
        <f t="shared" ref="J916:J921" si="106">+G916</f>
        <v>6.7750000016530976E-3</v>
      </c>
      <c r="M916" s="4"/>
      <c r="O916" s="4">
        <f t="shared" ca="1" si="102"/>
        <v>5.7606219036854004E-3</v>
      </c>
      <c r="Q916" s="19">
        <f t="shared" si="99"/>
        <v>36376.196000000004</v>
      </c>
    </row>
    <row r="917" spans="1:17" x14ac:dyDescent="0.2">
      <c r="A917" s="61" t="s">
        <v>2229</v>
      </c>
      <c r="B917" s="62"/>
      <c r="C917" s="63">
        <v>51406.644999999997</v>
      </c>
      <c r="D917" s="63"/>
      <c r="E917" s="1">
        <f t="shared" ref="E917:E980" si="107">(C917-C$7)/C$8</f>
        <v>15463.009744744528</v>
      </c>
      <c r="F917" s="1">
        <f t="shared" ref="F917:F980" si="108">ROUND(2*E917,0)/2</f>
        <v>15463</v>
      </c>
      <c r="G917" s="1">
        <f t="shared" si="105"/>
        <v>6.1287499920581467E-3</v>
      </c>
      <c r="J917" s="1">
        <f t="shared" si="106"/>
        <v>6.1287499920581467E-3</v>
      </c>
      <c r="M917" s="4"/>
      <c r="O917" s="4">
        <f t="shared" ca="1" si="102"/>
        <v>5.7561105369775606E-3</v>
      </c>
      <c r="Q917" s="19">
        <f t="shared" ref="Q917:Q980" si="109">+C917-15018.5</f>
        <v>36388.144999999997</v>
      </c>
    </row>
    <row r="918" spans="1:17" x14ac:dyDescent="0.2">
      <c r="A918" s="61" t="s">
        <v>2229</v>
      </c>
      <c r="B918" s="62"/>
      <c r="C918" s="63">
        <v>51411.675999999999</v>
      </c>
      <c r="D918" s="63"/>
      <c r="E918" s="1">
        <f t="shared" si="107"/>
        <v>15471.009061042283</v>
      </c>
      <c r="F918" s="1">
        <f t="shared" si="108"/>
        <v>15471</v>
      </c>
      <c r="G918" s="1">
        <f t="shared" si="105"/>
        <v>5.6987499992828816E-3</v>
      </c>
      <c r="J918" s="1">
        <f t="shared" si="106"/>
        <v>5.6987499992828816E-3</v>
      </c>
      <c r="M918" s="4"/>
      <c r="O918" s="4">
        <f t="shared" ca="1" si="102"/>
        <v>5.7542110141532068E-3</v>
      </c>
      <c r="Q918" s="19">
        <f t="shared" si="109"/>
        <v>36393.175999999999</v>
      </c>
    </row>
    <row r="919" spans="1:17" x14ac:dyDescent="0.2">
      <c r="A919" s="61" t="s">
        <v>2229</v>
      </c>
      <c r="B919" s="62"/>
      <c r="C919" s="63">
        <v>51423.624000000003</v>
      </c>
      <c r="D919" s="63"/>
      <c r="E919" s="1">
        <f t="shared" si="107"/>
        <v>15490.006443496184</v>
      </c>
      <c r="F919" s="1">
        <f t="shared" si="108"/>
        <v>15490</v>
      </c>
      <c r="G919" s="1">
        <f t="shared" si="105"/>
        <v>4.0525000003981404E-3</v>
      </c>
      <c r="J919" s="1">
        <f t="shared" si="106"/>
        <v>4.0525000003981404E-3</v>
      </c>
      <c r="M919" s="4"/>
      <c r="O919" s="4">
        <f t="shared" ca="1" si="102"/>
        <v>5.7496996474453669E-3</v>
      </c>
      <c r="Q919" s="19">
        <f t="shared" si="109"/>
        <v>36405.124000000003</v>
      </c>
    </row>
    <row r="920" spans="1:17" x14ac:dyDescent="0.2">
      <c r="A920" s="61" t="s">
        <v>2229</v>
      </c>
      <c r="B920" s="62"/>
      <c r="C920" s="63">
        <v>51426.764000000003</v>
      </c>
      <c r="D920" s="63"/>
      <c r="E920" s="1">
        <f t="shared" si="107"/>
        <v>15494.999059909411</v>
      </c>
      <c r="F920" s="1">
        <f t="shared" si="108"/>
        <v>15495</v>
      </c>
      <c r="G920" s="1">
        <f t="shared" si="105"/>
        <v>-5.9124999825144187E-4</v>
      </c>
      <c r="J920" s="1">
        <f t="shared" si="106"/>
        <v>-5.9124999825144187E-4</v>
      </c>
      <c r="M920" s="4"/>
      <c r="O920" s="4">
        <f t="shared" ca="1" si="102"/>
        <v>5.7485124456801463E-3</v>
      </c>
      <c r="Q920" s="19">
        <f t="shared" si="109"/>
        <v>36408.264000000003</v>
      </c>
    </row>
    <row r="921" spans="1:17" x14ac:dyDescent="0.2">
      <c r="A921" s="61" t="s">
        <v>2229</v>
      </c>
      <c r="B921" s="62"/>
      <c r="C921" s="63">
        <v>51433.680999999997</v>
      </c>
      <c r="D921" s="63"/>
      <c r="E921" s="1">
        <f t="shared" si="107"/>
        <v>15505.997126065544</v>
      </c>
      <c r="F921" s="1">
        <f t="shared" si="108"/>
        <v>15506</v>
      </c>
      <c r="G921" s="1">
        <f t="shared" si="105"/>
        <v>-1.807500004360918E-3</v>
      </c>
      <c r="J921" s="1">
        <f t="shared" si="106"/>
        <v>-1.807500004360918E-3</v>
      </c>
      <c r="M921" s="4"/>
      <c r="O921" s="4">
        <f t="shared" ca="1" si="102"/>
        <v>5.7459006017966593E-3</v>
      </c>
      <c r="Q921" s="19">
        <f t="shared" si="109"/>
        <v>36415.180999999997</v>
      </c>
    </row>
    <row r="922" spans="1:17" x14ac:dyDescent="0.2">
      <c r="A922" s="61" t="s">
        <v>2201</v>
      </c>
      <c r="B922" s="62" t="s">
        <v>2232</v>
      </c>
      <c r="C922" s="63">
        <v>51437.462579999999</v>
      </c>
      <c r="D922" s="63">
        <v>1.6000000000000001E-4</v>
      </c>
      <c r="E922" s="1">
        <f t="shared" si="107"/>
        <v>15512.009858032403</v>
      </c>
      <c r="F922" s="1">
        <f t="shared" si="108"/>
        <v>15512</v>
      </c>
      <c r="G922" s="1">
        <f t="shared" si="105"/>
        <v>6.1999999961699359E-3</v>
      </c>
      <c r="I922" s="1">
        <f>G922</f>
        <v>6.1999999961699359E-3</v>
      </c>
      <c r="M922" s="4"/>
      <c r="O922" s="4">
        <f t="shared" ca="1" si="102"/>
        <v>5.7444759596783947E-3</v>
      </c>
      <c r="Q922" s="19">
        <f t="shared" si="109"/>
        <v>36418.962579999999</v>
      </c>
    </row>
    <row r="923" spans="1:17" x14ac:dyDescent="0.2">
      <c r="A923" s="61" t="s">
        <v>2201</v>
      </c>
      <c r="B923" s="62" t="s">
        <v>2226</v>
      </c>
      <c r="C923" s="63">
        <v>51438.404929999997</v>
      </c>
      <c r="D923" s="63">
        <v>1.4999999999999999E-4</v>
      </c>
      <c r="E923" s="1">
        <f t="shared" si="107"/>
        <v>15513.508199458198</v>
      </c>
      <c r="F923" s="1">
        <f t="shared" si="108"/>
        <v>15513.5</v>
      </c>
      <c r="G923" s="1">
        <f t="shared" si="105"/>
        <v>5.156874998647254E-3</v>
      </c>
      <c r="I923" s="1">
        <f>G923</f>
        <v>5.156874998647254E-3</v>
      </c>
      <c r="M923" s="4"/>
      <c r="O923" s="4">
        <f t="shared" ca="1" si="102"/>
        <v>5.7441197991488276E-3</v>
      </c>
      <c r="Q923" s="19">
        <f t="shared" si="109"/>
        <v>36419.904929999997</v>
      </c>
    </row>
    <row r="924" spans="1:17" x14ac:dyDescent="0.2">
      <c r="A924" s="61" t="s">
        <v>2229</v>
      </c>
      <c r="B924" s="62"/>
      <c r="C924" s="63">
        <v>51438.707999999999</v>
      </c>
      <c r="D924" s="63"/>
      <c r="E924" s="1">
        <f t="shared" si="107"/>
        <v>15513.99008234239</v>
      </c>
      <c r="F924" s="1">
        <f t="shared" si="108"/>
        <v>15514</v>
      </c>
      <c r="G924" s="1">
        <f t="shared" si="105"/>
        <v>-6.237500005227048E-3</v>
      </c>
      <c r="J924" s="1">
        <f>+G924</f>
        <v>-6.237500005227048E-3</v>
      </c>
      <c r="M924" s="4"/>
      <c r="O924" s="4">
        <f t="shared" ca="1" si="102"/>
        <v>5.7440010789723064E-3</v>
      </c>
      <c r="Q924" s="19">
        <f t="shared" si="109"/>
        <v>36420.207999999999</v>
      </c>
    </row>
    <row r="925" spans="1:17" x14ac:dyDescent="0.2">
      <c r="A925" s="61" t="s">
        <v>2229</v>
      </c>
      <c r="B925" s="62"/>
      <c r="C925" s="63">
        <v>51452.563999999998</v>
      </c>
      <c r="D925" s="63"/>
      <c r="E925" s="1">
        <f t="shared" si="107"/>
        <v>15536.021194769672</v>
      </c>
      <c r="F925" s="1">
        <f t="shared" si="108"/>
        <v>15536</v>
      </c>
      <c r="G925" s="1">
        <f t="shared" si="105"/>
        <v>1.3329999994311947E-2</v>
      </c>
      <c r="J925" s="1">
        <f>+G925</f>
        <v>1.3329999994311947E-2</v>
      </c>
      <c r="M925" s="4"/>
      <c r="O925" s="4">
        <f t="shared" ca="1" si="102"/>
        <v>5.7387773912053333E-3</v>
      </c>
      <c r="Q925" s="19">
        <f t="shared" si="109"/>
        <v>36434.063999999998</v>
      </c>
    </row>
    <row r="926" spans="1:17" x14ac:dyDescent="0.2">
      <c r="A926" s="61" t="s">
        <v>2229</v>
      </c>
      <c r="B926" s="62"/>
      <c r="C926" s="63">
        <v>51457.587</v>
      </c>
      <c r="D926" s="63"/>
      <c r="E926" s="1">
        <f t="shared" si="107"/>
        <v>15544.007791025608</v>
      </c>
      <c r="F926" s="1">
        <f t="shared" si="108"/>
        <v>15544</v>
      </c>
      <c r="G926" s="1">
        <f t="shared" si="105"/>
        <v>4.8999999999068677E-3</v>
      </c>
      <c r="J926" s="1">
        <f>+G926</f>
        <v>4.8999999999068677E-3</v>
      </c>
      <c r="M926" s="4"/>
      <c r="O926" s="4">
        <f t="shared" ca="1" si="102"/>
        <v>5.7368778683809796E-3</v>
      </c>
      <c r="Q926" s="19">
        <f t="shared" si="109"/>
        <v>36439.087</v>
      </c>
    </row>
    <row r="927" spans="1:17" x14ac:dyDescent="0.2">
      <c r="A927" s="61" t="s">
        <v>2203</v>
      </c>
      <c r="B927" s="62" t="s">
        <v>2232</v>
      </c>
      <c r="C927" s="63">
        <v>51463.248</v>
      </c>
      <c r="D927" s="63">
        <v>1E-3</v>
      </c>
      <c r="E927" s="1">
        <f t="shared" si="107"/>
        <v>15553.00881061646</v>
      </c>
      <c r="F927" s="1">
        <f t="shared" si="108"/>
        <v>15553</v>
      </c>
      <c r="G927" s="1">
        <f t="shared" si="105"/>
        <v>5.5412500005331822E-3</v>
      </c>
      <c r="I927" s="1">
        <f>G927</f>
        <v>5.5412500005331822E-3</v>
      </c>
      <c r="M927" s="4"/>
      <c r="O927" s="4">
        <f t="shared" ca="1" si="102"/>
        <v>5.7347409052035817E-3</v>
      </c>
      <c r="Q927" s="19">
        <f t="shared" si="109"/>
        <v>36444.748</v>
      </c>
    </row>
    <row r="928" spans="1:17" x14ac:dyDescent="0.2">
      <c r="A928" s="61" t="s">
        <v>2203</v>
      </c>
      <c r="B928" s="62" t="s">
        <v>2226</v>
      </c>
      <c r="C928" s="63">
        <v>51463.563399999999</v>
      </c>
      <c r="D928" s="63">
        <v>7.0000000000000001E-3</v>
      </c>
      <c r="E928" s="1">
        <f t="shared" si="107"/>
        <v>15553.510298265101</v>
      </c>
      <c r="F928" s="1">
        <f t="shared" si="108"/>
        <v>15553.5</v>
      </c>
      <c r="G928" s="1">
        <f t="shared" si="105"/>
        <v>6.4768749944050796E-3</v>
      </c>
      <c r="I928" s="1">
        <f>G928</f>
        <v>6.4768749944050796E-3</v>
      </c>
      <c r="M928" s="4"/>
      <c r="O928" s="4">
        <f t="shared" ca="1" si="102"/>
        <v>5.7346221850270596E-3</v>
      </c>
      <c r="Q928" s="19">
        <f t="shared" si="109"/>
        <v>36445.063399999999</v>
      </c>
    </row>
    <row r="929" spans="1:24" x14ac:dyDescent="0.2">
      <c r="A929" s="69" t="s">
        <v>2174</v>
      </c>
      <c r="B929" s="70"/>
      <c r="C929" s="63">
        <v>51465.764000000003</v>
      </c>
      <c r="D929" s="63"/>
      <c r="E929" s="1">
        <f t="shared" si="107"/>
        <v>15557.009263767955</v>
      </c>
      <c r="F929" s="1">
        <f t="shared" si="108"/>
        <v>15557</v>
      </c>
      <c r="G929" s="1">
        <f t="shared" si="105"/>
        <v>5.8262500024284236E-3</v>
      </c>
      <c r="L929" s="20">
        <f>G929</f>
        <v>5.8262500024284236E-3</v>
      </c>
      <c r="M929" s="21"/>
      <c r="N929" s="20"/>
      <c r="O929" s="4">
        <f t="shared" ca="1" si="102"/>
        <v>5.7337911437914044E-3</v>
      </c>
      <c r="P929" s="1" t="s">
        <v>2166</v>
      </c>
      <c r="Q929" s="19">
        <f t="shared" si="109"/>
        <v>36447.264000000003</v>
      </c>
      <c r="X929" s="1">
        <v>0</v>
      </c>
    </row>
    <row r="930" spans="1:24" x14ac:dyDescent="0.2">
      <c r="A930" s="61" t="s">
        <v>2229</v>
      </c>
      <c r="B930" s="62"/>
      <c r="C930" s="63">
        <v>51467.644</v>
      </c>
      <c r="D930" s="63"/>
      <c r="E930" s="1">
        <f t="shared" si="107"/>
        <v>15559.998473594978</v>
      </c>
      <c r="F930" s="1">
        <f t="shared" si="108"/>
        <v>15560</v>
      </c>
      <c r="G930" s="1">
        <f t="shared" si="105"/>
        <v>-9.6000000485219061E-4</v>
      </c>
      <c r="J930" s="1">
        <f t="shared" ref="J930:J937" si="110">+G930</f>
        <v>-9.6000000485219061E-4</v>
      </c>
      <c r="M930" s="4"/>
      <c r="O930" s="4">
        <f t="shared" ca="1" si="102"/>
        <v>5.733078822732272E-3</v>
      </c>
      <c r="Q930" s="19">
        <f t="shared" si="109"/>
        <v>36449.144</v>
      </c>
    </row>
    <row r="931" spans="1:24" x14ac:dyDescent="0.2">
      <c r="A931" s="61" t="s">
        <v>2229</v>
      </c>
      <c r="B931" s="62"/>
      <c r="C931" s="63">
        <v>51469.544999999998</v>
      </c>
      <c r="D931" s="63"/>
      <c r="E931" s="1">
        <f t="shared" si="107"/>
        <v>15563.021073531772</v>
      </c>
      <c r="F931" s="1">
        <f t="shared" si="108"/>
        <v>15563</v>
      </c>
      <c r="G931" s="1">
        <f t="shared" si="105"/>
        <v>1.3253749995783437E-2</v>
      </c>
      <c r="J931" s="1">
        <f t="shared" si="110"/>
        <v>1.3253749995783437E-2</v>
      </c>
      <c r="M931" s="4"/>
      <c r="O931" s="4">
        <f t="shared" ca="1" si="102"/>
        <v>5.7323665016731397E-3</v>
      </c>
      <c r="Q931" s="19">
        <f t="shared" si="109"/>
        <v>36451.044999999998</v>
      </c>
    </row>
    <row r="932" spans="1:24" x14ac:dyDescent="0.2">
      <c r="A932" s="61" t="s">
        <v>2229</v>
      </c>
      <c r="B932" s="62"/>
      <c r="C932" s="63">
        <v>51489.663</v>
      </c>
      <c r="D932" s="63"/>
      <c r="E932" s="1">
        <f t="shared" si="107"/>
        <v>15595.008798691422</v>
      </c>
      <c r="F932" s="1">
        <f t="shared" si="108"/>
        <v>15595</v>
      </c>
      <c r="G932" s="1">
        <f t="shared" si="105"/>
        <v>5.5337499943561852E-3</v>
      </c>
      <c r="J932" s="1">
        <f t="shared" si="110"/>
        <v>5.5337499943561852E-3</v>
      </c>
      <c r="M932" s="4"/>
      <c r="O932" s="4">
        <f t="shared" ca="1" si="102"/>
        <v>5.7247684103757246E-3</v>
      </c>
      <c r="Q932" s="19">
        <f t="shared" si="109"/>
        <v>36471.163</v>
      </c>
    </row>
    <row r="933" spans="1:24" x14ac:dyDescent="0.2">
      <c r="A933" s="61" t="s">
        <v>2229</v>
      </c>
      <c r="B933" s="62"/>
      <c r="C933" s="63">
        <v>51489.667000000001</v>
      </c>
      <c r="D933" s="63"/>
      <c r="E933" s="1">
        <f t="shared" si="107"/>
        <v>15595.015158712333</v>
      </c>
      <c r="F933" s="1">
        <f t="shared" si="108"/>
        <v>15595</v>
      </c>
      <c r="G933" s="1">
        <f t="shared" si="105"/>
        <v>9.5337499951710925E-3</v>
      </c>
      <c r="J933" s="1">
        <f t="shared" si="110"/>
        <v>9.5337499951710925E-3</v>
      </c>
      <c r="M933" s="4"/>
      <c r="O933" s="4">
        <f t="shared" ca="1" si="102"/>
        <v>5.7247684103757246E-3</v>
      </c>
      <c r="Q933" s="19">
        <f t="shared" si="109"/>
        <v>36471.167000000001</v>
      </c>
    </row>
    <row r="934" spans="1:24" x14ac:dyDescent="0.2">
      <c r="A934" s="61" t="s">
        <v>2229</v>
      </c>
      <c r="B934" s="62"/>
      <c r="C934" s="63">
        <v>51496.582000000002</v>
      </c>
      <c r="D934" s="63"/>
      <c r="E934" s="1">
        <f t="shared" si="107"/>
        <v>15606.010044858022</v>
      </c>
      <c r="F934" s="1">
        <f t="shared" si="108"/>
        <v>15606</v>
      </c>
      <c r="G934" s="1">
        <f t="shared" si="105"/>
        <v>6.317500003206078E-3</v>
      </c>
      <c r="J934" s="1">
        <f t="shared" si="110"/>
        <v>6.317500003206078E-3</v>
      </c>
      <c r="M934" s="4"/>
      <c r="O934" s="4">
        <f t="shared" ca="1" si="102"/>
        <v>5.7221565664922393E-3</v>
      </c>
      <c r="Q934" s="19">
        <f t="shared" si="109"/>
        <v>36478.082000000002</v>
      </c>
    </row>
    <row r="935" spans="1:24" x14ac:dyDescent="0.2">
      <c r="A935" s="61" t="s">
        <v>2229</v>
      </c>
      <c r="B935" s="62"/>
      <c r="C935" s="63">
        <v>51497.839</v>
      </c>
      <c r="D935" s="63"/>
      <c r="E935" s="1">
        <f t="shared" si="107"/>
        <v>15608.008681428537</v>
      </c>
      <c r="F935" s="1">
        <f t="shared" si="108"/>
        <v>15608</v>
      </c>
      <c r="G935" s="1">
        <f t="shared" si="105"/>
        <v>5.4599999930360354E-3</v>
      </c>
      <c r="J935" s="1">
        <f t="shared" si="110"/>
        <v>5.4599999930360354E-3</v>
      </c>
      <c r="M935" s="4"/>
      <c r="O935" s="4">
        <f t="shared" ca="1" si="102"/>
        <v>5.7216816857861511E-3</v>
      </c>
      <c r="Q935" s="19">
        <f t="shared" si="109"/>
        <v>36479.339</v>
      </c>
    </row>
    <row r="936" spans="1:24" x14ac:dyDescent="0.2">
      <c r="A936" s="61" t="s">
        <v>2229</v>
      </c>
      <c r="B936" s="62"/>
      <c r="C936" s="63">
        <v>51513.552000000003</v>
      </c>
      <c r="D936" s="63"/>
      <c r="E936" s="1">
        <f t="shared" si="107"/>
        <v>15632.992433562627</v>
      </c>
      <c r="F936" s="1">
        <f t="shared" si="108"/>
        <v>15633</v>
      </c>
      <c r="G936" s="1">
        <f t="shared" si="105"/>
        <v>-4.7587500012014061E-3</v>
      </c>
      <c r="J936" s="1">
        <f t="shared" si="110"/>
        <v>-4.7587500012014061E-3</v>
      </c>
      <c r="M936" s="4"/>
      <c r="O936" s="4">
        <f t="shared" ca="1" si="102"/>
        <v>5.7157456769600448E-3</v>
      </c>
      <c r="Q936" s="19">
        <f t="shared" si="109"/>
        <v>36495.052000000003</v>
      </c>
    </row>
    <row r="937" spans="1:24" x14ac:dyDescent="0.2">
      <c r="A937" s="61" t="s">
        <v>2229</v>
      </c>
      <c r="B937" s="62"/>
      <c r="C937" s="63">
        <v>51525.512999999999</v>
      </c>
      <c r="D937" s="63"/>
      <c r="E937" s="1">
        <f t="shared" si="107"/>
        <v>15652.010486084468</v>
      </c>
      <c r="F937" s="1">
        <f t="shared" si="108"/>
        <v>15652</v>
      </c>
      <c r="G937" s="1">
        <f t="shared" si="105"/>
        <v>6.5949999989243224E-3</v>
      </c>
      <c r="J937" s="1">
        <f t="shared" si="110"/>
        <v>6.5949999989243224E-3</v>
      </c>
      <c r="M937" s="4"/>
      <c r="O937" s="4">
        <f t="shared" ca="1" si="102"/>
        <v>5.7112343102522049E-3</v>
      </c>
      <c r="Q937" s="19">
        <f t="shared" si="109"/>
        <v>36507.012999999999</v>
      </c>
    </row>
    <row r="938" spans="1:24" x14ac:dyDescent="0.2">
      <c r="A938" s="61" t="s">
        <v>2202</v>
      </c>
      <c r="B938" s="62" t="s">
        <v>2232</v>
      </c>
      <c r="C938" s="63">
        <v>51776.454760000001</v>
      </c>
      <c r="D938" s="63">
        <v>4.0000000000000003E-5</v>
      </c>
      <c r="E938" s="1">
        <f t="shared" si="107"/>
        <v>16051.00919619273</v>
      </c>
      <c r="F938" s="1">
        <f t="shared" si="108"/>
        <v>16051</v>
      </c>
      <c r="G938" s="1">
        <f t="shared" si="105"/>
        <v>5.7837499989545904E-3</v>
      </c>
      <c r="I938" s="1">
        <f>G938</f>
        <v>5.7837499989545904E-3</v>
      </c>
      <c r="M938" s="4"/>
      <c r="O938" s="4">
        <f t="shared" ca="1" si="102"/>
        <v>5.6164956093875673E-3</v>
      </c>
      <c r="Q938" s="19">
        <f t="shared" si="109"/>
        <v>36757.954760000001</v>
      </c>
    </row>
    <row r="939" spans="1:24" x14ac:dyDescent="0.2">
      <c r="A939" s="61" t="s">
        <v>2202</v>
      </c>
      <c r="B939" s="62" t="s">
        <v>2232</v>
      </c>
      <c r="C939" s="63">
        <v>51776.454949999999</v>
      </c>
      <c r="D939" s="63">
        <v>4.0000000000000002E-4</v>
      </c>
      <c r="E939" s="1">
        <f t="shared" si="107"/>
        <v>16051.009498293721</v>
      </c>
      <c r="F939" s="1">
        <f t="shared" si="108"/>
        <v>16051</v>
      </c>
      <c r="G939" s="1">
        <f t="shared" si="105"/>
        <v>5.9737499977927655E-3</v>
      </c>
      <c r="I939" s="1">
        <f>G939</f>
        <v>5.9737499977927655E-3</v>
      </c>
      <c r="M939" s="4"/>
      <c r="O939" s="4">
        <f t="shared" ref="O939:O1002" ca="1" si="111">+C$11+C$12*F939</f>
        <v>5.6164956093875673E-3</v>
      </c>
      <c r="Q939" s="19">
        <f t="shared" si="109"/>
        <v>36757.954949999999</v>
      </c>
    </row>
    <row r="940" spans="1:24" x14ac:dyDescent="0.2">
      <c r="A940" s="61" t="s">
        <v>2202</v>
      </c>
      <c r="B940" s="62" t="s">
        <v>2232</v>
      </c>
      <c r="C940" s="63">
        <v>51778.341099999998</v>
      </c>
      <c r="D940" s="63">
        <v>2.0000000000000001E-4</v>
      </c>
      <c r="E940" s="1">
        <f t="shared" si="107"/>
        <v>16054.008486652892</v>
      </c>
      <c r="F940" s="1">
        <f t="shared" si="108"/>
        <v>16054</v>
      </c>
      <c r="G940" s="1">
        <f t="shared" ref="G940:G951" si="112">C940-(C$7+F940*C$8)</f>
        <v>5.3374999915831722E-3</v>
      </c>
      <c r="I940" s="1">
        <f>G940</f>
        <v>5.3374999915831722E-3</v>
      </c>
      <c r="M940" s="4"/>
      <c r="O940" s="4">
        <f t="shared" ca="1" si="111"/>
        <v>5.615783288328435E-3</v>
      </c>
      <c r="Q940" s="19">
        <f t="shared" si="109"/>
        <v>36759.841099999998</v>
      </c>
    </row>
    <row r="941" spans="1:24" x14ac:dyDescent="0.2">
      <c r="A941" s="61" t="s">
        <v>2202</v>
      </c>
      <c r="B941" s="62" t="s">
        <v>2232</v>
      </c>
      <c r="C941" s="65">
        <v>51778.3416</v>
      </c>
      <c r="D941" s="63">
        <v>2.0000000000000001E-4</v>
      </c>
      <c r="E941" s="1">
        <f t="shared" si="107"/>
        <v>16054.00928165551</v>
      </c>
      <c r="F941" s="1">
        <f t="shared" si="108"/>
        <v>16054</v>
      </c>
      <c r="G941" s="1">
        <f t="shared" si="112"/>
        <v>5.837499993504025E-3</v>
      </c>
      <c r="I941" s="1">
        <f>G941</f>
        <v>5.837499993504025E-3</v>
      </c>
      <c r="M941" s="4"/>
      <c r="O941" s="4">
        <f t="shared" ca="1" si="111"/>
        <v>5.615783288328435E-3</v>
      </c>
      <c r="Q941" s="19">
        <f t="shared" si="109"/>
        <v>36759.8416</v>
      </c>
    </row>
    <row r="942" spans="1:24" x14ac:dyDescent="0.2">
      <c r="A942" s="61" t="s">
        <v>2202</v>
      </c>
      <c r="B942" s="62" t="s">
        <v>2232</v>
      </c>
      <c r="C942" s="63">
        <v>51778.341699999997</v>
      </c>
      <c r="D942" s="63">
        <v>1E-4</v>
      </c>
      <c r="E942" s="1">
        <f t="shared" si="107"/>
        <v>16054.009440656027</v>
      </c>
      <c r="F942" s="1">
        <f t="shared" si="108"/>
        <v>16054</v>
      </c>
      <c r="G942" s="1">
        <f t="shared" si="112"/>
        <v>5.9374999909778126E-3</v>
      </c>
      <c r="I942" s="1">
        <f>G942</f>
        <v>5.9374999909778126E-3</v>
      </c>
      <c r="M942" s="4"/>
      <c r="O942" s="4">
        <f t="shared" ca="1" si="111"/>
        <v>5.615783288328435E-3</v>
      </c>
      <c r="Q942" s="19">
        <f t="shared" si="109"/>
        <v>36759.841699999997</v>
      </c>
    </row>
    <row r="943" spans="1:24" x14ac:dyDescent="0.2">
      <c r="A943" s="61" t="s">
        <v>2231</v>
      </c>
      <c r="B943" s="62" t="s">
        <v>2226</v>
      </c>
      <c r="C943" s="68">
        <v>51792.492700000003</v>
      </c>
      <c r="D943" s="68">
        <v>8.0000000000000004E-4</v>
      </c>
      <c r="E943" s="1">
        <f t="shared" si="107"/>
        <v>16076.509604625326</v>
      </c>
      <c r="F943" s="1">
        <f t="shared" si="108"/>
        <v>16076.5</v>
      </c>
      <c r="G943" s="1">
        <f t="shared" si="112"/>
        <v>6.0406249976949766E-3</v>
      </c>
      <c r="H943" s="22"/>
      <c r="I943" s="1">
        <f t="shared" ref="I943:I951" si="113">+G943</f>
        <v>6.0406249976949766E-3</v>
      </c>
      <c r="M943" s="4"/>
      <c r="O943" s="4">
        <f t="shared" ca="1" si="111"/>
        <v>5.6104408803849398E-3</v>
      </c>
      <c r="Q943" s="19">
        <f t="shared" si="109"/>
        <v>36773.992700000003</v>
      </c>
    </row>
    <row r="944" spans="1:24" x14ac:dyDescent="0.2">
      <c r="A944" s="61" t="s">
        <v>2231</v>
      </c>
      <c r="B944" s="67" t="s">
        <v>2226</v>
      </c>
      <c r="C944" s="68">
        <v>51794.379300000001</v>
      </c>
      <c r="D944" s="68">
        <v>8.0000000000000004E-4</v>
      </c>
      <c r="E944" s="1">
        <f t="shared" si="107"/>
        <v>16079.509308486849</v>
      </c>
      <c r="F944" s="1">
        <f t="shared" si="108"/>
        <v>16079.5</v>
      </c>
      <c r="G944" s="1">
        <f t="shared" si="112"/>
        <v>5.8543749983073212E-3</v>
      </c>
      <c r="H944" s="22"/>
      <c r="I944" s="1">
        <f t="shared" si="113"/>
        <v>5.8543749983073212E-3</v>
      </c>
      <c r="M944" s="4"/>
      <c r="O944" s="4">
        <f t="shared" ca="1" si="111"/>
        <v>5.6097285593258075E-3</v>
      </c>
      <c r="Q944" s="19">
        <f t="shared" si="109"/>
        <v>36775.879300000001</v>
      </c>
    </row>
    <row r="945" spans="1:17" x14ac:dyDescent="0.2">
      <c r="A945" s="61" t="s">
        <v>2231</v>
      </c>
      <c r="B945" s="67" t="s">
        <v>2232</v>
      </c>
      <c r="C945" s="68">
        <v>51815.447200000002</v>
      </c>
      <c r="D945" s="63">
        <v>2.0000000000000001E-4</v>
      </c>
      <c r="E945" s="1">
        <f t="shared" si="107"/>
        <v>16113.007379611761</v>
      </c>
      <c r="F945" s="1">
        <f t="shared" si="108"/>
        <v>16113</v>
      </c>
      <c r="G945" s="1">
        <f t="shared" si="112"/>
        <v>4.6412500014412217E-3</v>
      </c>
      <c r="H945" s="22"/>
      <c r="I945" s="1">
        <f t="shared" si="113"/>
        <v>4.6412500014412217E-3</v>
      </c>
      <c r="M945" s="4"/>
      <c r="O945" s="4">
        <f t="shared" ca="1" si="111"/>
        <v>5.6017743074988262E-3</v>
      </c>
      <c r="Q945" s="19">
        <f t="shared" si="109"/>
        <v>36796.947200000002</v>
      </c>
    </row>
    <row r="946" spans="1:17" x14ac:dyDescent="0.2">
      <c r="A946" s="61" t="s">
        <v>2231</v>
      </c>
      <c r="B946" s="67" t="s">
        <v>2232</v>
      </c>
      <c r="C946" s="68">
        <v>51830.543400000002</v>
      </c>
      <c r="D946" s="63">
        <v>2.9999999999999997E-4</v>
      </c>
      <c r="E946" s="1">
        <f t="shared" si="107"/>
        <v>16137.010416521744</v>
      </c>
      <c r="F946" s="1">
        <f t="shared" si="108"/>
        <v>16137</v>
      </c>
      <c r="G946" s="1">
        <f t="shared" si="112"/>
        <v>6.5512500004842877E-3</v>
      </c>
      <c r="H946" s="22"/>
      <c r="I946" s="1">
        <f t="shared" si="113"/>
        <v>6.5512500004842877E-3</v>
      </c>
      <c r="M946" s="4"/>
      <c r="O946" s="4">
        <f t="shared" ca="1" si="111"/>
        <v>5.5960757390257649E-3</v>
      </c>
      <c r="Q946" s="19">
        <f t="shared" si="109"/>
        <v>36812.043400000002</v>
      </c>
    </row>
    <row r="947" spans="1:17" x14ac:dyDescent="0.2">
      <c r="A947" s="61" t="s">
        <v>2231</v>
      </c>
      <c r="B947" s="67" t="s">
        <v>2232</v>
      </c>
      <c r="C947" s="68">
        <v>51863.245999999999</v>
      </c>
      <c r="D947" s="63">
        <v>1E-4</v>
      </c>
      <c r="E947" s="1">
        <f t="shared" si="107"/>
        <v>16189.00772146288</v>
      </c>
      <c r="F947" s="1">
        <f t="shared" si="108"/>
        <v>16189</v>
      </c>
      <c r="G947" s="1">
        <f t="shared" si="112"/>
        <v>4.8562499941908754E-3</v>
      </c>
      <c r="H947" s="22"/>
      <c r="I947" s="1">
        <f t="shared" si="113"/>
        <v>4.8562499941908754E-3</v>
      </c>
      <c r="M947" s="4"/>
      <c r="O947" s="4">
        <f t="shared" ca="1" si="111"/>
        <v>5.5837288406674667E-3</v>
      </c>
      <c r="Q947" s="19">
        <f t="shared" si="109"/>
        <v>36844.745999999999</v>
      </c>
    </row>
    <row r="948" spans="1:17" x14ac:dyDescent="0.2">
      <c r="A948" s="61" t="s">
        <v>2231</v>
      </c>
      <c r="B948" s="67" t="s">
        <v>2226</v>
      </c>
      <c r="C948" s="68">
        <v>51884.316200000001</v>
      </c>
      <c r="D948" s="63">
        <v>6.9999999999999999E-4</v>
      </c>
      <c r="E948" s="1">
        <f t="shared" si="107"/>
        <v>16222.509449599813</v>
      </c>
      <c r="F948" s="1">
        <f t="shared" si="108"/>
        <v>16222.5</v>
      </c>
      <c r="G948" s="1">
        <f t="shared" si="112"/>
        <v>5.9431249974295497E-3</v>
      </c>
      <c r="H948" s="22"/>
      <c r="I948" s="1">
        <f t="shared" si="113"/>
        <v>5.9431249974295497E-3</v>
      </c>
      <c r="M948" s="4"/>
      <c r="O948" s="4">
        <f t="shared" ca="1" si="111"/>
        <v>5.5757745888404854E-3</v>
      </c>
      <c r="Q948" s="19">
        <f t="shared" si="109"/>
        <v>36865.816200000001</v>
      </c>
    </row>
    <row r="949" spans="1:17" x14ac:dyDescent="0.2">
      <c r="A949" s="61" t="s">
        <v>2231</v>
      </c>
      <c r="B949" s="67" t="s">
        <v>2232</v>
      </c>
      <c r="C949" s="68">
        <v>51912.302799999998</v>
      </c>
      <c r="D949" s="63">
        <v>2.0000000000000001E-4</v>
      </c>
      <c r="E949" s="1">
        <f t="shared" si="107"/>
        <v>16267.008289889745</v>
      </c>
      <c r="F949" s="1">
        <f t="shared" si="108"/>
        <v>16267</v>
      </c>
      <c r="G949" s="1">
        <f t="shared" si="112"/>
        <v>5.2137499951641075E-3</v>
      </c>
      <c r="H949" s="22"/>
      <c r="I949" s="1">
        <f t="shared" si="113"/>
        <v>5.2137499951641075E-3</v>
      </c>
      <c r="M949" s="4"/>
      <c r="O949" s="4">
        <f t="shared" ca="1" si="111"/>
        <v>5.565208493130018E-3</v>
      </c>
      <c r="Q949" s="19">
        <f t="shared" si="109"/>
        <v>36893.802799999998</v>
      </c>
    </row>
    <row r="950" spans="1:17" x14ac:dyDescent="0.2">
      <c r="A950" s="65" t="s">
        <v>2236</v>
      </c>
      <c r="B950" s="71"/>
      <c r="C950" s="65">
        <v>51924.251700000001</v>
      </c>
      <c r="D950" s="72"/>
      <c r="E950" s="1">
        <f t="shared" si="107"/>
        <v>16286.007103348349</v>
      </c>
      <c r="F950" s="1">
        <f t="shared" si="108"/>
        <v>16286</v>
      </c>
      <c r="G950" s="1">
        <f t="shared" si="112"/>
        <v>4.4675000026472844E-3</v>
      </c>
      <c r="I950" s="1">
        <f t="shared" si="113"/>
        <v>4.4675000026472844E-3</v>
      </c>
      <c r="M950" s="4"/>
      <c r="O950" s="4">
        <f t="shared" ca="1" si="111"/>
        <v>5.5606971264221781E-3</v>
      </c>
      <c r="Q950" s="19">
        <f t="shared" si="109"/>
        <v>36905.751700000001</v>
      </c>
    </row>
    <row r="951" spans="1:17" x14ac:dyDescent="0.2">
      <c r="A951" s="61" t="s">
        <v>2231</v>
      </c>
      <c r="B951" s="67" t="s">
        <v>2232</v>
      </c>
      <c r="C951" s="68">
        <v>52120.477400000003</v>
      </c>
      <c r="D951" s="63">
        <v>2.9999999999999997E-4</v>
      </c>
      <c r="E951" s="1">
        <f t="shared" si="107"/>
        <v>16598.006992047987</v>
      </c>
      <c r="F951" s="1">
        <f t="shared" si="108"/>
        <v>16598</v>
      </c>
      <c r="G951" s="1">
        <f t="shared" si="112"/>
        <v>4.3975000007776543E-3</v>
      </c>
      <c r="H951" s="22"/>
      <c r="I951" s="1">
        <f t="shared" si="113"/>
        <v>4.3975000007776543E-3</v>
      </c>
      <c r="M951" s="4"/>
      <c r="O951" s="4">
        <f t="shared" ca="1" si="111"/>
        <v>5.4866157362723862E-3</v>
      </c>
      <c r="Q951" s="19">
        <f t="shared" si="109"/>
        <v>37101.977400000003</v>
      </c>
    </row>
    <row r="952" spans="1:17" x14ac:dyDescent="0.2">
      <c r="A952" s="65" t="s">
        <v>2271</v>
      </c>
      <c r="B952" s="70" t="s">
        <v>2232</v>
      </c>
      <c r="C952" s="65">
        <v>52137.453999999998</v>
      </c>
      <c r="D952" s="65" t="s">
        <v>2272</v>
      </c>
      <c r="E952" s="1">
        <f t="shared" si="107"/>
        <v>16624.999874787081</v>
      </c>
      <c r="F952" s="1">
        <f t="shared" si="108"/>
        <v>16625</v>
      </c>
      <c r="M952" s="4"/>
      <c r="N952" s="36">
        <v>-7.8750003012828529E-5</v>
      </c>
      <c r="O952" s="4">
        <f t="shared" ca="1" si="111"/>
        <v>5.4802048467401925E-3</v>
      </c>
      <c r="Q952" s="19">
        <f t="shared" si="109"/>
        <v>37118.953999999998</v>
      </c>
    </row>
    <row r="953" spans="1:17" x14ac:dyDescent="0.2">
      <c r="A953" s="65" t="s">
        <v>2271</v>
      </c>
      <c r="B953" s="70" t="s">
        <v>2232</v>
      </c>
      <c r="C953" s="65">
        <v>52137.457499999997</v>
      </c>
      <c r="D953" s="65" t="s">
        <v>2272</v>
      </c>
      <c r="E953" s="1">
        <f t="shared" si="107"/>
        <v>16625.005439805376</v>
      </c>
      <c r="F953" s="1">
        <f t="shared" si="108"/>
        <v>16625</v>
      </c>
      <c r="M953" s="4"/>
      <c r="N953" s="36">
        <v>3.4212499958812259E-3</v>
      </c>
      <c r="O953" s="4">
        <f t="shared" ca="1" si="111"/>
        <v>5.4802048467401925E-3</v>
      </c>
      <c r="Q953" s="19">
        <f t="shared" si="109"/>
        <v>37118.957499999997</v>
      </c>
    </row>
    <row r="954" spans="1:17" x14ac:dyDescent="0.2">
      <c r="A954" s="65" t="s">
        <v>2271</v>
      </c>
      <c r="B954" s="70" t="s">
        <v>2232</v>
      </c>
      <c r="C954" s="65">
        <v>52137.459600000002</v>
      </c>
      <c r="D954" s="65" t="s">
        <v>2272</v>
      </c>
      <c r="E954" s="1">
        <f t="shared" si="107"/>
        <v>16625.008778816358</v>
      </c>
      <c r="F954" s="1">
        <f t="shared" si="108"/>
        <v>16625</v>
      </c>
      <c r="M954" s="4"/>
      <c r="N954" s="36">
        <v>5.5212500010384247E-3</v>
      </c>
      <c r="O954" s="4">
        <f t="shared" ca="1" si="111"/>
        <v>5.4802048467401925E-3</v>
      </c>
      <c r="Q954" s="19">
        <f t="shared" si="109"/>
        <v>37118.959600000002</v>
      </c>
    </row>
    <row r="955" spans="1:17" x14ac:dyDescent="0.2">
      <c r="A955" s="65" t="s">
        <v>2271</v>
      </c>
      <c r="B955" s="70" t="s">
        <v>2232</v>
      </c>
      <c r="C955" s="65">
        <v>52137.465100000001</v>
      </c>
      <c r="D955" s="65" t="s">
        <v>2272</v>
      </c>
      <c r="E955" s="1">
        <f t="shared" si="107"/>
        <v>16625.017523845108</v>
      </c>
      <c r="F955" s="1">
        <f t="shared" si="108"/>
        <v>16625</v>
      </c>
      <c r="M955" s="4"/>
      <c r="N955" s="36">
        <v>1.1021250000339933E-2</v>
      </c>
      <c r="O955" s="4">
        <f t="shared" ca="1" si="111"/>
        <v>5.4802048467401925E-3</v>
      </c>
      <c r="Q955" s="19">
        <f t="shared" si="109"/>
        <v>37118.965100000001</v>
      </c>
    </row>
    <row r="956" spans="1:17" x14ac:dyDescent="0.2">
      <c r="A956" s="65" t="s">
        <v>2271</v>
      </c>
      <c r="B956" s="70" t="s">
        <v>2232</v>
      </c>
      <c r="C956" s="65">
        <v>52137.469299999997</v>
      </c>
      <c r="D956" s="65" t="s">
        <v>2272</v>
      </c>
      <c r="E956" s="1">
        <f t="shared" si="107"/>
        <v>16625.024201867054</v>
      </c>
      <c r="F956" s="1">
        <f t="shared" si="108"/>
        <v>16625</v>
      </c>
      <c r="M956" s="4"/>
      <c r="N956" s="36">
        <v>1.5221249996102415E-2</v>
      </c>
      <c r="O956" s="4">
        <f t="shared" ca="1" si="111"/>
        <v>5.4802048467401925E-3</v>
      </c>
      <c r="Q956" s="19">
        <f t="shared" si="109"/>
        <v>37118.969299999997</v>
      </c>
    </row>
    <row r="957" spans="1:17" x14ac:dyDescent="0.2">
      <c r="A957" s="65" t="s">
        <v>2271</v>
      </c>
      <c r="B957" s="70" t="s">
        <v>2232</v>
      </c>
      <c r="C957" s="65">
        <v>52137.472800000003</v>
      </c>
      <c r="D957" s="65" t="s">
        <v>2272</v>
      </c>
      <c r="E957" s="1">
        <f t="shared" si="107"/>
        <v>16625.02976688536</v>
      </c>
      <c r="F957" s="1">
        <f t="shared" si="108"/>
        <v>16625</v>
      </c>
      <c r="M957" s="4"/>
      <c r="N957" s="36">
        <v>1.8721250002272427E-2</v>
      </c>
      <c r="O957" s="4">
        <f t="shared" ca="1" si="111"/>
        <v>5.4802048467401925E-3</v>
      </c>
      <c r="Q957" s="19">
        <f t="shared" si="109"/>
        <v>37118.972800000003</v>
      </c>
    </row>
    <row r="958" spans="1:17" x14ac:dyDescent="0.2">
      <c r="A958" s="65" t="s">
        <v>2271</v>
      </c>
      <c r="B958" s="70" t="s">
        <v>2232</v>
      </c>
      <c r="C958" s="65">
        <v>52137.4735</v>
      </c>
      <c r="D958" s="65" t="s">
        <v>2272</v>
      </c>
      <c r="E958" s="1">
        <f t="shared" si="107"/>
        <v>16625.030879889015</v>
      </c>
      <c r="F958" s="1">
        <f t="shared" si="108"/>
        <v>16625</v>
      </c>
      <c r="M958" s="4"/>
      <c r="N958" s="36">
        <v>1.9421249999140855E-2</v>
      </c>
      <c r="O958" s="4">
        <f t="shared" ca="1" si="111"/>
        <v>5.4802048467401925E-3</v>
      </c>
      <c r="Q958" s="19">
        <f t="shared" si="109"/>
        <v>37118.9735</v>
      </c>
    </row>
    <row r="959" spans="1:17" x14ac:dyDescent="0.2">
      <c r="A959" s="65" t="s">
        <v>2271</v>
      </c>
      <c r="B959" s="70" t="s">
        <v>2232</v>
      </c>
      <c r="C959" s="65">
        <v>52137.475599999998</v>
      </c>
      <c r="D959" s="65" t="s">
        <v>2272</v>
      </c>
      <c r="E959" s="1">
        <f t="shared" si="107"/>
        <v>16625.034218899989</v>
      </c>
      <c r="F959" s="1">
        <f t="shared" si="108"/>
        <v>16625</v>
      </c>
      <c r="M959" s="4"/>
      <c r="N959" s="36">
        <v>2.1521249997022096E-2</v>
      </c>
      <c r="O959" s="4">
        <f t="shared" ca="1" si="111"/>
        <v>5.4802048467401925E-3</v>
      </c>
      <c r="Q959" s="19">
        <f t="shared" si="109"/>
        <v>37118.975599999998</v>
      </c>
    </row>
    <row r="960" spans="1:17" x14ac:dyDescent="0.2">
      <c r="A960" s="65" t="s">
        <v>2271</v>
      </c>
      <c r="B960" s="70" t="s">
        <v>2232</v>
      </c>
      <c r="C960" s="65">
        <v>52137.476300000002</v>
      </c>
      <c r="D960" s="65" t="s">
        <v>2272</v>
      </c>
      <c r="E960" s="1">
        <f t="shared" si="107"/>
        <v>16625.035331903655</v>
      </c>
      <c r="F960" s="1">
        <f t="shared" si="108"/>
        <v>16625</v>
      </c>
      <c r="M960" s="4"/>
      <c r="N960" s="36">
        <v>2.2221250001166482E-2</v>
      </c>
      <c r="O960" s="4">
        <f t="shared" ca="1" si="111"/>
        <v>5.4802048467401925E-3</v>
      </c>
      <c r="Q960" s="19">
        <f t="shared" si="109"/>
        <v>37118.976300000002</v>
      </c>
    </row>
    <row r="961" spans="1:17" x14ac:dyDescent="0.2">
      <c r="A961" s="61" t="s">
        <v>2190</v>
      </c>
      <c r="B961" s="62"/>
      <c r="C961" s="63">
        <v>52186.515399999997</v>
      </c>
      <c r="D961" s="72">
        <v>1E-4</v>
      </c>
      <c r="E961" s="1">
        <f t="shared" si="107"/>
        <v>16703.007757237992</v>
      </c>
      <c r="F961" s="1">
        <f t="shared" si="108"/>
        <v>16703</v>
      </c>
      <c r="G961" s="1">
        <f>C961-(C$7+F961*C$8)</f>
        <v>4.8787499908939935E-3</v>
      </c>
      <c r="I961" s="1">
        <f>+G961</f>
        <v>4.8787499908939935E-3</v>
      </c>
      <c r="M961" s="4"/>
      <c r="O961" s="4">
        <f t="shared" ca="1" si="111"/>
        <v>5.4616844992027447E-3</v>
      </c>
      <c r="Q961" s="19">
        <f t="shared" si="109"/>
        <v>37168.015399999997</v>
      </c>
    </row>
    <row r="962" spans="1:17" x14ac:dyDescent="0.2">
      <c r="A962" s="65" t="s">
        <v>2236</v>
      </c>
      <c r="B962" s="71"/>
      <c r="C962" s="65">
        <v>52229.283300000003</v>
      </c>
      <c r="D962" s="65">
        <v>1E-4</v>
      </c>
      <c r="E962" s="1">
        <f t="shared" si="107"/>
        <v>16771.008941791897</v>
      </c>
      <c r="F962" s="1">
        <f t="shared" si="108"/>
        <v>16771</v>
      </c>
      <c r="G962" s="1">
        <f>C962-(C$7+F962*C$8)</f>
        <v>5.6237500029965304E-3</v>
      </c>
      <c r="I962" s="1">
        <f>G962</f>
        <v>5.6237500029965304E-3</v>
      </c>
      <c r="M962" s="4"/>
      <c r="O962" s="4">
        <f t="shared" ca="1" si="111"/>
        <v>5.4455385551957381E-3</v>
      </c>
      <c r="Q962" s="19">
        <f t="shared" si="109"/>
        <v>37210.783300000003</v>
      </c>
    </row>
    <row r="963" spans="1:17" x14ac:dyDescent="0.2">
      <c r="A963" s="61" t="s">
        <v>2234</v>
      </c>
      <c r="B963" s="62" t="s">
        <v>2232</v>
      </c>
      <c r="C963" s="63">
        <v>52251.295100000003</v>
      </c>
      <c r="D963" s="65">
        <v>1E-4</v>
      </c>
      <c r="E963" s="1">
        <f t="shared" si="107"/>
        <v>16806.007818850707</v>
      </c>
      <c r="F963" s="1">
        <f t="shared" si="108"/>
        <v>16806</v>
      </c>
      <c r="G963" s="1">
        <f>C963-(C$7+F963*C$8)</f>
        <v>4.9175000021932647E-3</v>
      </c>
      <c r="I963" s="1">
        <f>G963</f>
        <v>4.9175000021932647E-3</v>
      </c>
      <c r="M963" s="4"/>
      <c r="O963" s="4">
        <f t="shared" ca="1" si="111"/>
        <v>5.4372281428391915E-3</v>
      </c>
      <c r="Q963" s="19">
        <f t="shared" si="109"/>
        <v>37232.795100000003</v>
      </c>
    </row>
    <row r="964" spans="1:17" x14ac:dyDescent="0.2">
      <c r="A964" s="65" t="s">
        <v>2271</v>
      </c>
      <c r="B964" s="70" t="s">
        <v>2232</v>
      </c>
      <c r="C964" s="65">
        <v>52464.510300000002</v>
      </c>
      <c r="D964" s="65" t="s">
        <v>2272</v>
      </c>
      <c r="E964" s="1">
        <f t="shared" si="107"/>
        <v>17145.02110135687</v>
      </c>
      <c r="F964" s="1">
        <f t="shared" si="108"/>
        <v>17145</v>
      </c>
      <c r="M964" s="4"/>
      <c r="N964" s="36">
        <v>1.3271249998069834E-2</v>
      </c>
      <c r="O964" s="4">
        <f t="shared" ca="1" si="111"/>
        <v>5.3567358631572051E-3</v>
      </c>
      <c r="Q964" s="19">
        <f t="shared" si="109"/>
        <v>37446.010300000002</v>
      </c>
    </row>
    <row r="965" spans="1:17" x14ac:dyDescent="0.2">
      <c r="A965" s="61" t="s">
        <v>2234</v>
      </c>
      <c r="B965" s="62" t="s">
        <v>2232</v>
      </c>
      <c r="C965" s="63">
        <v>52481.483800000002</v>
      </c>
      <c r="D965" s="65">
        <v>1E-4</v>
      </c>
      <c r="E965" s="1">
        <f t="shared" si="107"/>
        <v>17172.009055079769</v>
      </c>
      <c r="F965" s="1">
        <f t="shared" si="108"/>
        <v>17172</v>
      </c>
      <c r="G965" s="1">
        <f t="shared" ref="G965:G970" si="114">C965-(C$7+F965*C$8)</f>
        <v>5.6949999998323619E-3</v>
      </c>
      <c r="I965" s="1">
        <f>G965</f>
        <v>5.6949999998323619E-3</v>
      </c>
      <c r="M965" s="4"/>
      <c r="O965" s="4">
        <f t="shared" ca="1" si="111"/>
        <v>5.3503249736250114E-3</v>
      </c>
      <c r="Q965" s="19">
        <f t="shared" si="109"/>
        <v>37462.983800000002</v>
      </c>
    </row>
    <row r="966" spans="1:17" x14ac:dyDescent="0.2">
      <c r="A966" s="69" t="s">
        <v>2230</v>
      </c>
      <c r="B966" s="62"/>
      <c r="C966" s="63">
        <v>52566.702400000002</v>
      </c>
      <c r="D966" s="63">
        <v>2.0000000000000001E-4</v>
      </c>
      <c r="E966" s="1">
        <f t="shared" si="107"/>
        <v>17307.507074529505</v>
      </c>
      <c r="F966" s="1">
        <f t="shared" si="108"/>
        <v>17307.5</v>
      </c>
      <c r="G966" s="1">
        <f t="shared" si="114"/>
        <v>4.4493749956018291E-3</v>
      </c>
      <c r="L966" s="20">
        <f>G966</f>
        <v>4.4493749956018291E-3</v>
      </c>
      <c r="M966" s="21"/>
      <c r="N966" s="20"/>
      <c r="O966" s="4">
        <f t="shared" ca="1" si="111"/>
        <v>5.3181518057875219E-3</v>
      </c>
      <c r="Q966" s="19">
        <f t="shared" si="109"/>
        <v>37548.202400000002</v>
      </c>
    </row>
    <row r="967" spans="1:17" x14ac:dyDescent="0.2">
      <c r="A967" s="61" t="s">
        <v>2225</v>
      </c>
      <c r="B967" s="62" t="s">
        <v>2226</v>
      </c>
      <c r="C967" s="63">
        <v>52577.399100000002</v>
      </c>
      <c r="D967" s="63">
        <v>6.9999999999999999E-4</v>
      </c>
      <c r="E967" s="1">
        <f t="shared" si="107"/>
        <v>17324.51488344268</v>
      </c>
      <c r="F967" s="1">
        <f t="shared" si="108"/>
        <v>17324.5</v>
      </c>
      <c r="G967" s="1">
        <f t="shared" si="114"/>
        <v>9.3606250011362135E-3</v>
      </c>
      <c r="I967" s="1">
        <f>G967</f>
        <v>9.3606250011362135E-3</v>
      </c>
      <c r="M967" s="4"/>
      <c r="O967" s="4">
        <f t="shared" ca="1" si="111"/>
        <v>5.3141153197857702E-3</v>
      </c>
      <c r="Q967" s="19">
        <f t="shared" si="109"/>
        <v>37558.899100000002</v>
      </c>
    </row>
    <row r="968" spans="1:17" x14ac:dyDescent="0.2">
      <c r="A968" s="28" t="s">
        <v>2235</v>
      </c>
      <c r="B968" s="71" t="s">
        <v>2226</v>
      </c>
      <c r="C968" s="72">
        <v>52860.411999999997</v>
      </c>
      <c r="D968" s="72">
        <v>1E-3</v>
      </c>
      <c r="E968" s="1">
        <f t="shared" si="107"/>
        <v>17774.506873791339</v>
      </c>
      <c r="F968" s="1">
        <f t="shared" si="108"/>
        <v>17774.5</v>
      </c>
      <c r="G968" s="1">
        <f t="shared" si="114"/>
        <v>4.3231249946984462E-3</v>
      </c>
      <c r="I968" s="1">
        <f>G968</f>
        <v>4.3231249946984462E-3</v>
      </c>
      <c r="M968" s="4"/>
      <c r="O968" s="4">
        <f t="shared" ca="1" si="111"/>
        <v>5.2072671609158776E-3</v>
      </c>
      <c r="Q968" s="19">
        <f t="shared" si="109"/>
        <v>37841.911999999997</v>
      </c>
    </row>
    <row r="969" spans="1:17" x14ac:dyDescent="0.2">
      <c r="A969" s="73" t="s">
        <v>2256</v>
      </c>
      <c r="B969" s="71"/>
      <c r="C969" s="65">
        <v>52864.500699999997</v>
      </c>
      <c r="D969" s="65">
        <v>1.1999999999999999E-3</v>
      </c>
      <c r="E969" s="1">
        <f t="shared" si="107"/>
        <v>17781.007928163555</v>
      </c>
      <c r="F969" s="1">
        <f t="shared" si="108"/>
        <v>17781</v>
      </c>
      <c r="G969" s="1">
        <f t="shared" si="114"/>
        <v>4.986249994544778E-3</v>
      </c>
      <c r="I969" s="1">
        <f>G969</f>
        <v>4.986249994544778E-3</v>
      </c>
      <c r="M969" s="4"/>
      <c r="O969" s="4">
        <f t="shared" ca="1" si="111"/>
        <v>5.20572379862109E-3</v>
      </c>
      <c r="Q969" s="19">
        <f t="shared" si="109"/>
        <v>37846.000699999997</v>
      </c>
    </row>
    <row r="970" spans="1:17" x14ac:dyDescent="0.2">
      <c r="A970" s="57" t="s">
        <v>2239</v>
      </c>
      <c r="B970" s="74" t="s">
        <v>2232</v>
      </c>
      <c r="C970" s="75">
        <v>52893.4306</v>
      </c>
      <c r="D970" s="75">
        <v>1E-4</v>
      </c>
      <c r="E970" s="1">
        <f t="shared" si="107"/>
        <v>17827.006620384262</v>
      </c>
      <c r="F970" s="1">
        <f t="shared" si="108"/>
        <v>17827</v>
      </c>
      <c r="G970" s="1">
        <f t="shared" si="114"/>
        <v>4.163749996223487E-3</v>
      </c>
      <c r="I970" s="1">
        <f>G970</f>
        <v>4.163749996223487E-3</v>
      </c>
      <c r="M970" s="4"/>
      <c r="O970" s="4">
        <f t="shared" ca="1" si="111"/>
        <v>5.1948015423810565E-3</v>
      </c>
      <c r="Q970" s="19">
        <f t="shared" si="109"/>
        <v>37874.9306</v>
      </c>
    </row>
    <row r="971" spans="1:17" x14ac:dyDescent="0.2">
      <c r="A971" s="65" t="s">
        <v>2271</v>
      </c>
      <c r="B971" s="70" t="s">
        <v>2232</v>
      </c>
      <c r="C971" s="65">
        <v>52900.34906</v>
      </c>
      <c r="D971" s="65">
        <v>1.4E-3</v>
      </c>
      <c r="E971" s="1">
        <f t="shared" si="107"/>
        <v>17838.007007948036</v>
      </c>
      <c r="F971" s="1">
        <f t="shared" si="108"/>
        <v>17838</v>
      </c>
      <c r="M971" s="4"/>
      <c r="N971" s="36">
        <v>4.4074999968870543E-3</v>
      </c>
      <c r="O971" s="4">
        <f t="shared" ca="1" si="111"/>
        <v>5.1921896984975704E-3</v>
      </c>
      <c r="Q971" s="19">
        <f t="shared" si="109"/>
        <v>37881.84906</v>
      </c>
    </row>
    <row r="972" spans="1:17" x14ac:dyDescent="0.2">
      <c r="A972" s="73" t="s">
        <v>2253</v>
      </c>
      <c r="B972" s="76"/>
      <c r="C972" s="65">
        <v>52950.663</v>
      </c>
      <c r="D972" s="65">
        <v>1.2999999999999999E-3</v>
      </c>
      <c r="E972" s="1">
        <f t="shared" si="107"/>
        <v>17918.006435546155</v>
      </c>
      <c r="F972" s="1">
        <f t="shared" si="108"/>
        <v>17918</v>
      </c>
      <c r="G972" s="1">
        <f t="shared" ref="G972:G982" si="115">C972-(C$7+F972*C$8)</f>
        <v>4.0474999987054616E-3</v>
      </c>
      <c r="I972" s="1">
        <f t="shared" ref="I972:I978" si="116">G972</f>
        <v>4.0474999987054616E-3</v>
      </c>
      <c r="M972" s="4"/>
      <c r="O972" s="4">
        <f t="shared" ca="1" si="111"/>
        <v>5.1731944702540335E-3</v>
      </c>
      <c r="Q972" s="19">
        <f t="shared" si="109"/>
        <v>37932.163</v>
      </c>
    </row>
    <row r="973" spans="1:17" x14ac:dyDescent="0.2">
      <c r="A973" s="73" t="s">
        <v>2253</v>
      </c>
      <c r="B973" s="76"/>
      <c r="C973" s="65">
        <v>52983.366000000002</v>
      </c>
      <c r="D973" s="65">
        <v>0</v>
      </c>
      <c r="E973" s="1">
        <f t="shared" si="107"/>
        <v>17970.004376489385</v>
      </c>
      <c r="F973" s="1">
        <f t="shared" si="108"/>
        <v>17970</v>
      </c>
      <c r="G973" s="1">
        <f t="shared" si="115"/>
        <v>2.7524999968591146E-3</v>
      </c>
      <c r="I973" s="1">
        <f t="shared" si="116"/>
        <v>2.7524999968591146E-3</v>
      </c>
      <c r="M973" s="4"/>
      <c r="O973" s="4">
        <f t="shared" ca="1" si="111"/>
        <v>5.1608475718957353E-3</v>
      </c>
      <c r="Q973" s="19">
        <f t="shared" si="109"/>
        <v>37964.866000000002</v>
      </c>
    </row>
    <row r="974" spans="1:17" x14ac:dyDescent="0.2">
      <c r="A974" s="73" t="s">
        <v>2255</v>
      </c>
      <c r="B974" s="71" t="s">
        <v>2232</v>
      </c>
      <c r="C974" s="72">
        <v>53290.601000000002</v>
      </c>
      <c r="D974" s="72">
        <v>6.9999999999999999E-4</v>
      </c>
      <c r="E974" s="1">
        <f t="shared" si="107"/>
        <v>18458.509632450416</v>
      </c>
      <c r="F974" s="1">
        <f t="shared" si="108"/>
        <v>18458.5</v>
      </c>
      <c r="G974" s="1">
        <f t="shared" si="115"/>
        <v>6.0581249999813735E-3</v>
      </c>
      <c r="I974" s="1">
        <f t="shared" si="116"/>
        <v>6.0581249999813735E-3</v>
      </c>
      <c r="M974" s="4"/>
      <c r="O974" s="4">
        <f t="shared" ca="1" si="111"/>
        <v>5.04485795943364E-3</v>
      </c>
      <c r="Q974" s="19">
        <f t="shared" si="109"/>
        <v>38272.101000000002</v>
      </c>
    </row>
    <row r="975" spans="1:17" x14ac:dyDescent="0.2">
      <c r="A975" s="73" t="s">
        <v>2255</v>
      </c>
      <c r="B975" s="71" t="s">
        <v>2226</v>
      </c>
      <c r="C975" s="72">
        <v>53291.542999999998</v>
      </c>
      <c r="D975" s="72">
        <v>6.9999999999999999E-4</v>
      </c>
      <c r="E975" s="1">
        <f t="shared" si="107"/>
        <v>18460.007417374378</v>
      </c>
      <c r="F975" s="1">
        <f t="shared" si="108"/>
        <v>18460</v>
      </c>
      <c r="G975" s="1">
        <f t="shared" si="115"/>
        <v>4.6649999931105413E-3</v>
      </c>
      <c r="I975" s="1">
        <f t="shared" si="116"/>
        <v>4.6649999931105413E-3</v>
      </c>
      <c r="M975" s="4"/>
      <c r="O975" s="4">
        <f t="shared" ca="1" si="111"/>
        <v>5.0445017989040738E-3</v>
      </c>
      <c r="Q975" s="19">
        <f t="shared" si="109"/>
        <v>38273.042999999998</v>
      </c>
    </row>
    <row r="976" spans="1:17" x14ac:dyDescent="0.2">
      <c r="A976" s="73" t="s">
        <v>2256</v>
      </c>
      <c r="B976" s="71"/>
      <c r="C976" s="65">
        <v>53334.312299999998</v>
      </c>
      <c r="D976" s="65">
        <v>4.0000000000000002E-4</v>
      </c>
      <c r="E976" s="1">
        <f t="shared" si="107"/>
        <v>18528.010827935588</v>
      </c>
      <c r="F976" s="1">
        <f t="shared" si="108"/>
        <v>18528</v>
      </c>
      <c r="G976" s="1">
        <f t="shared" si="115"/>
        <v>6.8099999989499338E-3</v>
      </c>
      <c r="I976" s="1">
        <f t="shared" si="116"/>
        <v>6.8099999989499338E-3</v>
      </c>
      <c r="M976" s="4"/>
      <c r="O976" s="4">
        <f t="shared" ca="1" si="111"/>
        <v>5.028355854897068E-3</v>
      </c>
      <c r="Q976" s="19">
        <f t="shared" si="109"/>
        <v>38315.812299999998</v>
      </c>
    </row>
    <row r="977" spans="1:17" x14ac:dyDescent="0.2">
      <c r="A977" s="73" t="s">
        <v>2238</v>
      </c>
      <c r="B977" s="71" t="s">
        <v>2232</v>
      </c>
      <c r="C977" s="72">
        <v>53529.907700000003</v>
      </c>
      <c r="D977" s="72">
        <v>5.0000000000000001E-4</v>
      </c>
      <c r="E977" s="1">
        <f t="shared" si="107"/>
        <v>18839.008536340563</v>
      </c>
      <c r="F977" s="1">
        <f t="shared" si="108"/>
        <v>18839</v>
      </c>
      <c r="G977" s="1">
        <f t="shared" si="115"/>
        <v>5.3687499967054464E-3</v>
      </c>
      <c r="I977" s="1">
        <f t="shared" si="116"/>
        <v>5.3687499967054464E-3</v>
      </c>
      <c r="M977" s="4"/>
      <c r="O977" s="4">
        <f t="shared" ca="1" si="111"/>
        <v>4.9545119051003202E-3</v>
      </c>
      <c r="Q977" s="19">
        <f t="shared" si="109"/>
        <v>38511.407700000003</v>
      </c>
    </row>
    <row r="978" spans="1:17" x14ac:dyDescent="0.2">
      <c r="A978" s="73" t="s">
        <v>2238</v>
      </c>
      <c r="B978" s="71" t="s">
        <v>2232</v>
      </c>
      <c r="C978" s="72">
        <v>53553.805899999999</v>
      </c>
      <c r="D978" s="72">
        <v>5.9999999999999995E-4</v>
      </c>
      <c r="E978" s="1">
        <f t="shared" si="107"/>
        <v>18877.006799259849</v>
      </c>
      <c r="F978" s="1">
        <f t="shared" si="108"/>
        <v>18877</v>
      </c>
      <c r="G978" s="1">
        <f t="shared" si="115"/>
        <v>4.2762499942909926E-3</v>
      </c>
      <c r="I978" s="1">
        <f t="shared" si="116"/>
        <v>4.2762499942909926E-3</v>
      </c>
      <c r="M978" s="4"/>
      <c r="O978" s="4">
        <f t="shared" ca="1" si="111"/>
        <v>4.9454891716846404E-3</v>
      </c>
      <c r="Q978" s="19">
        <f t="shared" si="109"/>
        <v>38535.305899999999</v>
      </c>
    </row>
    <row r="979" spans="1:17" x14ac:dyDescent="0.2">
      <c r="A979" s="76" t="s">
        <v>2276</v>
      </c>
      <c r="B979" s="71" t="s">
        <v>2226</v>
      </c>
      <c r="C979" s="72">
        <v>53592.486299999997</v>
      </c>
      <c r="D979" s="65">
        <v>5.9999999999999995E-4</v>
      </c>
      <c r="E979" s="1">
        <f t="shared" si="107"/>
        <v>18938.508837447793</v>
      </c>
      <c r="F979" s="1">
        <f t="shared" si="108"/>
        <v>18938.5</v>
      </c>
      <c r="G979" s="1">
        <f t="shared" si="115"/>
        <v>5.5581249980605207E-3</v>
      </c>
      <c r="M979" s="4"/>
      <c r="N979" s="1">
        <f>G979</f>
        <v>5.5581249980605207E-3</v>
      </c>
      <c r="O979" s="4">
        <f t="shared" ca="1" si="111"/>
        <v>4.9308865899724214E-3</v>
      </c>
      <c r="Q979" s="19">
        <f t="shared" si="109"/>
        <v>38573.986299999997</v>
      </c>
    </row>
    <row r="980" spans="1:17" x14ac:dyDescent="0.2">
      <c r="A980" s="73" t="s">
        <v>2254</v>
      </c>
      <c r="B980" s="71" t="s">
        <v>2232</v>
      </c>
      <c r="C980" s="72">
        <v>53649.403039999997</v>
      </c>
      <c r="D980" s="65">
        <v>6.9999999999999994E-5</v>
      </c>
      <c r="E980" s="1">
        <f t="shared" si="107"/>
        <v>19029.006751559689</v>
      </c>
      <c r="F980" s="1">
        <f t="shared" si="108"/>
        <v>19029</v>
      </c>
      <c r="G980" s="1">
        <f t="shared" si="115"/>
        <v>4.2462499914108776E-3</v>
      </c>
      <c r="I980" s="1">
        <f>G980</f>
        <v>4.2462499914108776E-3</v>
      </c>
      <c r="M980" s="4"/>
      <c r="O980" s="4">
        <f t="shared" ca="1" si="111"/>
        <v>4.9093982380219205E-3</v>
      </c>
      <c r="Q980" s="19">
        <f t="shared" si="109"/>
        <v>38630.903039999997</v>
      </c>
    </row>
    <row r="981" spans="1:17" x14ac:dyDescent="0.2">
      <c r="A981" s="28" t="s">
        <v>2259</v>
      </c>
      <c r="B981" s="76"/>
      <c r="C981" s="65">
        <v>53661.352500000001</v>
      </c>
      <c r="D981" s="65">
        <v>5.0000000000000001E-4</v>
      </c>
      <c r="E981" s="1">
        <f t="shared" ref="E981:E1028" si="117">(C981-C$7)/C$8</f>
        <v>19048.006455421219</v>
      </c>
      <c r="F981" s="1">
        <f t="shared" ref="F981:F1028" si="118">ROUND(2*E981,0)/2</f>
        <v>19048</v>
      </c>
      <c r="G981" s="1">
        <f t="shared" si="115"/>
        <v>4.0599999992991798E-3</v>
      </c>
      <c r="I981" s="1">
        <f>G981</f>
        <v>4.0599999992991798E-3</v>
      </c>
      <c r="M981" s="4"/>
      <c r="O981" s="4">
        <f t="shared" ca="1" si="111"/>
        <v>4.9048868713140806E-3</v>
      </c>
      <c r="Q981" s="19">
        <f t="shared" ref="Q981:Q1028" si="119">+C981-15018.5</f>
        <v>38642.852500000001</v>
      </c>
    </row>
    <row r="982" spans="1:17" x14ac:dyDescent="0.2">
      <c r="A982" s="28" t="s">
        <v>2259</v>
      </c>
      <c r="B982" s="70" t="s">
        <v>2226</v>
      </c>
      <c r="C982" s="65">
        <v>53716.382899999997</v>
      </c>
      <c r="D982" s="65">
        <v>2.5999999999999999E-3</v>
      </c>
      <c r="E982" s="1">
        <f t="shared" si="117"/>
        <v>19135.50507907294</v>
      </c>
      <c r="F982" s="1">
        <f t="shared" si="118"/>
        <v>19135.5</v>
      </c>
      <c r="G982" s="1">
        <f t="shared" si="115"/>
        <v>3.1943749927449971E-3</v>
      </c>
      <c r="I982" s="1">
        <f>G982</f>
        <v>3.1943749927449971E-3</v>
      </c>
      <c r="M982" s="4"/>
      <c r="O982" s="4">
        <f t="shared" ca="1" si="111"/>
        <v>4.8841108404227129E-3</v>
      </c>
      <c r="Q982" s="19">
        <f t="shared" si="119"/>
        <v>38697.882899999997</v>
      </c>
    </row>
    <row r="983" spans="1:17" x14ac:dyDescent="0.2">
      <c r="A983" s="28" t="s">
        <v>2289</v>
      </c>
      <c r="B983" s="70" t="s">
        <v>2232</v>
      </c>
      <c r="C983" s="65">
        <v>53722.359799999998</v>
      </c>
      <c r="D983" s="65" t="s">
        <v>2290</v>
      </c>
      <c r="E983" s="1">
        <f t="shared" si="117"/>
        <v>19145.008381315049</v>
      </c>
      <c r="F983" s="1">
        <f t="shared" si="118"/>
        <v>19145</v>
      </c>
      <c r="M983" s="4">
        <f>C983-(C$7+F983*C$8)</f>
        <v>5.2712499964400195E-3</v>
      </c>
      <c r="N983" s="1">
        <f>M983</f>
        <v>5.2712499964400195E-3</v>
      </c>
      <c r="O983" s="4">
        <f t="shared" ca="1" si="111"/>
        <v>4.8818551570687929E-3</v>
      </c>
      <c r="Q983" s="19">
        <f t="shared" si="119"/>
        <v>38703.859799999998</v>
      </c>
    </row>
    <row r="984" spans="1:17" x14ac:dyDescent="0.2">
      <c r="A984" s="28" t="s">
        <v>2260</v>
      </c>
      <c r="B984" s="71" t="s">
        <v>2232</v>
      </c>
      <c r="C984" s="72">
        <v>53983.365599999997</v>
      </c>
      <c r="D984" s="72">
        <v>2.9999999999999997E-4</v>
      </c>
      <c r="E984" s="1">
        <f t="shared" si="117"/>
        <v>19560.008967629474</v>
      </c>
      <c r="F984" s="1">
        <f t="shared" si="118"/>
        <v>19560</v>
      </c>
      <c r="G984" s="1">
        <f>C984-(C$7+F984*C$8)</f>
        <v>5.6399999957648106E-3</v>
      </c>
      <c r="I984" s="1">
        <f>G984</f>
        <v>5.6399999957648106E-3</v>
      </c>
      <c r="M984" s="4"/>
      <c r="O984" s="4">
        <f t="shared" ca="1" si="111"/>
        <v>4.7833174105554469E-3</v>
      </c>
      <c r="Q984" s="19">
        <f t="shared" si="119"/>
        <v>38964.865599999997</v>
      </c>
    </row>
    <row r="985" spans="1:17" x14ac:dyDescent="0.2">
      <c r="A985" s="28" t="s">
        <v>2260</v>
      </c>
      <c r="B985" s="71" t="s">
        <v>2226</v>
      </c>
      <c r="C985" s="72">
        <v>54016.383800000003</v>
      </c>
      <c r="D985" s="72">
        <v>4.0000000000000002E-4</v>
      </c>
      <c r="E985" s="1">
        <f t="shared" si="117"/>
        <v>19612.508078220308</v>
      </c>
      <c r="F985" s="1">
        <f t="shared" si="118"/>
        <v>19612.5</v>
      </c>
      <c r="G985" s="1">
        <f>C985-(C$7+F985*C$8)</f>
        <v>5.0806250001187436E-3</v>
      </c>
      <c r="I985" s="1">
        <f>G985</f>
        <v>5.0806250001187436E-3</v>
      </c>
      <c r="M985" s="4"/>
      <c r="O985" s="4">
        <f t="shared" ca="1" si="111"/>
        <v>4.7708517920206266E-3</v>
      </c>
      <c r="Q985" s="19">
        <f t="shared" si="119"/>
        <v>38997.883800000003</v>
      </c>
    </row>
    <row r="986" spans="1:17" x14ac:dyDescent="0.2">
      <c r="A986" s="28" t="s">
        <v>2260</v>
      </c>
      <c r="B986" s="71" t="s">
        <v>2226</v>
      </c>
      <c r="C986" s="72">
        <v>54055.379500000003</v>
      </c>
      <c r="D986" s="72">
        <v>2.0000000000000001E-4</v>
      </c>
      <c r="E986" s="1">
        <f t="shared" si="117"/>
        <v>19674.511445056374</v>
      </c>
      <c r="F986" s="1">
        <f t="shared" si="118"/>
        <v>19674.5</v>
      </c>
      <c r="G986" s="1">
        <f>C986-(C$7+F986*C$8)</f>
        <v>7.1981250002863817E-3</v>
      </c>
      <c r="I986" s="1">
        <f>G986</f>
        <v>7.1981250002863817E-3</v>
      </c>
      <c r="M986" s="4"/>
      <c r="O986" s="4">
        <f t="shared" ca="1" si="111"/>
        <v>4.7561304901318855E-3</v>
      </c>
      <c r="Q986" s="19">
        <f t="shared" si="119"/>
        <v>39036.879500000003</v>
      </c>
    </row>
    <row r="987" spans="1:17" x14ac:dyDescent="0.2">
      <c r="A987" s="28" t="s">
        <v>2300</v>
      </c>
      <c r="B987" s="70" t="s">
        <v>2232</v>
      </c>
      <c r="C987" s="65">
        <v>54079.590799999998</v>
      </c>
      <c r="D987" s="65">
        <v>1E-4</v>
      </c>
      <c r="E987" s="1">
        <f t="shared" si="117"/>
        <v>19713.007538612277</v>
      </c>
      <c r="F987" s="1">
        <f t="shared" si="118"/>
        <v>19713</v>
      </c>
      <c r="M987" s="4">
        <f>C987-(C$7+F987*C$8)</f>
        <v>4.7412499916390516E-3</v>
      </c>
      <c r="N987" s="1">
        <f>M987</f>
        <v>4.7412499916390516E-3</v>
      </c>
      <c r="O987" s="4">
        <f t="shared" ca="1" si="111"/>
        <v>4.7469890365396837E-3</v>
      </c>
      <c r="Q987" s="19">
        <f t="shared" si="119"/>
        <v>39061.090799999998</v>
      </c>
    </row>
    <row r="988" spans="1:17" x14ac:dyDescent="0.2">
      <c r="A988" s="28" t="s">
        <v>2300</v>
      </c>
      <c r="B988" s="70" t="s">
        <v>2232</v>
      </c>
      <c r="C988" s="65">
        <v>54079.590900000003</v>
      </c>
      <c r="D988" s="65">
        <v>1E-4</v>
      </c>
      <c r="E988" s="1">
        <f t="shared" si="117"/>
        <v>19713.007697612808</v>
      </c>
      <c r="F988" s="1">
        <f t="shared" si="118"/>
        <v>19713</v>
      </c>
      <c r="M988" s="4">
        <f>C988-(C$7+F988*C$8)</f>
        <v>4.8412499963887967E-3</v>
      </c>
      <c r="N988" s="1">
        <f>M988</f>
        <v>4.8412499963887967E-3</v>
      </c>
      <c r="O988" s="4">
        <f t="shared" ca="1" si="111"/>
        <v>4.7469890365396837E-3</v>
      </c>
      <c r="Q988" s="19">
        <f t="shared" si="119"/>
        <v>39061.090900000003</v>
      </c>
    </row>
    <row r="989" spans="1:17" x14ac:dyDescent="0.2">
      <c r="A989" s="28" t="s">
        <v>2269</v>
      </c>
      <c r="B989" s="71" t="s">
        <v>2232</v>
      </c>
      <c r="C989" s="65">
        <v>54124.2454</v>
      </c>
      <c r="D989" s="65">
        <v>1E-4</v>
      </c>
      <c r="E989" s="1">
        <f t="shared" si="117"/>
        <v>19784.008586028223</v>
      </c>
      <c r="F989" s="1">
        <f t="shared" si="118"/>
        <v>19784</v>
      </c>
      <c r="G989" s="1">
        <f>C989-(C$7+F989*C$8)</f>
        <v>5.3999999945517629E-3</v>
      </c>
      <c r="I989" s="1">
        <f>G989</f>
        <v>5.3999999945517629E-3</v>
      </c>
      <c r="M989" s="4"/>
      <c r="O989" s="4">
        <f t="shared" ca="1" si="111"/>
        <v>4.7301307714735447E-3</v>
      </c>
      <c r="Q989" s="19">
        <f t="shared" si="119"/>
        <v>39105.7454</v>
      </c>
    </row>
    <row r="990" spans="1:17" x14ac:dyDescent="0.2">
      <c r="A990" s="65" t="s">
        <v>2274</v>
      </c>
      <c r="B990" s="70" t="s">
        <v>2232</v>
      </c>
      <c r="C990" s="65">
        <v>54298.465600000003</v>
      </c>
      <c r="D990" s="65">
        <v>3.0000000000000001E-3</v>
      </c>
      <c r="E990" s="1">
        <f t="shared" si="117"/>
        <v>20061.019614701985</v>
      </c>
      <c r="F990" s="1">
        <f t="shared" si="118"/>
        <v>20061</v>
      </c>
      <c r="M990" s="4"/>
      <c r="N990" s="36">
        <v>1.2336250001681037E-2</v>
      </c>
      <c r="O990" s="4">
        <f t="shared" ca="1" si="111"/>
        <v>4.6643597936802993E-3</v>
      </c>
      <c r="Q990" s="19">
        <f t="shared" si="119"/>
        <v>39279.965600000003</v>
      </c>
    </row>
    <row r="991" spans="1:17" x14ac:dyDescent="0.2">
      <c r="A991" s="65" t="s">
        <v>2274</v>
      </c>
      <c r="B991" s="70" t="s">
        <v>2232</v>
      </c>
      <c r="C991" s="65">
        <v>54298.476000000002</v>
      </c>
      <c r="D991" s="65">
        <v>4.0000000000000001E-3</v>
      </c>
      <c r="E991" s="1">
        <f t="shared" si="117"/>
        <v>20061.036150756347</v>
      </c>
      <c r="F991" s="1">
        <f t="shared" si="118"/>
        <v>20061</v>
      </c>
      <c r="M991" s="4"/>
      <c r="N991" s="36">
        <v>2.2736250000889413E-2</v>
      </c>
      <c r="O991" s="4">
        <f t="shared" ca="1" si="111"/>
        <v>4.6643597936802993E-3</v>
      </c>
      <c r="Q991" s="19">
        <f t="shared" si="119"/>
        <v>39279.976000000002</v>
      </c>
    </row>
    <row r="992" spans="1:17" x14ac:dyDescent="0.2">
      <c r="A992" s="28" t="s">
        <v>2289</v>
      </c>
      <c r="B992" s="70" t="s">
        <v>2232</v>
      </c>
      <c r="C992" s="65">
        <v>54394.683400000002</v>
      </c>
      <c r="D992" s="65">
        <v>1E-4</v>
      </c>
      <c r="E992" s="1">
        <f t="shared" si="117"/>
        <v>20214.006419646103</v>
      </c>
      <c r="F992" s="1">
        <f t="shared" si="118"/>
        <v>20214</v>
      </c>
      <c r="M992" s="4">
        <f>C992-(C$7+F992*C$8)</f>
        <v>4.0375000025960617E-3</v>
      </c>
      <c r="N992" s="1">
        <f>M992</f>
        <v>4.0375000025960617E-3</v>
      </c>
      <c r="O992" s="4">
        <f t="shared" ca="1" si="111"/>
        <v>4.6280314196645361E-3</v>
      </c>
      <c r="Q992" s="19">
        <f t="shared" si="119"/>
        <v>39376.183400000002</v>
      </c>
    </row>
    <row r="993" spans="1:17" x14ac:dyDescent="0.2">
      <c r="A993" s="28" t="s">
        <v>2288</v>
      </c>
      <c r="B993" s="70" t="s">
        <v>2232</v>
      </c>
      <c r="C993" s="65">
        <v>54641.853300000002</v>
      </c>
      <c r="D993" s="65">
        <v>1E-4</v>
      </c>
      <c r="E993" s="1">
        <f t="shared" si="117"/>
        <v>20607.007852638315</v>
      </c>
      <c r="F993" s="1">
        <f t="shared" si="118"/>
        <v>20607</v>
      </c>
      <c r="M993" s="4">
        <f>C993-(C$7+F993*C$8)</f>
        <v>4.9387500039301813E-3</v>
      </c>
      <c r="N993" s="1">
        <f>M993</f>
        <v>4.9387500039301813E-3</v>
      </c>
      <c r="O993" s="4">
        <f t="shared" ca="1" si="111"/>
        <v>4.5347173609181632E-3</v>
      </c>
      <c r="Q993" s="19">
        <f t="shared" si="119"/>
        <v>39623.353300000002</v>
      </c>
    </row>
    <row r="994" spans="1:17" x14ac:dyDescent="0.2">
      <c r="A994" s="28" t="s">
        <v>2288</v>
      </c>
      <c r="B994" s="70" t="s">
        <v>2232</v>
      </c>
      <c r="C994" s="65">
        <v>54653.801899999999</v>
      </c>
      <c r="D994" s="65">
        <v>1E-4</v>
      </c>
      <c r="E994" s="1">
        <f t="shared" si="117"/>
        <v>20626.00618909534</v>
      </c>
      <c r="F994" s="1">
        <f t="shared" si="118"/>
        <v>20626</v>
      </c>
      <c r="M994" s="4">
        <f>C994-(C$7+F994*C$8)</f>
        <v>3.8924999971641228E-3</v>
      </c>
      <c r="N994" s="1">
        <f>M994</f>
        <v>3.8924999971641228E-3</v>
      </c>
      <c r="O994" s="4">
        <f t="shared" ca="1" si="111"/>
        <v>4.5302059942103233E-3</v>
      </c>
      <c r="Q994" s="19">
        <f t="shared" si="119"/>
        <v>39635.301899999999</v>
      </c>
    </row>
    <row r="995" spans="1:17" x14ac:dyDescent="0.2">
      <c r="A995" s="65" t="s">
        <v>2274</v>
      </c>
      <c r="B995" s="70" t="s">
        <v>2232</v>
      </c>
      <c r="C995" s="65">
        <v>54654.439310000002</v>
      </c>
      <c r="D995" s="65">
        <v>4.0000000000000001E-3</v>
      </c>
      <c r="E995" s="1">
        <f t="shared" si="117"/>
        <v>20627.019674327177</v>
      </c>
      <c r="F995" s="1">
        <f t="shared" si="118"/>
        <v>20627</v>
      </c>
      <c r="M995" s="4"/>
      <c r="N995" s="36">
        <v>1.2373749996186234E-2</v>
      </c>
      <c r="O995" s="4">
        <f t="shared" ca="1" si="111"/>
        <v>4.5299685538572792E-3</v>
      </c>
      <c r="Q995" s="19">
        <f t="shared" si="119"/>
        <v>39635.939310000002</v>
      </c>
    </row>
    <row r="996" spans="1:17" x14ac:dyDescent="0.2">
      <c r="A996" s="72" t="s">
        <v>2270</v>
      </c>
      <c r="B996" s="71" t="s">
        <v>2232</v>
      </c>
      <c r="C996" s="72">
        <v>54659.463400000001</v>
      </c>
      <c r="D996" s="72">
        <v>1E-4</v>
      </c>
      <c r="E996" s="1">
        <f t="shared" si="117"/>
        <v>20635.00800368881</v>
      </c>
      <c r="F996" s="1">
        <f t="shared" si="118"/>
        <v>20635</v>
      </c>
      <c r="G996" s="1">
        <f>C996-(C$7+F996*C$8)</f>
        <v>5.03374999971129E-3</v>
      </c>
      <c r="M996" s="4"/>
      <c r="N996" s="1">
        <f>G996</f>
        <v>5.03374999971129E-3</v>
      </c>
      <c r="O996" s="4">
        <f t="shared" ca="1" si="111"/>
        <v>4.5280690310329254E-3</v>
      </c>
      <c r="Q996" s="19">
        <f t="shared" si="119"/>
        <v>39640.963400000001</v>
      </c>
    </row>
    <row r="997" spans="1:17" x14ac:dyDescent="0.2">
      <c r="A997" s="28" t="s">
        <v>2288</v>
      </c>
      <c r="B997" s="70" t="s">
        <v>2232</v>
      </c>
      <c r="C997" s="65">
        <v>54709.777399999999</v>
      </c>
      <c r="D997" s="65">
        <v>1E-4</v>
      </c>
      <c r="E997" s="1">
        <f t="shared" si="117"/>
        <v>20715.007526687237</v>
      </c>
      <c r="F997" s="1">
        <f t="shared" si="118"/>
        <v>20715</v>
      </c>
      <c r="M997" s="4">
        <f>C997-(C$7+F997*C$8)</f>
        <v>4.7337499927380122E-3</v>
      </c>
      <c r="N997" s="1">
        <f>M997</f>
        <v>4.7337499927380122E-3</v>
      </c>
      <c r="O997" s="4">
        <f t="shared" ca="1" si="111"/>
        <v>4.5090738027893885E-3</v>
      </c>
      <c r="Q997" s="19">
        <f t="shared" si="119"/>
        <v>39691.277399999999</v>
      </c>
    </row>
    <row r="998" spans="1:17" x14ac:dyDescent="0.2">
      <c r="A998" s="76" t="s">
        <v>2276</v>
      </c>
      <c r="B998" s="71" t="s">
        <v>2226</v>
      </c>
      <c r="C998" s="72">
        <v>54738.393300000003</v>
      </c>
      <c r="D998" s="65">
        <v>5.9999999999999995E-4</v>
      </c>
      <c r="E998" s="1">
        <f t="shared" si="117"/>
        <v>20760.506957266622</v>
      </c>
      <c r="F998" s="1">
        <f t="shared" si="118"/>
        <v>20760.5</v>
      </c>
      <c r="G998" s="1">
        <f>C998-(C$7+F998*C$8)</f>
        <v>4.375625001557637E-3</v>
      </c>
      <c r="M998" s="4"/>
      <c r="N998" s="1">
        <f>G998</f>
        <v>4.375625001557637E-3</v>
      </c>
      <c r="O998" s="4">
        <f t="shared" ca="1" si="111"/>
        <v>4.498270266725877E-3</v>
      </c>
      <c r="Q998" s="19">
        <f t="shared" si="119"/>
        <v>39719.893300000003</v>
      </c>
    </row>
    <row r="999" spans="1:17" x14ac:dyDescent="0.2">
      <c r="A999" s="64" t="s">
        <v>2282</v>
      </c>
      <c r="B999" s="77"/>
      <c r="C999" s="64">
        <v>54813.5504</v>
      </c>
      <c r="D999" s="64">
        <v>1E-4</v>
      </c>
      <c r="E999" s="1">
        <f t="shared" si="117"/>
        <v>20880.007139123467</v>
      </c>
      <c r="F999" s="1">
        <f t="shared" si="118"/>
        <v>20880</v>
      </c>
      <c r="G999" s="1">
        <f>C999-(C$7+F999*C$8)</f>
        <v>4.4899999993504025E-3</v>
      </c>
      <c r="N999" s="1">
        <f>G999</f>
        <v>4.4899999993504025E-3</v>
      </c>
      <c r="O999" s="4">
        <f t="shared" ca="1" si="111"/>
        <v>4.4698961445370951E-3</v>
      </c>
      <c r="Q999" s="19">
        <f t="shared" si="119"/>
        <v>39795.0504</v>
      </c>
    </row>
    <row r="1000" spans="1:17" x14ac:dyDescent="0.2">
      <c r="A1000" s="28" t="s">
        <v>2287</v>
      </c>
      <c r="B1000" s="70" t="s">
        <v>2232</v>
      </c>
      <c r="C1000" s="65">
        <v>54813.5504</v>
      </c>
      <c r="D1000" s="65">
        <v>1E-4</v>
      </c>
      <c r="E1000" s="1">
        <f t="shared" si="117"/>
        <v>20880.007139123467</v>
      </c>
      <c r="F1000" s="1">
        <f t="shared" si="118"/>
        <v>20880</v>
      </c>
      <c r="M1000" s="1">
        <f>C1000-(C$7+F1000*C$8)</f>
        <v>4.4899999993504025E-3</v>
      </c>
      <c r="N1000" s="1">
        <f>M1000</f>
        <v>4.4899999993504025E-3</v>
      </c>
      <c r="O1000" s="4">
        <f t="shared" ca="1" si="111"/>
        <v>4.4698961445370951E-3</v>
      </c>
      <c r="Q1000" s="19">
        <f t="shared" si="119"/>
        <v>39795.0504</v>
      </c>
    </row>
    <row r="1001" spans="1:17" x14ac:dyDescent="0.2">
      <c r="A1001" s="28" t="s">
        <v>2286</v>
      </c>
      <c r="B1001" s="70" t="s">
        <v>2232</v>
      </c>
      <c r="C1001" s="65">
        <v>55058.831599999998</v>
      </c>
      <c r="D1001" s="65">
        <v>1E-4</v>
      </c>
      <c r="E1001" s="1">
        <f t="shared" si="117"/>
        <v>21270.005529243168</v>
      </c>
      <c r="F1001" s="1">
        <f t="shared" si="118"/>
        <v>21270</v>
      </c>
      <c r="M1001" s="1">
        <f>C1001-(C$7+F1001*C$8)</f>
        <v>3.4774999949149787E-3</v>
      </c>
      <c r="N1001" s="1">
        <f>M1001</f>
        <v>3.4774999949149787E-3</v>
      </c>
      <c r="O1001" s="4">
        <f t="shared" ca="1" si="111"/>
        <v>4.3772944068498545E-3</v>
      </c>
      <c r="Q1001" s="19">
        <f t="shared" si="119"/>
        <v>40040.331599999998</v>
      </c>
    </row>
    <row r="1002" spans="1:17" x14ac:dyDescent="0.2">
      <c r="A1002" s="28" t="s">
        <v>2285</v>
      </c>
      <c r="B1002" s="70"/>
      <c r="C1002" s="65">
        <v>55157.573299999996</v>
      </c>
      <c r="D1002" s="65">
        <v>1E-4</v>
      </c>
      <c r="E1002" s="1">
        <f t="shared" si="117"/>
        <v>21427.005348380073</v>
      </c>
      <c r="F1002" s="1">
        <f t="shared" si="118"/>
        <v>21427</v>
      </c>
      <c r="M1002" s="1">
        <f>C1002-(C$7+F1002*C$8)</f>
        <v>3.363749994605314E-3</v>
      </c>
      <c r="N1002" s="1">
        <f>M1002</f>
        <v>3.363749994605314E-3</v>
      </c>
      <c r="O1002" s="4">
        <f t="shared" ca="1" si="111"/>
        <v>4.340016271421914E-3</v>
      </c>
      <c r="Q1002" s="19">
        <f t="shared" si="119"/>
        <v>40139.073299999996</v>
      </c>
    </row>
    <row r="1003" spans="1:17" x14ac:dyDescent="0.2">
      <c r="A1003" s="57" t="s">
        <v>2280</v>
      </c>
      <c r="B1003" s="66" t="s">
        <v>2232</v>
      </c>
      <c r="C1003" s="57">
        <v>55233.359400000001</v>
      </c>
      <c r="D1003" s="57">
        <v>3.5000000000000001E-3</v>
      </c>
      <c r="E1003" s="1">
        <f t="shared" si="117"/>
        <v>21547.505643524801</v>
      </c>
      <c r="F1003" s="1">
        <f t="shared" si="118"/>
        <v>21547.5</v>
      </c>
      <c r="G1003" s="1">
        <f>C1003-(C$7+F1003*C$8)</f>
        <v>3.5493749965098687E-3</v>
      </c>
      <c r="N1003" s="1">
        <f>G1003</f>
        <v>3.5493749965098687E-3</v>
      </c>
      <c r="O1003" s="4">
        <f t="shared" ref="O1003:O1028" ca="1" si="120">+C$11+C$12*F1003</f>
        <v>4.311404708880087E-3</v>
      </c>
      <c r="Q1003" s="19">
        <f t="shared" si="119"/>
        <v>40214.859400000001</v>
      </c>
    </row>
    <row r="1004" spans="1:17" x14ac:dyDescent="0.2">
      <c r="A1004" s="76" t="s">
        <v>2277</v>
      </c>
      <c r="B1004" s="71" t="s">
        <v>2226</v>
      </c>
      <c r="C1004" s="72">
        <v>55353.486599999997</v>
      </c>
      <c r="D1004" s="72">
        <v>2.9999999999999997E-4</v>
      </c>
      <c r="E1004" s="1">
        <f t="shared" si="117"/>
        <v>21738.508519446747</v>
      </c>
      <c r="F1004" s="1">
        <f t="shared" si="118"/>
        <v>21738.5</v>
      </c>
      <c r="G1004" s="1">
        <f>C1004-(C$7+F1004*C$8)</f>
        <v>5.3581249958369881E-3</v>
      </c>
      <c r="N1004" s="1">
        <f>G1004</f>
        <v>5.3581249958369881E-3</v>
      </c>
      <c r="O1004" s="4">
        <f t="shared" ca="1" si="120"/>
        <v>4.2660536014486432E-3</v>
      </c>
      <c r="Q1004" s="19">
        <f t="shared" si="119"/>
        <v>40334.986599999997</v>
      </c>
    </row>
    <row r="1005" spans="1:17" x14ac:dyDescent="0.2">
      <c r="A1005" s="76" t="s">
        <v>2277</v>
      </c>
      <c r="B1005" s="71" t="s">
        <v>2232</v>
      </c>
      <c r="C1005" s="72">
        <v>55376.440600000002</v>
      </c>
      <c r="D1005" s="72">
        <v>2.0000000000000001E-4</v>
      </c>
      <c r="E1005" s="1">
        <f t="shared" si="117"/>
        <v>21775.005499430579</v>
      </c>
      <c r="F1005" s="1">
        <f t="shared" si="118"/>
        <v>21775</v>
      </c>
      <c r="G1005" s="1">
        <f>C1005-(C$7+F1005*C$8)</f>
        <v>3.4587499976623803E-3</v>
      </c>
      <c r="N1005" s="1">
        <f>G1005</f>
        <v>3.4587499976623803E-3</v>
      </c>
      <c r="O1005" s="4">
        <f t="shared" ca="1" si="120"/>
        <v>4.2573870285625304E-3</v>
      </c>
      <c r="Q1005" s="19">
        <f t="shared" si="119"/>
        <v>40357.940600000002</v>
      </c>
    </row>
    <row r="1006" spans="1:17" x14ac:dyDescent="0.2">
      <c r="A1006" s="57" t="s">
        <v>2281</v>
      </c>
      <c r="B1006" s="66" t="s">
        <v>2232</v>
      </c>
      <c r="C1006" s="57">
        <v>55381.469400000002</v>
      </c>
      <c r="D1006" s="57">
        <v>4.8999999999999998E-3</v>
      </c>
      <c r="E1006" s="1">
        <f t="shared" si="117"/>
        <v>21783.001317716829</v>
      </c>
      <c r="F1006" s="1">
        <f t="shared" si="118"/>
        <v>21783</v>
      </c>
      <c r="G1006" s="1">
        <f>C1006-(C$7+F1006*C$8)</f>
        <v>8.2874999498017132E-4</v>
      </c>
      <c r="N1006" s="1">
        <f>G1006</f>
        <v>8.2874999498017132E-4</v>
      </c>
      <c r="O1006" s="4">
        <f t="shared" ca="1" si="120"/>
        <v>4.2554875057381767E-3</v>
      </c>
      <c r="Q1006" s="19">
        <f t="shared" si="119"/>
        <v>40362.969400000002</v>
      </c>
    </row>
    <row r="1007" spans="1:17" x14ac:dyDescent="0.2">
      <c r="A1007" s="76" t="s">
        <v>2276</v>
      </c>
      <c r="B1007" s="71" t="s">
        <v>2232</v>
      </c>
      <c r="C1007" s="72">
        <v>55432.415800000002</v>
      </c>
      <c r="D1007" s="65">
        <v>2.0000000000000001E-4</v>
      </c>
      <c r="E1007" s="1">
        <f t="shared" si="117"/>
        <v>21864.006360020907</v>
      </c>
      <c r="F1007" s="1">
        <f t="shared" si="118"/>
        <v>21864</v>
      </c>
      <c r="G1007" s="1">
        <f>C1007-(C$7+F1007*C$8)</f>
        <v>4.0000000008149073E-3</v>
      </c>
      <c r="N1007" s="1">
        <f>G1007</f>
        <v>4.0000000008149073E-3</v>
      </c>
      <c r="O1007" s="4">
        <f t="shared" ca="1" si="120"/>
        <v>4.2362548371415957E-3</v>
      </c>
      <c r="Q1007" s="19">
        <f t="shared" si="119"/>
        <v>40413.915800000002</v>
      </c>
    </row>
    <row r="1008" spans="1:17" x14ac:dyDescent="0.2">
      <c r="A1008" s="65" t="s">
        <v>2284</v>
      </c>
      <c r="B1008" s="70" t="s">
        <v>2226</v>
      </c>
      <c r="C1008" s="65">
        <v>55516.692000000003</v>
      </c>
      <c r="D1008" s="65">
        <v>1E-4</v>
      </c>
      <c r="E1008" s="1">
        <f t="shared" si="117"/>
        <v>21998.005958544589</v>
      </c>
      <c r="F1008" s="1">
        <f t="shared" si="118"/>
        <v>21998</v>
      </c>
      <c r="M1008" s="1">
        <f>C1008-(C$7+F1008*C$8)</f>
        <v>3.7474999990081415E-3</v>
      </c>
      <c r="N1008" s="1">
        <f>M1008</f>
        <v>3.7474999990081415E-3</v>
      </c>
      <c r="O1008" s="4">
        <f t="shared" ca="1" si="120"/>
        <v>4.2044378298336724E-3</v>
      </c>
      <c r="Q1008" s="19">
        <f t="shared" si="119"/>
        <v>40498.192000000003</v>
      </c>
    </row>
    <row r="1009" spans="1:17" x14ac:dyDescent="0.2">
      <c r="A1009" s="57" t="s">
        <v>2280</v>
      </c>
      <c r="B1009" s="66" t="s">
        <v>2232</v>
      </c>
      <c r="C1009" s="57">
        <v>55758.515500000001</v>
      </c>
      <c r="D1009" s="57">
        <v>1.1999999999999999E-3</v>
      </c>
      <c r="E1009" s="1">
        <f t="shared" si="117"/>
        <v>22382.506587590404</v>
      </c>
      <c r="F1009" s="1">
        <f t="shared" si="118"/>
        <v>22382.5</v>
      </c>
      <c r="G1009" s="1">
        <f>C1009-(C$7+F1009*C$8)</f>
        <v>4.1431249992456287E-3</v>
      </c>
      <c r="N1009" s="1">
        <f>G1009</f>
        <v>4.1431249992456287E-3</v>
      </c>
      <c r="O1009" s="4">
        <f t="shared" ca="1" si="120"/>
        <v>4.1131420140881744E-3</v>
      </c>
      <c r="Q1009" s="19">
        <f t="shared" si="119"/>
        <v>40740.015500000001</v>
      </c>
    </row>
    <row r="1010" spans="1:17" x14ac:dyDescent="0.2">
      <c r="A1010" s="28" t="s">
        <v>2298</v>
      </c>
      <c r="B1010" s="70" t="s">
        <v>2232</v>
      </c>
      <c r="C1010" s="65">
        <v>55817.320350000002</v>
      </c>
      <c r="D1010" s="65">
        <v>1E-4</v>
      </c>
      <c r="E1010" s="1">
        <f t="shared" si="117"/>
        <v>22476.006606471718</v>
      </c>
      <c r="F1010" s="1">
        <f t="shared" si="118"/>
        <v>22476</v>
      </c>
      <c r="M1010" s="1">
        <f t="shared" ref="M1010:M1016" si="121">C1010-(C$7+F1010*C$8)</f>
        <v>4.1549999950802885E-3</v>
      </c>
      <c r="N1010" s="1">
        <f t="shared" ref="N1010:N1016" si="122">M1010</f>
        <v>4.1549999950802885E-3</v>
      </c>
      <c r="O1010" s="4">
        <f t="shared" ca="1" si="120"/>
        <v>4.0909413410785411E-3</v>
      </c>
      <c r="Q1010" s="19">
        <f t="shared" si="119"/>
        <v>40798.820350000002</v>
      </c>
    </row>
    <row r="1011" spans="1:17" x14ac:dyDescent="0.2">
      <c r="A1011" s="28" t="s">
        <v>2298</v>
      </c>
      <c r="B1011" s="70" t="s">
        <v>2232</v>
      </c>
      <c r="C1011" s="65">
        <v>55817.320350000002</v>
      </c>
      <c r="D1011" s="65">
        <v>1E-4</v>
      </c>
      <c r="E1011" s="1">
        <f t="shared" si="117"/>
        <v>22476.006606471718</v>
      </c>
      <c r="F1011" s="1">
        <f t="shared" si="118"/>
        <v>22476</v>
      </c>
      <c r="M1011" s="1">
        <f t="shared" si="121"/>
        <v>4.1549999950802885E-3</v>
      </c>
      <c r="N1011" s="1">
        <f t="shared" si="122"/>
        <v>4.1549999950802885E-3</v>
      </c>
      <c r="O1011" s="4">
        <f t="shared" ca="1" si="120"/>
        <v>4.0909413410785411E-3</v>
      </c>
      <c r="Q1011" s="19">
        <f t="shared" si="119"/>
        <v>40798.820350000002</v>
      </c>
    </row>
    <row r="1012" spans="1:17" x14ac:dyDescent="0.2">
      <c r="A1012" s="28" t="s">
        <v>2298</v>
      </c>
      <c r="B1012" s="70" t="s">
        <v>2232</v>
      </c>
      <c r="C1012" s="65">
        <v>55817.320350000002</v>
      </c>
      <c r="D1012" s="65">
        <v>1E-4</v>
      </c>
      <c r="E1012" s="1">
        <f t="shared" si="117"/>
        <v>22476.006606471718</v>
      </c>
      <c r="F1012" s="1">
        <f t="shared" si="118"/>
        <v>22476</v>
      </c>
      <c r="M1012" s="1">
        <f t="shared" si="121"/>
        <v>4.1549999950802885E-3</v>
      </c>
      <c r="N1012" s="1">
        <f t="shared" si="122"/>
        <v>4.1549999950802885E-3</v>
      </c>
      <c r="O1012" s="4">
        <f t="shared" ca="1" si="120"/>
        <v>4.0909413410785411E-3</v>
      </c>
      <c r="Q1012" s="19">
        <f t="shared" si="119"/>
        <v>40798.820350000002</v>
      </c>
    </row>
    <row r="1013" spans="1:17" x14ac:dyDescent="0.2">
      <c r="A1013" s="28" t="s">
        <v>2298</v>
      </c>
      <c r="B1013" s="70" t="s">
        <v>2232</v>
      </c>
      <c r="C1013" s="65">
        <v>55817.320350000002</v>
      </c>
      <c r="D1013" s="65">
        <v>1E-4</v>
      </c>
      <c r="E1013" s="1">
        <f t="shared" si="117"/>
        <v>22476.006606471718</v>
      </c>
      <c r="F1013" s="1">
        <f t="shared" si="118"/>
        <v>22476</v>
      </c>
      <c r="M1013" s="1">
        <f t="shared" si="121"/>
        <v>4.1549999950802885E-3</v>
      </c>
      <c r="N1013" s="1">
        <f t="shared" si="122"/>
        <v>4.1549999950802885E-3</v>
      </c>
      <c r="O1013" s="4">
        <f t="shared" ca="1" si="120"/>
        <v>4.0909413410785411E-3</v>
      </c>
      <c r="Q1013" s="19">
        <f t="shared" si="119"/>
        <v>40798.820350000002</v>
      </c>
    </row>
    <row r="1014" spans="1:17" x14ac:dyDescent="0.2">
      <c r="A1014" s="28" t="s">
        <v>2283</v>
      </c>
      <c r="B1014" s="70" t="s">
        <v>2232</v>
      </c>
      <c r="C1014" s="65">
        <v>55850.6541</v>
      </c>
      <c r="D1014" s="65">
        <v>1E-4</v>
      </c>
      <c r="E1014" s="1">
        <f t="shared" si="117"/>
        <v>22529.007443211965</v>
      </c>
      <c r="F1014" s="1">
        <f t="shared" si="118"/>
        <v>22529</v>
      </c>
      <c r="M1014" s="1">
        <f t="shared" si="121"/>
        <v>4.6812499931547791E-3</v>
      </c>
      <c r="N1014" s="1">
        <f t="shared" si="122"/>
        <v>4.6812499931547791E-3</v>
      </c>
      <c r="O1014" s="4">
        <f t="shared" ca="1" si="120"/>
        <v>4.0783570023671988E-3</v>
      </c>
      <c r="Q1014" s="19">
        <f t="shared" si="119"/>
        <v>40832.1541</v>
      </c>
    </row>
    <row r="1015" spans="1:17" x14ac:dyDescent="0.2">
      <c r="A1015" s="28" t="s">
        <v>2301</v>
      </c>
      <c r="B1015" s="70" t="s">
        <v>2232</v>
      </c>
      <c r="C1015" s="65">
        <v>55850.6541</v>
      </c>
      <c r="D1015" s="65">
        <v>1E-4</v>
      </c>
      <c r="E1015" s="1">
        <f t="shared" si="117"/>
        <v>22529.007443211965</v>
      </c>
      <c r="F1015" s="1">
        <f t="shared" si="118"/>
        <v>22529</v>
      </c>
      <c r="M1015" s="1">
        <f t="shared" si="121"/>
        <v>4.6812499931547791E-3</v>
      </c>
      <c r="N1015" s="1">
        <f t="shared" si="122"/>
        <v>4.6812499931547791E-3</v>
      </c>
      <c r="O1015" s="4">
        <f t="shared" ca="1" si="120"/>
        <v>4.0783570023671988E-3</v>
      </c>
      <c r="Q1015" s="19">
        <f t="shared" si="119"/>
        <v>40832.1541</v>
      </c>
    </row>
    <row r="1016" spans="1:17" x14ac:dyDescent="0.2">
      <c r="A1016" s="28" t="s">
        <v>2300</v>
      </c>
      <c r="B1016" s="70" t="s">
        <v>2232</v>
      </c>
      <c r="C1016" s="65">
        <v>55889.646500000003</v>
      </c>
      <c r="D1016" s="65">
        <v>1E-4</v>
      </c>
      <c r="E1016" s="1">
        <f t="shared" si="117"/>
        <v>22591.005563030787</v>
      </c>
      <c r="F1016" s="1">
        <f t="shared" si="118"/>
        <v>22591</v>
      </c>
      <c r="M1016" s="1">
        <f t="shared" si="121"/>
        <v>3.4987499966518953E-3</v>
      </c>
      <c r="N1016" s="1">
        <f t="shared" si="122"/>
        <v>3.4987499966518953E-3</v>
      </c>
      <c r="O1016" s="4">
        <f t="shared" ca="1" si="120"/>
        <v>4.0636357004784577E-3</v>
      </c>
      <c r="Q1016" s="19">
        <f t="shared" si="119"/>
        <v>40871.146500000003</v>
      </c>
    </row>
    <row r="1017" spans="1:17" x14ac:dyDescent="0.2">
      <c r="A1017" s="28" t="s">
        <v>2293</v>
      </c>
      <c r="B1017" s="71" t="s">
        <v>2226</v>
      </c>
      <c r="C1017" s="72">
        <v>56167.313999999998</v>
      </c>
      <c r="D1017" s="72">
        <v>5.0000000000000001E-4</v>
      </c>
      <c r="E1017" s="1">
        <f t="shared" si="117"/>
        <v>23032.498339438283</v>
      </c>
      <c r="F1017" s="1">
        <f t="shared" si="118"/>
        <v>23032.5</v>
      </c>
      <c r="G1017" s="1">
        <f>C1017-(C$7+F1017*C$8)</f>
        <v>-1.0443750070407987E-3</v>
      </c>
      <c r="N1017" s="1">
        <f>G1017</f>
        <v>-1.0443750070407987E-3</v>
      </c>
      <c r="O1017" s="4">
        <f t="shared" ca="1" si="120"/>
        <v>3.9588057846094409E-3</v>
      </c>
      <c r="Q1017" s="19">
        <f t="shared" si="119"/>
        <v>41148.813999999998</v>
      </c>
    </row>
    <row r="1018" spans="1:17" x14ac:dyDescent="0.2">
      <c r="A1018" s="28" t="s">
        <v>2293</v>
      </c>
      <c r="B1018" s="71" t="s">
        <v>2226</v>
      </c>
      <c r="C1018" s="72">
        <v>56180.527000000002</v>
      </c>
      <c r="D1018" s="72">
        <v>2.0000000000000001E-4</v>
      </c>
      <c r="E1018" s="1">
        <f t="shared" si="117"/>
        <v>23053.507078504521</v>
      </c>
      <c r="F1018" s="1">
        <f t="shared" si="118"/>
        <v>23053.5</v>
      </c>
      <c r="G1018" s="1">
        <f>C1018-(C$7+F1018*C$8)</f>
        <v>4.4518750000861473E-3</v>
      </c>
      <c r="N1018" s="1">
        <f>G1018</f>
        <v>4.4518750000861473E-3</v>
      </c>
      <c r="O1018" s="4">
        <f t="shared" ca="1" si="120"/>
        <v>3.9538195371955119E-3</v>
      </c>
      <c r="Q1018" s="19">
        <f t="shared" si="119"/>
        <v>41162.027000000002</v>
      </c>
    </row>
    <row r="1019" spans="1:17" x14ac:dyDescent="0.2">
      <c r="A1019" s="28" t="s">
        <v>2299</v>
      </c>
      <c r="B1019" s="70" t="s">
        <v>2232</v>
      </c>
      <c r="C1019" s="65">
        <v>56188.387799999997</v>
      </c>
      <c r="D1019" s="65">
        <v>1.1000000000000001E-3</v>
      </c>
      <c r="E1019" s="1">
        <f t="shared" si="117"/>
        <v>23066.005791594031</v>
      </c>
      <c r="F1019" s="1">
        <f t="shared" si="118"/>
        <v>23066</v>
      </c>
      <c r="I1019" s="1">
        <f>C1019-(C$7+F1019*C$8)</f>
        <v>3.6424999925657175E-3</v>
      </c>
      <c r="N1019" s="1">
        <f>I1019</f>
        <v>3.6424999925657175E-3</v>
      </c>
      <c r="O1019" s="4">
        <f t="shared" ca="1" si="120"/>
        <v>3.9508515327824597E-3</v>
      </c>
      <c r="Q1019" s="19">
        <f t="shared" si="119"/>
        <v>41169.887799999997</v>
      </c>
    </row>
    <row r="1020" spans="1:17" x14ac:dyDescent="0.2">
      <c r="A1020" s="65" t="s">
        <v>2294</v>
      </c>
      <c r="B1020" s="70" t="s">
        <v>2232</v>
      </c>
      <c r="C1020" s="65">
        <v>56226.751799999998</v>
      </c>
      <c r="D1020" s="65">
        <v>3.0000000000000003E-4</v>
      </c>
      <c r="E1020" s="1">
        <f t="shared" si="117"/>
        <v>23127.004752128116</v>
      </c>
      <c r="F1020" s="1">
        <f t="shared" si="118"/>
        <v>23127</v>
      </c>
      <c r="G1020" s="1">
        <f>C1020-(C$7+F1020*C$8)</f>
        <v>2.9887499986216426E-3</v>
      </c>
      <c r="N1020" s="1">
        <f>G1020</f>
        <v>2.9887499986216426E-3</v>
      </c>
      <c r="O1020" s="4">
        <f t="shared" ca="1" si="120"/>
        <v>3.9363676712467627E-3</v>
      </c>
      <c r="Q1020" s="19">
        <f t="shared" si="119"/>
        <v>41208.251799999998</v>
      </c>
    </row>
    <row r="1021" spans="1:17" x14ac:dyDescent="0.2">
      <c r="A1021" s="28" t="s">
        <v>2298</v>
      </c>
      <c r="B1021" s="70" t="s">
        <v>2232</v>
      </c>
      <c r="C1021" s="65">
        <v>56464.48833</v>
      </c>
      <c r="D1021" s="65">
        <v>1E-4</v>
      </c>
      <c r="E1021" s="1">
        <f t="shared" si="117"/>
        <v>23505.007077510763</v>
      </c>
      <c r="F1021" s="1">
        <f t="shared" si="118"/>
        <v>23505</v>
      </c>
      <c r="M1021" s="1">
        <f>C1021-(C$7+F1021*C$8)</f>
        <v>4.451249995327089E-3</v>
      </c>
      <c r="N1021" s="1">
        <f>M1021</f>
        <v>4.451249995327089E-3</v>
      </c>
      <c r="O1021" s="4">
        <f t="shared" ca="1" si="120"/>
        <v>3.8466152177960532E-3</v>
      </c>
      <c r="Q1021" s="19">
        <f t="shared" si="119"/>
        <v>41445.98833</v>
      </c>
    </row>
    <row r="1022" spans="1:17" x14ac:dyDescent="0.2">
      <c r="A1022" s="28" t="s">
        <v>2298</v>
      </c>
      <c r="B1022" s="70" t="s">
        <v>2232</v>
      </c>
      <c r="C1022" s="65">
        <v>56520.463459999999</v>
      </c>
      <c r="D1022" s="65">
        <v>1.8E-3</v>
      </c>
      <c r="E1022" s="1">
        <f t="shared" si="117"/>
        <v>23594.007826800724</v>
      </c>
      <c r="F1022" s="1">
        <f t="shared" si="118"/>
        <v>23594</v>
      </c>
      <c r="M1022" s="1">
        <f>C1022-(C$7+F1022*C$8)</f>
        <v>4.9224999966099858E-3</v>
      </c>
      <c r="N1022" s="1">
        <f>M1022</f>
        <v>4.9224999966099858E-3</v>
      </c>
      <c r="O1022" s="4">
        <f t="shared" ca="1" si="120"/>
        <v>3.8254830263751184E-3</v>
      </c>
      <c r="Q1022" s="19">
        <f t="shared" si="119"/>
        <v>41501.963459999999</v>
      </c>
    </row>
    <row r="1023" spans="1:17" x14ac:dyDescent="0.2">
      <c r="A1023" s="28" t="s">
        <v>2297</v>
      </c>
      <c r="B1023" s="70" t="s">
        <v>2232</v>
      </c>
      <c r="C1023" s="65">
        <v>56528.638800000001</v>
      </c>
      <c r="D1023" s="65">
        <v>1E-4</v>
      </c>
      <c r="E1023" s="1">
        <f t="shared" si="117"/>
        <v>23607.006660134393</v>
      </c>
      <c r="F1023" s="1">
        <f t="shared" si="118"/>
        <v>23607</v>
      </c>
      <c r="M1023" s="1">
        <f>C1023-(C$7+F1023*C$8)</f>
        <v>4.1887499974109232E-3</v>
      </c>
      <c r="N1023" s="1">
        <f>M1023</f>
        <v>4.1887499974109232E-3</v>
      </c>
      <c r="O1023" s="4">
        <f t="shared" ca="1" si="120"/>
        <v>3.8223963017855441E-3</v>
      </c>
      <c r="Q1023" s="19">
        <f t="shared" si="119"/>
        <v>41510.138800000001</v>
      </c>
    </row>
    <row r="1024" spans="1:17" x14ac:dyDescent="0.2">
      <c r="A1024" s="83" t="s">
        <v>2304</v>
      </c>
      <c r="B1024" s="82" t="s">
        <v>2232</v>
      </c>
      <c r="C1024" s="78">
        <v>56584.299500000001</v>
      </c>
      <c r="D1024" s="81">
        <v>2E-3</v>
      </c>
      <c r="E1024" s="1">
        <f t="shared" si="117"/>
        <v>23695.507464080787</v>
      </c>
      <c r="F1024" s="1">
        <f t="shared" si="118"/>
        <v>23695.5</v>
      </c>
      <c r="G1024" s="1">
        <f>C1024-(C$7+F1024*C$8)</f>
        <v>4.6943749985075556E-3</v>
      </c>
      <c r="N1024" s="1">
        <f>G1024</f>
        <v>4.6943749985075556E-3</v>
      </c>
      <c r="O1024" s="4">
        <f t="shared" ca="1" si="120"/>
        <v>3.8013828305411314E-3</v>
      </c>
      <c r="Q1024" s="19">
        <f t="shared" si="119"/>
        <v>41565.799500000001</v>
      </c>
    </row>
    <row r="1025" spans="1:17" x14ac:dyDescent="0.2">
      <c r="A1025" s="78" t="s">
        <v>2303</v>
      </c>
      <c r="B1025" s="79" t="s">
        <v>2232</v>
      </c>
      <c r="C1025" s="78">
        <v>56515.430999999997</v>
      </c>
      <c r="D1025" s="78">
        <v>1E-4</v>
      </c>
      <c r="E1025" s="1">
        <f t="shared" si="117"/>
        <v>23586.006189095337</v>
      </c>
      <c r="F1025" s="1">
        <f t="shared" si="118"/>
        <v>23586</v>
      </c>
      <c r="G1025" s="1">
        <f>C1025-(C$7+F1025*C$8)</f>
        <v>3.8924999971641228E-3</v>
      </c>
      <c r="N1025" s="1">
        <f>G1025</f>
        <v>3.8924999971641228E-3</v>
      </c>
      <c r="O1025" s="4">
        <f t="shared" ca="1" si="120"/>
        <v>3.8273825491994722E-3</v>
      </c>
      <c r="Q1025" s="19">
        <f t="shared" si="119"/>
        <v>41496.930999999997</v>
      </c>
    </row>
    <row r="1026" spans="1:17" x14ac:dyDescent="0.2">
      <c r="A1026" s="78" t="s">
        <v>2303</v>
      </c>
      <c r="B1026" s="79" t="s">
        <v>2232</v>
      </c>
      <c r="C1026" s="78">
        <v>56617.317300000002</v>
      </c>
      <c r="D1026" s="78">
        <v>1E-4</v>
      </c>
      <c r="E1026" s="1">
        <f t="shared" si="117"/>
        <v>23748.005938669525</v>
      </c>
      <c r="F1026" s="1">
        <f t="shared" si="118"/>
        <v>23748</v>
      </c>
      <c r="G1026" s="1">
        <f>C1026-(C$7+F1026*C$8)</f>
        <v>3.7349999984144233E-3</v>
      </c>
      <c r="N1026" s="1">
        <f>G1026</f>
        <v>3.7349999984144233E-3</v>
      </c>
      <c r="O1026" s="4">
        <f t="shared" ca="1" si="120"/>
        <v>3.7889172120063111E-3</v>
      </c>
      <c r="Q1026" s="19">
        <f t="shared" si="119"/>
        <v>41598.817300000002</v>
      </c>
    </row>
    <row r="1027" spans="1:17" x14ac:dyDescent="0.2">
      <c r="A1027" s="80" t="s">
        <v>2302</v>
      </c>
      <c r="B1027" s="79" t="s">
        <v>2232</v>
      </c>
      <c r="C1027" s="78">
        <v>56579.582499999997</v>
      </c>
      <c r="D1027" s="78">
        <v>1E-4</v>
      </c>
      <c r="E1027" s="1">
        <f t="shared" si="117"/>
        <v>23688.00740942435</v>
      </c>
      <c r="F1027" s="1">
        <f t="shared" si="118"/>
        <v>23688</v>
      </c>
      <c r="G1027" s="1">
        <f>C1027-(C$7+F1027*C$8)</f>
        <v>4.6599999986938201E-3</v>
      </c>
      <c r="N1027" s="1">
        <f>G1027</f>
        <v>4.6599999986938201E-3</v>
      </c>
      <c r="O1027" s="4">
        <f t="shared" ca="1" si="120"/>
        <v>3.8031636331889631E-3</v>
      </c>
      <c r="Q1027" s="19">
        <f t="shared" si="119"/>
        <v>41561.082499999997</v>
      </c>
    </row>
    <row r="1028" spans="1:17" x14ac:dyDescent="0.2">
      <c r="A1028" s="80" t="s">
        <v>2302</v>
      </c>
      <c r="B1028" s="79" t="s">
        <v>2232</v>
      </c>
      <c r="C1028" s="78">
        <v>56872.663</v>
      </c>
      <c r="D1028" s="78">
        <v>1E-4</v>
      </c>
      <c r="E1028" s="1">
        <f t="shared" si="117"/>
        <v>24154.0069363978</v>
      </c>
      <c r="F1028" s="1">
        <f t="shared" si="118"/>
        <v>24154</v>
      </c>
      <c r="G1028" s="1">
        <f>C1028-(C$7+F1028*C$8)</f>
        <v>4.3624999962048605E-3</v>
      </c>
      <c r="N1028" s="1">
        <f>G1028</f>
        <v>4.3624999962048605E-3</v>
      </c>
      <c r="O1028" s="4">
        <f t="shared" ca="1" si="120"/>
        <v>3.6925164286703629E-3</v>
      </c>
      <c r="Q1028" s="19">
        <f t="shared" si="119"/>
        <v>41854.163</v>
      </c>
    </row>
    <row r="1029" spans="1:17" x14ac:dyDescent="0.2">
      <c r="A1029" s="47"/>
      <c r="B1029" s="47"/>
      <c r="C1029" s="47"/>
      <c r="D1029" s="47"/>
    </row>
    <row r="1030" spans="1:17" x14ac:dyDescent="0.2">
      <c r="A1030" s="47"/>
      <c r="B1030" s="47"/>
      <c r="C1030" s="47"/>
      <c r="D1030" s="47"/>
    </row>
    <row r="1031" spans="1:17" x14ac:dyDescent="0.2">
      <c r="A1031" s="47"/>
      <c r="B1031" s="47"/>
      <c r="C1031" s="47"/>
      <c r="D1031" s="47"/>
    </row>
    <row r="1032" spans="1:17" x14ac:dyDescent="0.2">
      <c r="A1032" s="47"/>
      <c r="B1032" s="47"/>
      <c r="C1032" s="47"/>
      <c r="D1032" s="47"/>
    </row>
    <row r="1033" spans="1:17" x14ac:dyDescent="0.2">
      <c r="A1033" s="47"/>
      <c r="B1033" s="47"/>
      <c r="C1033" s="47"/>
      <c r="D1033" s="47"/>
    </row>
    <row r="1034" spans="1:17" x14ac:dyDescent="0.2">
      <c r="A1034" s="47"/>
      <c r="B1034" s="47"/>
      <c r="C1034" s="47"/>
      <c r="D1034" s="47"/>
    </row>
    <row r="1035" spans="1:17" x14ac:dyDescent="0.2">
      <c r="A1035" s="47"/>
      <c r="B1035" s="47"/>
      <c r="C1035" s="47"/>
      <c r="D1035" s="47"/>
    </row>
    <row r="1036" spans="1:17" x14ac:dyDescent="0.2">
      <c r="A1036" s="47"/>
      <c r="B1036" s="47"/>
      <c r="C1036" s="47"/>
      <c r="D1036" s="47"/>
    </row>
    <row r="1037" spans="1:17" x14ac:dyDescent="0.2">
      <c r="A1037" s="47"/>
      <c r="B1037" s="47"/>
      <c r="C1037" s="47"/>
      <c r="D1037" s="47"/>
    </row>
    <row r="1038" spans="1:17" x14ac:dyDescent="0.2">
      <c r="A1038" s="47"/>
      <c r="B1038" s="47"/>
      <c r="C1038" s="47"/>
      <c r="D1038" s="47"/>
    </row>
    <row r="1039" spans="1:17" x14ac:dyDescent="0.2">
      <c r="A1039" s="47"/>
      <c r="B1039" s="47"/>
      <c r="C1039" s="47"/>
      <c r="D1039" s="47"/>
    </row>
    <row r="1040" spans="1:17" x14ac:dyDescent="0.2">
      <c r="A1040" s="47"/>
      <c r="B1040" s="47"/>
      <c r="C1040" s="47"/>
      <c r="D1040" s="47"/>
    </row>
    <row r="1041" spans="1:4" x14ac:dyDescent="0.2">
      <c r="A1041" s="47"/>
      <c r="B1041" s="47"/>
      <c r="C1041" s="47"/>
      <c r="D1041" s="47"/>
    </row>
    <row r="1042" spans="1:4" x14ac:dyDescent="0.2">
      <c r="A1042" s="47"/>
      <c r="B1042" s="47"/>
      <c r="C1042" s="47"/>
      <c r="D1042" s="47"/>
    </row>
    <row r="1043" spans="1:4" x14ac:dyDescent="0.2">
      <c r="A1043" s="47"/>
      <c r="B1043" s="47"/>
      <c r="C1043" s="47"/>
      <c r="D1043" s="47"/>
    </row>
    <row r="1044" spans="1:4" x14ac:dyDescent="0.2">
      <c r="A1044" s="47"/>
      <c r="B1044" s="47"/>
      <c r="C1044" s="47"/>
      <c r="D1044" s="47"/>
    </row>
    <row r="1045" spans="1:4" x14ac:dyDescent="0.2">
      <c r="A1045" s="47"/>
      <c r="B1045" s="47"/>
      <c r="C1045" s="47"/>
      <c r="D1045" s="47"/>
    </row>
    <row r="1046" spans="1:4" x14ac:dyDescent="0.2">
      <c r="A1046" s="47"/>
      <c r="B1046" s="47"/>
      <c r="C1046" s="47"/>
      <c r="D1046" s="47"/>
    </row>
    <row r="1047" spans="1:4" x14ac:dyDescent="0.2">
      <c r="A1047" s="47"/>
      <c r="B1047" s="47"/>
      <c r="C1047" s="47"/>
      <c r="D1047" s="47"/>
    </row>
    <row r="1048" spans="1:4" x14ac:dyDescent="0.2">
      <c r="A1048" s="47"/>
      <c r="B1048" s="47"/>
      <c r="C1048" s="47"/>
      <c r="D1048" s="47"/>
    </row>
    <row r="1049" spans="1:4" x14ac:dyDescent="0.2">
      <c r="A1049" s="47"/>
      <c r="B1049" s="47"/>
      <c r="C1049" s="47"/>
      <c r="D1049" s="47"/>
    </row>
    <row r="1050" spans="1:4" x14ac:dyDescent="0.2">
      <c r="A1050" s="47"/>
      <c r="B1050" s="47"/>
      <c r="C1050" s="47"/>
      <c r="D1050" s="47"/>
    </row>
    <row r="1051" spans="1:4" x14ac:dyDescent="0.2">
      <c r="A1051" s="47"/>
      <c r="B1051" s="47"/>
      <c r="C1051" s="47"/>
      <c r="D1051" s="47"/>
    </row>
    <row r="1052" spans="1:4" x14ac:dyDescent="0.2">
      <c r="A1052" s="47"/>
      <c r="B1052" s="47"/>
      <c r="C1052" s="47"/>
      <c r="D1052" s="47"/>
    </row>
    <row r="1053" spans="1:4" x14ac:dyDescent="0.2">
      <c r="A1053" s="47"/>
      <c r="B1053" s="47"/>
      <c r="C1053" s="47"/>
      <c r="D1053" s="47"/>
    </row>
    <row r="1054" spans="1:4" x14ac:dyDescent="0.2">
      <c r="A1054" s="47"/>
      <c r="B1054" s="47"/>
      <c r="C1054" s="47"/>
      <c r="D1054" s="47"/>
    </row>
    <row r="1055" spans="1:4" x14ac:dyDescent="0.2">
      <c r="A1055" s="47"/>
      <c r="B1055" s="47"/>
      <c r="C1055" s="47"/>
      <c r="D1055" s="47"/>
    </row>
    <row r="1056" spans="1:4" x14ac:dyDescent="0.2">
      <c r="A1056" s="47"/>
      <c r="B1056" s="47"/>
      <c r="C1056" s="47"/>
      <c r="D1056" s="47"/>
    </row>
    <row r="1057" spans="1:4" x14ac:dyDescent="0.2">
      <c r="A1057" s="47"/>
      <c r="B1057" s="47"/>
      <c r="C1057" s="47"/>
      <c r="D1057" s="47"/>
    </row>
    <row r="1058" spans="1:4" x14ac:dyDescent="0.2">
      <c r="A1058" s="47"/>
      <c r="B1058" s="47"/>
      <c r="C1058" s="47"/>
      <c r="D1058" s="47"/>
    </row>
    <row r="1059" spans="1:4" x14ac:dyDescent="0.2">
      <c r="A1059" s="47"/>
      <c r="B1059" s="47"/>
      <c r="C1059" s="47"/>
      <c r="D1059" s="47"/>
    </row>
    <row r="1060" spans="1:4" x14ac:dyDescent="0.2">
      <c r="A1060" s="47"/>
      <c r="B1060" s="47"/>
      <c r="C1060" s="47"/>
      <c r="D1060" s="47"/>
    </row>
    <row r="1061" spans="1:4" x14ac:dyDescent="0.2">
      <c r="A1061" s="47"/>
      <c r="B1061" s="47"/>
      <c r="C1061" s="47"/>
      <c r="D1061" s="47"/>
    </row>
    <row r="1062" spans="1:4" x14ac:dyDescent="0.2">
      <c r="A1062" s="47"/>
      <c r="B1062" s="47"/>
      <c r="C1062" s="47"/>
      <c r="D1062" s="47"/>
    </row>
    <row r="1063" spans="1:4" x14ac:dyDescent="0.2">
      <c r="A1063" s="47"/>
      <c r="B1063" s="47"/>
      <c r="C1063" s="47"/>
      <c r="D1063" s="47"/>
    </row>
    <row r="1064" spans="1:4" x14ac:dyDescent="0.2">
      <c r="A1064" s="47"/>
      <c r="B1064" s="47"/>
      <c r="C1064" s="47"/>
      <c r="D1064" s="47"/>
    </row>
    <row r="1065" spans="1:4" x14ac:dyDescent="0.2">
      <c r="A1065" s="47"/>
      <c r="B1065" s="47"/>
      <c r="C1065" s="47"/>
      <c r="D1065" s="47"/>
    </row>
    <row r="1066" spans="1:4" x14ac:dyDescent="0.2">
      <c r="A1066" s="47"/>
      <c r="B1066" s="47"/>
      <c r="C1066" s="47"/>
      <c r="D1066" s="47"/>
    </row>
    <row r="1067" spans="1:4" x14ac:dyDescent="0.2">
      <c r="A1067" s="47"/>
      <c r="B1067" s="47"/>
      <c r="C1067" s="47"/>
      <c r="D1067" s="47"/>
    </row>
    <row r="1068" spans="1:4" x14ac:dyDescent="0.2">
      <c r="A1068" s="47"/>
      <c r="B1068" s="47"/>
      <c r="C1068" s="47"/>
      <c r="D1068" s="47"/>
    </row>
    <row r="1069" spans="1:4" x14ac:dyDescent="0.2">
      <c r="A1069" s="47"/>
      <c r="B1069" s="47"/>
      <c r="C1069" s="47"/>
      <c r="D1069" s="47"/>
    </row>
    <row r="1070" spans="1:4" x14ac:dyDescent="0.2">
      <c r="A1070" s="47"/>
      <c r="B1070" s="47"/>
      <c r="C1070" s="47"/>
      <c r="D1070" s="47"/>
    </row>
    <row r="1071" spans="1:4" x14ac:dyDescent="0.2">
      <c r="A1071" s="47"/>
      <c r="B1071" s="47"/>
      <c r="C1071" s="47"/>
      <c r="D1071" s="47"/>
    </row>
    <row r="1072" spans="1:4" x14ac:dyDescent="0.2">
      <c r="A1072" s="47"/>
      <c r="B1072" s="47"/>
      <c r="C1072" s="47"/>
      <c r="D1072" s="47"/>
    </row>
    <row r="1073" spans="1:4" x14ac:dyDescent="0.2">
      <c r="A1073" s="47"/>
      <c r="B1073" s="47"/>
      <c r="C1073" s="47"/>
      <c r="D1073" s="47"/>
    </row>
    <row r="1074" spans="1:4" x14ac:dyDescent="0.2">
      <c r="A1074" s="47"/>
      <c r="B1074" s="47"/>
      <c r="C1074" s="47"/>
      <c r="D1074" s="47"/>
    </row>
    <row r="1075" spans="1:4" x14ac:dyDescent="0.2">
      <c r="A1075" s="47"/>
      <c r="B1075" s="47"/>
      <c r="C1075" s="47"/>
      <c r="D1075" s="47"/>
    </row>
    <row r="1076" spans="1:4" x14ac:dyDescent="0.2">
      <c r="A1076" s="47"/>
      <c r="B1076" s="47"/>
      <c r="C1076" s="47"/>
      <c r="D1076" s="47"/>
    </row>
    <row r="1077" spans="1:4" x14ac:dyDescent="0.2">
      <c r="A1077" s="47"/>
      <c r="B1077" s="47"/>
      <c r="C1077" s="47"/>
      <c r="D1077" s="47"/>
    </row>
    <row r="1078" spans="1:4" x14ac:dyDescent="0.2">
      <c r="A1078" s="47"/>
      <c r="B1078" s="47"/>
      <c r="C1078" s="47"/>
      <c r="D1078" s="47"/>
    </row>
    <row r="1079" spans="1:4" x14ac:dyDescent="0.2">
      <c r="A1079" s="47"/>
      <c r="B1079" s="47"/>
      <c r="C1079" s="47"/>
      <c r="D1079" s="47"/>
    </row>
    <row r="1080" spans="1:4" x14ac:dyDescent="0.2">
      <c r="A1080" s="47"/>
      <c r="B1080" s="47"/>
      <c r="C1080" s="47"/>
      <c r="D1080" s="47"/>
    </row>
    <row r="1081" spans="1:4" x14ac:dyDescent="0.2">
      <c r="A1081" s="47"/>
      <c r="B1081" s="47"/>
      <c r="C1081" s="47"/>
      <c r="D1081" s="47"/>
    </row>
    <row r="1082" spans="1:4" x14ac:dyDescent="0.2">
      <c r="A1082" s="47"/>
      <c r="B1082" s="47"/>
      <c r="C1082" s="47"/>
      <c r="D1082" s="47"/>
    </row>
    <row r="1083" spans="1:4" x14ac:dyDescent="0.2">
      <c r="A1083" s="47"/>
      <c r="B1083" s="47"/>
      <c r="C1083" s="47"/>
      <c r="D1083" s="47"/>
    </row>
    <row r="1084" spans="1:4" x14ac:dyDescent="0.2">
      <c r="A1084" s="47"/>
      <c r="B1084" s="47"/>
      <c r="C1084" s="47"/>
      <c r="D1084" s="47"/>
    </row>
    <row r="1085" spans="1:4" x14ac:dyDescent="0.2">
      <c r="A1085" s="47"/>
      <c r="B1085" s="47"/>
      <c r="C1085" s="47"/>
      <c r="D1085" s="47"/>
    </row>
    <row r="1086" spans="1:4" x14ac:dyDescent="0.2">
      <c r="A1086" s="47"/>
      <c r="B1086" s="47"/>
      <c r="C1086" s="47"/>
      <c r="D1086" s="47"/>
    </row>
    <row r="1087" spans="1:4" x14ac:dyDescent="0.2">
      <c r="A1087" s="47"/>
      <c r="B1087" s="47"/>
      <c r="C1087" s="47"/>
      <c r="D1087" s="47"/>
    </row>
    <row r="1088" spans="1:4" x14ac:dyDescent="0.2">
      <c r="A1088" s="47"/>
      <c r="B1088" s="47"/>
      <c r="C1088" s="47"/>
      <c r="D1088" s="47"/>
    </row>
  </sheetData>
  <sheetProtection sheet="1"/>
  <phoneticPr fontId="8" type="noConversion"/>
  <pageMargins left="0.75" right="0.75" top="1" bottom="1" header="0.5" footer="0.5"/>
  <pageSetup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479"/>
  <sheetViews>
    <sheetView workbookViewId="0">
      <selection activeCell="M11" sqref="M11:P1479"/>
    </sheetView>
  </sheetViews>
  <sheetFormatPr defaultRowHeight="12.75" x14ac:dyDescent="0.2"/>
  <cols>
    <col min="1" max="1" width="19.7109375" style="131" customWidth="1"/>
    <col min="2" max="2" width="4.42578125" style="12" customWidth="1"/>
    <col min="3" max="3" width="12.7109375" style="131" customWidth="1"/>
    <col min="4" max="4" width="5.42578125" style="12" customWidth="1"/>
    <col min="5" max="5" width="14.85546875" style="12" customWidth="1"/>
    <col min="6" max="6" width="9.140625" style="12"/>
    <col min="7" max="7" width="12" style="12" customWidth="1"/>
    <col min="8" max="8" width="14.140625" style="131" customWidth="1"/>
    <col min="9" max="9" width="22.5703125" style="12" customWidth="1"/>
    <col min="10" max="10" width="25.140625" style="12" customWidth="1"/>
    <col min="11" max="11" width="15.7109375" style="12" customWidth="1"/>
    <col min="12" max="12" width="14.140625" style="12" customWidth="1"/>
    <col min="13" max="13" width="9.5703125" style="12" customWidth="1"/>
    <col min="14" max="14" width="14.140625" style="12" customWidth="1"/>
    <col min="15" max="15" width="23.42578125" style="12" customWidth="1"/>
    <col min="16" max="16" width="16.5703125" style="12" customWidth="1"/>
    <col min="17" max="17" width="41" style="12" customWidth="1"/>
    <col min="18" max="16384" width="9.140625" style="12"/>
  </cols>
  <sheetData>
    <row r="1" spans="1:16" ht="15.75" x14ac:dyDescent="0.25">
      <c r="A1" s="130" t="s">
        <v>2317</v>
      </c>
      <c r="I1" s="132" t="s">
        <v>1921</v>
      </c>
      <c r="J1" s="133" t="s">
        <v>2305</v>
      </c>
    </row>
    <row r="2" spans="1:16" x14ac:dyDescent="0.2">
      <c r="I2" s="134" t="s">
        <v>1932</v>
      </c>
      <c r="J2" s="135" t="s">
        <v>2279</v>
      </c>
    </row>
    <row r="3" spans="1:16" x14ac:dyDescent="0.2">
      <c r="A3" s="136" t="s">
        <v>2318</v>
      </c>
      <c r="I3" s="134" t="s">
        <v>1936</v>
      </c>
      <c r="J3" s="135" t="s">
        <v>1986</v>
      </c>
    </row>
    <row r="4" spans="1:16" x14ac:dyDescent="0.2">
      <c r="I4" s="134" t="s">
        <v>1949</v>
      </c>
      <c r="J4" s="135" t="s">
        <v>1986</v>
      </c>
    </row>
    <row r="5" spans="1:16" ht="13.5" thickBot="1" x14ac:dyDescent="0.25">
      <c r="I5" s="137" t="s">
        <v>1907</v>
      </c>
      <c r="J5" s="138" t="s">
        <v>2272</v>
      </c>
    </row>
    <row r="10" spans="1:16" ht="13.5" thickBot="1" x14ac:dyDescent="0.25"/>
    <row r="11" spans="1:16" ht="12.75" customHeight="1" thickBot="1" x14ac:dyDescent="0.25">
      <c r="A11" s="131" t="str">
        <f t="shared" ref="A11:A74" si="0">P11</f>
        <v> HABZ 74 </v>
      </c>
      <c r="B11" s="16" t="str">
        <f t="shared" ref="B11:B74" si="1">IF(H11=INT(H11),"I","II")</f>
        <v>I</v>
      </c>
      <c r="C11" s="131">
        <f t="shared" ref="C11:C74" si="2">1*G11</f>
        <v>37349.449000000001</v>
      </c>
      <c r="D11" s="12" t="str">
        <f t="shared" ref="D11:D74" si="3">VLOOKUP(F11,I$1:J$5,2,FALSE)</f>
        <v>vis</v>
      </c>
      <c r="E11" s="139">
        <f>VLOOKUP(C11,'Active 1'!C$21:E$973,3,FALSE)</f>
        <v>-27253.023197390485</v>
      </c>
      <c r="F11" s="16" t="s">
        <v>1907</v>
      </c>
      <c r="G11" s="12" t="str">
        <f t="shared" ref="G11:G74" si="4">MID(I11,3,LEN(I11)-3)</f>
        <v>37349.449</v>
      </c>
      <c r="H11" s="131">
        <f t="shared" ref="H11:H74" si="5">1*K11</f>
        <v>-22375</v>
      </c>
      <c r="I11" s="140" t="s">
        <v>2654</v>
      </c>
      <c r="J11" s="141" t="s">
        <v>2655</v>
      </c>
      <c r="K11" s="140">
        <v>-22375</v>
      </c>
      <c r="L11" s="140" t="s">
        <v>2656</v>
      </c>
      <c r="M11" s="141" t="s">
        <v>2657</v>
      </c>
      <c r="N11" s="141"/>
      <c r="O11" s="142" t="s">
        <v>2640</v>
      </c>
      <c r="P11" s="142" t="s">
        <v>2641</v>
      </c>
    </row>
    <row r="12" spans="1:16" ht="12.75" customHeight="1" thickBot="1" x14ac:dyDescent="0.25">
      <c r="A12" s="131" t="str">
        <f t="shared" si="0"/>
        <v>IBVS 111 </v>
      </c>
      <c r="B12" s="16" t="str">
        <f t="shared" si="1"/>
        <v>I</v>
      </c>
      <c r="C12" s="131">
        <f t="shared" si="2"/>
        <v>38252.584000000003</v>
      </c>
      <c r="D12" s="12" t="str">
        <f t="shared" si="3"/>
        <v>vis</v>
      </c>
      <c r="E12" s="139">
        <f>VLOOKUP(C12,'Active 1'!C$21:E$973,3,FALSE)</f>
        <v>-25817.033255767547</v>
      </c>
      <c r="F12" s="16" t="s">
        <v>1907</v>
      </c>
      <c r="G12" s="12" t="str">
        <f t="shared" si="4"/>
        <v>38252.584</v>
      </c>
      <c r="H12" s="131">
        <f t="shared" si="5"/>
        <v>-20939</v>
      </c>
      <c r="I12" s="140" t="s">
        <v>87</v>
      </c>
      <c r="J12" s="141" t="s">
        <v>88</v>
      </c>
      <c r="K12" s="140">
        <v>-20939</v>
      </c>
      <c r="L12" s="140" t="s">
        <v>2698</v>
      </c>
      <c r="M12" s="141" t="s">
        <v>2324</v>
      </c>
      <c r="N12" s="141"/>
      <c r="O12" s="142" t="s">
        <v>2513</v>
      </c>
      <c r="P12" s="143" t="s">
        <v>89</v>
      </c>
    </row>
    <row r="13" spans="1:16" ht="12.75" customHeight="1" thickBot="1" x14ac:dyDescent="0.25">
      <c r="A13" s="131" t="str">
        <f t="shared" si="0"/>
        <v>IBVS 111 </v>
      </c>
      <c r="B13" s="16" t="str">
        <f t="shared" si="1"/>
        <v>I</v>
      </c>
      <c r="C13" s="131">
        <f t="shared" si="2"/>
        <v>38931.834000000003</v>
      </c>
      <c r="D13" s="12" t="str">
        <f t="shared" si="3"/>
        <v>vis</v>
      </c>
      <c r="E13" s="139">
        <f>VLOOKUP(C13,'Active 1'!C$21:E$973,3,FALSE)</f>
        <v>-24737.021775925245</v>
      </c>
      <c r="F13" s="16" t="s">
        <v>1907</v>
      </c>
      <c r="G13" s="12" t="str">
        <f t="shared" si="4"/>
        <v>38931.834</v>
      </c>
      <c r="H13" s="131">
        <f t="shared" si="5"/>
        <v>-19859</v>
      </c>
      <c r="I13" s="140" t="s">
        <v>195</v>
      </c>
      <c r="J13" s="141" t="s">
        <v>196</v>
      </c>
      <c r="K13" s="140">
        <v>-19859</v>
      </c>
      <c r="L13" s="140" t="s">
        <v>2759</v>
      </c>
      <c r="M13" s="141" t="s">
        <v>2324</v>
      </c>
      <c r="N13" s="141"/>
      <c r="O13" s="142" t="s">
        <v>180</v>
      </c>
      <c r="P13" s="143" t="s">
        <v>89</v>
      </c>
    </row>
    <row r="14" spans="1:16" ht="12.75" customHeight="1" thickBot="1" x14ac:dyDescent="0.25">
      <c r="A14" s="131" t="str">
        <f t="shared" si="0"/>
        <v>IBVS 114 </v>
      </c>
      <c r="B14" s="16" t="str">
        <f t="shared" si="1"/>
        <v>I</v>
      </c>
      <c r="C14" s="131">
        <f t="shared" si="2"/>
        <v>38965.800999999999</v>
      </c>
      <c r="D14" s="12" t="str">
        <f t="shared" si="3"/>
        <v>vis</v>
      </c>
      <c r="E14" s="139">
        <f>VLOOKUP(C14,'Active 1'!C$21:E$973,3,FALSE)</f>
        <v>-24683.014046906766</v>
      </c>
      <c r="F14" s="16" t="s">
        <v>1907</v>
      </c>
      <c r="G14" s="12" t="str">
        <f t="shared" si="4"/>
        <v>38965.801</v>
      </c>
      <c r="H14" s="131">
        <f t="shared" si="5"/>
        <v>-19805</v>
      </c>
      <c r="I14" s="140" t="s">
        <v>197</v>
      </c>
      <c r="J14" s="141" t="s">
        <v>198</v>
      </c>
      <c r="K14" s="140">
        <v>-19805</v>
      </c>
      <c r="L14" s="140" t="s">
        <v>105</v>
      </c>
      <c r="M14" s="141" t="s">
        <v>2324</v>
      </c>
      <c r="N14" s="141"/>
      <c r="O14" s="142" t="s">
        <v>199</v>
      </c>
      <c r="P14" s="143" t="s">
        <v>200</v>
      </c>
    </row>
    <row r="15" spans="1:16" ht="12.75" customHeight="1" thickBot="1" x14ac:dyDescent="0.25">
      <c r="A15" s="131" t="str">
        <f t="shared" si="0"/>
        <v>IBVS 114 </v>
      </c>
      <c r="B15" s="16" t="str">
        <f t="shared" si="1"/>
        <v>I</v>
      </c>
      <c r="C15" s="131">
        <f t="shared" si="2"/>
        <v>38972.716999999997</v>
      </c>
      <c r="D15" s="12" t="str">
        <f t="shared" si="3"/>
        <v>vis</v>
      </c>
      <c r="E15" s="139">
        <f>VLOOKUP(C15,'Active 1'!C$21:E$973,3,FALSE)</f>
        <v>-24672.01756638474</v>
      </c>
      <c r="F15" s="16" t="s">
        <v>1907</v>
      </c>
      <c r="G15" s="12" t="str">
        <f t="shared" si="4"/>
        <v>38972.717</v>
      </c>
      <c r="H15" s="131">
        <f t="shared" si="5"/>
        <v>-19794</v>
      </c>
      <c r="I15" s="140" t="s">
        <v>203</v>
      </c>
      <c r="J15" s="141" t="s">
        <v>204</v>
      </c>
      <c r="K15" s="140">
        <v>-19794</v>
      </c>
      <c r="L15" s="140" t="s">
        <v>2813</v>
      </c>
      <c r="M15" s="141" t="s">
        <v>2324</v>
      </c>
      <c r="N15" s="141"/>
      <c r="O15" s="142" t="s">
        <v>199</v>
      </c>
      <c r="P15" s="143" t="s">
        <v>200</v>
      </c>
    </row>
    <row r="16" spans="1:16" ht="12.75" customHeight="1" thickBot="1" x14ac:dyDescent="0.25">
      <c r="A16" s="131" t="str">
        <f t="shared" si="0"/>
        <v>IBVS 114 </v>
      </c>
      <c r="B16" s="16" t="str">
        <f t="shared" si="1"/>
        <v>I</v>
      </c>
      <c r="C16" s="131">
        <f t="shared" si="2"/>
        <v>38984.660000000003</v>
      </c>
      <c r="D16" s="12" t="str">
        <f t="shared" si="3"/>
        <v>vis</v>
      </c>
      <c r="E16" s="139">
        <f>VLOOKUP(C16,'Active 1'!C$21:E$973,3,FALSE)</f>
        <v>-24653.028126408644</v>
      </c>
      <c r="F16" s="16" t="s">
        <v>1907</v>
      </c>
      <c r="G16" s="12" t="str">
        <f t="shared" si="4"/>
        <v>38984.660</v>
      </c>
      <c r="H16" s="131">
        <f t="shared" si="5"/>
        <v>-19775</v>
      </c>
      <c r="I16" s="140" t="s">
        <v>207</v>
      </c>
      <c r="J16" s="141" t="s">
        <v>208</v>
      </c>
      <c r="K16" s="140">
        <v>-19775</v>
      </c>
      <c r="L16" s="140" t="s">
        <v>209</v>
      </c>
      <c r="M16" s="141" t="s">
        <v>2324</v>
      </c>
      <c r="N16" s="141"/>
      <c r="O16" s="142" t="s">
        <v>180</v>
      </c>
      <c r="P16" s="143" t="s">
        <v>200</v>
      </c>
    </row>
    <row r="17" spans="1:16" ht="12.75" customHeight="1" thickBot="1" x14ac:dyDescent="0.25">
      <c r="A17" s="131" t="str">
        <f t="shared" si="0"/>
        <v>IBVS 114 </v>
      </c>
      <c r="B17" s="16" t="str">
        <f t="shared" si="1"/>
        <v>I</v>
      </c>
      <c r="C17" s="131">
        <f t="shared" si="2"/>
        <v>38989.69</v>
      </c>
      <c r="D17" s="12" t="str">
        <f t="shared" si="3"/>
        <v>vis</v>
      </c>
      <c r="E17" s="139">
        <f>VLOOKUP(C17,'Active 1'!C$21:E$973,3,FALSE)</f>
        <v>-24645.030396937011</v>
      </c>
      <c r="F17" s="16" t="s">
        <v>1907</v>
      </c>
      <c r="G17" s="12" t="str">
        <f t="shared" si="4"/>
        <v>38989.690</v>
      </c>
      <c r="H17" s="131">
        <f t="shared" si="5"/>
        <v>-19767</v>
      </c>
      <c r="I17" s="140" t="s">
        <v>210</v>
      </c>
      <c r="J17" s="141" t="s">
        <v>211</v>
      </c>
      <c r="K17" s="140">
        <v>-19767</v>
      </c>
      <c r="L17" s="140" t="s">
        <v>2751</v>
      </c>
      <c r="M17" s="141" t="s">
        <v>2324</v>
      </c>
      <c r="N17" s="141"/>
      <c r="O17" s="142" t="s">
        <v>212</v>
      </c>
      <c r="P17" s="143" t="s">
        <v>200</v>
      </c>
    </row>
    <row r="18" spans="1:16" ht="12.75" customHeight="1" thickBot="1" x14ac:dyDescent="0.25">
      <c r="A18" s="131" t="str">
        <f t="shared" si="0"/>
        <v>IBVS 114 </v>
      </c>
      <c r="B18" s="16" t="str">
        <f t="shared" si="1"/>
        <v>I</v>
      </c>
      <c r="C18" s="131">
        <f t="shared" si="2"/>
        <v>38999.754999999997</v>
      </c>
      <c r="D18" s="12" t="str">
        <f t="shared" si="3"/>
        <v>vis</v>
      </c>
      <c r="E18" s="139">
        <f>VLOOKUP(C18,'Active 1'!C$21:E$973,3,FALSE)</f>
        <v>-24629.026987964458</v>
      </c>
      <c r="F18" s="16" t="s">
        <v>1907</v>
      </c>
      <c r="G18" s="12" t="str">
        <f t="shared" si="4"/>
        <v>38999.755</v>
      </c>
      <c r="H18" s="131">
        <f t="shared" si="5"/>
        <v>-19751</v>
      </c>
      <c r="I18" s="140" t="s">
        <v>213</v>
      </c>
      <c r="J18" s="141" t="s">
        <v>214</v>
      </c>
      <c r="K18" s="140">
        <v>-19751</v>
      </c>
      <c r="L18" s="140" t="s">
        <v>144</v>
      </c>
      <c r="M18" s="141" t="s">
        <v>2324</v>
      </c>
      <c r="N18" s="141"/>
      <c r="O18" s="142" t="s">
        <v>215</v>
      </c>
      <c r="P18" s="143" t="s">
        <v>200</v>
      </c>
    </row>
    <row r="19" spans="1:16" ht="12.75" customHeight="1" thickBot="1" x14ac:dyDescent="0.25">
      <c r="A19" s="131" t="str">
        <f t="shared" si="0"/>
        <v>IBVS 114 </v>
      </c>
      <c r="B19" s="16" t="str">
        <f t="shared" si="1"/>
        <v>I</v>
      </c>
      <c r="C19" s="131">
        <f t="shared" si="2"/>
        <v>39004.792000000001</v>
      </c>
      <c r="D19" s="12" t="str">
        <f t="shared" si="3"/>
        <v>vis</v>
      </c>
      <c r="E19" s="139">
        <f>VLOOKUP(C19,'Active 1'!C$21:E$973,3,FALSE)</f>
        <v>-24621.018128451804</v>
      </c>
      <c r="F19" s="16" t="s">
        <v>1907</v>
      </c>
      <c r="G19" s="12" t="str">
        <f t="shared" si="4"/>
        <v>39004.792</v>
      </c>
      <c r="H19" s="131">
        <f t="shared" si="5"/>
        <v>-19743</v>
      </c>
      <c r="I19" s="140" t="s">
        <v>216</v>
      </c>
      <c r="J19" s="141" t="s">
        <v>217</v>
      </c>
      <c r="K19" s="140">
        <v>-19743</v>
      </c>
      <c r="L19" s="140" t="s">
        <v>2813</v>
      </c>
      <c r="M19" s="141" t="s">
        <v>2324</v>
      </c>
      <c r="N19" s="141"/>
      <c r="O19" s="142" t="s">
        <v>218</v>
      </c>
      <c r="P19" s="143" t="s">
        <v>200</v>
      </c>
    </row>
    <row r="20" spans="1:16" ht="12.75" customHeight="1" thickBot="1" x14ac:dyDescent="0.25">
      <c r="A20" s="131" t="str">
        <f t="shared" si="0"/>
        <v>IBVS 114 </v>
      </c>
      <c r="B20" s="16" t="str">
        <f t="shared" si="1"/>
        <v>I</v>
      </c>
      <c r="C20" s="131">
        <f t="shared" si="2"/>
        <v>39011.705999999998</v>
      </c>
      <c r="D20" s="12" t="str">
        <f t="shared" si="3"/>
        <v>vis</v>
      </c>
      <c r="E20" s="139">
        <f>VLOOKUP(C20,'Active 1'!C$21:E$973,3,FALSE)</f>
        <v>-24610.024827941495</v>
      </c>
      <c r="F20" s="16" t="s">
        <v>1907</v>
      </c>
      <c r="G20" s="12" t="str">
        <f t="shared" si="4"/>
        <v>39011.706</v>
      </c>
      <c r="H20" s="131">
        <f t="shared" si="5"/>
        <v>-19732</v>
      </c>
      <c r="I20" s="140" t="s">
        <v>219</v>
      </c>
      <c r="J20" s="141" t="s">
        <v>220</v>
      </c>
      <c r="K20" s="140">
        <v>-19732</v>
      </c>
      <c r="L20" s="140" t="s">
        <v>2755</v>
      </c>
      <c r="M20" s="141" t="s">
        <v>2324</v>
      </c>
      <c r="N20" s="141"/>
      <c r="O20" s="142" t="s">
        <v>215</v>
      </c>
      <c r="P20" s="143" t="s">
        <v>200</v>
      </c>
    </row>
    <row r="21" spans="1:16" ht="12.75" customHeight="1" thickBot="1" x14ac:dyDescent="0.25">
      <c r="A21" s="131" t="str">
        <f t="shared" si="0"/>
        <v>IBVS 114 </v>
      </c>
      <c r="B21" s="16" t="str">
        <f t="shared" si="1"/>
        <v>I</v>
      </c>
      <c r="C21" s="131">
        <f t="shared" si="2"/>
        <v>39016.737999999998</v>
      </c>
      <c r="D21" s="12" t="str">
        <f t="shared" si="3"/>
        <v>vis</v>
      </c>
      <c r="E21" s="139">
        <f>VLOOKUP(C21,'Active 1'!C$21:E$973,3,FALSE)</f>
        <v>-24602.023918458148</v>
      </c>
      <c r="F21" s="16" t="s">
        <v>1907</v>
      </c>
      <c r="G21" s="12" t="str">
        <f t="shared" si="4"/>
        <v>39016.738</v>
      </c>
      <c r="H21" s="131">
        <f t="shared" si="5"/>
        <v>-19724</v>
      </c>
      <c r="I21" s="140" t="s">
        <v>223</v>
      </c>
      <c r="J21" s="141" t="s">
        <v>224</v>
      </c>
      <c r="K21" s="140">
        <v>-19724</v>
      </c>
      <c r="L21" s="140" t="s">
        <v>2759</v>
      </c>
      <c r="M21" s="141" t="s">
        <v>2324</v>
      </c>
      <c r="N21" s="141"/>
      <c r="O21" s="142" t="s">
        <v>215</v>
      </c>
      <c r="P21" s="143" t="s">
        <v>200</v>
      </c>
    </row>
    <row r="22" spans="1:16" ht="12.75" customHeight="1" thickBot="1" x14ac:dyDescent="0.25">
      <c r="A22" s="131" t="str">
        <f t="shared" si="0"/>
        <v> HABZ 74 </v>
      </c>
      <c r="B22" s="16" t="str">
        <f t="shared" si="1"/>
        <v>I</v>
      </c>
      <c r="C22" s="131">
        <f t="shared" si="2"/>
        <v>39027.432000000001</v>
      </c>
      <c r="D22" s="12" t="str">
        <f t="shared" si="3"/>
        <v>vis</v>
      </c>
      <c r="E22" s="139">
        <f>VLOOKUP(C22,'Active 1'!C$21:E$973,3,FALSE)</f>
        <v>-24585.020395800162</v>
      </c>
      <c r="F22" s="16" t="s">
        <v>1907</v>
      </c>
      <c r="G22" s="12" t="str">
        <f t="shared" si="4"/>
        <v>39027.432</v>
      </c>
      <c r="H22" s="131">
        <f t="shared" si="5"/>
        <v>-19707</v>
      </c>
      <c r="I22" s="140" t="s">
        <v>225</v>
      </c>
      <c r="J22" s="141" t="s">
        <v>226</v>
      </c>
      <c r="K22" s="140">
        <v>-19707</v>
      </c>
      <c r="L22" s="140" t="s">
        <v>227</v>
      </c>
      <c r="M22" s="141" t="s">
        <v>2320</v>
      </c>
      <c r="N22" s="141"/>
      <c r="O22" s="142" t="s">
        <v>2640</v>
      </c>
      <c r="P22" s="142" t="s">
        <v>2641</v>
      </c>
    </row>
    <row r="23" spans="1:16" ht="12.75" customHeight="1" thickBot="1" x14ac:dyDescent="0.25">
      <c r="A23" s="131" t="str">
        <f t="shared" si="0"/>
        <v>IBVS 114 </v>
      </c>
      <c r="B23" s="16" t="str">
        <f t="shared" si="1"/>
        <v>I</v>
      </c>
      <c r="C23" s="131">
        <f t="shared" si="2"/>
        <v>39028.686999999998</v>
      </c>
      <c r="D23" s="12" t="str">
        <f t="shared" si="3"/>
        <v>vis</v>
      </c>
      <c r="E23" s="139">
        <f>VLOOKUP(C23,'Active 1'!C$21:E$973,3,FALSE)</f>
        <v>-24583.024938446903</v>
      </c>
      <c r="F23" s="16" t="s">
        <v>1907</v>
      </c>
      <c r="G23" s="12" t="str">
        <f t="shared" si="4"/>
        <v>39028.687</v>
      </c>
      <c r="H23" s="131">
        <f t="shared" si="5"/>
        <v>-19705</v>
      </c>
      <c r="I23" s="140" t="s">
        <v>228</v>
      </c>
      <c r="J23" s="141" t="s">
        <v>229</v>
      </c>
      <c r="K23" s="140">
        <v>-19705</v>
      </c>
      <c r="L23" s="140" t="s">
        <v>2755</v>
      </c>
      <c r="M23" s="141" t="s">
        <v>2324</v>
      </c>
      <c r="N23" s="141"/>
      <c r="O23" s="142" t="s">
        <v>215</v>
      </c>
      <c r="P23" s="143" t="s">
        <v>200</v>
      </c>
    </row>
    <row r="24" spans="1:16" ht="12.75" customHeight="1" thickBot="1" x14ac:dyDescent="0.25">
      <c r="A24" s="131" t="str">
        <f t="shared" si="0"/>
        <v>IBVS 114 </v>
      </c>
      <c r="B24" s="16" t="str">
        <f t="shared" si="1"/>
        <v>I</v>
      </c>
      <c r="C24" s="131">
        <f t="shared" si="2"/>
        <v>39033.714</v>
      </c>
      <c r="D24" s="12" t="str">
        <f t="shared" si="3"/>
        <v>vis</v>
      </c>
      <c r="E24" s="139">
        <f>VLOOKUP(C24,'Active 1'!C$21:E$973,3,FALSE)</f>
        <v>-24575.031978992847</v>
      </c>
      <c r="F24" s="16" t="s">
        <v>1907</v>
      </c>
      <c r="G24" s="12" t="str">
        <f t="shared" si="4"/>
        <v>39033.714</v>
      </c>
      <c r="H24" s="131">
        <f t="shared" si="5"/>
        <v>-19697</v>
      </c>
      <c r="I24" s="140" t="s">
        <v>234</v>
      </c>
      <c r="J24" s="141" t="s">
        <v>235</v>
      </c>
      <c r="K24" s="140">
        <v>-19697</v>
      </c>
      <c r="L24" s="140" t="s">
        <v>2751</v>
      </c>
      <c r="M24" s="141" t="s">
        <v>2324</v>
      </c>
      <c r="N24" s="141"/>
      <c r="O24" s="142" t="s">
        <v>215</v>
      </c>
      <c r="P24" s="143" t="s">
        <v>200</v>
      </c>
    </row>
    <row r="25" spans="1:16" ht="12.75" customHeight="1" thickBot="1" x14ac:dyDescent="0.25">
      <c r="A25" s="131" t="str">
        <f t="shared" si="0"/>
        <v>IBVS 119 </v>
      </c>
      <c r="B25" s="16" t="str">
        <f t="shared" si="1"/>
        <v>I</v>
      </c>
      <c r="C25" s="131">
        <f t="shared" si="2"/>
        <v>39045.661999999997</v>
      </c>
      <c r="D25" s="12" t="str">
        <f t="shared" si="3"/>
        <v>vis</v>
      </c>
      <c r="E25" s="139">
        <f>VLOOKUP(C25,'Active 1'!C$21:E$973,3,FALSE)</f>
        <v>-24556.03458898747</v>
      </c>
      <c r="F25" s="16" t="s">
        <v>1907</v>
      </c>
      <c r="G25" s="12" t="str">
        <f t="shared" si="4"/>
        <v>39045.662</v>
      </c>
      <c r="H25" s="131">
        <f t="shared" si="5"/>
        <v>-19678</v>
      </c>
      <c r="I25" s="140" t="s">
        <v>236</v>
      </c>
      <c r="J25" s="141" t="s">
        <v>237</v>
      </c>
      <c r="K25" s="140">
        <v>-19678</v>
      </c>
      <c r="L25" s="140" t="s">
        <v>2679</v>
      </c>
      <c r="M25" s="141" t="s">
        <v>2324</v>
      </c>
      <c r="N25" s="141"/>
      <c r="O25" s="142" t="s">
        <v>215</v>
      </c>
      <c r="P25" s="143" t="s">
        <v>238</v>
      </c>
    </row>
    <row r="26" spans="1:16" ht="12.75" customHeight="1" thickBot="1" x14ac:dyDescent="0.25">
      <c r="A26" s="131" t="str">
        <f t="shared" si="0"/>
        <v>IBVS 119 </v>
      </c>
      <c r="B26" s="16" t="str">
        <f t="shared" si="1"/>
        <v>I</v>
      </c>
      <c r="C26" s="131">
        <f t="shared" si="2"/>
        <v>39045.663</v>
      </c>
      <c r="D26" s="12" t="str">
        <f t="shared" si="3"/>
        <v>vis</v>
      </c>
      <c r="E26" s="139">
        <f>VLOOKUP(C26,'Active 1'!C$21:E$973,3,FALSE)</f>
        <v>-24556.032998981602</v>
      </c>
      <c r="F26" s="16" t="s">
        <v>1907</v>
      </c>
      <c r="G26" s="12" t="str">
        <f t="shared" si="4"/>
        <v>39045.663</v>
      </c>
      <c r="H26" s="131">
        <f t="shared" si="5"/>
        <v>-19678</v>
      </c>
      <c r="I26" s="140" t="s">
        <v>239</v>
      </c>
      <c r="J26" s="141" t="s">
        <v>240</v>
      </c>
      <c r="K26" s="140">
        <v>-19678</v>
      </c>
      <c r="L26" s="140" t="s">
        <v>2747</v>
      </c>
      <c r="M26" s="141" t="s">
        <v>2324</v>
      </c>
      <c r="N26" s="141"/>
      <c r="O26" s="142" t="s">
        <v>132</v>
      </c>
      <c r="P26" s="143" t="s">
        <v>238</v>
      </c>
    </row>
    <row r="27" spans="1:16" ht="12.75" customHeight="1" thickBot="1" x14ac:dyDescent="0.25">
      <c r="A27" s="131" t="str">
        <f t="shared" si="0"/>
        <v>IBVS 119 </v>
      </c>
      <c r="B27" s="16" t="str">
        <f t="shared" si="1"/>
        <v>I</v>
      </c>
      <c r="C27" s="131">
        <f t="shared" si="2"/>
        <v>39050.696000000004</v>
      </c>
      <c r="D27" s="12" t="str">
        <f t="shared" si="3"/>
        <v>vis</v>
      </c>
      <c r="E27" s="139">
        <f>VLOOKUP(C27,'Active 1'!C$21:E$973,3,FALSE)</f>
        <v>-24548.030499492386</v>
      </c>
      <c r="F27" s="16" t="s">
        <v>1907</v>
      </c>
      <c r="G27" s="12" t="str">
        <f t="shared" si="4"/>
        <v>39050.696</v>
      </c>
      <c r="H27" s="131">
        <f t="shared" si="5"/>
        <v>-19670</v>
      </c>
      <c r="I27" s="140" t="s">
        <v>243</v>
      </c>
      <c r="J27" s="141" t="s">
        <v>244</v>
      </c>
      <c r="K27" s="140">
        <v>-19670</v>
      </c>
      <c r="L27" s="140" t="s">
        <v>245</v>
      </c>
      <c r="M27" s="141" t="s">
        <v>2324</v>
      </c>
      <c r="N27" s="141"/>
      <c r="O27" s="142" t="s">
        <v>246</v>
      </c>
      <c r="P27" s="143" t="s">
        <v>238</v>
      </c>
    </row>
    <row r="28" spans="1:16" ht="12.75" customHeight="1" thickBot="1" x14ac:dyDescent="0.25">
      <c r="A28" s="131" t="str">
        <f t="shared" si="0"/>
        <v>IBVS 119 </v>
      </c>
      <c r="B28" s="16" t="str">
        <f t="shared" si="1"/>
        <v>I</v>
      </c>
      <c r="C28" s="131">
        <f t="shared" si="2"/>
        <v>39052.586000000003</v>
      </c>
      <c r="D28" s="12" t="str">
        <f t="shared" si="3"/>
        <v>vis</v>
      </c>
      <c r="E28" s="139">
        <f>VLOOKUP(C28,'Active 1'!C$21:E$973,3,FALSE)</f>
        <v>-24545.025388418555</v>
      </c>
      <c r="F28" s="16" t="s">
        <v>1907</v>
      </c>
      <c r="G28" s="12" t="str">
        <f t="shared" si="4"/>
        <v>39052.586</v>
      </c>
      <c r="H28" s="131">
        <f t="shared" si="5"/>
        <v>-19667</v>
      </c>
      <c r="I28" s="140" t="s">
        <v>249</v>
      </c>
      <c r="J28" s="141" t="s">
        <v>250</v>
      </c>
      <c r="K28" s="140">
        <v>-19667</v>
      </c>
      <c r="L28" s="140" t="s">
        <v>2755</v>
      </c>
      <c r="M28" s="141" t="s">
        <v>2324</v>
      </c>
      <c r="N28" s="141"/>
      <c r="O28" s="142" t="s">
        <v>246</v>
      </c>
      <c r="P28" s="143" t="s">
        <v>238</v>
      </c>
    </row>
    <row r="29" spans="1:16" ht="12.75" customHeight="1" thickBot="1" x14ac:dyDescent="0.25">
      <c r="A29" s="131" t="str">
        <f t="shared" si="0"/>
        <v>IBVS 1255 </v>
      </c>
      <c r="B29" s="16" t="str">
        <f t="shared" si="1"/>
        <v>I</v>
      </c>
      <c r="C29" s="131">
        <f t="shared" si="2"/>
        <v>39054.481</v>
      </c>
      <c r="D29" s="12" t="str">
        <f t="shared" si="3"/>
        <v>vis</v>
      </c>
      <c r="E29" s="139">
        <f>VLOOKUP(C29,'Active 1'!C$21:E$973,3,FALSE)</f>
        <v>-24542.012327315428</v>
      </c>
      <c r="F29" s="16" t="s">
        <v>1907</v>
      </c>
      <c r="G29" s="12" t="str">
        <f t="shared" si="4"/>
        <v>39054.481</v>
      </c>
      <c r="H29" s="131">
        <f t="shared" si="5"/>
        <v>-19664</v>
      </c>
      <c r="I29" s="140" t="s">
        <v>251</v>
      </c>
      <c r="J29" s="141" t="s">
        <v>252</v>
      </c>
      <c r="K29" s="140">
        <v>-19664</v>
      </c>
      <c r="L29" s="140" t="s">
        <v>2872</v>
      </c>
      <c r="M29" s="141" t="s">
        <v>2324</v>
      </c>
      <c r="N29" s="141"/>
      <c r="O29" s="142" t="s">
        <v>253</v>
      </c>
      <c r="P29" s="143" t="s">
        <v>254</v>
      </c>
    </row>
    <row r="30" spans="1:16" ht="12.75" customHeight="1" thickBot="1" x14ac:dyDescent="0.25">
      <c r="A30" s="131" t="str">
        <f t="shared" si="0"/>
        <v> HABZ 74 </v>
      </c>
      <c r="B30" s="16" t="str">
        <f t="shared" si="1"/>
        <v>I</v>
      </c>
      <c r="C30" s="131">
        <f t="shared" si="2"/>
        <v>39056.364000000001</v>
      </c>
      <c r="D30" s="12" t="str">
        <f t="shared" si="3"/>
        <v>vis</v>
      </c>
      <c r="E30" s="139">
        <f>VLOOKUP(C30,'Active 1'!C$21:E$973,3,FALSE)</f>
        <v>-24539.018346282606</v>
      </c>
      <c r="F30" s="16" t="s">
        <v>1907</v>
      </c>
      <c r="G30" s="12" t="str">
        <f t="shared" si="4"/>
        <v>39056.364</v>
      </c>
      <c r="H30" s="131">
        <f t="shared" si="5"/>
        <v>-19661</v>
      </c>
      <c r="I30" s="140" t="s">
        <v>255</v>
      </c>
      <c r="J30" s="141" t="s">
        <v>256</v>
      </c>
      <c r="K30" s="140">
        <v>-19661</v>
      </c>
      <c r="L30" s="140" t="s">
        <v>139</v>
      </c>
      <c r="M30" s="141" t="s">
        <v>2320</v>
      </c>
      <c r="N30" s="141"/>
      <c r="O30" s="142" t="s">
        <v>2640</v>
      </c>
      <c r="P30" s="142" t="s">
        <v>2641</v>
      </c>
    </row>
    <row r="31" spans="1:16" ht="12.75" customHeight="1" thickBot="1" x14ac:dyDescent="0.25">
      <c r="A31" s="131" t="str">
        <f t="shared" si="0"/>
        <v> HABZ 74 </v>
      </c>
      <c r="B31" s="16" t="str">
        <f t="shared" si="1"/>
        <v>I</v>
      </c>
      <c r="C31" s="131">
        <f t="shared" si="2"/>
        <v>39061.402999999998</v>
      </c>
      <c r="D31" s="12" t="str">
        <f t="shared" si="3"/>
        <v>vis</v>
      </c>
      <c r="E31" s="139">
        <f>VLOOKUP(C31,'Active 1'!C$21:E$973,3,FALSE)</f>
        <v>-24531.006306758245</v>
      </c>
      <c r="F31" s="16" t="s">
        <v>1907</v>
      </c>
      <c r="G31" s="12" t="str">
        <f t="shared" si="4"/>
        <v>39061.403</v>
      </c>
      <c r="H31" s="131">
        <f t="shared" si="5"/>
        <v>-19653</v>
      </c>
      <c r="I31" s="140" t="s">
        <v>259</v>
      </c>
      <c r="J31" s="141" t="s">
        <v>260</v>
      </c>
      <c r="K31" s="140">
        <v>-19653</v>
      </c>
      <c r="L31" s="140" t="s">
        <v>261</v>
      </c>
      <c r="M31" s="141" t="s">
        <v>2320</v>
      </c>
      <c r="N31" s="141"/>
      <c r="O31" s="142" t="s">
        <v>2640</v>
      </c>
      <c r="P31" s="142" t="s">
        <v>2641</v>
      </c>
    </row>
    <row r="32" spans="1:16" ht="12.75" customHeight="1" thickBot="1" x14ac:dyDescent="0.25">
      <c r="A32" s="131" t="str">
        <f t="shared" si="0"/>
        <v>IBVS 119 </v>
      </c>
      <c r="B32" s="16" t="str">
        <f t="shared" si="1"/>
        <v>I</v>
      </c>
      <c r="C32" s="131">
        <f t="shared" si="2"/>
        <v>39062.648999999998</v>
      </c>
      <c r="D32" s="12" t="str">
        <f t="shared" si="3"/>
        <v>vis</v>
      </c>
      <c r="E32" s="139">
        <f>VLOOKUP(C32,'Active 1'!C$21:E$973,3,FALSE)</f>
        <v>-24529.02515945772</v>
      </c>
      <c r="F32" s="16" t="s">
        <v>1907</v>
      </c>
      <c r="G32" s="12" t="str">
        <f t="shared" si="4"/>
        <v>39062.649</v>
      </c>
      <c r="H32" s="131">
        <f t="shared" si="5"/>
        <v>-19651</v>
      </c>
      <c r="I32" s="140" t="s">
        <v>262</v>
      </c>
      <c r="J32" s="141" t="s">
        <v>263</v>
      </c>
      <c r="K32" s="140">
        <v>-19651</v>
      </c>
      <c r="L32" s="140" t="s">
        <v>2755</v>
      </c>
      <c r="M32" s="141" t="s">
        <v>2324</v>
      </c>
      <c r="N32" s="141"/>
      <c r="O32" s="142" t="s">
        <v>246</v>
      </c>
      <c r="P32" s="143" t="s">
        <v>238</v>
      </c>
    </row>
    <row r="33" spans="1:16" ht="12.75" customHeight="1" thickBot="1" x14ac:dyDescent="0.25">
      <c r="A33" s="131" t="str">
        <f t="shared" si="0"/>
        <v>IBVS 119 </v>
      </c>
      <c r="B33" s="16" t="str">
        <f t="shared" si="1"/>
        <v>I</v>
      </c>
      <c r="C33" s="131">
        <f t="shared" si="2"/>
        <v>39069.567000000003</v>
      </c>
      <c r="D33" s="12" t="str">
        <f t="shared" si="3"/>
        <v>vis</v>
      </c>
      <c r="E33" s="139">
        <f>VLOOKUP(C33,'Active 1'!C$21:E$973,3,FALSE)</f>
        <v>-24518.025498923962</v>
      </c>
      <c r="F33" s="16" t="s">
        <v>1907</v>
      </c>
      <c r="G33" s="12" t="str">
        <f t="shared" si="4"/>
        <v>39069.567</v>
      </c>
      <c r="H33" s="131">
        <f t="shared" si="5"/>
        <v>-19640</v>
      </c>
      <c r="I33" s="140" t="s">
        <v>266</v>
      </c>
      <c r="J33" s="141" t="s">
        <v>267</v>
      </c>
      <c r="K33" s="140">
        <v>-19640</v>
      </c>
      <c r="L33" s="140" t="s">
        <v>2755</v>
      </c>
      <c r="M33" s="141" t="s">
        <v>2324</v>
      </c>
      <c r="N33" s="141"/>
      <c r="O33" s="142" t="s">
        <v>132</v>
      </c>
      <c r="P33" s="143" t="s">
        <v>238</v>
      </c>
    </row>
    <row r="34" spans="1:16" ht="12.75" customHeight="1" thickBot="1" x14ac:dyDescent="0.25">
      <c r="A34" s="131" t="str">
        <f t="shared" si="0"/>
        <v>IBVS 129 </v>
      </c>
      <c r="B34" s="16" t="str">
        <f t="shared" si="1"/>
        <v>I</v>
      </c>
      <c r="C34" s="131">
        <f t="shared" si="2"/>
        <v>39069.567000000003</v>
      </c>
      <c r="D34" s="12" t="str">
        <f t="shared" si="3"/>
        <v>vis</v>
      </c>
      <c r="E34" s="139">
        <f>VLOOKUP(C34,'Active 1'!C$21:E$973,3,FALSE)</f>
        <v>-24518.025498923962</v>
      </c>
      <c r="F34" s="16" t="s">
        <v>1907</v>
      </c>
      <c r="G34" s="12" t="str">
        <f t="shared" si="4"/>
        <v>39069.567</v>
      </c>
      <c r="H34" s="131">
        <f t="shared" si="5"/>
        <v>-19640</v>
      </c>
      <c r="I34" s="140" t="s">
        <v>266</v>
      </c>
      <c r="J34" s="141" t="s">
        <v>267</v>
      </c>
      <c r="K34" s="140">
        <v>-19640</v>
      </c>
      <c r="L34" s="140" t="s">
        <v>2755</v>
      </c>
      <c r="M34" s="141" t="s">
        <v>2324</v>
      </c>
      <c r="N34" s="141"/>
      <c r="O34" s="142" t="s">
        <v>246</v>
      </c>
      <c r="P34" s="143" t="s">
        <v>268</v>
      </c>
    </row>
    <row r="35" spans="1:16" ht="12.75" customHeight="1" thickBot="1" x14ac:dyDescent="0.25">
      <c r="A35" s="131" t="str">
        <f t="shared" si="0"/>
        <v>IBVS 129 </v>
      </c>
      <c r="B35" s="16" t="str">
        <f t="shared" si="1"/>
        <v>I</v>
      </c>
      <c r="C35" s="131">
        <f t="shared" si="2"/>
        <v>39074.6</v>
      </c>
      <c r="D35" s="12" t="str">
        <f t="shared" si="3"/>
        <v>vis</v>
      </c>
      <c r="E35" s="139">
        <f>VLOOKUP(C35,'Active 1'!C$21:E$973,3,FALSE)</f>
        <v>-24510.022999434757</v>
      </c>
      <c r="F35" s="16" t="s">
        <v>1907</v>
      </c>
      <c r="G35" s="12" t="str">
        <f t="shared" si="4"/>
        <v>39074.600</v>
      </c>
      <c r="H35" s="131">
        <f t="shared" si="5"/>
        <v>-19632</v>
      </c>
      <c r="I35" s="140" t="s">
        <v>269</v>
      </c>
      <c r="J35" s="141" t="s">
        <v>270</v>
      </c>
      <c r="K35" s="140">
        <v>-19632</v>
      </c>
      <c r="L35" s="140" t="s">
        <v>136</v>
      </c>
      <c r="M35" s="141" t="s">
        <v>2324</v>
      </c>
      <c r="N35" s="141"/>
      <c r="O35" s="142" t="s">
        <v>246</v>
      </c>
      <c r="P35" s="143" t="s">
        <v>268</v>
      </c>
    </row>
    <row r="36" spans="1:16" ht="12.75" customHeight="1" thickBot="1" x14ac:dyDescent="0.25">
      <c r="A36" s="131" t="str">
        <f t="shared" si="0"/>
        <v>IBVS 119 </v>
      </c>
      <c r="B36" s="16" t="str">
        <f t="shared" si="1"/>
        <v>I</v>
      </c>
      <c r="C36" s="131">
        <f t="shared" si="2"/>
        <v>39077.745000000003</v>
      </c>
      <c r="D36" s="12" t="str">
        <f t="shared" si="3"/>
        <v>vis</v>
      </c>
      <c r="E36" s="139">
        <f>VLOOKUP(C36,'Active 1'!C$21:E$973,3,FALSE)</f>
        <v>-24505.022431007656</v>
      </c>
      <c r="F36" s="16" t="s">
        <v>1907</v>
      </c>
      <c r="G36" s="12" t="str">
        <f t="shared" si="4"/>
        <v>39077.745</v>
      </c>
      <c r="H36" s="131">
        <f t="shared" si="5"/>
        <v>-19627</v>
      </c>
      <c r="I36" s="140" t="s">
        <v>271</v>
      </c>
      <c r="J36" s="141" t="s">
        <v>272</v>
      </c>
      <c r="K36" s="140">
        <v>-19627</v>
      </c>
      <c r="L36" s="140" t="s">
        <v>136</v>
      </c>
      <c r="M36" s="141" t="s">
        <v>2324</v>
      </c>
      <c r="N36" s="141"/>
      <c r="O36" s="142" t="s">
        <v>132</v>
      </c>
      <c r="P36" s="143" t="s">
        <v>238</v>
      </c>
    </row>
    <row r="37" spans="1:16" ht="12.75" customHeight="1" thickBot="1" x14ac:dyDescent="0.25">
      <c r="A37" s="131" t="str">
        <f t="shared" si="0"/>
        <v>IBVS 129 </v>
      </c>
      <c r="B37" s="16" t="str">
        <f t="shared" si="1"/>
        <v>I</v>
      </c>
      <c r="C37" s="131">
        <f t="shared" si="2"/>
        <v>39079.631999999998</v>
      </c>
      <c r="D37" s="12" t="str">
        <f t="shared" si="3"/>
        <v>vis</v>
      </c>
      <c r="E37" s="139">
        <f>VLOOKUP(C37,'Active 1'!C$21:E$973,3,FALSE)</f>
        <v>-24502.022089951406</v>
      </c>
      <c r="F37" s="16" t="s">
        <v>1907</v>
      </c>
      <c r="G37" s="12" t="str">
        <f t="shared" si="4"/>
        <v>39079.632</v>
      </c>
      <c r="H37" s="131">
        <f t="shared" si="5"/>
        <v>-19624</v>
      </c>
      <c r="I37" s="140" t="s">
        <v>273</v>
      </c>
      <c r="J37" s="141" t="s">
        <v>274</v>
      </c>
      <c r="K37" s="140">
        <v>-19624</v>
      </c>
      <c r="L37" s="140" t="s">
        <v>136</v>
      </c>
      <c r="M37" s="141" t="s">
        <v>2324</v>
      </c>
      <c r="N37" s="141"/>
      <c r="O37" s="142" t="s">
        <v>246</v>
      </c>
      <c r="P37" s="143" t="s">
        <v>268</v>
      </c>
    </row>
    <row r="38" spans="1:16" ht="12.75" customHeight="1" thickBot="1" x14ac:dyDescent="0.25">
      <c r="A38" s="131" t="str">
        <f t="shared" si="0"/>
        <v>IBVS 129 </v>
      </c>
      <c r="B38" s="16" t="str">
        <f t="shared" si="1"/>
        <v>I</v>
      </c>
      <c r="C38" s="131">
        <f t="shared" si="2"/>
        <v>39084.667000000001</v>
      </c>
      <c r="D38" s="12" t="str">
        <f t="shared" si="3"/>
        <v>vis</v>
      </c>
      <c r="E38" s="139">
        <f>VLOOKUP(C38,'Active 1'!C$21:E$973,3,FALSE)</f>
        <v>-24494.016410450473</v>
      </c>
      <c r="F38" s="16" t="s">
        <v>1907</v>
      </c>
      <c r="G38" s="12" t="str">
        <f t="shared" si="4"/>
        <v>39084.667</v>
      </c>
      <c r="H38" s="131">
        <f t="shared" si="5"/>
        <v>-19616</v>
      </c>
      <c r="I38" s="140" t="s">
        <v>275</v>
      </c>
      <c r="J38" s="141" t="s">
        <v>276</v>
      </c>
      <c r="K38" s="140">
        <v>-19616</v>
      </c>
      <c r="L38" s="140" t="s">
        <v>105</v>
      </c>
      <c r="M38" s="141" t="s">
        <v>2324</v>
      </c>
      <c r="N38" s="141"/>
      <c r="O38" s="142" t="s">
        <v>246</v>
      </c>
      <c r="P38" s="143" t="s">
        <v>268</v>
      </c>
    </row>
    <row r="39" spans="1:16" ht="12.75" customHeight="1" thickBot="1" x14ac:dyDescent="0.25">
      <c r="A39" s="131" t="str">
        <f t="shared" si="0"/>
        <v>IBVS 129 </v>
      </c>
      <c r="B39" s="16" t="str">
        <f t="shared" si="1"/>
        <v>I</v>
      </c>
      <c r="C39" s="131">
        <f t="shared" si="2"/>
        <v>39084.667999999998</v>
      </c>
      <c r="D39" s="12" t="str">
        <f t="shared" si="3"/>
        <v>vis</v>
      </c>
      <c r="E39" s="139">
        <f>VLOOKUP(C39,'Active 1'!C$21:E$973,3,FALSE)</f>
        <v>-24494.01482044462</v>
      </c>
      <c r="F39" s="16" t="s">
        <v>1907</v>
      </c>
      <c r="G39" s="12" t="str">
        <f t="shared" si="4"/>
        <v>39084.668</v>
      </c>
      <c r="H39" s="131">
        <f t="shared" si="5"/>
        <v>-19616</v>
      </c>
      <c r="I39" s="140" t="s">
        <v>277</v>
      </c>
      <c r="J39" s="141" t="s">
        <v>278</v>
      </c>
      <c r="K39" s="140">
        <v>-19616</v>
      </c>
      <c r="L39" s="140" t="s">
        <v>156</v>
      </c>
      <c r="M39" s="141" t="s">
        <v>2324</v>
      </c>
      <c r="N39" s="141"/>
      <c r="O39" s="142" t="s">
        <v>215</v>
      </c>
      <c r="P39" s="143" t="s">
        <v>268</v>
      </c>
    </row>
    <row r="40" spans="1:16" ht="12.75" customHeight="1" thickBot="1" x14ac:dyDescent="0.25">
      <c r="A40" s="131" t="str">
        <f t="shared" si="0"/>
        <v>IBVS 129 </v>
      </c>
      <c r="B40" s="16" t="str">
        <f t="shared" si="1"/>
        <v>I</v>
      </c>
      <c r="C40" s="131">
        <f t="shared" si="2"/>
        <v>39089.695</v>
      </c>
      <c r="D40" s="12" t="str">
        <f t="shared" si="3"/>
        <v>vis</v>
      </c>
      <c r="E40" s="139">
        <f>VLOOKUP(C40,'Active 1'!C$21:E$973,3,FALSE)</f>
        <v>-24486.021860990561</v>
      </c>
      <c r="F40" s="16" t="s">
        <v>1907</v>
      </c>
      <c r="G40" s="12" t="str">
        <f t="shared" si="4"/>
        <v>39089.695</v>
      </c>
      <c r="H40" s="131">
        <f t="shared" si="5"/>
        <v>-19608</v>
      </c>
      <c r="I40" s="140" t="s">
        <v>285</v>
      </c>
      <c r="J40" s="141" t="s">
        <v>286</v>
      </c>
      <c r="K40" s="140">
        <v>-19608</v>
      </c>
      <c r="L40" s="140" t="s">
        <v>227</v>
      </c>
      <c r="M40" s="141" t="s">
        <v>2324</v>
      </c>
      <c r="N40" s="141"/>
      <c r="O40" s="142" t="s">
        <v>246</v>
      </c>
      <c r="P40" s="143" t="s">
        <v>268</v>
      </c>
    </row>
    <row r="41" spans="1:16" ht="12.75" customHeight="1" thickBot="1" x14ac:dyDescent="0.25">
      <c r="A41" s="131" t="str">
        <f t="shared" si="0"/>
        <v>IBVS 129 </v>
      </c>
      <c r="B41" s="16" t="str">
        <f t="shared" si="1"/>
        <v>I</v>
      </c>
      <c r="C41" s="131">
        <f t="shared" si="2"/>
        <v>39113.597000000002</v>
      </c>
      <c r="D41" s="12" t="str">
        <f t="shared" si="3"/>
        <v>vis</v>
      </c>
      <c r="E41" s="139">
        <f>VLOOKUP(C41,'Active 1'!C$21:E$973,3,FALSE)</f>
        <v>-24448.017540944638</v>
      </c>
      <c r="F41" s="16" t="s">
        <v>1907</v>
      </c>
      <c r="G41" s="12" t="str">
        <f t="shared" si="4"/>
        <v>39113.597</v>
      </c>
      <c r="H41" s="131">
        <f t="shared" si="5"/>
        <v>-19570</v>
      </c>
      <c r="I41" s="140" t="s">
        <v>287</v>
      </c>
      <c r="J41" s="141" t="s">
        <v>288</v>
      </c>
      <c r="K41" s="140">
        <v>-19570</v>
      </c>
      <c r="L41" s="140" t="s">
        <v>105</v>
      </c>
      <c r="M41" s="141" t="s">
        <v>2324</v>
      </c>
      <c r="N41" s="141"/>
      <c r="O41" s="142" t="s">
        <v>132</v>
      </c>
      <c r="P41" s="143" t="s">
        <v>268</v>
      </c>
    </row>
    <row r="42" spans="1:16" ht="12.75" customHeight="1" thickBot="1" x14ac:dyDescent="0.25">
      <c r="A42" s="131" t="str">
        <f t="shared" si="0"/>
        <v>IBVS 129 </v>
      </c>
      <c r="B42" s="16" t="str">
        <f t="shared" si="1"/>
        <v>I</v>
      </c>
      <c r="C42" s="131">
        <f t="shared" si="2"/>
        <v>39130.572</v>
      </c>
      <c r="D42" s="12" t="str">
        <f t="shared" si="3"/>
        <v>vis</v>
      </c>
      <c r="E42" s="139">
        <f>VLOOKUP(C42,'Active 1'!C$21:E$973,3,FALSE)</f>
        <v>-24421.027191485202</v>
      </c>
      <c r="F42" s="16" t="s">
        <v>1907</v>
      </c>
      <c r="G42" s="12" t="str">
        <f t="shared" si="4"/>
        <v>39130.572</v>
      </c>
      <c r="H42" s="131">
        <f t="shared" si="5"/>
        <v>-19543</v>
      </c>
      <c r="I42" s="140" t="s">
        <v>289</v>
      </c>
      <c r="J42" s="141" t="s">
        <v>290</v>
      </c>
      <c r="K42" s="140">
        <v>-19543</v>
      </c>
      <c r="L42" s="140" t="s">
        <v>2755</v>
      </c>
      <c r="M42" s="141" t="s">
        <v>2324</v>
      </c>
      <c r="N42" s="141"/>
      <c r="O42" s="142" t="s">
        <v>246</v>
      </c>
      <c r="P42" s="143" t="s">
        <v>268</v>
      </c>
    </row>
    <row r="43" spans="1:16" ht="12.75" customHeight="1" thickBot="1" x14ac:dyDescent="0.25">
      <c r="A43" s="131" t="str">
        <f t="shared" si="0"/>
        <v>IBVS 129 </v>
      </c>
      <c r="B43" s="16" t="str">
        <f t="shared" si="1"/>
        <v>I</v>
      </c>
      <c r="C43" s="131">
        <f t="shared" si="2"/>
        <v>39135.595999999998</v>
      </c>
      <c r="D43" s="12" t="str">
        <f t="shared" si="3"/>
        <v>vis</v>
      </c>
      <c r="E43" s="139">
        <f>VLOOKUP(C43,'Active 1'!C$21:E$973,3,FALSE)</f>
        <v>-24413.039002048728</v>
      </c>
      <c r="F43" s="16" t="s">
        <v>1907</v>
      </c>
      <c r="G43" s="12" t="str">
        <f t="shared" si="4"/>
        <v>39135.596</v>
      </c>
      <c r="H43" s="131">
        <f t="shared" si="5"/>
        <v>-19535</v>
      </c>
      <c r="I43" s="140" t="s">
        <v>291</v>
      </c>
      <c r="J43" s="141" t="s">
        <v>292</v>
      </c>
      <c r="K43" s="140">
        <v>-19535</v>
      </c>
      <c r="L43" s="140" t="s">
        <v>2826</v>
      </c>
      <c r="M43" s="141" t="s">
        <v>2324</v>
      </c>
      <c r="N43" s="141"/>
      <c r="O43" s="142" t="s">
        <v>293</v>
      </c>
      <c r="P43" s="143" t="s">
        <v>268</v>
      </c>
    </row>
    <row r="44" spans="1:16" ht="12.75" customHeight="1" thickBot="1" x14ac:dyDescent="0.25">
      <c r="A44" s="131" t="str">
        <f t="shared" si="0"/>
        <v> HABZ 74 </v>
      </c>
      <c r="B44" s="16" t="str">
        <f t="shared" si="1"/>
        <v>I</v>
      </c>
      <c r="C44" s="131">
        <f t="shared" si="2"/>
        <v>39146.294999999998</v>
      </c>
      <c r="D44" s="12" t="str">
        <f t="shared" si="3"/>
        <v>vis</v>
      </c>
      <c r="E44" s="139">
        <f>VLOOKUP(C44,'Active 1'!C$21:E$973,3,FALSE)</f>
        <v>-24396.02752936145</v>
      </c>
      <c r="F44" s="16" t="s">
        <v>1907</v>
      </c>
      <c r="G44" s="12" t="str">
        <f t="shared" si="4"/>
        <v>39146.295</v>
      </c>
      <c r="H44" s="131">
        <f t="shared" si="5"/>
        <v>-19518</v>
      </c>
      <c r="I44" s="140" t="s">
        <v>300</v>
      </c>
      <c r="J44" s="141" t="s">
        <v>301</v>
      </c>
      <c r="K44" s="140">
        <v>-19518</v>
      </c>
      <c r="L44" s="140" t="s">
        <v>2755</v>
      </c>
      <c r="M44" s="141" t="s">
        <v>2657</v>
      </c>
      <c r="N44" s="141"/>
      <c r="O44" s="142" t="s">
        <v>2640</v>
      </c>
      <c r="P44" s="142" t="s">
        <v>2641</v>
      </c>
    </row>
    <row r="45" spans="1:16" ht="12.75" customHeight="1" thickBot="1" x14ac:dyDescent="0.25">
      <c r="A45" s="131" t="str">
        <f t="shared" si="0"/>
        <v>IBVS 154 </v>
      </c>
      <c r="B45" s="16" t="str">
        <f t="shared" si="1"/>
        <v>I</v>
      </c>
      <c r="C45" s="131">
        <f t="shared" si="2"/>
        <v>39318.633000000002</v>
      </c>
      <c r="D45" s="12" t="str">
        <f t="shared" si="3"/>
        <v>vis</v>
      </c>
      <c r="E45" s="139">
        <f>VLOOKUP(C45,'Active 1'!C$21:E$973,3,FALSE)</f>
        <v>-24122.009099603532</v>
      </c>
      <c r="F45" s="16" t="s">
        <v>1907</v>
      </c>
      <c r="G45" s="12" t="str">
        <f t="shared" si="4"/>
        <v>39318.633</v>
      </c>
      <c r="H45" s="131">
        <f t="shared" si="5"/>
        <v>-19244</v>
      </c>
      <c r="I45" s="140" t="s">
        <v>304</v>
      </c>
      <c r="J45" s="141" t="s">
        <v>305</v>
      </c>
      <c r="K45" s="140">
        <v>-19244</v>
      </c>
      <c r="L45" s="140" t="s">
        <v>306</v>
      </c>
      <c r="M45" s="141" t="s">
        <v>2324</v>
      </c>
      <c r="N45" s="141"/>
      <c r="O45" s="142" t="s">
        <v>307</v>
      </c>
      <c r="P45" s="143" t="s">
        <v>308</v>
      </c>
    </row>
    <row r="46" spans="1:16" ht="12.75" customHeight="1" thickBot="1" x14ac:dyDescent="0.25">
      <c r="A46" s="131" t="str">
        <f t="shared" si="0"/>
        <v>IBVS 180 </v>
      </c>
      <c r="B46" s="16" t="str">
        <f t="shared" si="1"/>
        <v>I</v>
      </c>
      <c r="C46" s="131">
        <f t="shared" si="2"/>
        <v>39340.642999999996</v>
      </c>
      <c r="D46" s="12" t="str">
        <f t="shared" si="3"/>
        <v>vis</v>
      </c>
      <c r="E46" s="139">
        <f>VLOOKUP(C46,'Active 1'!C$21:E$973,3,FALSE)</f>
        <v>-24087.013070643174</v>
      </c>
      <c r="F46" s="16" t="s">
        <v>1907</v>
      </c>
      <c r="G46" s="12" t="str">
        <f t="shared" si="4"/>
        <v>39340.643</v>
      </c>
      <c r="H46" s="131">
        <f t="shared" si="5"/>
        <v>-19209</v>
      </c>
      <c r="I46" s="140" t="s">
        <v>342</v>
      </c>
      <c r="J46" s="141" t="s">
        <v>343</v>
      </c>
      <c r="K46" s="140">
        <v>-19209</v>
      </c>
      <c r="L46" s="140" t="s">
        <v>159</v>
      </c>
      <c r="M46" s="141" t="s">
        <v>2324</v>
      </c>
      <c r="N46" s="141"/>
      <c r="O46" s="142" t="s">
        <v>344</v>
      </c>
      <c r="P46" s="143" t="s">
        <v>329</v>
      </c>
    </row>
    <row r="47" spans="1:16" ht="12.75" customHeight="1" thickBot="1" x14ac:dyDescent="0.25">
      <c r="A47" s="131" t="str">
        <f t="shared" si="0"/>
        <v>IBVS 180 </v>
      </c>
      <c r="B47" s="16" t="str">
        <f t="shared" si="1"/>
        <v>I</v>
      </c>
      <c r="C47" s="131">
        <f t="shared" si="2"/>
        <v>39350.712</v>
      </c>
      <c r="D47" s="12" t="str">
        <f t="shared" si="3"/>
        <v>vis</v>
      </c>
      <c r="E47" s="139">
        <f>VLOOKUP(C47,'Active 1'!C$21:E$973,3,FALSE)</f>
        <v>-24071.003301647172</v>
      </c>
      <c r="F47" s="16" t="s">
        <v>1907</v>
      </c>
      <c r="G47" s="12" t="str">
        <f t="shared" si="4"/>
        <v>39350.712</v>
      </c>
      <c r="H47" s="131">
        <f t="shared" si="5"/>
        <v>-19193</v>
      </c>
      <c r="I47" s="140" t="s">
        <v>345</v>
      </c>
      <c r="J47" s="141" t="s">
        <v>346</v>
      </c>
      <c r="K47" s="140">
        <v>-19193</v>
      </c>
      <c r="L47" s="140" t="s">
        <v>347</v>
      </c>
      <c r="M47" s="141" t="s">
        <v>2324</v>
      </c>
      <c r="N47" s="141"/>
      <c r="O47" s="142" t="s">
        <v>348</v>
      </c>
      <c r="P47" s="143" t="s">
        <v>329</v>
      </c>
    </row>
    <row r="48" spans="1:16" ht="12.75" customHeight="1" thickBot="1" x14ac:dyDescent="0.25">
      <c r="A48" s="131" t="str">
        <f t="shared" si="0"/>
        <v>IBVS 180 </v>
      </c>
      <c r="B48" s="16" t="str">
        <f t="shared" si="1"/>
        <v>I</v>
      </c>
      <c r="C48" s="131">
        <f t="shared" si="2"/>
        <v>39355.74</v>
      </c>
      <c r="D48" s="12" t="str">
        <f t="shared" si="3"/>
        <v>vis</v>
      </c>
      <c r="E48" s="139">
        <f>VLOOKUP(C48,'Active 1'!C$21:E$973,3,FALSE)</f>
        <v>-24063.008752187259</v>
      </c>
      <c r="F48" s="16" t="s">
        <v>1907</v>
      </c>
      <c r="G48" s="12" t="str">
        <f t="shared" si="4"/>
        <v>39355.740</v>
      </c>
      <c r="H48" s="131">
        <f t="shared" si="5"/>
        <v>-19185</v>
      </c>
      <c r="I48" s="140" t="s">
        <v>349</v>
      </c>
      <c r="J48" s="141" t="s">
        <v>350</v>
      </c>
      <c r="K48" s="140">
        <v>-19185</v>
      </c>
      <c r="L48" s="140" t="s">
        <v>351</v>
      </c>
      <c r="M48" s="141" t="s">
        <v>2324</v>
      </c>
      <c r="N48" s="141"/>
      <c r="O48" s="142" t="s">
        <v>348</v>
      </c>
      <c r="P48" s="143" t="s">
        <v>329</v>
      </c>
    </row>
    <row r="49" spans="1:16" ht="12.75" customHeight="1" thickBot="1" x14ac:dyDescent="0.25">
      <c r="A49" s="131" t="str">
        <f t="shared" si="0"/>
        <v> HABZ 74 </v>
      </c>
      <c r="B49" s="16" t="str">
        <f t="shared" si="1"/>
        <v>I</v>
      </c>
      <c r="C49" s="131">
        <f t="shared" si="2"/>
        <v>39381.504999999997</v>
      </c>
      <c r="D49" s="12" t="str">
        <f t="shared" si="3"/>
        <v>vis</v>
      </c>
      <c r="E49" s="139">
        <f>VLOOKUP(C49,'Active 1'!C$21:E$973,3,FALSE)</f>
        <v>-24022.042251225703</v>
      </c>
      <c r="F49" s="16" t="s">
        <v>1907</v>
      </c>
      <c r="G49" s="12" t="str">
        <f t="shared" si="4"/>
        <v>39381.505</v>
      </c>
      <c r="H49" s="131">
        <f t="shared" si="5"/>
        <v>-19144</v>
      </c>
      <c r="I49" s="140" t="s">
        <v>352</v>
      </c>
      <c r="J49" s="141" t="s">
        <v>353</v>
      </c>
      <c r="K49" s="140">
        <v>-19144</v>
      </c>
      <c r="L49" s="140" t="s">
        <v>14</v>
      </c>
      <c r="M49" s="141" t="s">
        <v>2657</v>
      </c>
      <c r="N49" s="141"/>
      <c r="O49" s="142" t="s">
        <v>2640</v>
      </c>
      <c r="P49" s="142" t="s">
        <v>2641</v>
      </c>
    </row>
    <row r="50" spans="1:16" ht="12.75" customHeight="1" thickBot="1" x14ac:dyDescent="0.25">
      <c r="A50" s="131" t="str">
        <f t="shared" si="0"/>
        <v> HABZ 74 </v>
      </c>
      <c r="B50" s="16" t="str">
        <f t="shared" si="1"/>
        <v>I</v>
      </c>
      <c r="C50" s="131">
        <f t="shared" si="2"/>
        <v>39388.434000000001</v>
      </c>
      <c r="D50" s="12" t="str">
        <f t="shared" si="3"/>
        <v>vis</v>
      </c>
      <c r="E50" s="139">
        <f>VLOOKUP(C50,'Active 1'!C$21:E$973,3,FALSE)</f>
        <v>-24011.025100627496</v>
      </c>
      <c r="F50" s="16" t="s">
        <v>1907</v>
      </c>
      <c r="G50" s="12" t="str">
        <f t="shared" si="4"/>
        <v>39388.434</v>
      </c>
      <c r="H50" s="131">
        <f t="shared" si="5"/>
        <v>-19133</v>
      </c>
      <c r="I50" s="140" t="s">
        <v>354</v>
      </c>
      <c r="J50" s="141" t="s">
        <v>355</v>
      </c>
      <c r="K50" s="140">
        <v>-19133</v>
      </c>
      <c r="L50" s="140" t="s">
        <v>2813</v>
      </c>
      <c r="M50" s="141" t="s">
        <v>2320</v>
      </c>
      <c r="N50" s="141"/>
      <c r="O50" s="142" t="s">
        <v>2640</v>
      </c>
      <c r="P50" s="142" t="s">
        <v>2641</v>
      </c>
    </row>
    <row r="51" spans="1:16" ht="12.75" customHeight="1" thickBot="1" x14ac:dyDescent="0.25">
      <c r="A51" s="131" t="str">
        <f t="shared" si="0"/>
        <v>IBVS 221 </v>
      </c>
      <c r="B51" s="16" t="str">
        <f t="shared" si="1"/>
        <v>I</v>
      </c>
      <c r="C51" s="131">
        <f t="shared" si="2"/>
        <v>39445.667999999998</v>
      </c>
      <c r="D51" s="12" t="str">
        <f t="shared" si="3"/>
        <v>vis</v>
      </c>
      <c r="E51" s="139">
        <f>VLOOKUP(C51,'Active 1'!C$21:E$973,3,FALSE)</f>
        <v>-23920.022705283674</v>
      </c>
      <c r="F51" s="16" t="s">
        <v>1907</v>
      </c>
      <c r="G51" s="12" t="str">
        <f t="shared" si="4"/>
        <v>39445.668</v>
      </c>
      <c r="H51" s="131">
        <f t="shared" si="5"/>
        <v>-19042</v>
      </c>
      <c r="I51" s="140" t="s">
        <v>377</v>
      </c>
      <c r="J51" s="141" t="s">
        <v>378</v>
      </c>
      <c r="K51" s="140">
        <v>-19042</v>
      </c>
      <c r="L51" s="140" t="s">
        <v>105</v>
      </c>
      <c r="M51" s="141" t="s">
        <v>2324</v>
      </c>
      <c r="N51" s="141"/>
      <c r="O51" s="142" t="s">
        <v>132</v>
      </c>
      <c r="P51" s="143" t="s">
        <v>379</v>
      </c>
    </row>
    <row r="52" spans="1:16" ht="12.75" customHeight="1" thickBot="1" x14ac:dyDescent="0.25">
      <c r="A52" s="131" t="str">
        <f t="shared" si="0"/>
        <v>IBVS 221 </v>
      </c>
      <c r="B52" s="16" t="str">
        <f t="shared" si="1"/>
        <v>I</v>
      </c>
      <c r="C52" s="131">
        <f t="shared" si="2"/>
        <v>39464.550999999999</v>
      </c>
      <c r="D52" s="12" t="str">
        <f t="shared" si="3"/>
        <v>vis</v>
      </c>
      <c r="E52" s="139">
        <f>VLOOKUP(C52,'Active 1'!C$21:E$973,3,FALSE)</f>
        <v>-23889.998624644937</v>
      </c>
      <c r="F52" s="16" t="s">
        <v>1907</v>
      </c>
      <c r="G52" s="12" t="str">
        <f t="shared" si="4"/>
        <v>39464.551</v>
      </c>
      <c r="H52" s="131">
        <f t="shared" si="5"/>
        <v>-19012</v>
      </c>
      <c r="I52" s="140" t="s">
        <v>380</v>
      </c>
      <c r="J52" s="141" t="s">
        <v>381</v>
      </c>
      <c r="K52" s="140">
        <v>-19012</v>
      </c>
      <c r="L52" s="140" t="s">
        <v>382</v>
      </c>
      <c r="M52" s="141" t="s">
        <v>2324</v>
      </c>
      <c r="N52" s="141"/>
      <c r="O52" s="142" t="s">
        <v>348</v>
      </c>
      <c r="P52" s="143" t="s">
        <v>379</v>
      </c>
    </row>
    <row r="53" spans="1:16" ht="12.75" customHeight="1" thickBot="1" x14ac:dyDescent="0.25">
      <c r="A53" s="131" t="str">
        <f t="shared" si="0"/>
        <v>IBVS 221 </v>
      </c>
      <c r="B53" s="16" t="str">
        <f t="shared" si="1"/>
        <v>I</v>
      </c>
      <c r="C53" s="131">
        <f t="shared" si="2"/>
        <v>39474.597000000002</v>
      </c>
      <c r="D53" s="12" t="str">
        <f t="shared" si="3"/>
        <v>vis</v>
      </c>
      <c r="E53" s="139">
        <f>VLOOKUP(C53,'Active 1'!C$21:E$973,3,FALSE)</f>
        <v>-23874.025425783693</v>
      </c>
      <c r="F53" s="16" t="s">
        <v>1907</v>
      </c>
      <c r="G53" s="12" t="str">
        <f t="shared" si="4"/>
        <v>39474.597</v>
      </c>
      <c r="H53" s="131">
        <f t="shared" si="5"/>
        <v>-18996</v>
      </c>
      <c r="I53" s="140" t="s">
        <v>383</v>
      </c>
      <c r="J53" s="141" t="s">
        <v>384</v>
      </c>
      <c r="K53" s="140">
        <v>-18996</v>
      </c>
      <c r="L53" s="140" t="s">
        <v>139</v>
      </c>
      <c r="M53" s="141" t="s">
        <v>2324</v>
      </c>
      <c r="N53" s="141"/>
      <c r="O53" s="142" t="s">
        <v>132</v>
      </c>
      <c r="P53" s="143" t="s">
        <v>379</v>
      </c>
    </row>
    <row r="54" spans="1:16" ht="12.75" customHeight="1" thickBot="1" x14ac:dyDescent="0.25">
      <c r="A54" s="131" t="str">
        <f t="shared" si="0"/>
        <v>IBVS 221 </v>
      </c>
      <c r="B54" s="16" t="str">
        <f t="shared" si="1"/>
        <v>I</v>
      </c>
      <c r="C54" s="131">
        <f t="shared" si="2"/>
        <v>39520.514000000003</v>
      </c>
      <c r="D54" s="12" t="str">
        <f t="shared" si="3"/>
        <v>vis</v>
      </c>
      <c r="E54" s="139">
        <f>VLOOKUP(C54,'Active 1'!C$21:E$973,3,FALSE)</f>
        <v>-23801.017126748109</v>
      </c>
      <c r="F54" s="16" t="s">
        <v>1907</v>
      </c>
      <c r="G54" s="12" t="str">
        <f t="shared" si="4"/>
        <v>39520.514</v>
      </c>
      <c r="H54" s="131">
        <f t="shared" si="5"/>
        <v>-18923</v>
      </c>
      <c r="I54" s="140" t="s">
        <v>385</v>
      </c>
      <c r="J54" s="141" t="s">
        <v>386</v>
      </c>
      <c r="K54" s="140">
        <v>-18923</v>
      </c>
      <c r="L54" s="140" t="s">
        <v>318</v>
      </c>
      <c r="M54" s="141" t="s">
        <v>2324</v>
      </c>
      <c r="N54" s="141"/>
      <c r="O54" s="142" t="s">
        <v>246</v>
      </c>
      <c r="P54" s="143" t="s">
        <v>379</v>
      </c>
    </row>
    <row r="55" spans="1:16" ht="12.75" customHeight="1" thickBot="1" x14ac:dyDescent="0.25">
      <c r="A55" s="131" t="str">
        <f t="shared" si="0"/>
        <v>IBVS 247 </v>
      </c>
      <c r="B55" s="16" t="str">
        <f t="shared" si="1"/>
        <v>I</v>
      </c>
      <c r="C55" s="131">
        <f t="shared" si="2"/>
        <v>39665.811000000002</v>
      </c>
      <c r="D55" s="12" t="str">
        <f t="shared" si="3"/>
        <v>vis</v>
      </c>
      <c r="E55" s="139">
        <f>VLOOKUP(C55,'Active 1'!C$21:E$973,3,FALSE)</f>
        <v>-23569.994045428059</v>
      </c>
      <c r="F55" s="16" t="s">
        <v>1907</v>
      </c>
      <c r="G55" s="12" t="str">
        <f t="shared" si="4"/>
        <v>39665.811</v>
      </c>
      <c r="H55" s="131">
        <f t="shared" si="5"/>
        <v>-18692</v>
      </c>
      <c r="I55" s="140" t="s">
        <v>387</v>
      </c>
      <c r="J55" s="141" t="s">
        <v>388</v>
      </c>
      <c r="K55" s="140">
        <v>-18692</v>
      </c>
      <c r="L55" s="140" t="s">
        <v>389</v>
      </c>
      <c r="M55" s="141" t="s">
        <v>2324</v>
      </c>
      <c r="N55" s="141"/>
      <c r="O55" s="142" t="s">
        <v>307</v>
      </c>
      <c r="P55" s="143" t="s">
        <v>390</v>
      </c>
    </row>
    <row r="56" spans="1:16" ht="12.75" customHeight="1" thickBot="1" x14ac:dyDescent="0.25">
      <c r="A56" s="131" t="str">
        <f t="shared" si="0"/>
        <v>IBVS 247 </v>
      </c>
      <c r="B56" s="16" t="str">
        <f t="shared" si="1"/>
        <v>I</v>
      </c>
      <c r="C56" s="131">
        <f t="shared" si="2"/>
        <v>39672.712</v>
      </c>
      <c r="D56" s="12" t="str">
        <f t="shared" si="3"/>
        <v>vis</v>
      </c>
      <c r="E56" s="139">
        <f>VLOOKUP(C56,'Active 1'!C$21:E$973,3,FALSE)</f>
        <v>-23559.021414993917</v>
      </c>
      <c r="F56" s="16" t="s">
        <v>1907</v>
      </c>
      <c r="G56" s="12" t="str">
        <f t="shared" si="4"/>
        <v>39672.712</v>
      </c>
      <c r="H56" s="131">
        <f t="shared" si="5"/>
        <v>-18681</v>
      </c>
      <c r="I56" s="140" t="s">
        <v>391</v>
      </c>
      <c r="J56" s="141" t="s">
        <v>392</v>
      </c>
      <c r="K56" s="140">
        <v>-18681</v>
      </c>
      <c r="L56" s="140" t="s">
        <v>393</v>
      </c>
      <c r="M56" s="141" t="s">
        <v>2324</v>
      </c>
      <c r="N56" s="141"/>
      <c r="O56" s="142" t="s">
        <v>132</v>
      </c>
      <c r="P56" s="143" t="s">
        <v>390</v>
      </c>
    </row>
    <row r="57" spans="1:16" ht="12.75" customHeight="1" thickBot="1" x14ac:dyDescent="0.25">
      <c r="A57" s="131" t="str">
        <f t="shared" si="0"/>
        <v>IBVS 247 </v>
      </c>
      <c r="B57" s="16" t="str">
        <f t="shared" si="1"/>
        <v>I</v>
      </c>
      <c r="C57" s="131">
        <f t="shared" si="2"/>
        <v>39677.745000000003</v>
      </c>
      <c r="D57" s="12" t="str">
        <f t="shared" si="3"/>
        <v>vis</v>
      </c>
      <c r="E57" s="139">
        <f>VLOOKUP(C57,'Active 1'!C$21:E$973,3,FALSE)</f>
        <v>-23551.018915504701</v>
      </c>
      <c r="F57" s="16" t="s">
        <v>1907</v>
      </c>
      <c r="G57" s="12" t="str">
        <f t="shared" si="4"/>
        <v>39677.745</v>
      </c>
      <c r="H57" s="131">
        <f t="shared" si="5"/>
        <v>-18673</v>
      </c>
      <c r="I57" s="140" t="s">
        <v>394</v>
      </c>
      <c r="J57" s="141" t="s">
        <v>395</v>
      </c>
      <c r="K57" s="140">
        <v>-18673</v>
      </c>
      <c r="L57" s="140" t="s">
        <v>159</v>
      </c>
      <c r="M57" s="141" t="s">
        <v>2324</v>
      </c>
      <c r="N57" s="141"/>
      <c r="O57" s="142" t="s">
        <v>132</v>
      </c>
      <c r="P57" s="143" t="s">
        <v>390</v>
      </c>
    </row>
    <row r="58" spans="1:16" ht="12.75" customHeight="1" thickBot="1" x14ac:dyDescent="0.25">
      <c r="A58" s="131" t="str">
        <f t="shared" si="0"/>
        <v>IBVS 247 </v>
      </c>
      <c r="B58" s="16" t="str">
        <f t="shared" si="1"/>
        <v>I</v>
      </c>
      <c r="C58" s="131">
        <f t="shared" si="2"/>
        <v>39694.724999999999</v>
      </c>
      <c r="D58" s="12" t="str">
        <f t="shared" si="3"/>
        <v>vis</v>
      </c>
      <c r="E58" s="139">
        <f>VLOOKUP(C58,'Active 1'!C$21:E$973,3,FALSE)</f>
        <v>-23524.020616015976</v>
      </c>
      <c r="F58" s="16" t="s">
        <v>1907</v>
      </c>
      <c r="G58" s="12" t="str">
        <f t="shared" si="4"/>
        <v>39694.725</v>
      </c>
      <c r="H58" s="131">
        <f t="shared" si="5"/>
        <v>-18646</v>
      </c>
      <c r="I58" s="140" t="s">
        <v>396</v>
      </c>
      <c r="J58" s="141" t="s">
        <v>397</v>
      </c>
      <c r="K58" s="140">
        <v>-18646</v>
      </c>
      <c r="L58" s="140" t="s">
        <v>318</v>
      </c>
      <c r="M58" s="141" t="s">
        <v>2324</v>
      </c>
      <c r="N58" s="141"/>
      <c r="O58" s="142" t="s">
        <v>132</v>
      </c>
      <c r="P58" s="143" t="s">
        <v>390</v>
      </c>
    </row>
    <row r="59" spans="1:16" ht="12.75" customHeight="1" thickBot="1" x14ac:dyDescent="0.25">
      <c r="A59" s="131" t="str">
        <f t="shared" si="0"/>
        <v>IBVS 795 </v>
      </c>
      <c r="B59" s="16" t="str">
        <f t="shared" si="1"/>
        <v>I</v>
      </c>
      <c r="C59" s="131">
        <f t="shared" si="2"/>
        <v>39699.767</v>
      </c>
      <c r="D59" s="12" t="str">
        <f t="shared" si="3"/>
        <v>vis</v>
      </c>
      <c r="E59" s="139">
        <f>VLOOKUP(C59,'Active 1'!C$21:E$973,3,FALSE)</f>
        <v>-23516.003806474029</v>
      </c>
      <c r="F59" s="16" t="s">
        <v>1907</v>
      </c>
      <c r="G59" s="12" t="str">
        <f t="shared" si="4"/>
        <v>39699.767</v>
      </c>
      <c r="H59" s="131">
        <f t="shared" si="5"/>
        <v>-18638</v>
      </c>
      <c r="I59" s="140" t="s">
        <v>398</v>
      </c>
      <c r="J59" s="141" t="s">
        <v>399</v>
      </c>
      <c r="K59" s="140">
        <v>-18638</v>
      </c>
      <c r="L59" s="140" t="s">
        <v>382</v>
      </c>
      <c r="M59" s="141" t="s">
        <v>2324</v>
      </c>
      <c r="N59" s="141"/>
      <c r="O59" s="142" t="s">
        <v>400</v>
      </c>
      <c r="P59" s="143" t="s">
        <v>401</v>
      </c>
    </row>
    <row r="60" spans="1:16" ht="12.75" customHeight="1" thickBot="1" x14ac:dyDescent="0.25">
      <c r="A60" s="131" t="str">
        <f t="shared" si="0"/>
        <v>IBVS 247 </v>
      </c>
      <c r="B60" s="16" t="str">
        <f t="shared" si="1"/>
        <v>I</v>
      </c>
      <c r="C60" s="131">
        <f t="shared" si="2"/>
        <v>39701.64</v>
      </c>
      <c r="D60" s="12" t="str">
        <f t="shared" si="3"/>
        <v>vis</v>
      </c>
      <c r="E60" s="139">
        <f>VLOOKUP(C60,'Active 1'!C$21:E$973,3,FALSE)</f>
        <v>-23513.025725499803</v>
      </c>
      <c r="F60" s="16" t="s">
        <v>1907</v>
      </c>
      <c r="G60" s="12" t="str">
        <f t="shared" si="4"/>
        <v>39701.640</v>
      </c>
      <c r="H60" s="131">
        <f t="shared" si="5"/>
        <v>-18635</v>
      </c>
      <c r="I60" s="140" t="s">
        <v>402</v>
      </c>
      <c r="J60" s="141" t="s">
        <v>403</v>
      </c>
      <c r="K60" s="140">
        <v>-18635</v>
      </c>
      <c r="L60" s="140" t="s">
        <v>156</v>
      </c>
      <c r="M60" s="141" t="s">
        <v>2324</v>
      </c>
      <c r="N60" s="141"/>
      <c r="O60" s="142" t="s">
        <v>132</v>
      </c>
      <c r="P60" s="143" t="s">
        <v>390</v>
      </c>
    </row>
    <row r="61" spans="1:16" ht="12.75" customHeight="1" thickBot="1" x14ac:dyDescent="0.25">
      <c r="A61" s="131" t="str">
        <f t="shared" si="0"/>
        <v>IBVS 247 </v>
      </c>
      <c r="B61" s="16" t="str">
        <f t="shared" si="1"/>
        <v>I</v>
      </c>
      <c r="C61" s="131">
        <f t="shared" si="2"/>
        <v>39740.642999999996</v>
      </c>
      <c r="D61" s="12" t="str">
        <f t="shared" si="3"/>
        <v>vis</v>
      </c>
      <c r="E61" s="139">
        <f>VLOOKUP(C61,'Active 1'!C$21:E$973,3,FALSE)</f>
        <v>-23451.010726974539</v>
      </c>
      <c r="F61" s="16" t="s">
        <v>1907</v>
      </c>
      <c r="G61" s="12" t="str">
        <f t="shared" si="4"/>
        <v>39740.643</v>
      </c>
      <c r="H61" s="131">
        <f t="shared" si="5"/>
        <v>-18573</v>
      </c>
      <c r="I61" s="140" t="s">
        <v>408</v>
      </c>
      <c r="J61" s="141" t="s">
        <v>409</v>
      </c>
      <c r="K61" s="140">
        <v>-18573</v>
      </c>
      <c r="L61" s="140" t="s">
        <v>347</v>
      </c>
      <c r="M61" s="141" t="s">
        <v>2324</v>
      </c>
      <c r="N61" s="141"/>
      <c r="O61" s="142" t="s">
        <v>410</v>
      </c>
      <c r="P61" s="143" t="s">
        <v>390</v>
      </c>
    </row>
    <row r="62" spans="1:16" ht="12.75" customHeight="1" thickBot="1" x14ac:dyDescent="0.25">
      <c r="A62" s="131" t="str">
        <f t="shared" si="0"/>
        <v>IBVS 795 </v>
      </c>
      <c r="B62" s="16" t="str">
        <f t="shared" si="1"/>
        <v>I</v>
      </c>
      <c r="C62" s="131">
        <f t="shared" si="2"/>
        <v>39772.705999999998</v>
      </c>
      <c r="D62" s="12" t="str">
        <f t="shared" si="3"/>
        <v>vis</v>
      </c>
      <c r="E62" s="139">
        <f>VLOOKUP(C62,'Active 1'!C$21:E$973,3,FALSE)</f>
        <v>-23400.030369111915</v>
      </c>
      <c r="F62" s="16" t="s">
        <v>1907</v>
      </c>
      <c r="G62" s="12" t="str">
        <f t="shared" si="4"/>
        <v>39772.706</v>
      </c>
      <c r="H62" s="131">
        <f t="shared" si="5"/>
        <v>-18522</v>
      </c>
      <c r="I62" s="140" t="s">
        <v>411</v>
      </c>
      <c r="J62" s="141" t="s">
        <v>412</v>
      </c>
      <c r="K62" s="140">
        <v>-18522</v>
      </c>
      <c r="L62" s="140" t="s">
        <v>139</v>
      </c>
      <c r="M62" s="141" t="s">
        <v>2324</v>
      </c>
      <c r="N62" s="141"/>
      <c r="O62" s="142" t="s">
        <v>132</v>
      </c>
      <c r="P62" s="143" t="s">
        <v>401</v>
      </c>
    </row>
    <row r="63" spans="1:16" ht="12.75" customHeight="1" thickBot="1" x14ac:dyDescent="0.25">
      <c r="A63" s="131" t="str">
        <f t="shared" si="0"/>
        <v>IBVS 247 </v>
      </c>
      <c r="B63" s="16" t="str">
        <f t="shared" si="1"/>
        <v>I</v>
      </c>
      <c r="C63" s="131">
        <f t="shared" si="2"/>
        <v>39772.71</v>
      </c>
      <c r="D63" s="12" t="str">
        <f t="shared" si="3"/>
        <v>vis</v>
      </c>
      <c r="E63" s="139">
        <f>VLOOKUP(C63,'Active 1'!C$21:E$973,3,FALSE)</f>
        <v>-23400.024009088476</v>
      </c>
      <c r="F63" s="16" t="s">
        <v>1907</v>
      </c>
      <c r="G63" s="12" t="str">
        <f t="shared" si="4"/>
        <v>39772.710</v>
      </c>
      <c r="H63" s="131">
        <f t="shared" si="5"/>
        <v>-18522</v>
      </c>
      <c r="I63" s="140" t="s">
        <v>413</v>
      </c>
      <c r="J63" s="141" t="s">
        <v>414</v>
      </c>
      <c r="K63" s="140">
        <v>-18522</v>
      </c>
      <c r="L63" s="140" t="s">
        <v>393</v>
      </c>
      <c r="M63" s="141" t="s">
        <v>2324</v>
      </c>
      <c r="N63" s="141"/>
      <c r="O63" s="142" t="s">
        <v>215</v>
      </c>
      <c r="P63" s="143" t="s">
        <v>390</v>
      </c>
    </row>
    <row r="64" spans="1:16" ht="12.75" customHeight="1" thickBot="1" x14ac:dyDescent="0.25">
      <c r="A64" s="131" t="str">
        <f t="shared" si="0"/>
        <v>IBVS 795 </v>
      </c>
      <c r="B64" s="16" t="str">
        <f t="shared" si="1"/>
        <v>I</v>
      </c>
      <c r="C64" s="131">
        <f t="shared" si="2"/>
        <v>39801.637000000002</v>
      </c>
      <c r="D64" s="12" t="str">
        <f t="shared" si="3"/>
        <v>vis</v>
      </c>
      <c r="E64" s="139">
        <f>VLOOKUP(C64,'Active 1'!C$21:E$973,3,FALSE)</f>
        <v>-23354.029909600216</v>
      </c>
      <c r="F64" s="16" t="s">
        <v>1907</v>
      </c>
      <c r="G64" s="12" t="str">
        <f t="shared" si="4"/>
        <v>39801.637</v>
      </c>
      <c r="H64" s="131">
        <f t="shared" si="5"/>
        <v>-18476</v>
      </c>
      <c r="I64" s="140" t="s">
        <v>415</v>
      </c>
      <c r="J64" s="141" t="s">
        <v>416</v>
      </c>
      <c r="K64" s="140">
        <v>-18476</v>
      </c>
      <c r="L64" s="140" t="s">
        <v>139</v>
      </c>
      <c r="M64" s="141" t="s">
        <v>2324</v>
      </c>
      <c r="N64" s="141"/>
      <c r="O64" s="142" t="s">
        <v>215</v>
      </c>
      <c r="P64" s="143" t="s">
        <v>401</v>
      </c>
    </row>
    <row r="65" spans="1:16" ht="12.75" customHeight="1" thickBot="1" x14ac:dyDescent="0.25">
      <c r="A65" s="131" t="str">
        <f t="shared" si="0"/>
        <v>IBVS 795 </v>
      </c>
      <c r="B65" s="16" t="str">
        <f t="shared" si="1"/>
        <v>I</v>
      </c>
      <c r="C65" s="131">
        <f t="shared" si="2"/>
        <v>39801.64</v>
      </c>
      <c r="D65" s="12" t="str">
        <f t="shared" si="3"/>
        <v>vis</v>
      </c>
      <c r="E65" s="139">
        <f>VLOOKUP(C65,'Active 1'!C$21:E$973,3,FALSE)</f>
        <v>-23354.025139582642</v>
      </c>
      <c r="F65" s="16" t="s">
        <v>1907</v>
      </c>
      <c r="G65" s="12" t="str">
        <f t="shared" si="4"/>
        <v>39801.640</v>
      </c>
      <c r="H65" s="131">
        <f t="shared" si="5"/>
        <v>-18476</v>
      </c>
      <c r="I65" s="140" t="s">
        <v>417</v>
      </c>
      <c r="J65" s="141" t="s">
        <v>418</v>
      </c>
      <c r="K65" s="140">
        <v>-18476</v>
      </c>
      <c r="L65" s="140" t="s">
        <v>2872</v>
      </c>
      <c r="M65" s="141" t="s">
        <v>2324</v>
      </c>
      <c r="N65" s="141"/>
      <c r="O65" s="142" t="s">
        <v>132</v>
      </c>
      <c r="P65" s="143" t="s">
        <v>401</v>
      </c>
    </row>
    <row r="66" spans="1:16" ht="12.75" customHeight="1" thickBot="1" x14ac:dyDescent="0.25">
      <c r="A66" s="131" t="str">
        <f t="shared" si="0"/>
        <v>IBVS 795 </v>
      </c>
      <c r="B66" s="16" t="str">
        <f t="shared" si="1"/>
        <v>I</v>
      </c>
      <c r="C66" s="131">
        <f t="shared" si="2"/>
        <v>39813.595999999998</v>
      </c>
      <c r="D66" s="12" t="str">
        <f t="shared" si="3"/>
        <v>vis</v>
      </c>
      <c r="E66" s="139">
        <f>VLOOKUP(C66,'Active 1'!C$21:E$973,3,FALSE)</f>
        <v>-23335.01502953039</v>
      </c>
      <c r="F66" s="16" t="s">
        <v>1907</v>
      </c>
      <c r="G66" s="12" t="str">
        <f t="shared" si="4"/>
        <v>39813.596</v>
      </c>
      <c r="H66" s="131">
        <f t="shared" si="5"/>
        <v>-18457</v>
      </c>
      <c r="I66" s="140" t="s">
        <v>419</v>
      </c>
      <c r="J66" s="141" t="s">
        <v>420</v>
      </c>
      <c r="K66" s="140">
        <v>-18457</v>
      </c>
      <c r="L66" s="140" t="s">
        <v>421</v>
      </c>
      <c r="M66" s="141" t="s">
        <v>2324</v>
      </c>
      <c r="N66" s="141"/>
      <c r="O66" s="142" t="s">
        <v>422</v>
      </c>
      <c r="P66" s="143" t="s">
        <v>401</v>
      </c>
    </row>
    <row r="67" spans="1:16" ht="12.75" customHeight="1" thickBot="1" x14ac:dyDescent="0.25">
      <c r="A67" s="131" t="str">
        <f t="shared" si="0"/>
        <v>IBVS 795 </v>
      </c>
      <c r="B67" s="16" t="str">
        <f t="shared" si="1"/>
        <v>I</v>
      </c>
      <c r="C67" s="131">
        <f t="shared" si="2"/>
        <v>39813.603000000003</v>
      </c>
      <c r="D67" s="12" t="str">
        <f t="shared" si="3"/>
        <v>vis</v>
      </c>
      <c r="E67" s="139">
        <f>VLOOKUP(C67,'Active 1'!C$21:E$973,3,FALSE)</f>
        <v>-23335.003899489369</v>
      </c>
      <c r="F67" s="16" t="s">
        <v>1907</v>
      </c>
      <c r="G67" s="12" t="str">
        <f t="shared" si="4"/>
        <v>39813.603</v>
      </c>
      <c r="H67" s="131">
        <f t="shared" si="5"/>
        <v>-18457</v>
      </c>
      <c r="I67" s="140" t="s">
        <v>423</v>
      </c>
      <c r="J67" s="141" t="s">
        <v>424</v>
      </c>
      <c r="K67" s="140">
        <v>-18457</v>
      </c>
      <c r="L67" s="140" t="s">
        <v>425</v>
      </c>
      <c r="M67" s="141" t="s">
        <v>2324</v>
      </c>
      <c r="N67" s="141"/>
      <c r="O67" s="142" t="s">
        <v>426</v>
      </c>
      <c r="P67" s="143" t="s">
        <v>401</v>
      </c>
    </row>
    <row r="68" spans="1:16" ht="12.75" customHeight="1" thickBot="1" x14ac:dyDescent="0.25">
      <c r="A68" s="131" t="str">
        <f t="shared" si="0"/>
        <v>IBVS 795 </v>
      </c>
      <c r="B68" s="16" t="str">
        <f t="shared" si="1"/>
        <v>I</v>
      </c>
      <c r="C68" s="131">
        <f t="shared" si="2"/>
        <v>39821.766000000003</v>
      </c>
      <c r="D68" s="12" t="str">
        <f t="shared" si="3"/>
        <v>vis</v>
      </c>
      <c r="E68" s="139">
        <f>VLOOKUP(C68,'Active 1'!C$21:E$973,3,FALSE)</f>
        <v>-23322.024681660951</v>
      </c>
      <c r="F68" s="16" t="s">
        <v>1907</v>
      </c>
      <c r="G68" s="12" t="str">
        <f t="shared" si="4"/>
        <v>39821.766</v>
      </c>
      <c r="H68" s="131">
        <f t="shared" si="5"/>
        <v>-18444</v>
      </c>
      <c r="I68" s="140" t="s">
        <v>427</v>
      </c>
      <c r="J68" s="141" t="s">
        <v>428</v>
      </c>
      <c r="K68" s="140">
        <v>-18444</v>
      </c>
      <c r="L68" s="140" t="s">
        <v>393</v>
      </c>
      <c r="M68" s="141" t="s">
        <v>2324</v>
      </c>
      <c r="N68" s="141"/>
      <c r="O68" s="142" t="s">
        <v>132</v>
      </c>
      <c r="P68" s="143" t="s">
        <v>401</v>
      </c>
    </row>
    <row r="69" spans="1:16" ht="12.75" customHeight="1" thickBot="1" x14ac:dyDescent="0.25">
      <c r="A69" s="131" t="str">
        <f t="shared" si="0"/>
        <v>IBVS 795 </v>
      </c>
      <c r="B69" s="16" t="str">
        <f t="shared" si="1"/>
        <v>I</v>
      </c>
      <c r="C69" s="131">
        <f t="shared" si="2"/>
        <v>39823.648000000001</v>
      </c>
      <c r="D69" s="12" t="str">
        <f t="shared" si="3"/>
        <v>vis</v>
      </c>
      <c r="E69" s="139">
        <f>VLOOKUP(C69,'Active 1'!C$21:E$973,3,FALSE)</f>
        <v>-23319.032290633993</v>
      </c>
      <c r="F69" s="16" t="s">
        <v>1907</v>
      </c>
      <c r="G69" s="12" t="str">
        <f t="shared" si="4"/>
        <v>39823.648</v>
      </c>
      <c r="H69" s="131">
        <f t="shared" si="5"/>
        <v>-18441</v>
      </c>
      <c r="I69" s="140" t="s">
        <v>429</v>
      </c>
      <c r="J69" s="141" t="s">
        <v>430</v>
      </c>
      <c r="K69" s="140">
        <v>-18441</v>
      </c>
      <c r="L69" s="140" t="s">
        <v>2813</v>
      </c>
      <c r="M69" s="141" t="s">
        <v>2324</v>
      </c>
      <c r="N69" s="141"/>
      <c r="O69" s="142" t="s">
        <v>132</v>
      </c>
      <c r="P69" s="143" t="s">
        <v>401</v>
      </c>
    </row>
    <row r="70" spans="1:16" ht="12.75" customHeight="1" thickBot="1" x14ac:dyDescent="0.25">
      <c r="A70" s="131" t="str">
        <f t="shared" si="0"/>
        <v>IBVS 795 </v>
      </c>
      <c r="B70" s="16" t="str">
        <f t="shared" si="1"/>
        <v>I</v>
      </c>
      <c r="C70" s="131">
        <f t="shared" si="2"/>
        <v>39826.798999999999</v>
      </c>
      <c r="D70" s="12" t="str">
        <f t="shared" si="3"/>
        <v>vis</v>
      </c>
      <c r="E70" s="139">
        <f>VLOOKUP(C70,'Active 1'!C$21:E$973,3,FALSE)</f>
        <v>-23314.022182171746</v>
      </c>
      <c r="F70" s="16" t="s">
        <v>1907</v>
      </c>
      <c r="G70" s="12" t="str">
        <f t="shared" si="4"/>
        <v>39826.799</v>
      </c>
      <c r="H70" s="131">
        <f t="shared" si="5"/>
        <v>-18436</v>
      </c>
      <c r="I70" s="140" t="s">
        <v>431</v>
      </c>
      <c r="J70" s="141" t="s">
        <v>432</v>
      </c>
      <c r="K70" s="140">
        <v>-18436</v>
      </c>
      <c r="L70" s="140" t="s">
        <v>159</v>
      </c>
      <c r="M70" s="141" t="s">
        <v>2324</v>
      </c>
      <c r="N70" s="141"/>
      <c r="O70" s="142" t="s">
        <v>132</v>
      </c>
      <c r="P70" s="143" t="s">
        <v>401</v>
      </c>
    </row>
    <row r="71" spans="1:16" ht="12.75" customHeight="1" thickBot="1" x14ac:dyDescent="0.25">
      <c r="A71" s="131" t="str">
        <f t="shared" si="0"/>
        <v>IBVS 795 </v>
      </c>
      <c r="B71" s="16" t="str">
        <f t="shared" si="1"/>
        <v>I</v>
      </c>
      <c r="C71" s="131">
        <f t="shared" si="2"/>
        <v>39828.690999999999</v>
      </c>
      <c r="D71" s="12" t="str">
        <f t="shared" si="3"/>
        <v>vis</v>
      </c>
      <c r="E71" s="139">
        <f>VLOOKUP(C71,'Active 1'!C$21:E$973,3,FALSE)</f>
        <v>-23311.013891086193</v>
      </c>
      <c r="F71" s="16" t="s">
        <v>1907</v>
      </c>
      <c r="G71" s="12" t="str">
        <f t="shared" si="4"/>
        <v>39828.691</v>
      </c>
      <c r="H71" s="131">
        <f t="shared" si="5"/>
        <v>-18433</v>
      </c>
      <c r="I71" s="140" t="s">
        <v>433</v>
      </c>
      <c r="J71" s="141" t="s">
        <v>434</v>
      </c>
      <c r="K71" s="140">
        <v>-18433</v>
      </c>
      <c r="L71" s="140" t="s">
        <v>2869</v>
      </c>
      <c r="M71" s="141" t="s">
        <v>2324</v>
      </c>
      <c r="N71" s="141"/>
      <c r="O71" s="142" t="s">
        <v>400</v>
      </c>
      <c r="P71" s="143" t="s">
        <v>401</v>
      </c>
    </row>
    <row r="72" spans="1:16" ht="12.75" customHeight="1" thickBot="1" x14ac:dyDescent="0.25">
      <c r="A72" s="131" t="str">
        <f t="shared" si="0"/>
        <v>IBVS 795 </v>
      </c>
      <c r="B72" s="16" t="str">
        <f t="shared" si="1"/>
        <v>I</v>
      </c>
      <c r="C72" s="131">
        <f t="shared" si="2"/>
        <v>39830.584000000003</v>
      </c>
      <c r="D72" s="12" t="str">
        <f t="shared" si="3"/>
        <v>vis</v>
      </c>
      <c r="E72" s="139">
        <f>VLOOKUP(C72,'Active 1'!C$21:E$973,3,FALSE)</f>
        <v>-23308.004009994776</v>
      </c>
      <c r="F72" s="16" t="s">
        <v>1907</v>
      </c>
      <c r="G72" s="12" t="str">
        <f t="shared" si="4"/>
        <v>39830.584</v>
      </c>
      <c r="H72" s="131">
        <f t="shared" si="5"/>
        <v>-18430</v>
      </c>
      <c r="I72" s="140" t="s">
        <v>435</v>
      </c>
      <c r="J72" s="141" t="s">
        <v>436</v>
      </c>
      <c r="K72" s="140">
        <v>-18430</v>
      </c>
      <c r="L72" s="140" t="s">
        <v>425</v>
      </c>
      <c r="M72" s="141" t="s">
        <v>2324</v>
      </c>
      <c r="N72" s="141"/>
      <c r="O72" s="142" t="s">
        <v>307</v>
      </c>
      <c r="P72" s="143" t="s">
        <v>401</v>
      </c>
    </row>
    <row r="73" spans="1:16" ht="12.75" customHeight="1" thickBot="1" x14ac:dyDescent="0.25">
      <c r="A73" s="131" t="str">
        <f t="shared" si="0"/>
        <v>IBVS 795 </v>
      </c>
      <c r="B73" s="16" t="str">
        <f t="shared" si="1"/>
        <v>I</v>
      </c>
      <c r="C73" s="131">
        <f t="shared" si="2"/>
        <v>39833.716</v>
      </c>
      <c r="D73" s="12" t="str">
        <f t="shared" si="3"/>
        <v>vis</v>
      </c>
      <c r="E73" s="139">
        <f>VLOOKUP(C73,'Active 1'!C$21:E$973,3,FALSE)</f>
        <v>-23303.024111643856</v>
      </c>
      <c r="F73" s="16" t="s">
        <v>1907</v>
      </c>
      <c r="G73" s="12" t="str">
        <f t="shared" si="4"/>
        <v>39833.716</v>
      </c>
      <c r="H73" s="131">
        <f t="shared" si="5"/>
        <v>-18425</v>
      </c>
      <c r="I73" s="140" t="s">
        <v>437</v>
      </c>
      <c r="J73" s="141" t="s">
        <v>438</v>
      </c>
      <c r="K73" s="140">
        <v>-18425</v>
      </c>
      <c r="L73" s="140" t="s">
        <v>393</v>
      </c>
      <c r="M73" s="141" t="s">
        <v>2324</v>
      </c>
      <c r="N73" s="141"/>
      <c r="O73" s="142" t="s">
        <v>439</v>
      </c>
      <c r="P73" s="143" t="s">
        <v>401</v>
      </c>
    </row>
    <row r="74" spans="1:16" ht="12.75" customHeight="1" thickBot="1" x14ac:dyDescent="0.25">
      <c r="A74" s="131" t="str">
        <f t="shared" si="0"/>
        <v>IBVS 795 </v>
      </c>
      <c r="B74" s="16" t="str">
        <f t="shared" si="1"/>
        <v>I</v>
      </c>
      <c r="C74" s="131">
        <f t="shared" si="2"/>
        <v>39833.716999999997</v>
      </c>
      <c r="D74" s="12" t="str">
        <f t="shared" si="3"/>
        <v>vis</v>
      </c>
      <c r="E74" s="139">
        <f>VLOOKUP(C74,'Active 1'!C$21:E$973,3,FALSE)</f>
        <v>-23303.022521637999</v>
      </c>
      <c r="F74" s="16" t="s">
        <v>1907</v>
      </c>
      <c r="G74" s="12" t="str">
        <f t="shared" si="4"/>
        <v>39833.717</v>
      </c>
      <c r="H74" s="131">
        <f t="shared" si="5"/>
        <v>-18425</v>
      </c>
      <c r="I74" s="140" t="s">
        <v>440</v>
      </c>
      <c r="J74" s="141" t="s">
        <v>441</v>
      </c>
      <c r="K74" s="140">
        <v>-18425</v>
      </c>
      <c r="L74" s="140" t="s">
        <v>318</v>
      </c>
      <c r="M74" s="141" t="s">
        <v>2324</v>
      </c>
      <c r="N74" s="141"/>
      <c r="O74" s="142" t="s">
        <v>215</v>
      </c>
      <c r="P74" s="143" t="s">
        <v>401</v>
      </c>
    </row>
    <row r="75" spans="1:16" ht="12.75" customHeight="1" thickBot="1" x14ac:dyDescent="0.25">
      <c r="A75" s="131" t="str">
        <f t="shared" ref="A75:A138" si="6">P75</f>
        <v>IBVS 795 </v>
      </c>
      <c r="B75" s="16" t="str">
        <f t="shared" ref="B75:B138" si="7">IF(H75=INT(H75),"I","II")</f>
        <v>I</v>
      </c>
      <c r="C75" s="131">
        <f t="shared" ref="C75:C138" si="8">1*G75</f>
        <v>39847.557999999997</v>
      </c>
      <c r="D75" s="12" t="str">
        <f t="shared" ref="D75:D138" si="9">VLOOKUP(F75,I$1:J$5,2,FALSE)</f>
        <v>vis</v>
      </c>
      <c r="E75" s="139">
        <f>VLOOKUP(C75,'Active 1'!C$21:E$973,3,FALSE)</f>
        <v>-23281.015250541204</v>
      </c>
      <c r="F75" s="16" t="s">
        <v>1907</v>
      </c>
      <c r="G75" s="12" t="str">
        <f t="shared" ref="G75:G138" si="10">MID(I75,3,LEN(I75)-3)</f>
        <v>39847.558</v>
      </c>
      <c r="H75" s="131">
        <f t="shared" ref="H75:H138" si="11">1*K75</f>
        <v>-18403</v>
      </c>
      <c r="I75" s="140" t="s">
        <v>442</v>
      </c>
      <c r="J75" s="141" t="s">
        <v>443</v>
      </c>
      <c r="K75" s="140">
        <v>-18403</v>
      </c>
      <c r="L75" s="140" t="s">
        <v>421</v>
      </c>
      <c r="M75" s="141" t="s">
        <v>2324</v>
      </c>
      <c r="N75" s="141"/>
      <c r="O75" s="142" t="s">
        <v>444</v>
      </c>
      <c r="P75" s="143" t="s">
        <v>401</v>
      </c>
    </row>
    <row r="76" spans="1:16" ht="12.75" customHeight="1" thickBot="1" x14ac:dyDescent="0.25">
      <c r="A76" s="131" t="str">
        <f t="shared" si="6"/>
        <v>IBVS 795 </v>
      </c>
      <c r="B76" s="16" t="str">
        <f t="shared" si="7"/>
        <v>I</v>
      </c>
      <c r="C76" s="131">
        <f t="shared" si="8"/>
        <v>39862.639000000003</v>
      </c>
      <c r="D76" s="12" t="str">
        <f t="shared" si="9"/>
        <v>vis</v>
      </c>
      <c r="E76" s="139">
        <f>VLOOKUP(C76,'Active 1'!C$21:E$973,3,FALSE)</f>
        <v>-23257.036372179031</v>
      </c>
      <c r="F76" s="16" t="s">
        <v>1907</v>
      </c>
      <c r="G76" s="12" t="str">
        <f t="shared" si="10"/>
        <v>39862.639</v>
      </c>
      <c r="H76" s="131">
        <f t="shared" si="11"/>
        <v>-18379</v>
      </c>
      <c r="I76" s="140" t="s">
        <v>449</v>
      </c>
      <c r="J76" s="141" t="s">
        <v>450</v>
      </c>
      <c r="K76" s="140">
        <v>-18379</v>
      </c>
      <c r="L76" s="140" t="s">
        <v>136</v>
      </c>
      <c r="M76" s="141" t="s">
        <v>2324</v>
      </c>
      <c r="N76" s="141"/>
      <c r="O76" s="142" t="s">
        <v>132</v>
      </c>
      <c r="P76" s="143" t="s">
        <v>401</v>
      </c>
    </row>
    <row r="77" spans="1:16" ht="12.75" customHeight="1" thickBot="1" x14ac:dyDescent="0.25">
      <c r="A77" s="131" t="str">
        <f t="shared" si="6"/>
        <v>IBVS 795 </v>
      </c>
      <c r="B77" s="16" t="str">
        <f t="shared" si="7"/>
        <v>I</v>
      </c>
      <c r="C77" s="131">
        <f t="shared" si="8"/>
        <v>39891.582000000002</v>
      </c>
      <c r="D77" s="12" t="str">
        <f t="shared" si="9"/>
        <v>vis</v>
      </c>
      <c r="E77" s="139">
        <f>VLOOKUP(C77,'Active 1'!C$21:E$973,3,FALSE)</f>
        <v>-23211.016832597026</v>
      </c>
      <c r="F77" s="16" t="s">
        <v>1907</v>
      </c>
      <c r="G77" s="12" t="str">
        <f t="shared" si="10"/>
        <v>39891.582</v>
      </c>
      <c r="H77" s="131">
        <f t="shared" si="11"/>
        <v>-18333</v>
      </c>
      <c r="I77" s="140" t="s">
        <v>455</v>
      </c>
      <c r="J77" s="141" t="s">
        <v>456</v>
      </c>
      <c r="K77" s="140">
        <v>-18333</v>
      </c>
      <c r="L77" s="140" t="s">
        <v>421</v>
      </c>
      <c r="M77" s="141" t="s">
        <v>2324</v>
      </c>
      <c r="N77" s="141"/>
      <c r="O77" s="142" t="s">
        <v>422</v>
      </c>
      <c r="P77" s="143" t="s">
        <v>401</v>
      </c>
    </row>
    <row r="78" spans="1:16" ht="12.75" customHeight="1" thickBot="1" x14ac:dyDescent="0.25">
      <c r="A78" s="131" t="str">
        <f t="shared" si="6"/>
        <v>IBVS 795 </v>
      </c>
      <c r="B78" s="16" t="str">
        <f t="shared" si="7"/>
        <v>I</v>
      </c>
      <c r="C78" s="131">
        <f t="shared" si="8"/>
        <v>39908.555</v>
      </c>
      <c r="D78" s="12" t="str">
        <f t="shared" si="9"/>
        <v>vis</v>
      </c>
      <c r="E78" s="139">
        <f>VLOOKUP(C78,'Active 1'!C$21:E$973,3,FALSE)</f>
        <v>-23184.029663149311</v>
      </c>
      <c r="F78" s="16" t="s">
        <v>1907</v>
      </c>
      <c r="G78" s="12" t="str">
        <f t="shared" si="10"/>
        <v>39908.555</v>
      </c>
      <c r="H78" s="131">
        <f t="shared" si="11"/>
        <v>-18306</v>
      </c>
      <c r="I78" s="140" t="s">
        <v>462</v>
      </c>
      <c r="J78" s="141" t="s">
        <v>463</v>
      </c>
      <c r="K78" s="140">
        <v>-18306</v>
      </c>
      <c r="L78" s="140" t="s">
        <v>156</v>
      </c>
      <c r="M78" s="141" t="s">
        <v>2324</v>
      </c>
      <c r="N78" s="141"/>
      <c r="O78" s="142" t="s">
        <v>422</v>
      </c>
      <c r="P78" s="143" t="s">
        <v>401</v>
      </c>
    </row>
    <row r="79" spans="1:16" ht="12.75" customHeight="1" thickBot="1" x14ac:dyDescent="0.25">
      <c r="A79" s="131" t="str">
        <f t="shared" si="6"/>
        <v>IBVS 795 </v>
      </c>
      <c r="B79" s="16" t="str">
        <f t="shared" si="7"/>
        <v>I</v>
      </c>
      <c r="C79" s="131">
        <f t="shared" si="8"/>
        <v>40008.557000000001</v>
      </c>
      <c r="D79" s="12" t="str">
        <f t="shared" si="9"/>
        <v>vis</v>
      </c>
      <c r="E79" s="139">
        <f>VLOOKUP(C79,'Active 1'!C$21:E$973,3,FALSE)</f>
        <v>-23025.025897220432</v>
      </c>
      <c r="F79" s="16" t="s">
        <v>1907</v>
      </c>
      <c r="G79" s="12" t="str">
        <f t="shared" si="10"/>
        <v>40008.557</v>
      </c>
      <c r="H79" s="131">
        <f t="shared" si="11"/>
        <v>-18147</v>
      </c>
      <c r="I79" s="140" t="s">
        <v>464</v>
      </c>
      <c r="J79" s="141" t="s">
        <v>465</v>
      </c>
      <c r="K79" s="140">
        <v>-18147</v>
      </c>
      <c r="L79" s="140" t="s">
        <v>318</v>
      </c>
      <c r="M79" s="141" t="s">
        <v>2324</v>
      </c>
      <c r="N79" s="141"/>
      <c r="O79" s="142" t="s">
        <v>426</v>
      </c>
      <c r="P79" s="143" t="s">
        <v>401</v>
      </c>
    </row>
    <row r="80" spans="1:16" ht="12.75" customHeight="1" thickBot="1" x14ac:dyDescent="0.25">
      <c r="A80" s="131" t="str">
        <f t="shared" si="6"/>
        <v>IBVS 795 </v>
      </c>
      <c r="B80" s="16" t="str">
        <f t="shared" si="7"/>
        <v>I</v>
      </c>
      <c r="C80" s="131">
        <f t="shared" si="8"/>
        <v>40025.561999999998</v>
      </c>
      <c r="D80" s="12" t="str">
        <f t="shared" si="9"/>
        <v>vis</v>
      </c>
      <c r="E80" s="139">
        <f>VLOOKUP(C80,'Active 1'!C$21:E$973,3,FALSE)</f>
        <v>-22997.987847585224</v>
      </c>
      <c r="F80" s="16" t="s">
        <v>1907</v>
      </c>
      <c r="G80" s="12" t="str">
        <f t="shared" si="10"/>
        <v>40025.562</v>
      </c>
      <c r="H80" s="131">
        <f t="shared" si="11"/>
        <v>-18120</v>
      </c>
      <c r="I80" s="140" t="s">
        <v>466</v>
      </c>
      <c r="J80" s="141" t="s">
        <v>467</v>
      </c>
      <c r="K80" s="140">
        <v>-18120</v>
      </c>
      <c r="L80" s="140" t="s">
        <v>468</v>
      </c>
      <c r="M80" s="141" t="s">
        <v>2324</v>
      </c>
      <c r="N80" s="141"/>
      <c r="O80" s="142" t="s">
        <v>426</v>
      </c>
      <c r="P80" s="143" t="s">
        <v>401</v>
      </c>
    </row>
    <row r="81" spans="1:16" ht="12.75" customHeight="1" thickBot="1" x14ac:dyDescent="0.25">
      <c r="A81" s="131" t="str">
        <f t="shared" si="6"/>
        <v>IBVS 795 </v>
      </c>
      <c r="B81" s="16" t="str">
        <f t="shared" si="7"/>
        <v>I</v>
      </c>
      <c r="C81" s="131">
        <f t="shared" si="8"/>
        <v>40030.580999999998</v>
      </c>
      <c r="D81" s="12" t="str">
        <f t="shared" si="9"/>
        <v>vis</v>
      </c>
      <c r="E81" s="139">
        <f>VLOOKUP(C81,'Active 1'!C$21:E$973,3,FALSE)</f>
        <v>-22990.007608178043</v>
      </c>
      <c r="F81" s="16" t="s">
        <v>1907</v>
      </c>
      <c r="G81" s="12" t="str">
        <f t="shared" si="10"/>
        <v>40030.581</v>
      </c>
      <c r="H81" s="131">
        <f t="shared" si="11"/>
        <v>-18112</v>
      </c>
      <c r="I81" s="140" t="s">
        <v>469</v>
      </c>
      <c r="J81" s="141" t="s">
        <v>470</v>
      </c>
      <c r="K81" s="140">
        <v>-18112</v>
      </c>
      <c r="L81" s="140" t="s">
        <v>425</v>
      </c>
      <c r="M81" s="141" t="s">
        <v>2324</v>
      </c>
      <c r="N81" s="141"/>
      <c r="O81" s="142" t="s">
        <v>426</v>
      </c>
      <c r="P81" s="143" t="s">
        <v>401</v>
      </c>
    </row>
    <row r="82" spans="1:16" ht="12.75" customHeight="1" thickBot="1" x14ac:dyDescent="0.25">
      <c r="A82" s="131" t="str">
        <f t="shared" si="6"/>
        <v> ORI 109 </v>
      </c>
      <c r="B82" s="16" t="str">
        <f t="shared" si="7"/>
        <v>I</v>
      </c>
      <c r="C82" s="131">
        <f t="shared" si="8"/>
        <v>40059.504000000001</v>
      </c>
      <c r="D82" s="12" t="str">
        <f t="shared" si="9"/>
        <v>vis</v>
      </c>
      <c r="E82" s="139">
        <f>VLOOKUP(C82,'Active 1'!C$21:E$973,3,FALSE)</f>
        <v>-22944.019868713218</v>
      </c>
      <c r="F82" s="16" t="s">
        <v>1907</v>
      </c>
      <c r="G82" s="12" t="str">
        <f t="shared" si="10"/>
        <v>40059.504</v>
      </c>
      <c r="H82" s="131">
        <f t="shared" si="11"/>
        <v>-18066</v>
      </c>
      <c r="I82" s="140" t="s">
        <v>471</v>
      </c>
      <c r="J82" s="141" t="s">
        <v>472</v>
      </c>
      <c r="K82" s="140">
        <v>-18066</v>
      </c>
      <c r="L82" s="140" t="s">
        <v>421</v>
      </c>
      <c r="M82" s="141" t="s">
        <v>2324</v>
      </c>
      <c r="N82" s="141"/>
      <c r="O82" s="142" t="s">
        <v>473</v>
      </c>
      <c r="P82" s="142" t="s">
        <v>474</v>
      </c>
    </row>
    <row r="83" spans="1:16" ht="12.75" customHeight="1" thickBot="1" x14ac:dyDescent="0.25">
      <c r="A83" s="131" t="str">
        <f t="shared" si="6"/>
        <v> ORI 109 </v>
      </c>
      <c r="B83" s="16" t="str">
        <f t="shared" si="7"/>
        <v>I</v>
      </c>
      <c r="C83" s="131">
        <f t="shared" si="8"/>
        <v>40088.428</v>
      </c>
      <c r="D83" s="12" t="str">
        <f t="shared" si="9"/>
        <v>vis</v>
      </c>
      <c r="E83" s="139">
        <f>VLOOKUP(C83,'Active 1'!C$21:E$973,3,FALSE)</f>
        <v>-22898.03053924254</v>
      </c>
      <c r="F83" s="16" t="s">
        <v>1907</v>
      </c>
      <c r="G83" s="12" t="str">
        <f t="shared" si="10"/>
        <v>40088.428</v>
      </c>
      <c r="H83" s="131">
        <f t="shared" si="11"/>
        <v>-18020</v>
      </c>
      <c r="I83" s="140" t="s">
        <v>475</v>
      </c>
      <c r="J83" s="141" t="s">
        <v>476</v>
      </c>
      <c r="K83" s="140">
        <v>-18020</v>
      </c>
      <c r="L83" s="140" t="s">
        <v>2872</v>
      </c>
      <c r="M83" s="141" t="s">
        <v>2324</v>
      </c>
      <c r="N83" s="141"/>
      <c r="O83" s="142" t="s">
        <v>473</v>
      </c>
      <c r="P83" s="142" t="s">
        <v>474</v>
      </c>
    </row>
    <row r="84" spans="1:16" ht="12.75" customHeight="1" thickBot="1" x14ac:dyDescent="0.25">
      <c r="A84" s="131" t="str">
        <f t="shared" si="6"/>
        <v>BAVM 23 </v>
      </c>
      <c r="B84" s="16" t="str">
        <f t="shared" si="7"/>
        <v>I</v>
      </c>
      <c r="C84" s="131">
        <f t="shared" si="8"/>
        <v>40093.47</v>
      </c>
      <c r="D84" s="12" t="str">
        <f t="shared" si="9"/>
        <v>vis</v>
      </c>
      <c r="E84" s="139">
        <f>VLOOKUP(C84,'Active 1'!C$21:E$973,3,FALSE)</f>
        <v>-22890.013729700597</v>
      </c>
      <c r="F84" s="16" t="s">
        <v>1907</v>
      </c>
      <c r="G84" s="12" t="str">
        <f t="shared" si="10"/>
        <v>40093.470</v>
      </c>
      <c r="H84" s="131">
        <f t="shared" si="11"/>
        <v>-18012</v>
      </c>
      <c r="I84" s="140" t="s">
        <v>483</v>
      </c>
      <c r="J84" s="141" t="s">
        <v>484</v>
      </c>
      <c r="K84" s="140">
        <v>-18012</v>
      </c>
      <c r="L84" s="140" t="s">
        <v>363</v>
      </c>
      <c r="M84" s="141" t="s">
        <v>2324</v>
      </c>
      <c r="N84" s="141"/>
      <c r="O84" s="142" t="s">
        <v>485</v>
      </c>
      <c r="P84" s="143" t="s">
        <v>486</v>
      </c>
    </row>
    <row r="85" spans="1:16" ht="12.75" customHeight="1" thickBot="1" x14ac:dyDescent="0.25">
      <c r="A85" s="131" t="str">
        <f t="shared" si="6"/>
        <v>IBVS 795 </v>
      </c>
      <c r="B85" s="16" t="str">
        <f t="shared" si="7"/>
        <v>I</v>
      </c>
      <c r="C85" s="131">
        <f t="shared" si="8"/>
        <v>40094.724000000002</v>
      </c>
      <c r="D85" s="12" t="str">
        <f t="shared" si="9"/>
        <v>vis</v>
      </c>
      <c r="E85" s="139">
        <f>VLOOKUP(C85,'Active 1'!C$21:E$973,3,FALSE)</f>
        <v>-22888.019862353194</v>
      </c>
      <c r="F85" s="16" t="s">
        <v>1907</v>
      </c>
      <c r="G85" s="12" t="str">
        <f t="shared" si="10"/>
        <v>40094.724</v>
      </c>
      <c r="H85" s="131">
        <f t="shared" si="11"/>
        <v>-18010</v>
      </c>
      <c r="I85" s="140" t="s">
        <v>487</v>
      </c>
      <c r="J85" s="141" t="s">
        <v>488</v>
      </c>
      <c r="K85" s="140">
        <v>-18010</v>
      </c>
      <c r="L85" s="140" t="s">
        <v>421</v>
      </c>
      <c r="M85" s="141" t="s">
        <v>2324</v>
      </c>
      <c r="N85" s="141"/>
      <c r="O85" s="142" t="s">
        <v>132</v>
      </c>
      <c r="P85" s="143" t="s">
        <v>401</v>
      </c>
    </row>
    <row r="86" spans="1:16" ht="12.75" customHeight="1" thickBot="1" x14ac:dyDescent="0.25">
      <c r="A86" s="131" t="str">
        <f t="shared" si="6"/>
        <v>IBVS 795 </v>
      </c>
      <c r="B86" s="16" t="str">
        <f t="shared" si="7"/>
        <v>I</v>
      </c>
      <c r="C86" s="131">
        <f t="shared" si="8"/>
        <v>40096.612000000001</v>
      </c>
      <c r="D86" s="12" t="str">
        <f t="shared" si="9"/>
        <v>vis</v>
      </c>
      <c r="E86" s="139">
        <f>VLOOKUP(C86,'Active 1'!C$21:E$973,3,FALSE)</f>
        <v>-22885.017931291077</v>
      </c>
      <c r="F86" s="16" t="s">
        <v>1907</v>
      </c>
      <c r="G86" s="12" t="str">
        <f t="shared" si="10"/>
        <v>40096.612</v>
      </c>
      <c r="H86" s="131">
        <f t="shared" si="11"/>
        <v>-18007</v>
      </c>
      <c r="I86" s="140" t="s">
        <v>489</v>
      </c>
      <c r="J86" s="141" t="s">
        <v>490</v>
      </c>
      <c r="K86" s="140">
        <v>-18007</v>
      </c>
      <c r="L86" s="140" t="s">
        <v>2869</v>
      </c>
      <c r="M86" s="141" t="s">
        <v>2324</v>
      </c>
      <c r="N86" s="141"/>
      <c r="O86" s="142" t="s">
        <v>422</v>
      </c>
      <c r="P86" s="143" t="s">
        <v>401</v>
      </c>
    </row>
    <row r="87" spans="1:16" ht="12.75" customHeight="1" thickBot="1" x14ac:dyDescent="0.25">
      <c r="A87" s="131" t="str">
        <f t="shared" si="6"/>
        <v>IBVS 795 </v>
      </c>
      <c r="B87" s="16" t="str">
        <f t="shared" si="7"/>
        <v>I</v>
      </c>
      <c r="C87" s="131">
        <f t="shared" si="8"/>
        <v>40096.618999999999</v>
      </c>
      <c r="D87" s="12" t="str">
        <f t="shared" si="9"/>
        <v>vis</v>
      </c>
      <c r="E87" s="139">
        <f>VLOOKUP(C87,'Active 1'!C$21:E$973,3,FALSE)</f>
        <v>-22885.006801250067</v>
      </c>
      <c r="F87" s="16" t="s">
        <v>1907</v>
      </c>
      <c r="G87" s="12" t="str">
        <f t="shared" si="10"/>
        <v>40096.619</v>
      </c>
      <c r="H87" s="131">
        <f t="shared" si="11"/>
        <v>-18007</v>
      </c>
      <c r="I87" s="140" t="s">
        <v>491</v>
      </c>
      <c r="J87" s="141" t="s">
        <v>492</v>
      </c>
      <c r="K87" s="140">
        <v>-18007</v>
      </c>
      <c r="L87" s="140" t="s">
        <v>493</v>
      </c>
      <c r="M87" s="141" t="s">
        <v>2324</v>
      </c>
      <c r="N87" s="141"/>
      <c r="O87" s="142" t="s">
        <v>494</v>
      </c>
      <c r="P87" s="143" t="s">
        <v>401</v>
      </c>
    </row>
    <row r="88" spans="1:16" ht="12.75" customHeight="1" thickBot="1" x14ac:dyDescent="0.25">
      <c r="A88" s="131" t="str">
        <f t="shared" si="6"/>
        <v>IBVS 795 </v>
      </c>
      <c r="B88" s="16" t="str">
        <f t="shared" si="7"/>
        <v>I</v>
      </c>
      <c r="C88" s="131">
        <f t="shared" si="8"/>
        <v>40099.752999999997</v>
      </c>
      <c r="D88" s="12" t="str">
        <f t="shared" si="9"/>
        <v>vis</v>
      </c>
      <c r="E88" s="139">
        <f>VLOOKUP(C88,'Active 1'!C$21:E$973,3,FALSE)</f>
        <v>-22880.023722887425</v>
      </c>
      <c r="F88" s="16" t="s">
        <v>1907</v>
      </c>
      <c r="G88" s="12" t="str">
        <f t="shared" si="10"/>
        <v>40099.753</v>
      </c>
      <c r="H88" s="131">
        <f t="shared" si="11"/>
        <v>-18002</v>
      </c>
      <c r="I88" s="140" t="s">
        <v>495</v>
      </c>
      <c r="J88" s="141" t="s">
        <v>496</v>
      </c>
      <c r="K88" s="140">
        <v>-18002</v>
      </c>
      <c r="L88" s="140" t="s">
        <v>306</v>
      </c>
      <c r="M88" s="141" t="s">
        <v>2324</v>
      </c>
      <c r="N88" s="141"/>
      <c r="O88" s="142" t="s">
        <v>132</v>
      </c>
      <c r="P88" s="143" t="s">
        <v>401</v>
      </c>
    </row>
    <row r="89" spans="1:16" ht="12.75" customHeight="1" thickBot="1" x14ac:dyDescent="0.25">
      <c r="A89" s="131" t="str">
        <f t="shared" si="6"/>
        <v>IBVS 795 </v>
      </c>
      <c r="B89" s="16" t="str">
        <f t="shared" si="7"/>
        <v>I</v>
      </c>
      <c r="C89" s="131">
        <f t="shared" si="8"/>
        <v>40108.555999999997</v>
      </c>
      <c r="D89" s="12" t="str">
        <f t="shared" si="9"/>
        <v>vis</v>
      </c>
      <c r="E89" s="139">
        <f>VLOOKUP(C89,'Active 1'!C$21:E$973,3,FALSE)</f>
        <v>-22866.026901309138</v>
      </c>
      <c r="F89" s="16" t="s">
        <v>1907</v>
      </c>
      <c r="G89" s="12" t="str">
        <f t="shared" si="10"/>
        <v>40108.556</v>
      </c>
      <c r="H89" s="131">
        <f t="shared" si="11"/>
        <v>-17988</v>
      </c>
      <c r="I89" s="140" t="s">
        <v>497</v>
      </c>
      <c r="J89" s="141" t="s">
        <v>498</v>
      </c>
      <c r="K89" s="140">
        <v>-17988</v>
      </c>
      <c r="L89" s="140" t="s">
        <v>159</v>
      </c>
      <c r="M89" s="141" t="s">
        <v>2324</v>
      </c>
      <c r="N89" s="141"/>
      <c r="O89" s="142" t="s">
        <v>422</v>
      </c>
      <c r="P89" s="143" t="s">
        <v>401</v>
      </c>
    </row>
    <row r="90" spans="1:16" ht="12.75" customHeight="1" thickBot="1" x14ac:dyDescent="0.25">
      <c r="A90" s="131" t="str">
        <f t="shared" si="6"/>
        <v>IBVS 795 </v>
      </c>
      <c r="B90" s="16" t="str">
        <f t="shared" si="7"/>
        <v>I</v>
      </c>
      <c r="C90" s="131">
        <f t="shared" si="8"/>
        <v>40113.593999999997</v>
      </c>
      <c r="D90" s="12" t="str">
        <f t="shared" si="9"/>
        <v>vis</v>
      </c>
      <c r="E90" s="139">
        <f>VLOOKUP(C90,'Active 1'!C$21:E$973,3,FALSE)</f>
        <v>-22858.016451790631</v>
      </c>
      <c r="F90" s="16" t="s">
        <v>1907</v>
      </c>
      <c r="G90" s="12" t="str">
        <f t="shared" si="10"/>
        <v>40113.594</v>
      </c>
      <c r="H90" s="131">
        <f t="shared" si="11"/>
        <v>-17980</v>
      </c>
      <c r="I90" s="140" t="s">
        <v>499</v>
      </c>
      <c r="J90" s="141" t="s">
        <v>500</v>
      </c>
      <c r="K90" s="140">
        <v>-17980</v>
      </c>
      <c r="L90" s="140" t="s">
        <v>347</v>
      </c>
      <c r="M90" s="141" t="s">
        <v>2324</v>
      </c>
      <c r="N90" s="141"/>
      <c r="O90" s="142" t="s">
        <v>422</v>
      </c>
      <c r="P90" s="143" t="s">
        <v>401</v>
      </c>
    </row>
    <row r="91" spans="1:16" ht="12.75" customHeight="1" thickBot="1" x14ac:dyDescent="0.25">
      <c r="A91" s="131" t="str">
        <f t="shared" si="6"/>
        <v>IBVS 795 </v>
      </c>
      <c r="B91" s="16" t="str">
        <f t="shared" si="7"/>
        <v>I</v>
      </c>
      <c r="C91" s="131">
        <f t="shared" si="8"/>
        <v>40113.597000000002</v>
      </c>
      <c r="D91" s="12" t="str">
        <f t="shared" si="9"/>
        <v>vis</v>
      </c>
      <c r="E91" s="139">
        <f>VLOOKUP(C91,'Active 1'!C$21:E$973,3,FALSE)</f>
        <v>-22858.011681773049</v>
      </c>
      <c r="F91" s="16" t="s">
        <v>1907</v>
      </c>
      <c r="G91" s="12" t="str">
        <f t="shared" si="10"/>
        <v>40113.597</v>
      </c>
      <c r="H91" s="131">
        <f t="shared" si="11"/>
        <v>-17980</v>
      </c>
      <c r="I91" s="140" t="s">
        <v>501</v>
      </c>
      <c r="J91" s="141" t="s">
        <v>502</v>
      </c>
      <c r="K91" s="140">
        <v>-17980</v>
      </c>
      <c r="L91" s="140" t="s">
        <v>367</v>
      </c>
      <c r="M91" s="141" t="s">
        <v>2324</v>
      </c>
      <c r="N91" s="141"/>
      <c r="O91" s="142" t="s">
        <v>503</v>
      </c>
      <c r="P91" s="143" t="s">
        <v>401</v>
      </c>
    </row>
    <row r="92" spans="1:16" ht="12.75" customHeight="1" thickBot="1" x14ac:dyDescent="0.25">
      <c r="A92" s="131" t="str">
        <f t="shared" si="6"/>
        <v>IBVS 456 </v>
      </c>
      <c r="B92" s="16" t="str">
        <f t="shared" si="7"/>
        <v>I</v>
      </c>
      <c r="C92" s="131">
        <f t="shared" si="8"/>
        <v>40115.4755</v>
      </c>
      <c r="D92" s="12" t="str">
        <f t="shared" si="9"/>
        <v>vis</v>
      </c>
      <c r="E92" s="139">
        <f>VLOOKUP(C92,'Active 1'!C$21:E$973,3,FALSE)</f>
        <v>-22855.024855766595</v>
      </c>
      <c r="F92" s="16" t="s">
        <v>1907</v>
      </c>
      <c r="G92" s="12" t="str">
        <f t="shared" si="10"/>
        <v>40115.4755</v>
      </c>
      <c r="H92" s="131">
        <f t="shared" si="11"/>
        <v>-17977</v>
      </c>
      <c r="I92" s="140" t="s">
        <v>504</v>
      </c>
      <c r="J92" s="141" t="s">
        <v>505</v>
      </c>
      <c r="K92" s="140">
        <v>-17977</v>
      </c>
      <c r="L92" s="140" t="s">
        <v>506</v>
      </c>
      <c r="M92" s="141" t="s">
        <v>2477</v>
      </c>
      <c r="N92" s="141" t="s">
        <v>2478</v>
      </c>
      <c r="O92" s="142" t="s">
        <v>507</v>
      </c>
      <c r="P92" s="143" t="s">
        <v>508</v>
      </c>
    </row>
    <row r="93" spans="1:16" ht="12.75" customHeight="1" thickBot="1" x14ac:dyDescent="0.25">
      <c r="A93" s="131" t="str">
        <f t="shared" si="6"/>
        <v>IBVS 795 </v>
      </c>
      <c r="B93" s="16" t="str">
        <f t="shared" si="7"/>
        <v>I</v>
      </c>
      <c r="C93" s="131">
        <f t="shared" si="8"/>
        <v>40116.733</v>
      </c>
      <c r="D93" s="12" t="str">
        <f t="shared" si="9"/>
        <v>vis</v>
      </c>
      <c r="E93" s="139">
        <f>VLOOKUP(C93,'Active 1'!C$21:E$973,3,FALSE)</f>
        <v>-22853.025423398689</v>
      </c>
      <c r="F93" s="16" t="s">
        <v>1907</v>
      </c>
      <c r="G93" s="12" t="str">
        <f t="shared" si="10"/>
        <v>40116.733</v>
      </c>
      <c r="H93" s="131">
        <f t="shared" si="11"/>
        <v>-17975</v>
      </c>
      <c r="I93" s="140" t="s">
        <v>509</v>
      </c>
      <c r="J93" s="141" t="s">
        <v>510</v>
      </c>
      <c r="K93" s="140">
        <v>-17975</v>
      </c>
      <c r="L93" s="140" t="s">
        <v>261</v>
      </c>
      <c r="M93" s="141" t="s">
        <v>2324</v>
      </c>
      <c r="N93" s="141"/>
      <c r="O93" s="142" t="s">
        <v>439</v>
      </c>
      <c r="P93" s="143" t="s">
        <v>401</v>
      </c>
    </row>
    <row r="94" spans="1:16" ht="12.75" customHeight="1" thickBot="1" x14ac:dyDescent="0.25">
      <c r="A94" s="131" t="str">
        <f t="shared" si="6"/>
        <v>IBVS 795 </v>
      </c>
      <c r="B94" s="16" t="str">
        <f t="shared" si="7"/>
        <v>I</v>
      </c>
      <c r="C94" s="131">
        <f t="shared" si="8"/>
        <v>40116.735999999997</v>
      </c>
      <c r="D94" s="12" t="str">
        <f t="shared" si="9"/>
        <v>vis</v>
      </c>
      <c r="E94" s="139">
        <f>VLOOKUP(C94,'Active 1'!C$21:E$973,3,FALSE)</f>
        <v>-22853.020653381114</v>
      </c>
      <c r="F94" s="16" t="s">
        <v>1907</v>
      </c>
      <c r="G94" s="12" t="str">
        <f t="shared" si="10"/>
        <v>40116.736</v>
      </c>
      <c r="H94" s="131">
        <f t="shared" si="11"/>
        <v>-17975</v>
      </c>
      <c r="I94" s="140" t="s">
        <v>511</v>
      </c>
      <c r="J94" s="141" t="s">
        <v>512</v>
      </c>
      <c r="K94" s="140">
        <v>-17975</v>
      </c>
      <c r="L94" s="140" t="s">
        <v>421</v>
      </c>
      <c r="M94" s="141" t="s">
        <v>2324</v>
      </c>
      <c r="N94" s="141"/>
      <c r="O94" s="142" t="s">
        <v>132</v>
      </c>
      <c r="P94" s="143" t="s">
        <v>401</v>
      </c>
    </row>
    <row r="95" spans="1:16" ht="12.75" customHeight="1" thickBot="1" x14ac:dyDescent="0.25">
      <c r="A95" s="131" t="str">
        <f t="shared" si="6"/>
        <v>IBVS 795 </v>
      </c>
      <c r="B95" s="16" t="str">
        <f t="shared" si="7"/>
        <v>I</v>
      </c>
      <c r="C95" s="131">
        <f t="shared" si="8"/>
        <v>40118.625</v>
      </c>
      <c r="D95" s="12" t="str">
        <f t="shared" si="9"/>
        <v>vis</v>
      </c>
      <c r="E95" s="139">
        <f>VLOOKUP(C95,'Active 1'!C$21:E$973,3,FALSE)</f>
        <v>-22850.017132313136</v>
      </c>
      <c r="F95" s="16" t="s">
        <v>1907</v>
      </c>
      <c r="G95" s="12" t="str">
        <f t="shared" si="10"/>
        <v>40118.625</v>
      </c>
      <c r="H95" s="131">
        <f t="shared" si="11"/>
        <v>-17972</v>
      </c>
      <c r="I95" s="140" t="s">
        <v>513</v>
      </c>
      <c r="J95" s="141" t="s">
        <v>514</v>
      </c>
      <c r="K95" s="140">
        <v>-17972</v>
      </c>
      <c r="L95" s="140" t="s">
        <v>347</v>
      </c>
      <c r="M95" s="141" t="s">
        <v>2324</v>
      </c>
      <c r="N95" s="141"/>
      <c r="O95" s="142" t="s">
        <v>422</v>
      </c>
      <c r="P95" s="143" t="s">
        <v>401</v>
      </c>
    </row>
    <row r="96" spans="1:16" ht="12.75" customHeight="1" thickBot="1" x14ac:dyDescent="0.25">
      <c r="A96" s="131" t="str">
        <f t="shared" si="6"/>
        <v>IBVS 795 </v>
      </c>
      <c r="B96" s="16" t="str">
        <f t="shared" si="7"/>
        <v>I</v>
      </c>
      <c r="C96" s="131">
        <f t="shared" si="8"/>
        <v>40128.686000000002</v>
      </c>
      <c r="D96" s="12" t="str">
        <f t="shared" si="9"/>
        <v>vis</v>
      </c>
      <c r="E96" s="139">
        <f>VLOOKUP(C96,'Active 1'!C$21:E$973,3,FALSE)</f>
        <v>-22834.020083364008</v>
      </c>
      <c r="F96" s="16" t="s">
        <v>1907</v>
      </c>
      <c r="G96" s="12" t="str">
        <f t="shared" si="10"/>
        <v>40128.686</v>
      </c>
      <c r="H96" s="131">
        <f t="shared" si="11"/>
        <v>-17956</v>
      </c>
      <c r="I96" s="140" t="s">
        <v>515</v>
      </c>
      <c r="J96" s="141" t="s">
        <v>516</v>
      </c>
      <c r="K96" s="140">
        <v>-17956</v>
      </c>
      <c r="L96" s="140" t="s">
        <v>421</v>
      </c>
      <c r="M96" s="141" t="s">
        <v>2324</v>
      </c>
      <c r="N96" s="141"/>
      <c r="O96" s="142" t="s">
        <v>132</v>
      </c>
      <c r="P96" s="143" t="s">
        <v>401</v>
      </c>
    </row>
    <row r="97" spans="1:16" ht="12.75" customHeight="1" thickBot="1" x14ac:dyDescent="0.25">
      <c r="A97" s="131" t="str">
        <f t="shared" si="6"/>
        <v>IBVS 795 </v>
      </c>
      <c r="B97" s="16" t="str">
        <f t="shared" si="7"/>
        <v>I</v>
      </c>
      <c r="C97" s="131">
        <f t="shared" si="8"/>
        <v>40135.61</v>
      </c>
      <c r="D97" s="12" t="str">
        <f t="shared" si="9"/>
        <v>vis</v>
      </c>
      <c r="E97" s="139">
        <f>VLOOKUP(C97,'Active 1'!C$21:E$973,3,FALSE)</f>
        <v>-22823.010882795104</v>
      </c>
      <c r="F97" s="16" t="s">
        <v>1907</v>
      </c>
      <c r="G97" s="12" t="str">
        <f t="shared" si="10"/>
        <v>40135.610</v>
      </c>
      <c r="H97" s="131">
        <f t="shared" si="11"/>
        <v>-17945</v>
      </c>
      <c r="I97" s="140" t="s">
        <v>517</v>
      </c>
      <c r="J97" s="141" t="s">
        <v>518</v>
      </c>
      <c r="K97" s="140">
        <v>-17945</v>
      </c>
      <c r="L97" s="140" t="s">
        <v>382</v>
      </c>
      <c r="M97" s="141" t="s">
        <v>2324</v>
      </c>
      <c r="N97" s="141"/>
      <c r="O97" s="142" t="s">
        <v>422</v>
      </c>
      <c r="P97" s="143" t="s">
        <v>401</v>
      </c>
    </row>
    <row r="98" spans="1:16" ht="12.75" customHeight="1" thickBot="1" x14ac:dyDescent="0.25">
      <c r="A98" s="131" t="str">
        <f t="shared" si="6"/>
        <v>IBVS 795 </v>
      </c>
      <c r="B98" s="16" t="str">
        <f t="shared" si="7"/>
        <v>I</v>
      </c>
      <c r="C98" s="131">
        <f t="shared" si="8"/>
        <v>40145.667999999998</v>
      </c>
      <c r="D98" s="12" t="str">
        <f t="shared" si="9"/>
        <v>vis</v>
      </c>
      <c r="E98" s="139">
        <f>VLOOKUP(C98,'Active 1'!C$21:E$973,3,FALSE)</f>
        <v>-22807.018603863562</v>
      </c>
      <c r="F98" s="16" t="s">
        <v>1907</v>
      </c>
      <c r="G98" s="12" t="str">
        <f t="shared" si="10"/>
        <v>40145.668</v>
      </c>
      <c r="H98" s="131">
        <f t="shared" si="11"/>
        <v>-17929</v>
      </c>
      <c r="I98" s="140" t="s">
        <v>519</v>
      </c>
      <c r="J98" s="141" t="s">
        <v>520</v>
      </c>
      <c r="K98" s="140">
        <v>-17929</v>
      </c>
      <c r="L98" s="140" t="s">
        <v>2869</v>
      </c>
      <c r="M98" s="141" t="s">
        <v>2324</v>
      </c>
      <c r="N98" s="141"/>
      <c r="O98" s="142" t="s">
        <v>439</v>
      </c>
      <c r="P98" s="143" t="s">
        <v>401</v>
      </c>
    </row>
    <row r="99" spans="1:16" ht="12.75" customHeight="1" thickBot="1" x14ac:dyDescent="0.25">
      <c r="A99" s="131" t="str">
        <f t="shared" si="6"/>
        <v>BAVM 23 </v>
      </c>
      <c r="B99" s="16" t="str">
        <f t="shared" si="7"/>
        <v>I</v>
      </c>
      <c r="C99" s="131">
        <f t="shared" si="8"/>
        <v>40171.453000000001</v>
      </c>
      <c r="D99" s="12" t="str">
        <f t="shared" si="9"/>
        <v>vis</v>
      </c>
      <c r="E99" s="139">
        <f>VLOOKUP(C99,'Active 1'!C$21:E$973,3,FALSE)</f>
        <v>-22766.020302784818</v>
      </c>
      <c r="F99" s="16" t="s">
        <v>1907</v>
      </c>
      <c r="G99" s="12" t="str">
        <f t="shared" si="10"/>
        <v>40171.453</v>
      </c>
      <c r="H99" s="131">
        <f t="shared" si="11"/>
        <v>-17888</v>
      </c>
      <c r="I99" s="140" t="s">
        <v>521</v>
      </c>
      <c r="J99" s="141" t="s">
        <v>522</v>
      </c>
      <c r="K99" s="140">
        <v>-17888</v>
      </c>
      <c r="L99" s="140" t="s">
        <v>2869</v>
      </c>
      <c r="M99" s="141" t="s">
        <v>2324</v>
      </c>
      <c r="N99" s="141"/>
      <c r="O99" s="142" t="s">
        <v>485</v>
      </c>
      <c r="P99" s="143" t="s">
        <v>486</v>
      </c>
    </row>
    <row r="100" spans="1:16" ht="12.75" customHeight="1" thickBot="1" x14ac:dyDescent="0.25">
      <c r="A100" s="131" t="str">
        <f t="shared" si="6"/>
        <v>BAVM 23 </v>
      </c>
      <c r="B100" s="16" t="str">
        <f t="shared" si="7"/>
        <v>I</v>
      </c>
      <c r="C100" s="131">
        <f t="shared" si="8"/>
        <v>40173.339</v>
      </c>
      <c r="D100" s="12" t="str">
        <f t="shared" si="9"/>
        <v>vis</v>
      </c>
      <c r="E100" s="139">
        <f>VLOOKUP(C100,'Active 1'!C$21:E$973,3,FALSE)</f>
        <v>-22763.021551734422</v>
      </c>
      <c r="F100" s="16" t="s">
        <v>1907</v>
      </c>
      <c r="G100" s="12" t="str">
        <f t="shared" si="10"/>
        <v>40173.339</v>
      </c>
      <c r="H100" s="131">
        <f t="shared" si="11"/>
        <v>-17885</v>
      </c>
      <c r="I100" s="140" t="s">
        <v>523</v>
      </c>
      <c r="J100" s="141" t="s">
        <v>524</v>
      </c>
      <c r="K100" s="140">
        <v>-17885</v>
      </c>
      <c r="L100" s="140" t="s">
        <v>421</v>
      </c>
      <c r="M100" s="141" t="s">
        <v>2324</v>
      </c>
      <c r="N100" s="141"/>
      <c r="O100" s="142" t="s">
        <v>485</v>
      </c>
      <c r="P100" s="143" t="s">
        <v>486</v>
      </c>
    </row>
    <row r="101" spans="1:16" ht="12.75" customHeight="1" thickBot="1" x14ac:dyDescent="0.25">
      <c r="A101" s="131" t="str">
        <f t="shared" si="6"/>
        <v>BAVM 23 </v>
      </c>
      <c r="B101" s="16" t="str">
        <f t="shared" si="7"/>
        <v>I</v>
      </c>
      <c r="C101" s="131">
        <f t="shared" si="8"/>
        <v>40175.228000000003</v>
      </c>
      <c r="D101" s="12" t="str">
        <f t="shared" si="9"/>
        <v>vis</v>
      </c>
      <c r="E101" s="139">
        <f>VLOOKUP(C101,'Active 1'!C$21:E$973,3,FALSE)</f>
        <v>-22760.018030666441</v>
      </c>
      <c r="F101" s="16" t="s">
        <v>1907</v>
      </c>
      <c r="G101" s="12" t="str">
        <f t="shared" si="10"/>
        <v>40175.228</v>
      </c>
      <c r="H101" s="131">
        <f t="shared" si="11"/>
        <v>-17882</v>
      </c>
      <c r="I101" s="140" t="s">
        <v>525</v>
      </c>
      <c r="J101" s="141" t="s">
        <v>526</v>
      </c>
      <c r="K101" s="140">
        <v>-17882</v>
      </c>
      <c r="L101" s="140" t="s">
        <v>347</v>
      </c>
      <c r="M101" s="141" t="s">
        <v>2324</v>
      </c>
      <c r="N101" s="141"/>
      <c r="O101" s="142" t="s">
        <v>2584</v>
      </c>
      <c r="P101" s="143" t="s">
        <v>486</v>
      </c>
    </row>
    <row r="102" spans="1:16" ht="12.75" customHeight="1" thickBot="1" x14ac:dyDescent="0.25">
      <c r="A102" s="131" t="str">
        <f t="shared" si="6"/>
        <v>IBVS 795 </v>
      </c>
      <c r="B102" s="16" t="str">
        <f t="shared" si="7"/>
        <v>I</v>
      </c>
      <c r="C102" s="131">
        <f t="shared" si="8"/>
        <v>40184.661</v>
      </c>
      <c r="D102" s="12" t="str">
        <f t="shared" si="9"/>
        <v>vis</v>
      </c>
      <c r="E102" s="139">
        <f>VLOOKUP(C102,'Active 1'!C$21:E$973,3,FALSE)</f>
        <v>-22745.019505396882</v>
      </c>
      <c r="F102" s="16" t="s">
        <v>1907</v>
      </c>
      <c r="G102" s="12" t="str">
        <f t="shared" si="10"/>
        <v>40184.661</v>
      </c>
      <c r="H102" s="131">
        <f t="shared" si="11"/>
        <v>-17867</v>
      </c>
      <c r="I102" s="140" t="s">
        <v>527</v>
      </c>
      <c r="J102" s="141" t="s">
        <v>528</v>
      </c>
      <c r="K102" s="140">
        <v>-17867</v>
      </c>
      <c r="L102" s="140" t="s">
        <v>2869</v>
      </c>
      <c r="M102" s="141" t="s">
        <v>2324</v>
      </c>
      <c r="N102" s="141"/>
      <c r="O102" s="142" t="s">
        <v>132</v>
      </c>
      <c r="P102" s="143" t="s">
        <v>401</v>
      </c>
    </row>
    <row r="103" spans="1:16" ht="12.75" customHeight="1" thickBot="1" x14ac:dyDescent="0.25">
      <c r="A103" s="131" t="str">
        <f t="shared" si="6"/>
        <v>IBVS 795 </v>
      </c>
      <c r="B103" s="16" t="str">
        <f t="shared" si="7"/>
        <v>I</v>
      </c>
      <c r="C103" s="131">
        <f t="shared" si="8"/>
        <v>40196.614000000001</v>
      </c>
      <c r="D103" s="12" t="str">
        <f t="shared" si="9"/>
        <v>vis</v>
      </c>
      <c r="E103" s="139">
        <f>VLOOKUP(C103,'Active 1'!C$21:E$973,3,FALSE)</f>
        <v>-22726.014165362201</v>
      </c>
      <c r="F103" s="16" t="s">
        <v>1907</v>
      </c>
      <c r="G103" s="12" t="str">
        <f t="shared" si="10"/>
        <v>40196.614</v>
      </c>
      <c r="H103" s="131">
        <f t="shared" si="11"/>
        <v>-17848</v>
      </c>
      <c r="I103" s="140" t="s">
        <v>529</v>
      </c>
      <c r="J103" s="141" t="s">
        <v>530</v>
      </c>
      <c r="K103" s="140">
        <v>-17848</v>
      </c>
      <c r="L103" s="140" t="s">
        <v>367</v>
      </c>
      <c r="M103" s="141" t="s">
        <v>2324</v>
      </c>
      <c r="N103" s="141"/>
      <c r="O103" s="142" t="s">
        <v>422</v>
      </c>
      <c r="P103" s="143" t="s">
        <v>401</v>
      </c>
    </row>
    <row r="104" spans="1:16" ht="12.75" customHeight="1" thickBot="1" x14ac:dyDescent="0.25">
      <c r="A104" s="131" t="str">
        <f t="shared" si="6"/>
        <v>IBVS 795 </v>
      </c>
      <c r="B104" s="16" t="str">
        <f t="shared" si="7"/>
        <v>I</v>
      </c>
      <c r="C104" s="131">
        <f t="shared" si="8"/>
        <v>40208.559000000001</v>
      </c>
      <c r="D104" s="12" t="str">
        <f t="shared" si="9"/>
        <v>vis</v>
      </c>
      <c r="E104" s="139">
        <f>VLOOKUP(C104,'Active 1'!C$21:E$973,3,FALSE)</f>
        <v>-22707.021545374395</v>
      </c>
      <c r="F104" s="16" t="s">
        <v>1907</v>
      </c>
      <c r="G104" s="12" t="str">
        <f t="shared" si="10"/>
        <v>40208.559</v>
      </c>
      <c r="H104" s="131">
        <f t="shared" si="11"/>
        <v>-17829</v>
      </c>
      <c r="I104" s="140" t="s">
        <v>535</v>
      </c>
      <c r="J104" s="141" t="s">
        <v>536</v>
      </c>
      <c r="K104" s="140">
        <v>-17829</v>
      </c>
      <c r="L104" s="140" t="s">
        <v>421</v>
      </c>
      <c r="M104" s="141" t="s">
        <v>2324</v>
      </c>
      <c r="N104" s="141"/>
      <c r="O104" s="142" t="s">
        <v>422</v>
      </c>
      <c r="P104" s="143" t="s">
        <v>401</v>
      </c>
    </row>
    <row r="105" spans="1:16" ht="12.75" customHeight="1" thickBot="1" x14ac:dyDescent="0.25">
      <c r="A105" s="131" t="str">
        <f t="shared" si="6"/>
        <v>IBVS 795 </v>
      </c>
      <c r="B105" s="16" t="str">
        <f t="shared" si="7"/>
        <v>I</v>
      </c>
      <c r="C105" s="131">
        <f t="shared" si="8"/>
        <v>40211.703999999998</v>
      </c>
      <c r="D105" s="12" t="str">
        <f t="shared" si="9"/>
        <v>vis</v>
      </c>
      <c r="E105" s="139">
        <f>VLOOKUP(C105,'Active 1'!C$21:E$973,3,FALSE)</f>
        <v>-22702.020976947308</v>
      </c>
      <c r="F105" s="16" t="s">
        <v>1907</v>
      </c>
      <c r="G105" s="12" t="str">
        <f t="shared" si="10"/>
        <v>40211.704</v>
      </c>
      <c r="H105" s="131">
        <f t="shared" si="11"/>
        <v>-17824</v>
      </c>
      <c r="I105" s="140" t="s">
        <v>537</v>
      </c>
      <c r="J105" s="141" t="s">
        <v>538</v>
      </c>
      <c r="K105" s="140">
        <v>-17824</v>
      </c>
      <c r="L105" s="140" t="s">
        <v>2869</v>
      </c>
      <c r="M105" s="141" t="s">
        <v>2324</v>
      </c>
      <c r="N105" s="141"/>
      <c r="O105" s="142" t="s">
        <v>132</v>
      </c>
      <c r="P105" s="143" t="s">
        <v>401</v>
      </c>
    </row>
    <row r="106" spans="1:16" ht="12.75" customHeight="1" thickBot="1" x14ac:dyDescent="0.25">
      <c r="A106" s="131" t="str">
        <f t="shared" si="6"/>
        <v>IBVS 795 </v>
      </c>
      <c r="B106" s="16" t="str">
        <f t="shared" si="7"/>
        <v>I</v>
      </c>
      <c r="C106" s="131">
        <f t="shared" si="8"/>
        <v>40245.665999999997</v>
      </c>
      <c r="D106" s="12" t="str">
        <f t="shared" si="9"/>
        <v>vis</v>
      </c>
      <c r="E106" s="139">
        <f>VLOOKUP(C106,'Active 1'!C$21:E$973,3,FALSE)</f>
        <v>-22648.021197958122</v>
      </c>
      <c r="F106" s="16" t="s">
        <v>1907</v>
      </c>
      <c r="G106" s="12" t="str">
        <f t="shared" si="10"/>
        <v>40245.666</v>
      </c>
      <c r="H106" s="131">
        <f t="shared" si="11"/>
        <v>-17770</v>
      </c>
      <c r="I106" s="140" t="s">
        <v>539</v>
      </c>
      <c r="J106" s="141" t="s">
        <v>540</v>
      </c>
      <c r="K106" s="140">
        <v>-17770</v>
      </c>
      <c r="L106" s="140" t="s">
        <v>2869</v>
      </c>
      <c r="M106" s="141" t="s">
        <v>2324</v>
      </c>
      <c r="N106" s="141"/>
      <c r="O106" s="142" t="s">
        <v>132</v>
      </c>
      <c r="P106" s="143" t="s">
        <v>401</v>
      </c>
    </row>
    <row r="107" spans="1:16" ht="12.75" customHeight="1" thickBot="1" x14ac:dyDescent="0.25">
      <c r="A107" s="131" t="str">
        <f t="shared" si="6"/>
        <v> ORI 111 </v>
      </c>
      <c r="B107" s="16" t="str">
        <f t="shared" si="7"/>
        <v>I</v>
      </c>
      <c r="C107" s="131">
        <f t="shared" si="8"/>
        <v>40256.368999999999</v>
      </c>
      <c r="D107" s="12" t="str">
        <f t="shared" si="9"/>
        <v>vis</v>
      </c>
      <c r="E107" s="139">
        <f>VLOOKUP(C107,'Active 1'!C$21:E$973,3,FALSE)</f>
        <v>-22631.003365247405</v>
      </c>
      <c r="F107" s="16" t="s">
        <v>1907</v>
      </c>
      <c r="G107" s="12" t="str">
        <f t="shared" si="10"/>
        <v>40256.369</v>
      </c>
      <c r="H107" s="131">
        <f t="shared" si="11"/>
        <v>-17753</v>
      </c>
      <c r="I107" s="140" t="s">
        <v>541</v>
      </c>
      <c r="J107" s="141" t="s">
        <v>542</v>
      </c>
      <c r="K107" s="140">
        <v>-17753</v>
      </c>
      <c r="L107" s="140" t="s">
        <v>389</v>
      </c>
      <c r="M107" s="141" t="s">
        <v>2324</v>
      </c>
      <c r="N107" s="141"/>
      <c r="O107" s="142" t="s">
        <v>473</v>
      </c>
      <c r="P107" s="142" t="s">
        <v>543</v>
      </c>
    </row>
    <row r="108" spans="1:16" ht="12.75" customHeight="1" thickBot="1" x14ac:dyDescent="0.25">
      <c r="A108" s="131" t="str">
        <f t="shared" si="6"/>
        <v>IBVS 795 </v>
      </c>
      <c r="B108" s="16" t="str">
        <f t="shared" si="7"/>
        <v>I</v>
      </c>
      <c r="C108" s="131">
        <f t="shared" si="8"/>
        <v>40411.697999999997</v>
      </c>
      <c r="D108" s="12" t="str">
        <f t="shared" si="9"/>
        <v>vis</v>
      </c>
      <c r="E108" s="139">
        <f>VLOOKUP(C108,'Active 1'!C$21:E$973,3,FALSE)</f>
        <v>-22384.029345148145</v>
      </c>
      <c r="F108" s="16" t="s">
        <v>1907</v>
      </c>
      <c r="G108" s="12" t="str">
        <f t="shared" si="10"/>
        <v>40411.698</v>
      </c>
      <c r="H108" s="131">
        <f t="shared" si="11"/>
        <v>-17506</v>
      </c>
      <c r="I108" s="140" t="s">
        <v>547</v>
      </c>
      <c r="J108" s="141" t="s">
        <v>548</v>
      </c>
      <c r="K108" s="140">
        <v>-17506</v>
      </c>
      <c r="L108" s="140" t="s">
        <v>306</v>
      </c>
      <c r="M108" s="141" t="s">
        <v>2324</v>
      </c>
      <c r="N108" s="141"/>
      <c r="O108" s="142" t="s">
        <v>307</v>
      </c>
      <c r="P108" s="143" t="s">
        <v>401</v>
      </c>
    </row>
    <row r="109" spans="1:16" ht="12.75" customHeight="1" thickBot="1" x14ac:dyDescent="0.25">
      <c r="A109" s="131" t="str">
        <f t="shared" si="6"/>
        <v>IBVS 795 </v>
      </c>
      <c r="B109" s="16" t="str">
        <f t="shared" si="7"/>
        <v>I</v>
      </c>
      <c r="C109" s="131">
        <f t="shared" si="8"/>
        <v>40436.864999999998</v>
      </c>
      <c r="D109" s="12" t="str">
        <f t="shared" si="9"/>
        <v>vis</v>
      </c>
      <c r="E109" s="139">
        <f>VLOOKUP(C109,'Active 1'!C$21:E$973,3,FALSE)</f>
        <v>-22344.013667690371</v>
      </c>
      <c r="F109" s="16" t="s">
        <v>1907</v>
      </c>
      <c r="G109" s="12" t="str">
        <f t="shared" si="10"/>
        <v>40436.865</v>
      </c>
      <c r="H109" s="131">
        <f t="shared" si="11"/>
        <v>-17466</v>
      </c>
      <c r="I109" s="140" t="s">
        <v>557</v>
      </c>
      <c r="J109" s="141" t="s">
        <v>558</v>
      </c>
      <c r="K109" s="140">
        <v>-17466</v>
      </c>
      <c r="L109" s="140" t="s">
        <v>493</v>
      </c>
      <c r="M109" s="141" t="s">
        <v>2324</v>
      </c>
      <c r="N109" s="141"/>
      <c r="O109" s="142" t="s">
        <v>132</v>
      </c>
      <c r="P109" s="143" t="s">
        <v>401</v>
      </c>
    </row>
    <row r="110" spans="1:16" ht="12.75" customHeight="1" thickBot="1" x14ac:dyDescent="0.25">
      <c r="A110" s="131" t="str">
        <f t="shared" si="6"/>
        <v>IBVS 456 </v>
      </c>
      <c r="B110" s="16" t="str">
        <f t="shared" si="7"/>
        <v>I</v>
      </c>
      <c r="C110" s="131">
        <f t="shared" si="8"/>
        <v>40439.375</v>
      </c>
      <c r="D110" s="12" t="str">
        <f t="shared" si="9"/>
        <v>vis</v>
      </c>
      <c r="E110" s="139">
        <f>VLOOKUP(C110,'Active 1'!C$21:E$973,3,FALSE)</f>
        <v>-22340.022752983848</v>
      </c>
      <c r="F110" s="16" t="s">
        <v>1907</v>
      </c>
      <c r="G110" s="12" t="str">
        <f t="shared" si="10"/>
        <v>40439.375</v>
      </c>
      <c r="H110" s="131">
        <f t="shared" si="11"/>
        <v>-17462</v>
      </c>
      <c r="I110" s="140" t="s">
        <v>559</v>
      </c>
      <c r="J110" s="141" t="s">
        <v>560</v>
      </c>
      <c r="K110" s="140">
        <v>-17462</v>
      </c>
      <c r="L110" s="140" t="s">
        <v>347</v>
      </c>
      <c r="M110" s="141" t="s">
        <v>2477</v>
      </c>
      <c r="N110" s="141" t="s">
        <v>2478</v>
      </c>
      <c r="O110" s="142" t="s">
        <v>561</v>
      </c>
      <c r="P110" s="143" t="s">
        <v>508</v>
      </c>
    </row>
    <row r="111" spans="1:16" ht="12.75" customHeight="1" thickBot="1" x14ac:dyDescent="0.25">
      <c r="A111" s="131" t="str">
        <f t="shared" si="6"/>
        <v>IBVS 795 </v>
      </c>
      <c r="B111" s="16" t="str">
        <f t="shared" si="7"/>
        <v>I</v>
      </c>
      <c r="C111" s="131">
        <f t="shared" si="8"/>
        <v>40443.777000000002</v>
      </c>
      <c r="D111" s="12" t="str">
        <f t="shared" si="9"/>
        <v>vis</v>
      </c>
      <c r="E111" s="139">
        <f>VLOOKUP(C111,'Active 1'!C$21:E$973,3,FALSE)</f>
        <v>-22333.023547191773</v>
      </c>
      <c r="F111" s="16" t="s">
        <v>1907</v>
      </c>
      <c r="G111" s="12" t="str">
        <f t="shared" si="10"/>
        <v>40443.777</v>
      </c>
      <c r="H111" s="131">
        <f t="shared" si="11"/>
        <v>-17455</v>
      </c>
      <c r="I111" s="140" t="s">
        <v>562</v>
      </c>
      <c r="J111" s="141" t="s">
        <v>563</v>
      </c>
      <c r="K111" s="140">
        <v>-17455</v>
      </c>
      <c r="L111" s="140" t="s">
        <v>347</v>
      </c>
      <c r="M111" s="141" t="s">
        <v>2324</v>
      </c>
      <c r="N111" s="141"/>
      <c r="O111" s="142" t="s">
        <v>132</v>
      </c>
      <c r="P111" s="143" t="s">
        <v>401</v>
      </c>
    </row>
    <row r="112" spans="1:16" ht="12.75" customHeight="1" thickBot="1" x14ac:dyDescent="0.25">
      <c r="A112" s="131" t="str">
        <f t="shared" si="6"/>
        <v>IBVS 795 </v>
      </c>
      <c r="B112" s="16" t="str">
        <f t="shared" si="7"/>
        <v>I</v>
      </c>
      <c r="C112" s="131">
        <f t="shared" si="8"/>
        <v>40455.726999999999</v>
      </c>
      <c r="D112" s="12" t="str">
        <f t="shared" si="9"/>
        <v>vis</v>
      </c>
      <c r="E112" s="139">
        <f>VLOOKUP(C112,'Active 1'!C$21:E$973,3,FALSE)</f>
        <v>-22314.022977174674</v>
      </c>
      <c r="F112" s="16" t="s">
        <v>1907</v>
      </c>
      <c r="G112" s="12" t="str">
        <f t="shared" si="10"/>
        <v>40455.727</v>
      </c>
      <c r="H112" s="131">
        <f t="shared" si="11"/>
        <v>-17436</v>
      </c>
      <c r="I112" s="140" t="s">
        <v>576</v>
      </c>
      <c r="J112" s="141" t="s">
        <v>577</v>
      </c>
      <c r="K112" s="140">
        <v>-17436</v>
      </c>
      <c r="L112" s="140" t="s">
        <v>347</v>
      </c>
      <c r="M112" s="141" t="s">
        <v>2324</v>
      </c>
      <c r="N112" s="141"/>
      <c r="O112" s="142" t="s">
        <v>307</v>
      </c>
      <c r="P112" s="143" t="s">
        <v>401</v>
      </c>
    </row>
    <row r="113" spans="1:16" ht="12.75" customHeight="1" thickBot="1" x14ac:dyDescent="0.25">
      <c r="A113" s="131" t="str">
        <f t="shared" si="6"/>
        <v>IBVS 795 </v>
      </c>
      <c r="B113" s="16" t="str">
        <f t="shared" si="7"/>
        <v>I</v>
      </c>
      <c r="C113" s="131">
        <f t="shared" si="8"/>
        <v>40457.625</v>
      </c>
      <c r="D113" s="12" t="str">
        <f t="shared" si="9"/>
        <v>vis</v>
      </c>
      <c r="E113" s="139">
        <f>VLOOKUP(C113,'Active 1'!C$21:E$973,3,FALSE)</f>
        <v>-22311.005146053965</v>
      </c>
      <c r="F113" s="16" t="s">
        <v>1907</v>
      </c>
      <c r="G113" s="12" t="str">
        <f t="shared" si="10"/>
        <v>40457.625</v>
      </c>
      <c r="H113" s="131">
        <f t="shared" si="11"/>
        <v>-17433</v>
      </c>
      <c r="I113" s="140" t="s">
        <v>578</v>
      </c>
      <c r="J113" s="141" t="s">
        <v>579</v>
      </c>
      <c r="K113" s="140">
        <v>-17433</v>
      </c>
      <c r="L113" s="140" t="s">
        <v>580</v>
      </c>
      <c r="M113" s="141" t="s">
        <v>2324</v>
      </c>
      <c r="N113" s="141"/>
      <c r="O113" s="142" t="s">
        <v>581</v>
      </c>
      <c r="P113" s="143" t="s">
        <v>401</v>
      </c>
    </row>
    <row r="114" spans="1:16" ht="12.75" customHeight="1" thickBot="1" x14ac:dyDescent="0.25">
      <c r="A114" s="131" t="str">
        <f t="shared" si="6"/>
        <v>IBVS 795 </v>
      </c>
      <c r="B114" s="16" t="str">
        <f t="shared" si="7"/>
        <v>I</v>
      </c>
      <c r="C114" s="131">
        <f t="shared" si="8"/>
        <v>40470.815999999999</v>
      </c>
      <c r="D114" s="12" t="str">
        <f t="shared" si="9"/>
        <v>vis</v>
      </c>
      <c r="E114" s="139">
        <f>VLOOKUP(C114,'Active 1'!C$21:E$973,3,FALSE)</f>
        <v>-22290.031378765634</v>
      </c>
      <c r="F114" s="16" t="s">
        <v>1907</v>
      </c>
      <c r="G114" s="12" t="str">
        <f t="shared" si="10"/>
        <v>40470.816</v>
      </c>
      <c r="H114" s="131">
        <f t="shared" si="11"/>
        <v>-17412</v>
      </c>
      <c r="I114" s="140" t="s">
        <v>582</v>
      </c>
      <c r="J114" s="141" t="s">
        <v>583</v>
      </c>
      <c r="K114" s="140">
        <v>-17412</v>
      </c>
      <c r="L114" s="140" t="s">
        <v>261</v>
      </c>
      <c r="M114" s="141" t="s">
        <v>2324</v>
      </c>
      <c r="N114" s="141"/>
      <c r="O114" s="142" t="s">
        <v>132</v>
      </c>
      <c r="P114" s="143" t="s">
        <v>401</v>
      </c>
    </row>
    <row r="115" spans="1:16" ht="12.75" customHeight="1" thickBot="1" x14ac:dyDescent="0.25">
      <c r="A115" s="131" t="str">
        <f t="shared" si="6"/>
        <v>IBVS 795 </v>
      </c>
      <c r="B115" s="16" t="str">
        <f t="shared" si="7"/>
        <v>I</v>
      </c>
      <c r="C115" s="131">
        <f t="shared" si="8"/>
        <v>40486.563000000002</v>
      </c>
      <c r="D115" s="12" t="str">
        <f t="shared" si="9"/>
        <v>vis</v>
      </c>
      <c r="E115" s="139">
        <f>VLOOKUP(C115,'Active 1'!C$21:E$973,3,FALSE)</f>
        <v>-22264.993556501257</v>
      </c>
      <c r="F115" s="16" t="s">
        <v>1907</v>
      </c>
      <c r="G115" s="12" t="str">
        <f t="shared" si="10"/>
        <v>40486.563</v>
      </c>
      <c r="H115" s="131">
        <f t="shared" si="11"/>
        <v>-17387</v>
      </c>
      <c r="I115" s="140" t="s">
        <v>590</v>
      </c>
      <c r="J115" s="141" t="s">
        <v>591</v>
      </c>
      <c r="K115" s="140">
        <v>-17387</v>
      </c>
      <c r="L115" s="140" t="s">
        <v>592</v>
      </c>
      <c r="M115" s="141" t="s">
        <v>2324</v>
      </c>
      <c r="N115" s="141"/>
      <c r="O115" s="142" t="s">
        <v>581</v>
      </c>
      <c r="P115" s="143" t="s">
        <v>401</v>
      </c>
    </row>
    <row r="116" spans="1:16" ht="12.75" customHeight="1" thickBot="1" x14ac:dyDescent="0.25">
      <c r="A116" s="131" t="str">
        <f t="shared" si="6"/>
        <v>IBVS 795 </v>
      </c>
      <c r="B116" s="16" t="str">
        <f t="shared" si="7"/>
        <v>I</v>
      </c>
      <c r="C116" s="131">
        <f t="shared" si="8"/>
        <v>40491.584000000003</v>
      </c>
      <c r="D116" s="12" t="str">
        <f t="shared" si="9"/>
        <v>vis</v>
      </c>
      <c r="E116" s="139">
        <f>VLOOKUP(C116,'Active 1'!C$21:E$973,3,FALSE)</f>
        <v>-22257.010137082354</v>
      </c>
      <c r="F116" s="16" t="s">
        <v>1907</v>
      </c>
      <c r="G116" s="12" t="str">
        <f t="shared" si="10"/>
        <v>40491.584</v>
      </c>
      <c r="H116" s="131">
        <f t="shared" si="11"/>
        <v>-17379</v>
      </c>
      <c r="I116" s="140" t="s">
        <v>593</v>
      </c>
      <c r="J116" s="141" t="s">
        <v>594</v>
      </c>
      <c r="K116" s="140">
        <v>-17379</v>
      </c>
      <c r="L116" s="140" t="s">
        <v>595</v>
      </c>
      <c r="M116" s="141" t="s">
        <v>2324</v>
      </c>
      <c r="N116" s="141"/>
      <c r="O116" s="142" t="s">
        <v>581</v>
      </c>
      <c r="P116" s="143" t="s">
        <v>401</v>
      </c>
    </row>
    <row r="117" spans="1:16" ht="12.75" customHeight="1" thickBot="1" x14ac:dyDescent="0.25">
      <c r="A117" s="131" t="str">
        <f t="shared" si="6"/>
        <v>IBVS 795 </v>
      </c>
      <c r="B117" s="16" t="str">
        <f t="shared" si="7"/>
        <v>I</v>
      </c>
      <c r="C117" s="131">
        <f t="shared" si="8"/>
        <v>40503.538</v>
      </c>
      <c r="D117" s="12" t="str">
        <f t="shared" si="9"/>
        <v>vis</v>
      </c>
      <c r="E117" s="139">
        <f>VLOOKUP(C117,'Active 1'!C$21:E$973,3,FALSE)</f>
        <v>-22238.00320704182</v>
      </c>
      <c r="F117" s="16" t="s">
        <v>1907</v>
      </c>
      <c r="G117" s="12" t="str">
        <f t="shared" si="10"/>
        <v>40503.538</v>
      </c>
      <c r="H117" s="131">
        <f t="shared" si="11"/>
        <v>-17360</v>
      </c>
      <c r="I117" s="140" t="s">
        <v>596</v>
      </c>
      <c r="J117" s="141" t="s">
        <v>597</v>
      </c>
      <c r="K117" s="140">
        <v>-17360</v>
      </c>
      <c r="L117" s="140" t="s">
        <v>598</v>
      </c>
      <c r="M117" s="141" t="s">
        <v>2324</v>
      </c>
      <c r="N117" s="141"/>
      <c r="O117" s="142" t="s">
        <v>581</v>
      </c>
      <c r="P117" s="143" t="s">
        <v>401</v>
      </c>
    </row>
    <row r="118" spans="1:16" ht="12.75" customHeight="1" thickBot="1" x14ac:dyDescent="0.25">
      <c r="A118" s="131" t="str">
        <f t="shared" si="6"/>
        <v>IBVS 795 </v>
      </c>
      <c r="B118" s="16" t="str">
        <f t="shared" si="7"/>
        <v>I</v>
      </c>
      <c r="C118" s="131">
        <f t="shared" si="8"/>
        <v>40513.591</v>
      </c>
      <c r="D118" s="12" t="str">
        <f t="shared" si="9"/>
        <v>vis</v>
      </c>
      <c r="E118" s="139">
        <f>VLOOKUP(C118,'Active 1'!C$21:E$973,3,FALSE)</f>
        <v>-22222.01887813957</v>
      </c>
      <c r="F118" s="16" t="s">
        <v>1907</v>
      </c>
      <c r="G118" s="12" t="str">
        <f t="shared" si="10"/>
        <v>40513.591</v>
      </c>
      <c r="H118" s="131">
        <f t="shared" si="11"/>
        <v>-17344</v>
      </c>
      <c r="I118" s="140" t="s">
        <v>599</v>
      </c>
      <c r="J118" s="141" t="s">
        <v>600</v>
      </c>
      <c r="K118" s="140">
        <v>-17344</v>
      </c>
      <c r="L118" s="140" t="s">
        <v>367</v>
      </c>
      <c r="M118" s="141" t="s">
        <v>2324</v>
      </c>
      <c r="N118" s="141"/>
      <c r="O118" s="142" t="s">
        <v>422</v>
      </c>
      <c r="P118" s="143" t="s">
        <v>401</v>
      </c>
    </row>
    <row r="119" spans="1:16" ht="12.75" customHeight="1" thickBot="1" x14ac:dyDescent="0.25">
      <c r="A119" s="131" t="str">
        <f t="shared" si="6"/>
        <v>IBVS 795 </v>
      </c>
      <c r="B119" s="16" t="str">
        <f t="shared" si="7"/>
        <v>I</v>
      </c>
      <c r="C119" s="131">
        <f t="shared" si="8"/>
        <v>40513.612000000001</v>
      </c>
      <c r="D119" s="12" t="str">
        <f t="shared" si="9"/>
        <v>vis</v>
      </c>
      <c r="E119" s="139">
        <f>VLOOKUP(C119,'Active 1'!C$21:E$973,3,FALSE)</f>
        <v>-22221.985488016526</v>
      </c>
      <c r="F119" s="16" t="s">
        <v>1907</v>
      </c>
      <c r="G119" s="12" t="str">
        <f t="shared" si="10"/>
        <v>40513.612</v>
      </c>
      <c r="H119" s="131">
        <f t="shared" si="11"/>
        <v>-17344</v>
      </c>
      <c r="I119" s="140" t="s">
        <v>601</v>
      </c>
      <c r="J119" s="141" t="s">
        <v>602</v>
      </c>
      <c r="K119" s="140">
        <v>-17344</v>
      </c>
      <c r="L119" s="140" t="s">
        <v>603</v>
      </c>
      <c r="M119" s="141" t="s">
        <v>2324</v>
      </c>
      <c r="N119" s="141"/>
      <c r="O119" s="142" t="s">
        <v>581</v>
      </c>
      <c r="P119" s="143" t="s">
        <v>401</v>
      </c>
    </row>
    <row r="120" spans="1:16" ht="12.75" customHeight="1" thickBot="1" x14ac:dyDescent="0.25">
      <c r="A120" s="131" t="str">
        <f t="shared" si="6"/>
        <v>IBVS 795 </v>
      </c>
      <c r="B120" s="16" t="str">
        <f t="shared" si="7"/>
        <v>I</v>
      </c>
      <c r="C120" s="131">
        <f t="shared" si="8"/>
        <v>40528.682999999997</v>
      </c>
      <c r="D120" s="12" t="str">
        <f t="shared" si="9"/>
        <v>vis</v>
      </c>
      <c r="E120" s="139">
        <f>VLOOKUP(C120,'Active 1'!C$21:E$973,3,FALSE)</f>
        <v>-22198.022509712955</v>
      </c>
      <c r="F120" s="16" t="s">
        <v>1907</v>
      </c>
      <c r="G120" s="12" t="str">
        <f t="shared" si="10"/>
        <v>40528.683</v>
      </c>
      <c r="H120" s="131">
        <f t="shared" si="11"/>
        <v>-17320</v>
      </c>
      <c r="I120" s="140" t="s">
        <v>604</v>
      </c>
      <c r="J120" s="141" t="s">
        <v>605</v>
      </c>
      <c r="K120" s="140">
        <v>-17320</v>
      </c>
      <c r="L120" s="140" t="s">
        <v>326</v>
      </c>
      <c r="M120" s="141" t="s">
        <v>2324</v>
      </c>
      <c r="N120" s="141"/>
      <c r="O120" s="142" t="s">
        <v>132</v>
      </c>
      <c r="P120" s="143" t="s">
        <v>401</v>
      </c>
    </row>
    <row r="121" spans="1:16" ht="12.75" customHeight="1" thickBot="1" x14ac:dyDescent="0.25">
      <c r="A121" s="131" t="str">
        <f t="shared" si="6"/>
        <v>IBVS 795 </v>
      </c>
      <c r="B121" s="16" t="str">
        <f t="shared" si="7"/>
        <v>I</v>
      </c>
      <c r="C121" s="131">
        <f t="shared" si="8"/>
        <v>40547.553999999996</v>
      </c>
      <c r="D121" s="12" t="str">
        <f t="shared" si="9"/>
        <v>vis</v>
      </c>
      <c r="E121" s="139">
        <f>VLOOKUP(C121,'Active 1'!C$21:E$973,3,FALSE)</f>
        <v>-22168.017509144531</v>
      </c>
      <c r="F121" s="16" t="s">
        <v>1907</v>
      </c>
      <c r="G121" s="12" t="str">
        <f t="shared" si="10"/>
        <v>40547.554</v>
      </c>
      <c r="H121" s="131">
        <f t="shared" si="11"/>
        <v>-17290</v>
      </c>
      <c r="I121" s="140" t="s">
        <v>606</v>
      </c>
      <c r="J121" s="141" t="s">
        <v>607</v>
      </c>
      <c r="K121" s="140">
        <v>-17290</v>
      </c>
      <c r="L121" s="140" t="s">
        <v>382</v>
      </c>
      <c r="M121" s="141" t="s">
        <v>2324</v>
      </c>
      <c r="N121" s="141"/>
      <c r="O121" s="142" t="s">
        <v>422</v>
      </c>
      <c r="P121" s="143" t="s">
        <v>401</v>
      </c>
    </row>
    <row r="122" spans="1:16" ht="12.75" customHeight="1" thickBot="1" x14ac:dyDescent="0.25">
      <c r="A122" s="131" t="str">
        <f t="shared" si="6"/>
        <v>IBVS 795 </v>
      </c>
      <c r="B122" s="16" t="str">
        <f t="shared" si="7"/>
        <v>I</v>
      </c>
      <c r="C122" s="131">
        <f t="shared" si="8"/>
        <v>40547.557000000001</v>
      </c>
      <c r="D122" s="12" t="str">
        <f t="shared" si="9"/>
        <v>vis</v>
      </c>
      <c r="E122" s="139">
        <f>VLOOKUP(C122,'Active 1'!C$21:E$973,3,FALSE)</f>
        <v>-22168.012739126945</v>
      </c>
      <c r="F122" s="16" t="s">
        <v>1907</v>
      </c>
      <c r="G122" s="12" t="str">
        <f t="shared" si="10"/>
        <v>40547.557</v>
      </c>
      <c r="H122" s="131">
        <f t="shared" si="11"/>
        <v>-17290</v>
      </c>
      <c r="I122" s="140" t="s">
        <v>608</v>
      </c>
      <c r="J122" s="141" t="s">
        <v>609</v>
      </c>
      <c r="K122" s="140">
        <v>-17290</v>
      </c>
      <c r="L122" s="140" t="s">
        <v>551</v>
      </c>
      <c r="M122" s="141" t="s">
        <v>2324</v>
      </c>
      <c r="N122" s="141"/>
      <c r="O122" s="142" t="s">
        <v>581</v>
      </c>
      <c r="P122" s="143" t="s">
        <v>401</v>
      </c>
    </row>
    <row r="123" spans="1:16" ht="12.75" customHeight="1" thickBot="1" x14ac:dyDescent="0.25">
      <c r="A123" s="131" t="str">
        <f t="shared" si="6"/>
        <v>IBVS 795 </v>
      </c>
      <c r="B123" s="16" t="str">
        <f t="shared" si="7"/>
        <v>I</v>
      </c>
      <c r="C123" s="131">
        <f t="shared" si="8"/>
        <v>40557.618000000002</v>
      </c>
      <c r="D123" s="12" t="str">
        <f t="shared" si="9"/>
        <v>vis</v>
      </c>
      <c r="E123" s="139">
        <f>VLOOKUP(C123,'Active 1'!C$21:E$973,3,FALSE)</f>
        <v>-22152.015690177817</v>
      </c>
      <c r="F123" s="16" t="s">
        <v>1907</v>
      </c>
      <c r="G123" s="12" t="str">
        <f t="shared" si="10"/>
        <v>40557.618</v>
      </c>
      <c r="H123" s="131">
        <f t="shared" si="11"/>
        <v>-17274</v>
      </c>
      <c r="I123" s="140" t="s">
        <v>612</v>
      </c>
      <c r="J123" s="141" t="s">
        <v>613</v>
      </c>
      <c r="K123" s="140">
        <v>-17274</v>
      </c>
      <c r="L123" s="140" t="s">
        <v>493</v>
      </c>
      <c r="M123" s="141" t="s">
        <v>2324</v>
      </c>
      <c r="N123" s="141"/>
      <c r="O123" s="142" t="s">
        <v>215</v>
      </c>
      <c r="P123" s="143" t="s">
        <v>401</v>
      </c>
    </row>
    <row r="124" spans="1:16" ht="12.75" customHeight="1" thickBot="1" x14ac:dyDescent="0.25">
      <c r="A124" s="131" t="str">
        <f t="shared" si="6"/>
        <v>IBVS 795 </v>
      </c>
      <c r="B124" s="16" t="str">
        <f t="shared" si="7"/>
        <v>I</v>
      </c>
      <c r="C124" s="131">
        <f t="shared" si="8"/>
        <v>40562.642999999996</v>
      </c>
      <c r="D124" s="12" t="str">
        <f t="shared" si="9"/>
        <v>vis</v>
      </c>
      <c r="E124" s="139">
        <f>VLOOKUP(C124,'Active 1'!C$21:E$973,3,FALSE)</f>
        <v>-22144.02591073549</v>
      </c>
      <c r="F124" s="16" t="s">
        <v>1907</v>
      </c>
      <c r="G124" s="12" t="str">
        <f t="shared" si="10"/>
        <v>40562.643</v>
      </c>
      <c r="H124" s="131">
        <f t="shared" si="11"/>
        <v>-17266</v>
      </c>
      <c r="I124" s="140" t="s">
        <v>614</v>
      </c>
      <c r="J124" s="141" t="s">
        <v>615</v>
      </c>
      <c r="K124" s="140">
        <v>-17266</v>
      </c>
      <c r="L124" s="140" t="s">
        <v>2869</v>
      </c>
      <c r="M124" s="141" t="s">
        <v>2324</v>
      </c>
      <c r="N124" s="141"/>
      <c r="O124" s="142" t="s">
        <v>132</v>
      </c>
      <c r="P124" s="143" t="s">
        <v>401</v>
      </c>
    </row>
    <row r="125" spans="1:16" ht="12.75" customHeight="1" thickBot="1" x14ac:dyDescent="0.25">
      <c r="A125" s="131" t="str">
        <f t="shared" si="6"/>
        <v> ORI 120 </v>
      </c>
      <c r="B125" s="16" t="str">
        <f t="shared" si="7"/>
        <v>I</v>
      </c>
      <c r="C125" s="131">
        <f t="shared" si="8"/>
        <v>40805.415000000001</v>
      </c>
      <c r="D125" s="12" t="str">
        <f t="shared" si="9"/>
        <v>vis</v>
      </c>
      <c r="E125" s="139">
        <f>VLOOKUP(C125,'Active 1'!C$21:E$973,3,FALSE)</f>
        <v>-21758.017008292678</v>
      </c>
      <c r="F125" s="16" t="s">
        <v>1907</v>
      </c>
      <c r="G125" s="12" t="str">
        <f t="shared" si="10"/>
        <v>40805.415</v>
      </c>
      <c r="H125" s="131">
        <f t="shared" si="11"/>
        <v>-16880</v>
      </c>
      <c r="I125" s="140" t="s">
        <v>622</v>
      </c>
      <c r="J125" s="141" t="s">
        <v>623</v>
      </c>
      <c r="K125" s="140">
        <v>-16880</v>
      </c>
      <c r="L125" s="140" t="s">
        <v>595</v>
      </c>
      <c r="M125" s="141" t="s">
        <v>2324</v>
      </c>
      <c r="N125" s="141"/>
      <c r="O125" s="142" t="s">
        <v>624</v>
      </c>
      <c r="P125" s="142" t="s">
        <v>625</v>
      </c>
    </row>
    <row r="126" spans="1:16" ht="12.75" customHeight="1" thickBot="1" x14ac:dyDescent="0.25">
      <c r="A126" s="131" t="str">
        <f t="shared" si="6"/>
        <v> BRNO 12 </v>
      </c>
      <c r="B126" s="16" t="str">
        <f t="shared" si="7"/>
        <v>I</v>
      </c>
      <c r="C126" s="131">
        <f t="shared" si="8"/>
        <v>40812.339</v>
      </c>
      <c r="D126" s="12" t="str">
        <f t="shared" si="9"/>
        <v>vis</v>
      </c>
      <c r="E126" s="139">
        <f>VLOOKUP(C126,'Active 1'!C$21:E$973,3,FALSE)</f>
        <v>-21747.007807723774</v>
      </c>
      <c r="F126" s="16" t="s">
        <v>1907</v>
      </c>
      <c r="G126" s="12" t="str">
        <f t="shared" si="10"/>
        <v>40812.339</v>
      </c>
      <c r="H126" s="131">
        <f t="shared" si="11"/>
        <v>-16869</v>
      </c>
      <c r="I126" s="140" t="s">
        <v>626</v>
      </c>
      <c r="J126" s="141" t="s">
        <v>627</v>
      </c>
      <c r="K126" s="140">
        <v>-16869</v>
      </c>
      <c r="L126" s="140" t="s">
        <v>598</v>
      </c>
      <c r="M126" s="141" t="s">
        <v>2324</v>
      </c>
      <c r="N126" s="141"/>
      <c r="O126" s="142" t="s">
        <v>92</v>
      </c>
      <c r="P126" s="142" t="s">
        <v>628</v>
      </c>
    </row>
    <row r="127" spans="1:16" ht="12.75" customHeight="1" thickBot="1" x14ac:dyDescent="0.25">
      <c r="A127" s="131" t="str">
        <f t="shared" si="6"/>
        <v> ORI 121 </v>
      </c>
      <c r="B127" s="16" t="str">
        <f t="shared" si="7"/>
        <v>I</v>
      </c>
      <c r="C127" s="131">
        <f t="shared" si="8"/>
        <v>40832.457000000002</v>
      </c>
      <c r="D127" s="12" t="str">
        <f t="shared" si="9"/>
        <v>vis</v>
      </c>
      <c r="E127" s="139">
        <f>VLOOKUP(C127,'Active 1'!C$21:E$973,3,FALSE)</f>
        <v>-21715.020069848957</v>
      </c>
      <c r="F127" s="16" t="s">
        <v>1907</v>
      </c>
      <c r="G127" s="12" t="str">
        <f t="shared" si="10"/>
        <v>40832.457</v>
      </c>
      <c r="H127" s="131">
        <f t="shared" si="11"/>
        <v>-16837</v>
      </c>
      <c r="I127" s="140" t="s">
        <v>632</v>
      </c>
      <c r="J127" s="141" t="s">
        <v>633</v>
      </c>
      <c r="K127" s="140">
        <v>-16837</v>
      </c>
      <c r="L127" s="140" t="s">
        <v>493</v>
      </c>
      <c r="M127" s="141" t="s">
        <v>2324</v>
      </c>
      <c r="N127" s="141"/>
      <c r="O127" s="142" t="s">
        <v>473</v>
      </c>
      <c r="P127" s="142" t="s">
        <v>634</v>
      </c>
    </row>
    <row r="128" spans="1:16" ht="12.75" customHeight="1" thickBot="1" x14ac:dyDescent="0.25">
      <c r="A128" s="131" t="str">
        <f t="shared" si="6"/>
        <v> ORI 121 </v>
      </c>
      <c r="B128" s="16" t="str">
        <f t="shared" si="7"/>
        <v>I</v>
      </c>
      <c r="C128" s="131">
        <f t="shared" si="8"/>
        <v>40839.377999999997</v>
      </c>
      <c r="D128" s="12" t="str">
        <f t="shared" si="9"/>
        <v>vis</v>
      </c>
      <c r="E128" s="139">
        <f>VLOOKUP(C128,'Active 1'!C$21:E$973,3,FALSE)</f>
        <v>-21704.015639297639</v>
      </c>
      <c r="F128" s="16" t="s">
        <v>1907</v>
      </c>
      <c r="G128" s="12" t="str">
        <f t="shared" si="10"/>
        <v>40839.378</v>
      </c>
      <c r="H128" s="131">
        <f t="shared" si="11"/>
        <v>-16826</v>
      </c>
      <c r="I128" s="140" t="s">
        <v>635</v>
      </c>
      <c r="J128" s="141" t="s">
        <v>636</v>
      </c>
      <c r="K128" s="140">
        <v>-16826</v>
      </c>
      <c r="L128" s="140" t="s">
        <v>555</v>
      </c>
      <c r="M128" s="141" t="s">
        <v>2324</v>
      </c>
      <c r="N128" s="141"/>
      <c r="O128" s="142" t="s">
        <v>637</v>
      </c>
      <c r="P128" s="142" t="s">
        <v>634</v>
      </c>
    </row>
    <row r="129" spans="1:16" ht="12.75" customHeight="1" thickBot="1" x14ac:dyDescent="0.25">
      <c r="A129" s="131" t="str">
        <f t="shared" si="6"/>
        <v> ORI 121 </v>
      </c>
      <c r="B129" s="16" t="str">
        <f t="shared" si="7"/>
        <v>I</v>
      </c>
      <c r="C129" s="131">
        <f t="shared" si="8"/>
        <v>40851.319000000003</v>
      </c>
      <c r="D129" s="12" t="str">
        <f t="shared" si="9"/>
        <v>vis</v>
      </c>
      <c r="E129" s="139">
        <f>VLOOKUP(C129,'Active 1'!C$21:E$973,3,FALSE)</f>
        <v>-21685.02937933326</v>
      </c>
      <c r="F129" s="16" t="s">
        <v>1907</v>
      </c>
      <c r="G129" s="12" t="str">
        <f t="shared" si="10"/>
        <v>40851.319</v>
      </c>
      <c r="H129" s="131">
        <f t="shared" si="11"/>
        <v>-16807</v>
      </c>
      <c r="I129" s="140" t="s">
        <v>638</v>
      </c>
      <c r="J129" s="141" t="s">
        <v>639</v>
      </c>
      <c r="K129" s="140">
        <v>-16807</v>
      </c>
      <c r="L129" s="140" t="s">
        <v>347</v>
      </c>
      <c r="M129" s="141" t="s">
        <v>2324</v>
      </c>
      <c r="N129" s="141"/>
      <c r="O129" s="142" t="s">
        <v>473</v>
      </c>
      <c r="P129" s="142" t="s">
        <v>634</v>
      </c>
    </row>
    <row r="130" spans="1:16" ht="12.75" customHeight="1" thickBot="1" x14ac:dyDescent="0.25">
      <c r="A130" s="131" t="str">
        <f t="shared" si="6"/>
        <v> ORI 121 </v>
      </c>
      <c r="B130" s="16" t="str">
        <f t="shared" si="7"/>
        <v>I</v>
      </c>
      <c r="C130" s="131">
        <f t="shared" si="8"/>
        <v>40851.33</v>
      </c>
      <c r="D130" s="12" t="str">
        <f t="shared" si="9"/>
        <v>vis</v>
      </c>
      <c r="E130" s="139">
        <f>VLOOKUP(C130,'Active 1'!C$21:E$973,3,FALSE)</f>
        <v>-21685.011889268812</v>
      </c>
      <c r="F130" s="16" t="s">
        <v>1907</v>
      </c>
      <c r="G130" s="12" t="str">
        <f t="shared" si="10"/>
        <v>40851.330</v>
      </c>
      <c r="H130" s="131">
        <f t="shared" si="11"/>
        <v>-16807</v>
      </c>
      <c r="I130" s="140" t="s">
        <v>640</v>
      </c>
      <c r="J130" s="141" t="s">
        <v>641</v>
      </c>
      <c r="K130" s="140">
        <v>-16807</v>
      </c>
      <c r="L130" s="140" t="s">
        <v>580</v>
      </c>
      <c r="M130" s="141" t="s">
        <v>2324</v>
      </c>
      <c r="N130" s="141"/>
      <c r="O130" s="142" t="s">
        <v>637</v>
      </c>
      <c r="P130" s="142" t="s">
        <v>634</v>
      </c>
    </row>
    <row r="131" spans="1:16" ht="12.75" customHeight="1" thickBot="1" x14ac:dyDescent="0.25">
      <c r="A131" s="131" t="str">
        <f t="shared" si="6"/>
        <v> BRNO 12 </v>
      </c>
      <c r="B131" s="16" t="str">
        <f t="shared" si="7"/>
        <v>I</v>
      </c>
      <c r="C131" s="131">
        <f t="shared" si="8"/>
        <v>40868.315000000002</v>
      </c>
      <c r="D131" s="12" t="str">
        <f t="shared" si="9"/>
        <v>vis</v>
      </c>
      <c r="E131" s="139">
        <f>VLOOKUP(C131,'Active 1'!C$21:E$973,3,FALSE)</f>
        <v>-21658.005639750783</v>
      </c>
      <c r="F131" s="16" t="s">
        <v>1907</v>
      </c>
      <c r="G131" s="12" t="str">
        <f t="shared" si="10"/>
        <v>40868.315</v>
      </c>
      <c r="H131" s="131">
        <f t="shared" si="11"/>
        <v>-16780</v>
      </c>
      <c r="I131" s="140" t="s">
        <v>644</v>
      </c>
      <c r="J131" s="141" t="s">
        <v>645</v>
      </c>
      <c r="K131" s="140">
        <v>-16780</v>
      </c>
      <c r="L131" s="140" t="s">
        <v>646</v>
      </c>
      <c r="M131" s="141" t="s">
        <v>2324</v>
      </c>
      <c r="N131" s="141"/>
      <c r="O131" s="142" t="s">
        <v>92</v>
      </c>
      <c r="P131" s="142" t="s">
        <v>628</v>
      </c>
    </row>
    <row r="132" spans="1:16" ht="12.75" customHeight="1" thickBot="1" x14ac:dyDescent="0.25">
      <c r="A132" s="131" t="str">
        <f t="shared" si="6"/>
        <v> ORI 122 </v>
      </c>
      <c r="B132" s="16" t="str">
        <f t="shared" si="7"/>
        <v>I</v>
      </c>
      <c r="C132" s="131">
        <f t="shared" si="8"/>
        <v>40888.434000000001</v>
      </c>
      <c r="D132" s="12" t="str">
        <f t="shared" si="9"/>
        <v>vis</v>
      </c>
      <c r="E132" s="139">
        <f>VLOOKUP(C132,'Active 1'!C$21:E$973,3,FALSE)</f>
        <v>-21626.016311870109</v>
      </c>
      <c r="F132" s="16" t="s">
        <v>1907</v>
      </c>
      <c r="G132" s="12" t="str">
        <f t="shared" si="10"/>
        <v>40888.434</v>
      </c>
      <c r="H132" s="131">
        <f t="shared" si="11"/>
        <v>-16748</v>
      </c>
      <c r="I132" s="140" t="s">
        <v>651</v>
      </c>
      <c r="J132" s="141" t="s">
        <v>652</v>
      </c>
      <c r="K132" s="140">
        <v>-16748</v>
      </c>
      <c r="L132" s="140" t="s">
        <v>555</v>
      </c>
      <c r="M132" s="141" t="s">
        <v>2324</v>
      </c>
      <c r="N132" s="141"/>
      <c r="O132" s="142" t="s">
        <v>473</v>
      </c>
      <c r="P132" s="142" t="s">
        <v>653</v>
      </c>
    </row>
    <row r="133" spans="1:16" ht="12.75" customHeight="1" thickBot="1" x14ac:dyDescent="0.25">
      <c r="A133" s="131" t="str">
        <f t="shared" si="6"/>
        <v> ORI 122 </v>
      </c>
      <c r="B133" s="16" t="str">
        <f t="shared" si="7"/>
        <v>I</v>
      </c>
      <c r="C133" s="131">
        <f t="shared" si="8"/>
        <v>40890.322</v>
      </c>
      <c r="D133" s="12" t="str">
        <f t="shared" si="9"/>
        <v>vis</v>
      </c>
      <c r="E133" s="139">
        <f>VLOOKUP(C133,'Active 1'!C$21:E$973,3,FALSE)</f>
        <v>-21623.014380807996</v>
      </c>
      <c r="F133" s="16" t="s">
        <v>1907</v>
      </c>
      <c r="G133" s="12" t="str">
        <f t="shared" si="10"/>
        <v>40890.322</v>
      </c>
      <c r="H133" s="131">
        <f t="shared" si="11"/>
        <v>-16745</v>
      </c>
      <c r="I133" s="140" t="s">
        <v>654</v>
      </c>
      <c r="J133" s="141" t="s">
        <v>655</v>
      </c>
      <c r="K133" s="140">
        <v>-16745</v>
      </c>
      <c r="L133" s="140" t="s">
        <v>389</v>
      </c>
      <c r="M133" s="141" t="s">
        <v>2324</v>
      </c>
      <c r="N133" s="141"/>
      <c r="O133" s="142" t="s">
        <v>473</v>
      </c>
      <c r="P133" s="142" t="s">
        <v>653</v>
      </c>
    </row>
    <row r="134" spans="1:16" ht="12.75" customHeight="1" thickBot="1" x14ac:dyDescent="0.25">
      <c r="A134" s="131" t="str">
        <f t="shared" si="6"/>
        <v> ORI 123 </v>
      </c>
      <c r="B134" s="16" t="str">
        <f t="shared" si="7"/>
        <v>I</v>
      </c>
      <c r="C134" s="131">
        <f t="shared" si="8"/>
        <v>40939.381000000001</v>
      </c>
      <c r="D134" s="12" t="str">
        <f t="shared" si="9"/>
        <v>vis</v>
      </c>
      <c r="E134" s="139">
        <f>VLOOKUP(C134,'Active 1'!C$21:E$973,3,FALSE)</f>
        <v>-21545.010283362895</v>
      </c>
      <c r="F134" s="16" t="s">
        <v>1907</v>
      </c>
      <c r="G134" s="12" t="str">
        <f t="shared" si="10"/>
        <v>40939.381</v>
      </c>
      <c r="H134" s="131">
        <f t="shared" si="11"/>
        <v>-16667</v>
      </c>
      <c r="I134" s="140" t="s">
        <v>667</v>
      </c>
      <c r="J134" s="141" t="s">
        <v>668</v>
      </c>
      <c r="K134" s="140">
        <v>-16667</v>
      </c>
      <c r="L134" s="140" t="s">
        <v>598</v>
      </c>
      <c r="M134" s="141" t="s">
        <v>2324</v>
      </c>
      <c r="N134" s="141"/>
      <c r="O134" s="142" t="s">
        <v>637</v>
      </c>
      <c r="P134" s="142" t="s">
        <v>669</v>
      </c>
    </row>
    <row r="135" spans="1:16" ht="12.75" customHeight="1" thickBot="1" x14ac:dyDescent="0.25">
      <c r="A135" s="131" t="str">
        <f t="shared" si="6"/>
        <v> ORI 126 </v>
      </c>
      <c r="B135" s="16" t="str">
        <f t="shared" si="7"/>
        <v>I</v>
      </c>
      <c r="C135" s="131">
        <f t="shared" si="8"/>
        <v>41178.374000000003</v>
      </c>
      <c r="D135" s="12" t="str">
        <f t="shared" si="9"/>
        <v>vis</v>
      </c>
      <c r="E135" s="139">
        <f>VLOOKUP(C135,'Active 1'!C$21:E$973,3,FALSE)</f>
        <v>-21165.010013061896</v>
      </c>
      <c r="F135" s="16" t="s">
        <v>1907</v>
      </c>
      <c r="G135" s="12" t="str">
        <f t="shared" si="10"/>
        <v>41178.374</v>
      </c>
      <c r="H135" s="131">
        <f t="shared" si="11"/>
        <v>-16287</v>
      </c>
      <c r="I135" s="140" t="s">
        <v>689</v>
      </c>
      <c r="J135" s="141" t="s">
        <v>690</v>
      </c>
      <c r="K135" s="140">
        <v>-16287</v>
      </c>
      <c r="L135" s="140" t="s">
        <v>691</v>
      </c>
      <c r="M135" s="141" t="s">
        <v>2324</v>
      </c>
      <c r="N135" s="141"/>
      <c r="O135" s="142" t="s">
        <v>473</v>
      </c>
      <c r="P135" s="142" t="s">
        <v>692</v>
      </c>
    </row>
    <row r="136" spans="1:16" ht="12.75" customHeight="1" thickBot="1" x14ac:dyDescent="0.25">
      <c r="A136" s="131" t="str">
        <f t="shared" si="6"/>
        <v> ORI 129 </v>
      </c>
      <c r="B136" s="16" t="str">
        <f t="shared" si="7"/>
        <v>I</v>
      </c>
      <c r="C136" s="131">
        <f t="shared" si="8"/>
        <v>41246.283000000003</v>
      </c>
      <c r="D136" s="12" t="str">
        <f t="shared" si="9"/>
        <v>vis</v>
      </c>
      <c r="E136" s="139">
        <f>VLOOKUP(C136,'Active 1'!C$21:E$973,3,FALSE)</f>
        <v>-21057.034305171412</v>
      </c>
      <c r="F136" s="16" t="s">
        <v>1907</v>
      </c>
      <c r="G136" s="12" t="str">
        <f t="shared" si="10"/>
        <v>41246.283</v>
      </c>
      <c r="H136" s="131">
        <f t="shared" si="11"/>
        <v>-16179</v>
      </c>
      <c r="I136" s="140" t="s">
        <v>725</v>
      </c>
      <c r="J136" s="141" t="s">
        <v>726</v>
      </c>
      <c r="K136" s="140">
        <v>-16179</v>
      </c>
      <c r="L136" s="140" t="s">
        <v>363</v>
      </c>
      <c r="M136" s="141" t="s">
        <v>2324</v>
      </c>
      <c r="N136" s="141"/>
      <c r="O136" s="142" t="s">
        <v>473</v>
      </c>
      <c r="P136" s="142" t="s">
        <v>727</v>
      </c>
    </row>
    <row r="137" spans="1:16" ht="12.75" customHeight="1" thickBot="1" x14ac:dyDescent="0.25">
      <c r="A137" s="131" t="str">
        <f t="shared" si="6"/>
        <v>IBVS 647 </v>
      </c>
      <c r="B137" s="16" t="str">
        <f t="shared" si="7"/>
        <v>I</v>
      </c>
      <c r="C137" s="131">
        <f t="shared" si="8"/>
        <v>41300.380299999997</v>
      </c>
      <c r="D137" s="12" t="str">
        <f t="shared" si="9"/>
        <v>vis</v>
      </c>
      <c r="E137" s="139">
        <f>VLOOKUP(C137,'Active 1'!C$21:E$973,3,FALSE)</f>
        <v>-20971.01928120606</v>
      </c>
      <c r="F137" s="16" t="s">
        <v>1907</v>
      </c>
      <c r="G137" s="12" t="str">
        <f t="shared" si="10"/>
        <v>41300.3803</v>
      </c>
      <c r="H137" s="131">
        <f t="shared" si="11"/>
        <v>-16093</v>
      </c>
      <c r="I137" s="140" t="s">
        <v>736</v>
      </c>
      <c r="J137" s="141" t="s">
        <v>737</v>
      </c>
      <c r="K137" s="140">
        <v>-16093</v>
      </c>
      <c r="L137" s="140" t="s">
        <v>738</v>
      </c>
      <c r="M137" s="141" t="s">
        <v>2477</v>
      </c>
      <c r="N137" s="141" t="s">
        <v>2478</v>
      </c>
      <c r="O137" s="142" t="s">
        <v>739</v>
      </c>
      <c r="P137" s="143" t="s">
        <v>740</v>
      </c>
    </row>
    <row r="138" spans="1:16" ht="12.75" customHeight="1" thickBot="1" x14ac:dyDescent="0.25">
      <c r="A138" s="131" t="str">
        <f t="shared" si="6"/>
        <v>IBVS 1409 </v>
      </c>
      <c r="B138" s="16" t="str">
        <f t="shared" si="7"/>
        <v>I</v>
      </c>
      <c r="C138" s="131">
        <f t="shared" si="8"/>
        <v>41508.556299999997</v>
      </c>
      <c r="D138" s="12" t="str">
        <f t="shared" si="9"/>
        <v>vis</v>
      </c>
      <c r="E138" s="139">
        <f>VLOOKUP(C138,'Active 1'!C$21:E$973,3,FALSE)</f>
        <v>-20640.018221467155</v>
      </c>
      <c r="F138" s="16" t="s">
        <v>1907</v>
      </c>
      <c r="G138" s="12" t="str">
        <f t="shared" si="10"/>
        <v>41508.5563</v>
      </c>
      <c r="H138" s="131">
        <f t="shared" si="11"/>
        <v>-15762</v>
      </c>
      <c r="I138" s="140" t="s">
        <v>749</v>
      </c>
      <c r="J138" s="141" t="s">
        <v>750</v>
      </c>
      <c r="K138" s="140">
        <v>-15762</v>
      </c>
      <c r="L138" s="140" t="s">
        <v>751</v>
      </c>
      <c r="M138" s="141" t="s">
        <v>2477</v>
      </c>
      <c r="N138" s="141" t="s">
        <v>2478</v>
      </c>
      <c r="O138" s="142" t="s">
        <v>752</v>
      </c>
      <c r="P138" s="143" t="s">
        <v>753</v>
      </c>
    </row>
    <row r="139" spans="1:16" ht="12.75" customHeight="1" thickBot="1" x14ac:dyDescent="0.25">
      <c r="A139" s="131" t="str">
        <f t="shared" ref="A139:A202" si="12">P139</f>
        <v> BBS 5 </v>
      </c>
      <c r="B139" s="16" t="str">
        <f t="shared" ref="B139:B202" si="13">IF(H139=INT(H139),"I","II")</f>
        <v>I</v>
      </c>
      <c r="C139" s="131">
        <f t="shared" ref="C139:C202" si="14">1*G139</f>
        <v>41515.478000000003</v>
      </c>
      <c r="D139" s="12" t="str">
        <f t="shared" ref="D139:D202" si="15">VLOOKUP(F139,I$1:J$5,2,FALSE)</f>
        <v>vis</v>
      </c>
      <c r="E139" s="139">
        <f>VLOOKUP(C139,'Active 1'!C$21:E$973,3,FALSE)</f>
        <v>-20629.012677911716</v>
      </c>
      <c r="F139" s="16" t="s">
        <v>1907</v>
      </c>
      <c r="G139" s="12" t="str">
        <f t="shared" ref="G139:G202" si="16">MID(I139,3,LEN(I139)-3)</f>
        <v>41515.478</v>
      </c>
      <c r="H139" s="131">
        <f t="shared" ref="H139:H202" si="17">1*K139</f>
        <v>-15751</v>
      </c>
      <c r="I139" s="140" t="s">
        <v>754</v>
      </c>
      <c r="J139" s="141" t="s">
        <v>755</v>
      </c>
      <c r="K139" s="140">
        <v>-15751</v>
      </c>
      <c r="L139" s="140" t="s">
        <v>756</v>
      </c>
      <c r="M139" s="141" t="s">
        <v>2324</v>
      </c>
      <c r="N139" s="141"/>
      <c r="O139" s="142" t="s">
        <v>757</v>
      </c>
      <c r="P139" s="142" t="s">
        <v>758</v>
      </c>
    </row>
    <row r="140" spans="1:16" ht="12.75" customHeight="1" thickBot="1" x14ac:dyDescent="0.25">
      <c r="A140" s="131" t="str">
        <f t="shared" si="12"/>
        <v> BBS 4 </v>
      </c>
      <c r="B140" s="16" t="str">
        <f t="shared" si="13"/>
        <v>I</v>
      </c>
      <c r="C140" s="131">
        <f t="shared" si="14"/>
        <v>41522.400000000001</v>
      </c>
      <c r="D140" s="12" t="str">
        <f t="shared" si="15"/>
        <v>vis</v>
      </c>
      <c r="E140" s="139">
        <f>VLOOKUP(C140,'Active 1'!C$21:E$973,3,FALSE)</f>
        <v>-20618.006657354534</v>
      </c>
      <c r="F140" s="16" t="s">
        <v>1907</v>
      </c>
      <c r="G140" s="12" t="str">
        <f t="shared" si="16"/>
        <v>41522.400</v>
      </c>
      <c r="H140" s="131">
        <f t="shared" si="17"/>
        <v>-15740</v>
      </c>
      <c r="I140" s="140" t="s">
        <v>759</v>
      </c>
      <c r="J140" s="141" t="s">
        <v>760</v>
      </c>
      <c r="K140" s="140">
        <v>-15740</v>
      </c>
      <c r="L140" s="140" t="s">
        <v>761</v>
      </c>
      <c r="M140" s="141" t="s">
        <v>2324</v>
      </c>
      <c r="N140" s="141"/>
      <c r="O140" s="142" t="s">
        <v>624</v>
      </c>
      <c r="P140" s="142" t="s">
        <v>762</v>
      </c>
    </row>
    <row r="141" spans="1:16" ht="12.75" customHeight="1" thickBot="1" x14ac:dyDescent="0.25">
      <c r="A141" s="131" t="str">
        <f t="shared" si="12"/>
        <v> BBS 5 </v>
      </c>
      <c r="B141" s="16" t="str">
        <f t="shared" si="13"/>
        <v>I</v>
      </c>
      <c r="C141" s="131">
        <f t="shared" si="14"/>
        <v>41542.523999999998</v>
      </c>
      <c r="D141" s="12" t="str">
        <f t="shared" si="15"/>
        <v>vis</v>
      </c>
      <c r="E141" s="139">
        <f>VLOOKUP(C141,'Active 1'!C$21:E$973,3,FALSE)</f>
        <v>-20586.009379444571</v>
      </c>
      <c r="F141" s="16" t="s">
        <v>1907</v>
      </c>
      <c r="G141" s="12" t="str">
        <f t="shared" si="16"/>
        <v>41542.524</v>
      </c>
      <c r="H141" s="131">
        <f t="shared" si="17"/>
        <v>-15708</v>
      </c>
      <c r="I141" s="140" t="s">
        <v>763</v>
      </c>
      <c r="J141" s="141" t="s">
        <v>764</v>
      </c>
      <c r="K141" s="140">
        <v>-15708</v>
      </c>
      <c r="L141" s="140" t="s">
        <v>660</v>
      </c>
      <c r="M141" s="141" t="s">
        <v>2324</v>
      </c>
      <c r="N141" s="141"/>
      <c r="O141" s="142" t="s">
        <v>637</v>
      </c>
      <c r="P141" s="142" t="s">
        <v>758</v>
      </c>
    </row>
    <row r="142" spans="1:16" ht="12.75" customHeight="1" thickBot="1" x14ac:dyDescent="0.25">
      <c r="A142" s="131" t="str">
        <f t="shared" si="12"/>
        <v> BBS 5 </v>
      </c>
      <c r="B142" s="16" t="str">
        <f t="shared" si="13"/>
        <v>I</v>
      </c>
      <c r="C142" s="131">
        <f t="shared" si="14"/>
        <v>41561.385999999999</v>
      </c>
      <c r="D142" s="12" t="str">
        <f t="shared" si="15"/>
        <v>vis</v>
      </c>
      <c r="E142" s="139">
        <f>VLOOKUP(C142,'Active 1'!C$21:E$973,3,FALSE)</f>
        <v>-20556.018688928874</v>
      </c>
      <c r="F142" s="16" t="s">
        <v>1907</v>
      </c>
      <c r="G142" s="12" t="str">
        <f t="shared" si="16"/>
        <v>41561.386</v>
      </c>
      <c r="H142" s="131">
        <f t="shared" si="17"/>
        <v>-15678</v>
      </c>
      <c r="I142" s="140" t="s">
        <v>765</v>
      </c>
      <c r="J142" s="141" t="s">
        <v>766</v>
      </c>
      <c r="K142" s="140">
        <v>-15678</v>
      </c>
      <c r="L142" s="140" t="s">
        <v>646</v>
      </c>
      <c r="M142" s="141" t="s">
        <v>2324</v>
      </c>
      <c r="N142" s="141"/>
      <c r="O142" s="142" t="s">
        <v>624</v>
      </c>
      <c r="P142" s="142" t="s">
        <v>758</v>
      </c>
    </row>
    <row r="143" spans="1:16" ht="12.75" customHeight="1" thickBot="1" x14ac:dyDescent="0.25">
      <c r="A143" s="131" t="str">
        <f t="shared" si="12"/>
        <v> BBS 5 </v>
      </c>
      <c r="B143" s="16" t="str">
        <f t="shared" si="13"/>
        <v>I</v>
      </c>
      <c r="C143" s="131">
        <f t="shared" si="14"/>
        <v>41566.417999999998</v>
      </c>
      <c r="D143" s="12" t="str">
        <f t="shared" si="15"/>
        <v>vis</v>
      </c>
      <c r="E143" s="139">
        <f>VLOOKUP(C143,'Active 1'!C$21:E$973,3,FALSE)</f>
        <v>-20548.017779445523</v>
      </c>
      <c r="F143" s="16" t="s">
        <v>1907</v>
      </c>
      <c r="G143" s="12" t="str">
        <f t="shared" si="16"/>
        <v>41566.418</v>
      </c>
      <c r="H143" s="131">
        <f t="shared" si="17"/>
        <v>-15670</v>
      </c>
      <c r="I143" s="140" t="s">
        <v>772</v>
      </c>
      <c r="J143" s="141" t="s">
        <v>773</v>
      </c>
      <c r="K143" s="140">
        <v>-15670</v>
      </c>
      <c r="L143" s="140" t="s">
        <v>646</v>
      </c>
      <c r="M143" s="141" t="s">
        <v>2324</v>
      </c>
      <c r="N143" s="141"/>
      <c r="O143" s="142" t="s">
        <v>637</v>
      </c>
      <c r="P143" s="142" t="s">
        <v>758</v>
      </c>
    </row>
    <row r="144" spans="1:16" ht="12.75" customHeight="1" thickBot="1" x14ac:dyDescent="0.25">
      <c r="A144" s="131" t="str">
        <f t="shared" si="12"/>
        <v> HABZ 74 </v>
      </c>
      <c r="B144" s="16" t="str">
        <f t="shared" si="13"/>
        <v>I</v>
      </c>
      <c r="C144" s="131">
        <f t="shared" si="14"/>
        <v>41573.336000000003</v>
      </c>
      <c r="D144" s="12" t="str">
        <f t="shared" si="15"/>
        <v>vis</v>
      </c>
      <c r="E144" s="139">
        <f>VLOOKUP(C144,'Active 1'!C$21:E$973,3,FALSE)</f>
        <v>-20537.018118911765</v>
      </c>
      <c r="F144" s="16" t="s">
        <v>1907</v>
      </c>
      <c r="G144" s="12" t="str">
        <f t="shared" si="16"/>
        <v>41573.336</v>
      </c>
      <c r="H144" s="131">
        <f t="shared" si="17"/>
        <v>-15659</v>
      </c>
      <c r="I144" s="140" t="s">
        <v>779</v>
      </c>
      <c r="J144" s="141" t="s">
        <v>780</v>
      </c>
      <c r="K144" s="140">
        <v>-15659</v>
      </c>
      <c r="L144" s="140" t="s">
        <v>646</v>
      </c>
      <c r="M144" s="141" t="s">
        <v>2657</v>
      </c>
      <c r="N144" s="141"/>
      <c r="O144" s="142" t="s">
        <v>2640</v>
      </c>
      <c r="P144" s="142" t="s">
        <v>2641</v>
      </c>
    </row>
    <row r="145" spans="1:16" ht="12.75" customHeight="1" thickBot="1" x14ac:dyDescent="0.25">
      <c r="A145" s="131" t="str">
        <f t="shared" si="12"/>
        <v> BBS 5 </v>
      </c>
      <c r="B145" s="16" t="str">
        <f t="shared" si="13"/>
        <v>I</v>
      </c>
      <c r="C145" s="131">
        <f t="shared" si="14"/>
        <v>41583.392999999996</v>
      </c>
      <c r="D145" s="12" t="str">
        <f t="shared" si="15"/>
        <v>vis</v>
      </c>
      <c r="E145" s="139">
        <f>VLOOKUP(C145,'Active 1'!C$21:E$973,3,FALSE)</f>
        <v>-20521.027429986087</v>
      </c>
      <c r="F145" s="16" t="s">
        <v>1907</v>
      </c>
      <c r="G145" s="12" t="str">
        <f t="shared" si="16"/>
        <v>41583.393</v>
      </c>
      <c r="H145" s="131">
        <f t="shared" si="17"/>
        <v>-15643</v>
      </c>
      <c r="I145" s="140" t="s">
        <v>783</v>
      </c>
      <c r="J145" s="141" t="s">
        <v>784</v>
      </c>
      <c r="K145" s="140">
        <v>-15643</v>
      </c>
      <c r="L145" s="140" t="s">
        <v>389</v>
      </c>
      <c r="M145" s="141" t="s">
        <v>2324</v>
      </c>
      <c r="N145" s="141"/>
      <c r="O145" s="142" t="s">
        <v>785</v>
      </c>
      <c r="P145" s="142" t="s">
        <v>758</v>
      </c>
    </row>
    <row r="146" spans="1:16" ht="12.75" customHeight="1" thickBot="1" x14ac:dyDescent="0.25">
      <c r="A146" s="131" t="str">
        <f t="shared" si="12"/>
        <v> BBS 5 </v>
      </c>
      <c r="B146" s="16" t="str">
        <f t="shared" si="13"/>
        <v>I</v>
      </c>
      <c r="C146" s="131">
        <f t="shared" si="14"/>
        <v>41583.402999999998</v>
      </c>
      <c r="D146" s="12" t="str">
        <f t="shared" si="15"/>
        <v>vis</v>
      </c>
      <c r="E146" s="139">
        <f>VLOOKUP(C146,'Active 1'!C$21:E$973,3,FALSE)</f>
        <v>-20521.011529927495</v>
      </c>
      <c r="F146" s="16" t="s">
        <v>1907</v>
      </c>
      <c r="G146" s="12" t="str">
        <f t="shared" si="16"/>
        <v>41583.403</v>
      </c>
      <c r="H146" s="131">
        <f t="shared" si="17"/>
        <v>-15643</v>
      </c>
      <c r="I146" s="140" t="s">
        <v>786</v>
      </c>
      <c r="J146" s="141" t="s">
        <v>787</v>
      </c>
      <c r="K146" s="140">
        <v>-15643</v>
      </c>
      <c r="L146" s="140" t="s">
        <v>660</v>
      </c>
      <c r="M146" s="141" t="s">
        <v>2324</v>
      </c>
      <c r="N146" s="141"/>
      <c r="O146" s="142" t="s">
        <v>637</v>
      </c>
      <c r="P146" s="142" t="s">
        <v>758</v>
      </c>
    </row>
    <row r="147" spans="1:16" ht="12.75" customHeight="1" thickBot="1" x14ac:dyDescent="0.25">
      <c r="A147" s="131" t="str">
        <f t="shared" si="12"/>
        <v> BBS 6 </v>
      </c>
      <c r="B147" s="16" t="str">
        <f t="shared" si="13"/>
        <v>I</v>
      </c>
      <c r="C147" s="131">
        <f t="shared" si="14"/>
        <v>41595.334999999999</v>
      </c>
      <c r="D147" s="12" t="str">
        <f t="shared" si="15"/>
        <v>vis</v>
      </c>
      <c r="E147" s="139">
        <f>VLOOKUP(C147,'Active 1'!C$21:E$973,3,FALSE)</f>
        <v>-20502.039580015855</v>
      </c>
      <c r="F147" s="16" t="s">
        <v>1907</v>
      </c>
      <c r="G147" s="12" t="str">
        <f t="shared" si="16"/>
        <v>41595.335</v>
      </c>
      <c r="H147" s="131">
        <f t="shared" si="17"/>
        <v>-15624</v>
      </c>
      <c r="I147" s="140" t="s">
        <v>788</v>
      </c>
      <c r="J147" s="141" t="s">
        <v>789</v>
      </c>
      <c r="K147" s="140">
        <v>-15624</v>
      </c>
      <c r="L147" s="140" t="s">
        <v>363</v>
      </c>
      <c r="M147" s="141" t="s">
        <v>2324</v>
      </c>
      <c r="N147" s="141"/>
      <c r="O147" s="142" t="s">
        <v>785</v>
      </c>
      <c r="P147" s="142" t="s">
        <v>790</v>
      </c>
    </row>
    <row r="148" spans="1:16" ht="12.75" customHeight="1" thickBot="1" x14ac:dyDescent="0.25">
      <c r="A148" s="131" t="str">
        <f t="shared" si="12"/>
        <v> HABZ 74 </v>
      </c>
      <c r="B148" s="16" t="str">
        <f t="shared" si="13"/>
        <v>I</v>
      </c>
      <c r="C148" s="131">
        <f t="shared" si="14"/>
        <v>41595.347999999998</v>
      </c>
      <c r="D148" s="12" t="str">
        <f t="shared" si="15"/>
        <v>vis</v>
      </c>
      <c r="E148" s="139">
        <f>VLOOKUP(C148,'Active 1'!C$21:E$973,3,FALSE)</f>
        <v>-20502.018909939688</v>
      </c>
      <c r="F148" s="16" t="s">
        <v>1907</v>
      </c>
      <c r="G148" s="12" t="str">
        <f t="shared" si="16"/>
        <v>41595.348</v>
      </c>
      <c r="H148" s="131">
        <f t="shared" si="17"/>
        <v>-15624</v>
      </c>
      <c r="I148" s="140" t="s">
        <v>793</v>
      </c>
      <c r="J148" s="141" t="s">
        <v>794</v>
      </c>
      <c r="K148" s="140">
        <v>-15624</v>
      </c>
      <c r="L148" s="140" t="s">
        <v>646</v>
      </c>
      <c r="M148" s="141" t="s">
        <v>2320</v>
      </c>
      <c r="N148" s="141"/>
      <c r="O148" s="142" t="s">
        <v>2640</v>
      </c>
      <c r="P148" s="142" t="s">
        <v>2641</v>
      </c>
    </row>
    <row r="149" spans="1:16" ht="12.75" customHeight="1" thickBot="1" x14ac:dyDescent="0.25">
      <c r="A149" s="131" t="str">
        <f t="shared" si="12"/>
        <v> BBS 6 </v>
      </c>
      <c r="B149" s="16" t="str">
        <f t="shared" si="13"/>
        <v>I</v>
      </c>
      <c r="C149" s="131">
        <f t="shared" si="14"/>
        <v>41595.349000000002</v>
      </c>
      <c r="D149" s="12" t="str">
        <f t="shared" si="15"/>
        <v>vis</v>
      </c>
      <c r="E149" s="139">
        <f>VLOOKUP(C149,'Active 1'!C$21:E$973,3,FALSE)</f>
        <v>-20502.017319933824</v>
      </c>
      <c r="F149" s="16" t="s">
        <v>1907</v>
      </c>
      <c r="G149" s="12" t="str">
        <f t="shared" si="16"/>
        <v>41595.349</v>
      </c>
      <c r="H149" s="131">
        <f t="shared" si="17"/>
        <v>-15624</v>
      </c>
      <c r="I149" s="140" t="s">
        <v>795</v>
      </c>
      <c r="J149" s="141" t="s">
        <v>796</v>
      </c>
      <c r="K149" s="140">
        <v>-15624</v>
      </c>
      <c r="L149" s="140" t="s">
        <v>691</v>
      </c>
      <c r="M149" s="141" t="s">
        <v>2324</v>
      </c>
      <c r="N149" s="141"/>
      <c r="O149" s="142" t="s">
        <v>473</v>
      </c>
      <c r="P149" s="142" t="s">
        <v>790</v>
      </c>
    </row>
    <row r="150" spans="1:16" ht="12.75" customHeight="1" thickBot="1" x14ac:dyDescent="0.25">
      <c r="A150" s="131" t="str">
        <f t="shared" si="12"/>
        <v>IBVS 904 </v>
      </c>
      <c r="B150" s="16" t="str">
        <f t="shared" si="13"/>
        <v>I</v>
      </c>
      <c r="C150" s="131">
        <f t="shared" si="14"/>
        <v>41598.491199999997</v>
      </c>
      <c r="D150" s="12" t="str">
        <f t="shared" si="15"/>
        <v>vis</v>
      </c>
      <c r="E150" s="139">
        <f>VLOOKUP(C150,'Active 1'!C$21:E$973,3,FALSE)</f>
        <v>-20497.021203523142</v>
      </c>
      <c r="F150" s="16" t="s">
        <v>1907</v>
      </c>
      <c r="G150" s="12" t="str">
        <f t="shared" si="16"/>
        <v>41598.4912</v>
      </c>
      <c r="H150" s="131">
        <f t="shared" si="17"/>
        <v>-15619</v>
      </c>
      <c r="I150" s="140" t="s">
        <v>797</v>
      </c>
      <c r="J150" s="141" t="s">
        <v>798</v>
      </c>
      <c r="K150" s="140">
        <v>-15619</v>
      </c>
      <c r="L150" s="140" t="s">
        <v>799</v>
      </c>
      <c r="M150" s="141" t="s">
        <v>2477</v>
      </c>
      <c r="N150" s="141" t="s">
        <v>2478</v>
      </c>
      <c r="O150" s="142" t="s">
        <v>752</v>
      </c>
      <c r="P150" s="143" t="s">
        <v>800</v>
      </c>
    </row>
    <row r="151" spans="1:16" ht="12.75" customHeight="1" thickBot="1" x14ac:dyDescent="0.25">
      <c r="A151" s="131" t="str">
        <f t="shared" si="12"/>
        <v> HABZ 74 </v>
      </c>
      <c r="B151" s="16" t="str">
        <f t="shared" si="13"/>
        <v>I</v>
      </c>
      <c r="C151" s="131">
        <f t="shared" si="14"/>
        <v>41598.495000000003</v>
      </c>
      <c r="D151" s="12" t="str">
        <f t="shared" si="15"/>
        <v>vis</v>
      </c>
      <c r="E151" s="139">
        <f>VLOOKUP(C151,'Active 1'!C$21:E$973,3,FALSE)</f>
        <v>-20497.015161500869</v>
      </c>
      <c r="F151" s="16" t="s">
        <v>1907</v>
      </c>
      <c r="G151" s="12" t="str">
        <f t="shared" si="16"/>
        <v>41598.495</v>
      </c>
      <c r="H151" s="131">
        <f t="shared" si="17"/>
        <v>-15619</v>
      </c>
      <c r="I151" s="140" t="s">
        <v>801</v>
      </c>
      <c r="J151" s="141" t="s">
        <v>802</v>
      </c>
      <c r="K151" s="140">
        <v>-15619</v>
      </c>
      <c r="L151" s="140" t="s">
        <v>468</v>
      </c>
      <c r="M151" s="141" t="s">
        <v>2320</v>
      </c>
      <c r="N151" s="141"/>
      <c r="O151" s="142" t="s">
        <v>2640</v>
      </c>
      <c r="P151" s="142" t="s">
        <v>2641</v>
      </c>
    </row>
    <row r="152" spans="1:16" ht="12.75" customHeight="1" thickBot="1" x14ac:dyDescent="0.25">
      <c r="A152" s="131" t="str">
        <f t="shared" si="12"/>
        <v> HABZ 74 </v>
      </c>
      <c r="B152" s="16" t="str">
        <f t="shared" si="13"/>
        <v>I</v>
      </c>
      <c r="C152" s="131">
        <f t="shared" si="14"/>
        <v>41602.264999999999</v>
      </c>
      <c r="D152" s="12" t="str">
        <f t="shared" si="15"/>
        <v>vis</v>
      </c>
      <c r="E152" s="139">
        <f>VLOOKUP(C152,'Active 1'!C$21:E$973,3,FALSE)</f>
        <v>-20491.020839411798</v>
      </c>
      <c r="F152" s="16" t="s">
        <v>1907</v>
      </c>
      <c r="G152" s="12" t="str">
        <f t="shared" si="16"/>
        <v>41602.265</v>
      </c>
      <c r="H152" s="131">
        <f t="shared" si="17"/>
        <v>-15613</v>
      </c>
      <c r="I152" s="140" t="s">
        <v>803</v>
      </c>
      <c r="J152" s="141" t="s">
        <v>804</v>
      </c>
      <c r="K152" s="140">
        <v>-15613</v>
      </c>
      <c r="L152" s="140" t="s">
        <v>769</v>
      </c>
      <c r="M152" s="141" t="s">
        <v>2320</v>
      </c>
      <c r="N152" s="141"/>
      <c r="O152" s="142" t="s">
        <v>2640</v>
      </c>
      <c r="P152" s="142" t="s">
        <v>2641</v>
      </c>
    </row>
    <row r="153" spans="1:16" ht="12.75" customHeight="1" thickBot="1" x14ac:dyDescent="0.25">
      <c r="A153" s="131" t="str">
        <f t="shared" si="12"/>
        <v>IBVS 937 </v>
      </c>
      <c r="B153" s="16" t="str">
        <f t="shared" si="13"/>
        <v>I</v>
      </c>
      <c r="C153" s="131">
        <f t="shared" si="14"/>
        <v>41619.245799999997</v>
      </c>
      <c r="D153" s="12" t="str">
        <f t="shared" si="15"/>
        <v>vis</v>
      </c>
      <c r="E153" s="139">
        <f>VLOOKUP(C153,'Active 1'!C$21:E$973,3,FALSE)</f>
        <v>-20464.021267918379</v>
      </c>
      <c r="F153" s="16" t="s">
        <v>1907</v>
      </c>
      <c r="G153" s="12" t="str">
        <f t="shared" si="16"/>
        <v>41619.2458</v>
      </c>
      <c r="H153" s="131">
        <f t="shared" si="17"/>
        <v>-15586</v>
      </c>
      <c r="I153" s="140" t="s">
        <v>807</v>
      </c>
      <c r="J153" s="141" t="s">
        <v>808</v>
      </c>
      <c r="K153" s="140">
        <v>-15586</v>
      </c>
      <c r="L153" s="140" t="s">
        <v>809</v>
      </c>
      <c r="M153" s="141" t="s">
        <v>2477</v>
      </c>
      <c r="N153" s="141" t="s">
        <v>2478</v>
      </c>
      <c r="O153" s="142" t="s">
        <v>810</v>
      </c>
      <c r="P153" s="143" t="s">
        <v>811</v>
      </c>
    </row>
    <row r="154" spans="1:16" ht="12.75" customHeight="1" thickBot="1" x14ac:dyDescent="0.25">
      <c r="A154" s="131" t="str">
        <f t="shared" si="12"/>
        <v> BBS 6 </v>
      </c>
      <c r="B154" s="16" t="str">
        <f t="shared" si="13"/>
        <v>I</v>
      </c>
      <c r="C154" s="131">
        <f t="shared" si="14"/>
        <v>41624.29</v>
      </c>
      <c r="D154" s="12" t="str">
        <f t="shared" si="15"/>
        <v>vis</v>
      </c>
      <c r="E154" s="139">
        <f>VLOOKUP(C154,'Active 1'!C$21:E$973,3,FALSE)</f>
        <v>-20456.000960363541</v>
      </c>
      <c r="F154" s="16" t="s">
        <v>1907</v>
      </c>
      <c r="G154" s="12" t="str">
        <f t="shared" si="16"/>
        <v>41624.290</v>
      </c>
      <c r="H154" s="131">
        <f t="shared" si="17"/>
        <v>-15578</v>
      </c>
      <c r="I154" s="140" t="s">
        <v>814</v>
      </c>
      <c r="J154" s="141" t="s">
        <v>815</v>
      </c>
      <c r="K154" s="140">
        <v>-15578</v>
      </c>
      <c r="L154" s="140" t="s">
        <v>707</v>
      </c>
      <c r="M154" s="141" t="s">
        <v>2324</v>
      </c>
      <c r="N154" s="141"/>
      <c r="O154" s="142" t="s">
        <v>785</v>
      </c>
      <c r="P154" s="142" t="s">
        <v>790</v>
      </c>
    </row>
    <row r="155" spans="1:16" ht="12.75" customHeight="1" thickBot="1" x14ac:dyDescent="0.25">
      <c r="A155" s="131" t="str">
        <f t="shared" si="12"/>
        <v>IBVS 904 </v>
      </c>
      <c r="B155" s="16" t="str">
        <f t="shared" si="13"/>
        <v>I</v>
      </c>
      <c r="C155" s="131">
        <f t="shared" si="14"/>
        <v>41627.422700000003</v>
      </c>
      <c r="D155" s="12" t="str">
        <f t="shared" si="15"/>
        <v>vis</v>
      </c>
      <c r="E155" s="139">
        <f>VLOOKUP(C155,'Active 1'!C$21:E$973,3,FALSE)</f>
        <v>-20451.019949008511</v>
      </c>
      <c r="F155" s="16" t="s">
        <v>1907</v>
      </c>
      <c r="G155" s="12" t="str">
        <f t="shared" si="16"/>
        <v>41627.4227</v>
      </c>
      <c r="H155" s="131">
        <f t="shared" si="17"/>
        <v>-15573</v>
      </c>
      <c r="I155" s="140" t="s">
        <v>816</v>
      </c>
      <c r="J155" s="141" t="s">
        <v>817</v>
      </c>
      <c r="K155" s="140">
        <v>-15573</v>
      </c>
      <c r="L155" s="140" t="s">
        <v>818</v>
      </c>
      <c r="M155" s="141" t="s">
        <v>2477</v>
      </c>
      <c r="N155" s="141" t="s">
        <v>2478</v>
      </c>
      <c r="O155" s="142" t="s">
        <v>819</v>
      </c>
      <c r="P155" s="143" t="s">
        <v>800</v>
      </c>
    </row>
    <row r="156" spans="1:16" ht="12.75" customHeight="1" thickBot="1" x14ac:dyDescent="0.25">
      <c r="A156" s="131" t="str">
        <f t="shared" si="12"/>
        <v>IBVS 1409 </v>
      </c>
      <c r="B156" s="16" t="str">
        <f t="shared" si="13"/>
        <v>I</v>
      </c>
      <c r="C156" s="131">
        <f t="shared" si="14"/>
        <v>41627.4228</v>
      </c>
      <c r="D156" s="12" t="str">
        <f t="shared" si="15"/>
        <v>vis</v>
      </c>
      <c r="E156" s="139">
        <f>VLOOKUP(C156,'Active 1'!C$21:E$973,3,FALSE)</f>
        <v>-20451.019790007929</v>
      </c>
      <c r="F156" s="16" t="s">
        <v>1907</v>
      </c>
      <c r="G156" s="12" t="str">
        <f t="shared" si="16"/>
        <v>41627.4228</v>
      </c>
      <c r="H156" s="131">
        <f t="shared" si="17"/>
        <v>-15573</v>
      </c>
      <c r="I156" s="140" t="s">
        <v>820</v>
      </c>
      <c r="J156" s="141" t="s">
        <v>817</v>
      </c>
      <c r="K156" s="140">
        <v>-15573</v>
      </c>
      <c r="L156" s="140" t="s">
        <v>821</v>
      </c>
      <c r="M156" s="141" t="s">
        <v>2477</v>
      </c>
      <c r="N156" s="141" t="s">
        <v>2478</v>
      </c>
      <c r="O156" s="142" t="s">
        <v>752</v>
      </c>
      <c r="P156" s="143" t="s">
        <v>753</v>
      </c>
    </row>
    <row r="157" spans="1:16" ht="12.75" customHeight="1" thickBot="1" x14ac:dyDescent="0.25">
      <c r="A157" s="131" t="str">
        <f t="shared" si="12"/>
        <v> BBS 6 </v>
      </c>
      <c r="B157" s="16" t="str">
        <f t="shared" si="13"/>
        <v>I</v>
      </c>
      <c r="C157" s="131">
        <f t="shared" si="14"/>
        <v>41629.311999999998</v>
      </c>
      <c r="D157" s="12" t="str">
        <f t="shared" si="15"/>
        <v>vis</v>
      </c>
      <c r="E157" s="139">
        <f>VLOOKUP(C157,'Active 1'!C$21:E$973,3,FALSE)</f>
        <v>-20448.015950938785</v>
      </c>
      <c r="F157" s="16" t="s">
        <v>1907</v>
      </c>
      <c r="G157" s="12" t="str">
        <f t="shared" si="16"/>
        <v>41629.312</v>
      </c>
      <c r="H157" s="131">
        <f t="shared" si="17"/>
        <v>-15570</v>
      </c>
      <c r="I157" s="140" t="s">
        <v>822</v>
      </c>
      <c r="J157" s="141" t="s">
        <v>823</v>
      </c>
      <c r="K157" s="140">
        <v>-15570</v>
      </c>
      <c r="L157" s="140" t="s">
        <v>468</v>
      </c>
      <c r="M157" s="141" t="s">
        <v>2324</v>
      </c>
      <c r="N157" s="141"/>
      <c r="O157" s="142" t="s">
        <v>785</v>
      </c>
      <c r="P157" s="142" t="s">
        <v>790</v>
      </c>
    </row>
    <row r="158" spans="1:16" ht="12.75" customHeight="1" thickBot="1" x14ac:dyDescent="0.25">
      <c r="A158" s="131" t="str">
        <f t="shared" si="12"/>
        <v> BBS 7 </v>
      </c>
      <c r="B158" s="16" t="str">
        <f t="shared" si="13"/>
        <v>I</v>
      </c>
      <c r="C158" s="131">
        <f t="shared" si="14"/>
        <v>41668.302000000003</v>
      </c>
      <c r="D158" s="12" t="str">
        <f t="shared" si="15"/>
        <v>vis</v>
      </c>
      <c r="E158" s="139">
        <f>VLOOKUP(C158,'Active 1'!C$21:E$973,3,FALSE)</f>
        <v>-20386.021622489676</v>
      </c>
      <c r="F158" s="16" t="s">
        <v>1907</v>
      </c>
      <c r="G158" s="12" t="str">
        <f t="shared" si="16"/>
        <v>41668.302</v>
      </c>
      <c r="H158" s="131">
        <f t="shared" si="17"/>
        <v>-15508</v>
      </c>
      <c r="I158" s="140" t="s">
        <v>824</v>
      </c>
      <c r="J158" s="141" t="s">
        <v>825</v>
      </c>
      <c r="K158" s="140">
        <v>-15508</v>
      </c>
      <c r="L158" s="140" t="s">
        <v>769</v>
      </c>
      <c r="M158" s="141" t="s">
        <v>2324</v>
      </c>
      <c r="N158" s="141"/>
      <c r="O158" s="142" t="s">
        <v>785</v>
      </c>
      <c r="P158" s="142" t="s">
        <v>826</v>
      </c>
    </row>
    <row r="159" spans="1:16" ht="12.75" customHeight="1" thickBot="1" x14ac:dyDescent="0.25">
      <c r="A159" s="131" t="str">
        <f t="shared" si="12"/>
        <v> BBS 7 </v>
      </c>
      <c r="B159" s="16" t="str">
        <f t="shared" si="13"/>
        <v>I</v>
      </c>
      <c r="C159" s="131">
        <f t="shared" si="14"/>
        <v>41673.339999999997</v>
      </c>
      <c r="D159" s="12" t="str">
        <f t="shared" si="15"/>
        <v>vis</v>
      </c>
      <c r="E159" s="139">
        <f>VLOOKUP(C159,'Active 1'!C$21:E$973,3,FALSE)</f>
        <v>-20378.011172971183</v>
      </c>
      <c r="F159" s="16" t="s">
        <v>1907</v>
      </c>
      <c r="G159" s="12" t="str">
        <f t="shared" si="16"/>
        <v>41673.340</v>
      </c>
      <c r="H159" s="131">
        <f t="shared" si="17"/>
        <v>-15500</v>
      </c>
      <c r="I159" s="140" t="s">
        <v>827</v>
      </c>
      <c r="J159" s="141" t="s">
        <v>828</v>
      </c>
      <c r="K159" s="140">
        <v>-15500</v>
      </c>
      <c r="L159" s="140" t="s">
        <v>829</v>
      </c>
      <c r="M159" s="141" t="s">
        <v>2324</v>
      </c>
      <c r="N159" s="141"/>
      <c r="O159" s="142" t="s">
        <v>785</v>
      </c>
      <c r="P159" s="142" t="s">
        <v>826</v>
      </c>
    </row>
    <row r="160" spans="1:16" ht="12.75" customHeight="1" thickBot="1" x14ac:dyDescent="0.25">
      <c r="A160" s="131" t="str">
        <f t="shared" si="12"/>
        <v> BBS 7 </v>
      </c>
      <c r="B160" s="16" t="str">
        <f t="shared" si="13"/>
        <v>I</v>
      </c>
      <c r="C160" s="131">
        <f t="shared" si="14"/>
        <v>41688.43</v>
      </c>
      <c r="D160" s="12" t="str">
        <f t="shared" si="15"/>
        <v>vis</v>
      </c>
      <c r="E160" s="139">
        <f>VLOOKUP(C160,'Active 1'!C$21:E$973,3,FALSE)</f>
        <v>-20354.017984556274</v>
      </c>
      <c r="F160" s="16" t="s">
        <v>1907</v>
      </c>
      <c r="G160" s="12" t="str">
        <f t="shared" si="16"/>
        <v>41688.430</v>
      </c>
      <c r="H160" s="131">
        <f t="shared" si="17"/>
        <v>-15476</v>
      </c>
      <c r="I160" s="140" t="s">
        <v>830</v>
      </c>
      <c r="J160" s="141" t="s">
        <v>831</v>
      </c>
      <c r="K160" s="140">
        <v>-15476</v>
      </c>
      <c r="L160" s="140" t="s">
        <v>468</v>
      </c>
      <c r="M160" s="141" t="s">
        <v>2324</v>
      </c>
      <c r="N160" s="141"/>
      <c r="O160" s="142" t="s">
        <v>624</v>
      </c>
      <c r="P160" s="142" t="s">
        <v>826</v>
      </c>
    </row>
    <row r="161" spans="1:16" ht="12.75" customHeight="1" thickBot="1" x14ac:dyDescent="0.25">
      <c r="A161" s="131" t="str">
        <f t="shared" si="12"/>
        <v> BBS 7 </v>
      </c>
      <c r="B161" s="16" t="str">
        <f t="shared" si="13"/>
        <v>I</v>
      </c>
      <c r="C161" s="131">
        <f t="shared" si="14"/>
        <v>41707.302000000003</v>
      </c>
      <c r="D161" s="12" t="str">
        <f t="shared" si="15"/>
        <v>vis</v>
      </c>
      <c r="E161" s="139">
        <f>VLOOKUP(C161,'Active 1'!C$21:E$973,3,FALSE)</f>
        <v>-20324.011393981986</v>
      </c>
      <c r="F161" s="16" t="s">
        <v>1907</v>
      </c>
      <c r="G161" s="12" t="str">
        <f t="shared" si="16"/>
        <v>41707.302</v>
      </c>
      <c r="H161" s="131">
        <f t="shared" si="17"/>
        <v>-15446</v>
      </c>
      <c r="I161" s="140" t="s">
        <v>832</v>
      </c>
      <c r="J161" s="141" t="s">
        <v>833</v>
      </c>
      <c r="K161" s="140">
        <v>-15446</v>
      </c>
      <c r="L161" s="140" t="s">
        <v>829</v>
      </c>
      <c r="M161" s="141" t="s">
        <v>2324</v>
      </c>
      <c r="N161" s="141"/>
      <c r="O161" s="142" t="s">
        <v>785</v>
      </c>
      <c r="P161" s="142" t="s">
        <v>826</v>
      </c>
    </row>
    <row r="162" spans="1:16" ht="12.75" customHeight="1" thickBot="1" x14ac:dyDescent="0.25">
      <c r="A162" s="131" t="str">
        <f t="shared" si="12"/>
        <v>IBVS 1409 </v>
      </c>
      <c r="B162" s="16" t="str">
        <f t="shared" si="13"/>
        <v>I</v>
      </c>
      <c r="C162" s="131">
        <f t="shared" si="14"/>
        <v>41886.541799999999</v>
      </c>
      <c r="D162" s="12" t="str">
        <f t="shared" si="15"/>
        <v>vis</v>
      </c>
      <c r="E162" s="139">
        <f>VLOOKUP(C162,'Active 1'!C$21:E$973,3,FALSE)</f>
        <v>-20039.019061785246</v>
      </c>
      <c r="F162" s="16" t="s">
        <v>1907</v>
      </c>
      <c r="G162" s="12" t="str">
        <f t="shared" si="16"/>
        <v>41886.5418</v>
      </c>
      <c r="H162" s="131">
        <f t="shared" si="17"/>
        <v>-15161</v>
      </c>
      <c r="I162" s="140" t="s">
        <v>837</v>
      </c>
      <c r="J162" s="141" t="s">
        <v>838</v>
      </c>
      <c r="K162" s="140">
        <v>-15161</v>
      </c>
      <c r="L162" s="140" t="s">
        <v>839</v>
      </c>
      <c r="M162" s="141" t="s">
        <v>2477</v>
      </c>
      <c r="N162" s="141" t="s">
        <v>2478</v>
      </c>
      <c r="O162" s="142" t="s">
        <v>752</v>
      </c>
      <c r="P162" s="143" t="s">
        <v>753</v>
      </c>
    </row>
    <row r="163" spans="1:16" ht="12.75" customHeight="1" thickBot="1" x14ac:dyDescent="0.25">
      <c r="A163" s="131" t="str">
        <f t="shared" si="12"/>
        <v> BBS 11 </v>
      </c>
      <c r="B163" s="16" t="str">
        <f t="shared" si="13"/>
        <v>I</v>
      </c>
      <c r="C163" s="131">
        <f t="shared" si="14"/>
        <v>41900.39</v>
      </c>
      <c r="D163" s="12" t="str">
        <f t="shared" si="15"/>
        <v>vis</v>
      </c>
      <c r="E163" s="139">
        <f>VLOOKUP(C163,'Active 1'!C$21:E$973,3,FALSE)</f>
        <v>-20017.000342646268</v>
      </c>
      <c r="F163" s="16" t="s">
        <v>1907</v>
      </c>
      <c r="G163" s="12" t="str">
        <f t="shared" si="16"/>
        <v>41900.390</v>
      </c>
      <c r="H163" s="131">
        <f t="shared" si="17"/>
        <v>-15139</v>
      </c>
      <c r="I163" s="140" t="s">
        <v>840</v>
      </c>
      <c r="J163" s="141" t="s">
        <v>841</v>
      </c>
      <c r="K163" s="140">
        <v>-15139</v>
      </c>
      <c r="L163" s="140" t="s">
        <v>842</v>
      </c>
      <c r="M163" s="141" t="s">
        <v>2324</v>
      </c>
      <c r="N163" s="141"/>
      <c r="O163" s="142" t="s">
        <v>785</v>
      </c>
      <c r="P163" s="142" t="s">
        <v>843</v>
      </c>
    </row>
    <row r="164" spans="1:16" ht="12.75" customHeight="1" thickBot="1" x14ac:dyDescent="0.25">
      <c r="A164" s="131" t="str">
        <f t="shared" si="12"/>
        <v> BBS 11 </v>
      </c>
      <c r="B164" s="16" t="str">
        <f t="shared" si="13"/>
        <v>I</v>
      </c>
      <c r="C164" s="131">
        <f t="shared" si="14"/>
        <v>41905.4</v>
      </c>
      <c r="D164" s="12" t="str">
        <f t="shared" si="15"/>
        <v>vis</v>
      </c>
      <c r="E164" s="139">
        <f>VLOOKUP(C164,'Active 1'!C$21:E$973,3,FALSE)</f>
        <v>-20009.034413291814</v>
      </c>
      <c r="F164" s="16" t="s">
        <v>1907</v>
      </c>
      <c r="G164" s="12" t="str">
        <f t="shared" si="16"/>
        <v>41905.400</v>
      </c>
      <c r="H164" s="131">
        <f t="shared" si="17"/>
        <v>-15131</v>
      </c>
      <c r="I164" s="140" t="s">
        <v>844</v>
      </c>
      <c r="J164" s="141" t="s">
        <v>845</v>
      </c>
      <c r="K164" s="140">
        <v>-15131</v>
      </c>
      <c r="L164" s="140" t="s">
        <v>555</v>
      </c>
      <c r="M164" s="141" t="s">
        <v>2324</v>
      </c>
      <c r="N164" s="141"/>
      <c r="O164" s="142" t="s">
        <v>785</v>
      </c>
      <c r="P164" s="142" t="s">
        <v>843</v>
      </c>
    </row>
    <row r="165" spans="1:16" ht="12.75" customHeight="1" thickBot="1" x14ac:dyDescent="0.25">
      <c r="A165" s="131" t="str">
        <f t="shared" si="12"/>
        <v>IBVS 838 </v>
      </c>
      <c r="B165" s="16" t="str">
        <f t="shared" si="13"/>
        <v>I</v>
      </c>
      <c r="C165" s="131">
        <f t="shared" si="14"/>
        <v>41905.409200000002</v>
      </c>
      <c r="D165" s="12" t="str">
        <f t="shared" si="15"/>
        <v>vis</v>
      </c>
      <c r="E165" s="139">
        <f>VLOOKUP(C165,'Active 1'!C$21:E$973,3,FALSE)</f>
        <v>-20009.01978523791</v>
      </c>
      <c r="F165" s="16" t="s">
        <v>1907</v>
      </c>
      <c r="G165" s="12" t="str">
        <f t="shared" si="16"/>
        <v>41905.4092</v>
      </c>
      <c r="H165" s="131">
        <f t="shared" si="17"/>
        <v>-15131</v>
      </c>
      <c r="I165" s="140" t="s">
        <v>846</v>
      </c>
      <c r="J165" s="141" t="s">
        <v>847</v>
      </c>
      <c r="K165" s="140">
        <v>-15131</v>
      </c>
      <c r="L165" s="140" t="s">
        <v>848</v>
      </c>
      <c r="M165" s="141" t="s">
        <v>2477</v>
      </c>
      <c r="N165" s="141" t="s">
        <v>2478</v>
      </c>
      <c r="O165" s="142" t="s">
        <v>849</v>
      </c>
      <c r="P165" s="143" t="s">
        <v>850</v>
      </c>
    </row>
    <row r="166" spans="1:16" ht="12.75" customHeight="1" thickBot="1" x14ac:dyDescent="0.25">
      <c r="A166" s="131" t="str">
        <f t="shared" si="12"/>
        <v>IBVS 937 </v>
      </c>
      <c r="B166" s="16" t="str">
        <f t="shared" si="13"/>
        <v>I</v>
      </c>
      <c r="C166" s="131">
        <f t="shared" si="14"/>
        <v>41924.279499999997</v>
      </c>
      <c r="D166" s="12" t="str">
        <f t="shared" si="15"/>
        <v>vis</v>
      </c>
      <c r="E166" s="139">
        <f>VLOOKUP(C166,'Active 1'!C$21:E$973,3,FALSE)</f>
        <v>-19979.015897673591</v>
      </c>
      <c r="F166" s="16" t="s">
        <v>1907</v>
      </c>
      <c r="G166" s="12" t="str">
        <f t="shared" si="16"/>
        <v>41924.2795</v>
      </c>
      <c r="H166" s="131">
        <f t="shared" si="17"/>
        <v>-15101</v>
      </c>
      <c r="I166" s="140" t="s">
        <v>862</v>
      </c>
      <c r="J166" s="141" t="s">
        <v>863</v>
      </c>
      <c r="K166" s="140">
        <v>-15101</v>
      </c>
      <c r="L166" s="140" t="s">
        <v>864</v>
      </c>
      <c r="M166" s="141" t="s">
        <v>2477</v>
      </c>
      <c r="N166" s="141" t="s">
        <v>2478</v>
      </c>
      <c r="O166" s="142" t="s">
        <v>561</v>
      </c>
      <c r="P166" s="143" t="s">
        <v>811</v>
      </c>
    </row>
    <row r="167" spans="1:16" ht="12.75" customHeight="1" thickBot="1" x14ac:dyDescent="0.25">
      <c r="A167" s="131" t="str">
        <f t="shared" si="12"/>
        <v> BBS 11 </v>
      </c>
      <c r="B167" s="16" t="str">
        <f t="shared" si="13"/>
        <v>I</v>
      </c>
      <c r="C167" s="131">
        <f t="shared" si="14"/>
        <v>41934.343000000001</v>
      </c>
      <c r="D167" s="12" t="str">
        <f t="shared" si="15"/>
        <v>vis</v>
      </c>
      <c r="E167" s="139">
        <f>VLOOKUP(C167,'Active 1'!C$21:E$973,3,FALSE)</f>
        <v>-19963.01487370981</v>
      </c>
      <c r="F167" s="16" t="s">
        <v>1907</v>
      </c>
      <c r="G167" s="12" t="str">
        <f t="shared" si="16"/>
        <v>41934.343</v>
      </c>
      <c r="H167" s="131">
        <f t="shared" si="17"/>
        <v>-15085</v>
      </c>
      <c r="I167" s="140" t="s">
        <v>870</v>
      </c>
      <c r="J167" s="141" t="s">
        <v>871</v>
      </c>
      <c r="K167" s="140">
        <v>-15085</v>
      </c>
      <c r="L167" s="140" t="s">
        <v>829</v>
      </c>
      <c r="M167" s="141" t="s">
        <v>2324</v>
      </c>
      <c r="N167" s="141"/>
      <c r="O167" s="142" t="s">
        <v>785</v>
      </c>
      <c r="P167" s="142" t="s">
        <v>843</v>
      </c>
    </row>
    <row r="168" spans="1:16" ht="12.75" customHeight="1" thickBot="1" x14ac:dyDescent="0.25">
      <c r="A168" s="131" t="str">
        <f t="shared" si="12"/>
        <v> BBS 11 </v>
      </c>
      <c r="B168" s="16" t="str">
        <f t="shared" si="13"/>
        <v>I</v>
      </c>
      <c r="C168" s="131">
        <f t="shared" si="14"/>
        <v>41934.351000000002</v>
      </c>
      <c r="D168" s="12" t="str">
        <f t="shared" si="15"/>
        <v>vis</v>
      </c>
      <c r="E168" s="139">
        <f>VLOOKUP(C168,'Active 1'!C$21:E$973,3,FALSE)</f>
        <v>-19963.002153662936</v>
      </c>
      <c r="F168" s="16" t="s">
        <v>1907</v>
      </c>
      <c r="G168" s="12" t="str">
        <f t="shared" si="16"/>
        <v>41934.351</v>
      </c>
      <c r="H168" s="131">
        <f t="shared" si="17"/>
        <v>-15085</v>
      </c>
      <c r="I168" s="140" t="s">
        <v>872</v>
      </c>
      <c r="J168" s="141" t="s">
        <v>873</v>
      </c>
      <c r="K168" s="140">
        <v>-15085</v>
      </c>
      <c r="L168" s="140" t="s">
        <v>874</v>
      </c>
      <c r="M168" s="141" t="s">
        <v>2324</v>
      </c>
      <c r="N168" s="141"/>
      <c r="O168" s="142" t="s">
        <v>637</v>
      </c>
      <c r="P168" s="142" t="s">
        <v>843</v>
      </c>
    </row>
    <row r="169" spans="1:16" ht="12.75" customHeight="1" thickBot="1" x14ac:dyDescent="0.25">
      <c r="A169" s="131" t="str">
        <f t="shared" si="12"/>
        <v> HABZ 74 </v>
      </c>
      <c r="B169" s="16" t="str">
        <f t="shared" si="13"/>
        <v>I</v>
      </c>
      <c r="C169" s="131">
        <f t="shared" si="14"/>
        <v>41973.330999999998</v>
      </c>
      <c r="D169" s="12" t="str">
        <f t="shared" si="15"/>
        <v>vis</v>
      </c>
      <c r="E169" s="139">
        <f>VLOOKUP(C169,'Active 1'!C$21:E$973,3,FALSE)</f>
        <v>-19901.023725272433</v>
      </c>
      <c r="F169" s="16" t="s">
        <v>1907</v>
      </c>
      <c r="G169" s="12" t="str">
        <f t="shared" si="16"/>
        <v>41973.331</v>
      </c>
      <c r="H169" s="131">
        <f t="shared" si="17"/>
        <v>-15023</v>
      </c>
      <c r="I169" s="140" t="s">
        <v>884</v>
      </c>
      <c r="J169" s="141" t="s">
        <v>885</v>
      </c>
      <c r="K169" s="140">
        <v>-15023</v>
      </c>
      <c r="L169" s="140" t="s">
        <v>691</v>
      </c>
      <c r="M169" s="141" t="s">
        <v>2320</v>
      </c>
      <c r="N169" s="141"/>
      <c r="O169" s="142" t="s">
        <v>2640</v>
      </c>
      <c r="P169" s="142" t="s">
        <v>2641</v>
      </c>
    </row>
    <row r="170" spans="1:16" ht="12.75" customHeight="1" thickBot="1" x14ac:dyDescent="0.25">
      <c r="A170" s="131" t="str">
        <f t="shared" si="12"/>
        <v> BBS 12 </v>
      </c>
      <c r="B170" s="16" t="str">
        <f t="shared" si="13"/>
        <v>I</v>
      </c>
      <c r="C170" s="131">
        <f t="shared" si="14"/>
        <v>41997.228999999999</v>
      </c>
      <c r="D170" s="12" t="str">
        <f t="shared" si="15"/>
        <v>vis</v>
      </c>
      <c r="E170" s="139">
        <f>VLOOKUP(C170,'Active 1'!C$21:E$973,3,FALSE)</f>
        <v>-19863.025765249949</v>
      </c>
      <c r="F170" s="16" t="s">
        <v>1907</v>
      </c>
      <c r="G170" s="12" t="str">
        <f t="shared" si="16"/>
        <v>41997.229</v>
      </c>
      <c r="H170" s="131">
        <f t="shared" si="17"/>
        <v>-14985</v>
      </c>
      <c r="I170" s="140" t="s">
        <v>902</v>
      </c>
      <c r="J170" s="141" t="s">
        <v>3725</v>
      </c>
      <c r="K170" s="140">
        <v>-14985</v>
      </c>
      <c r="L170" s="140" t="s">
        <v>646</v>
      </c>
      <c r="M170" s="141" t="s">
        <v>2324</v>
      </c>
      <c r="N170" s="141"/>
      <c r="O170" s="142" t="s">
        <v>3726</v>
      </c>
      <c r="P170" s="142" t="s">
        <v>3727</v>
      </c>
    </row>
    <row r="171" spans="1:16" ht="12.75" customHeight="1" thickBot="1" x14ac:dyDescent="0.25">
      <c r="A171" s="131" t="str">
        <f t="shared" si="12"/>
        <v> BBS 12 </v>
      </c>
      <c r="B171" s="16" t="str">
        <f t="shared" si="13"/>
        <v>I</v>
      </c>
      <c r="C171" s="131">
        <f t="shared" si="14"/>
        <v>41997.231</v>
      </c>
      <c r="D171" s="12" t="str">
        <f t="shared" si="15"/>
        <v>vis</v>
      </c>
      <c r="E171" s="139">
        <f>VLOOKUP(C171,'Active 1'!C$21:E$973,3,FALSE)</f>
        <v>-19863.022585238228</v>
      </c>
      <c r="F171" s="16" t="s">
        <v>1907</v>
      </c>
      <c r="G171" s="12" t="str">
        <f t="shared" si="16"/>
        <v>41997.231</v>
      </c>
      <c r="H171" s="131">
        <f t="shared" si="17"/>
        <v>-14985</v>
      </c>
      <c r="I171" s="140" t="s">
        <v>3728</v>
      </c>
      <c r="J171" s="141" t="s">
        <v>3729</v>
      </c>
      <c r="K171" s="140">
        <v>-14985</v>
      </c>
      <c r="L171" s="140" t="s">
        <v>468</v>
      </c>
      <c r="M171" s="141" t="s">
        <v>2324</v>
      </c>
      <c r="N171" s="141"/>
      <c r="O171" s="142" t="s">
        <v>3730</v>
      </c>
      <c r="P171" s="142" t="s">
        <v>3727</v>
      </c>
    </row>
    <row r="172" spans="1:16" ht="12.75" customHeight="1" thickBot="1" x14ac:dyDescent="0.25">
      <c r="A172" s="131" t="str">
        <f t="shared" si="12"/>
        <v>IBVS 1409 </v>
      </c>
      <c r="B172" s="16" t="str">
        <f t="shared" si="13"/>
        <v>II</v>
      </c>
      <c r="C172" s="131">
        <f t="shared" si="14"/>
        <v>42011.385199999997</v>
      </c>
      <c r="D172" s="12" t="str">
        <f t="shared" si="15"/>
        <v>vis</v>
      </c>
      <c r="E172" s="139">
        <f>VLOOKUP(C172,'Active 1'!C$21:E$973,3,FALSE)</f>
        <v>-19840.517324306347</v>
      </c>
      <c r="F172" s="16" t="s">
        <v>1907</v>
      </c>
      <c r="G172" s="12" t="str">
        <f t="shared" si="16"/>
        <v>42011.3852</v>
      </c>
      <c r="H172" s="131">
        <f t="shared" si="17"/>
        <v>-14962.5</v>
      </c>
      <c r="I172" s="140" t="s">
        <v>3733</v>
      </c>
      <c r="J172" s="141" t="s">
        <v>3734</v>
      </c>
      <c r="K172" s="140">
        <v>-14962.5</v>
      </c>
      <c r="L172" s="140" t="s">
        <v>864</v>
      </c>
      <c r="M172" s="141" t="s">
        <v>2477</v>
      </c>
      <c r="N172" s="141" t="s">
        <v>2478</v>
      </c>
      <c r="O172" s="142" t="s">
        <v>752</v>
      </c>
      <c r="P172" s="143" t="s">
        <v>753</v>
      </c>
    </row>
    <row r="173" spans="1:16" ht="12.75" customHeight="1" thickBot="1" x14ac:dyDescent="0.25">
      <c r="A173" s="131" t="str">
        <f t="shared" si="12"/>
        <v> BBS 13 </v>
      </c>
      <c r="B173" s="16" t="str">
        <f t="shared" si="13"/>
        <v>I</v>
      </c>
      <c r="C173" s="131">
        <f t="shared" si="14"/>
        <v>42036.245999999999</v>
      </c>
      <c r="D173" s="12" t="str">
        <f t="shared" si="15"/>
        <v>vis</v>
      </c>
      <c r="E173" s="139">
        <f>VLOOKUP(C173,'Active 1'!C$21:E$973,3,FALSE)</f>
        <v>-19800.98850664265</v>
      </c>
      <c r="F173" s="16" t="s">
        <v>1907</v>
      </c>
      <c r="G173" s="12" t="str">
        <f t="shared" si="16"/>
        <v>42036.246</v>
      </c>
      <c r="H173" s="131">
        <f t="shared" si="17"/>
        <v>-14923</v>
      </c>
      <c r="I173" s="140" t="s">
        <v>3737</v>
      </c>
      <c r="J173" s="141" t="s">
        <v>3738</v>
      </c>
      <c r="K173" s="140">
        <v>-14923</v>
      </c>
      <c r="L173" s="140" t="s">
        <v>3739</v>
      </c>
      <c r="M173" s="141" t="s">
        <v>2324</v>
      </c>
      <c r="N173" s="141"/>
      <c r="O173" s="142" t="s">
        <v>785</v>
      </c>
      <c r="P173" s="142" t="s">
        <v>3740</v>
      </c>
    </row>
    <row r="174" spans="1:16" ht="12.75" customHeight="1" thickBot="1" x14ac:dyDescent="0.25">
      <c r="A174" s="131" t="str">
        <f t="shared" si="12"/>
        <v> BBS 14 </v>
      </c>
      <c r="B174" s="16" t="str">
        <f t="shared" si="13"/>
        <v>I</v>
      </c>
      <c r="C174" s="131">
        <f t="shared" si="14"/>
        <v>42090.315000000002</v>
      </c>
      <c r="D174" s="12" t="str">
        <f t="shared" si="15"/>
        <v>vis</v>
      </c>
      <c r="E174" s="139">
        <f>VLOOKUP(C174,'Active 1'!C$21:E$973,3,FALSE)</f>
        <v>-19715.018479843096</v>
      </c>
      <c r="F174" s="16" t="s">
        <v>1907</v>
      </c>
      <c r="G174" s="12" t="str">
        <f t="shared" si="16"/>
        <v>42090.315</v>
      </c>
      <c r="H174" s="131">
        <f t="shared" si="17"/>
        <v>-14837</v>
      </c>
      <c r="I174" s="140" t="s">
        <v>3746</v>
      </c>
      <c r="J174" s="141" t="s">
        <v>3747</v>
      </c>
      <c r="K174" s="140">
        <v>-14837</v>
      </c>
      <c r="L174" s="140" t="s">
        <v>829</v>
      </c>
      <c r="M174" s="141" t="s">
        <v>2324</v>
      </c>
      <c r="N174" s="141"/>
      <c r="O174" s="142" t="s">
        <v>3748</v>
      </c>
      <c r="P174" s="142" t="s">
        <v>3749</v>
      </c>
    </row>
    <row r="175" spans="1:16" ht="12.75" customHeight="1" thickBot="1" x14ac:dyDescent="0.25">
      <c r="A175" s="131" t="str">
        <f t="shared" si="12"/>
        <v> BBS 14 </v>
      </c>
      <c r="B175" s="16" t="str">
        <f t="shared" si="13"/>
        <v>I</v>
      </c>
      <c r="C175" s="131">
        <f t="shared" si="14"/>
        <v>42090.315000000002</v>
      </c>
      <c r="D175" s="12" t="str">
        <f t="shared" si="15"/>
        <v>vis</v>
      </c>
      <c r="E175" s="139">
        <f>VLOOKUP(C175,'Active 1'!C$21:E$973,3,FALSE)</f>
        <v>-19715.018479843096</v>
      </c>
      <c r="F175" s="16" t="s">
        <v>1907</v>
      </c>
      <c r="G175" s="12" t="str">
        <f t="shared" si="16"/>
        <v>42090.315</v>
      </c>
      <c r="H175" s="131">
        <f t="shared" si="17"/>
        <v>-14837</v>
      </c>
      <c r="I175" s="140" t="s">
        <v>3746</v>
      </c>
      <c r="J175" s="141" t="s">
        <v>3747</v>
      </c>
      <c r="K175" s="140">
        <v>-14837</v>
      </c>
      <c r="L175" s="140" t="s">
        <v>829</v>
      </c>
      <c r="M175" s="141" t="s">
        <v>2324</v>
      </c>
      <c r="N175" s="141"/>
      <c r="O175" s="142" t="s">
        <v>3730</v>
      </c>
      <c r="P175" s="142" t="s">
        <v>3749</v>
      </c>
    </row>
    <row r="176" spans="1:16" ht="12.75" customHeight="1" thickBot="1" x14ac:dyDescent="0.25">
      <c r="A176" s="131" t="str">
        <f t="shared" si="12"/>
        <v> BBS 14 </v>
      </c>
      <c r="B176" s="16" t="str">
        <f t="shared" si="13"/>
        <v>I</v>
      </c>
      <c r="C176" s="131">
        <f t="shared" si="14"/>
        <v>42090.317999999999</v>
      </c>
      <c r="D176" s="12" t="str">
        <f t="shared" si="15"/>
        <v>vis</v>
      </c>
      <c r="E176" s="139">
        <f>VLOOKUP(C176,'Active 1'!C$21:E$973,3,FALSE)</f>
        <v>-19715.013709825525</v>
      </c>
      <c r="F176" s="16" t="s">
        <v>1907</v>
      </c>
      <c r="G176" s="12" t="str">
        <f t="shared" si="16"/>
        <v>42090.318</v>
      </c>
      <c r="H176" s="131">
        <f t="shared" si="17"/>
        <v>-14837</v>
      </c>
      <c r="I176" s="140" t="s">
        <v>3750</v>
      </c>
      <c r="J176" s="141" t="s">
        <v>3751</v>
      </c>
      <c r="K176" s="140">
        <v>-14837</v>
      </c>
      <c r="L176" s="140" t="s">
        <v>603</v>
      </c>
      <c r="M176" s="141" t="s">
        <v>2324</v>
      </c>
      <c r="N176" s="141"/>
      <c r="O176" s="142" t="s">
        <v>473</v>
      </c>
      <c r="P176" s="142" t="s">
        <v>3749</v>
      </c>
    </row>
    <row r="177" spans="1:16" ht="12.75" customHeight="1" thickBot="1" x14ac:dyDescent="0.25">
      <c r="A177" s="131" t="str">
        <f t="shared" si="12"/>
        <v> BBS 16 </v>
      </c>
      <c r="B177" s="16" t="str">
        <f t="shared" si="13"/>
        <v>I</v>
      </c>
      <c r="C177" s="131">
        <f t="shared" si="14"/>
        <v>42254.472000000002</v>
      </c>
      <c r="D177" s="12" t="str">
        <f t="shared" si="15"/>
        <v>vis</v>
      </c>
      <c r="E177" s="139">
        <f>VLOOKUP(C177,'Active 1'!C$21:E$973,3,FALSE)</f>
        <v>-19454.007888019067</v>
      </c>
      <c r="F177" s="16" t="s">
        <v>1907</v>
      </c>
      <c r="G177" s="12" t="str">
        <f t="shared" si="16"/>
        <v>42254.472</v>
      </c>
      <c r="H177" s="131">
        <f t="shared" si="17"/>
        <v>-14576</v>
      </c>
      <c r="I177" s="140" t="s">
        <v>3752</v>
      </c>
      <c r="J177" s="141" t="s">
        <v>3753</v>
      </c>
      <c r="K177" s="140">
        <v>-14576</v>
      </c>
      <c r="L177" s="140" t="s">
        <v>874</v>
      </c>
      <c r="M177" s="141" t="s">
        <v>2324</v>
      </c>
      <c r="N177" s="141"/>
      <c r="O177" s="142" t="s">
        <v>637</v>
      </c>
      <c r="P177" s="142" t="s">
        <v>3754</v>
      </c>
    </row>
    <row r="178" spans="1:16" ht="12.75" customHeight="1" thickBot="1" x14ac:dyDescent="0.25">
      <c r="A178" s="131" t="str">
        <f t="shared" si="12"/>
        <v> BBS 17 </v>
      </c>
      <c r="B178" s="16" t="str">
        <f t="shared" si="13"/>
        <v>I</v>
      </c>
      <c r="C178" s="131">
        <f t="shared" si="14"/>
        <v>42266.411</v>
      </c>
      <c r="D178" s="12" t="str">
        <f t="shared" si="15"/>
        <v>vis</v>
      </c>
      <c r="E178" s="139">
        <f>VLOOKUP(C178,'Active 1'!C$21:E$973,3,FALSE)</f>
        <v>-19435.024808066421</v>
      </c>
      <c r="F178" s="16" t="s">
        <v>1907</v>
      </c>
      <c r="G178" s="12" t="str">
        <f t="shared" si="16"/>
        <v>42266.411</v>
      </c>
      <c r="H178" s="131">
        <f t="shared" si="17"/>
        <v>-14557</v>
      </c>
      <c r="I178" s="140" t="s">
        <v>3755</v>
      </c>
      <c r="J178" s="141" t="s">
        <v>3756</v>
      </c>
      <c r="K178" s="140">
        <v>-14557</v>
      </c>
      <c r="L178" s="140" t="s">
        <v>592</v>
      </c>
      <c r="M178" s="141" t="s">
        <v>2324</v>
      </c>
      <c r="N178" s="141"/>
      <c r="O178" s="142" t="s">
        <v>785</v>
      </c>
      <c r="P178" s="142" t="s">
        <v>3757</v>
      </c>
    </row>
    <row r="179" spans="1:16" ht="12.75" customHeight="1" thickBot="1" x14ac:dyDescent="0.25">
      <c r="A179" s="131" t="str">
        <f t="shared" si="12"/>
        <v> BBS 17 </v>
      </c>
      <c r="B179" s="16" t="str">
        <f t="shared" si="13"/>
        <v>I</v>
      </c>
      <c r="C179" s="131">
        <f t="shared" si="14"/>
        <v>42288.430999999997</v>
      </c>
      <c r="D179" s="12" t="str">
        <f t="shared" si="15"/>
        <v>vis</v>
      </c>
      <c r="E179" s="139">
        <f>VLOOKUP(C179,'Active 1'!C$21:E$973,3,FALSE)</f>
        <v>-19400.012879047466</v>
      </c>
      <c r="F179" s="16" t="s">
        <v>1907</v>
      </c>
      <c r="G179" s="12" t="str">
        <f t="shared" si="16"/>
        <v>42288.431</v>
      </c>
      <c r="H179" s="131">
        <f t="shared" si="17"/>
        <v>-14522</v>
      </c>
      <c r="I179" s="140" t="s">
        <v>952</v>
      </c>
      <c r="J179" s="141" t="s">
        <v>953</v>
      </c>
      <c r="K179" s="140">
        <v>-14522</v>
      </c>
      <c r="L179" s="140" t="s">
        <v>954</v>
      </c>
      <c r="M179" s="141" t="s">
        <v>2324</v>
      </c>
      <c r="N179" s="141"/>
      <c r="O179" s="142" t="s">
        <v>624</v>
      </c>
      <c r="P179" s="142" t="s">
        <v>3757</v>
      </c>
    </row>
    <row r="180" spans="1:16" ht="12.75" customHeight="1" thickBot="1" x14ac:dyDescent="0.25">
      <c r="A180" s="131" t="str">
        <f t="shared" si="12"/>
        <v> BBS 17 </v>
      </c>
      <c r="B180" s="16" t="str">
        <f t="shared" si="13"/>
        <v>I</v>
      </c>
      <c r="C180" s="131">
        <f t="shared" si="14"/>
        <v>42290.315000000002</v>
      </c>
      <c r="D180" s="12" t="str">
        <f t="shared" si="15"/>
        <v>vis</v>
      </c>
      <c r="E180" s="139">
        <f>VLOOKUP(C180,'Active 1'!C$21:E$973,3,FALSE)</f>
        <v>-19397.017308008781</v>
      </c>
      <c r="F180" s="16" t="s">
        <v>1907</v>
      </c>
      <c r="G180" s="12" t="str">
        <f t="shared" si="16"/>
        <v>42290.315</v>
      </c>
      <c r="H180" s="131">
        <f t="shared" si="17"/>
        <v>-14519</v>
      </c>
      <c r="I180" s="140" t="s">
        <v>955</v>
      </c>
      <c r="J180" s="141" t="s">
        <v>956</v>
      </c>
      <c r="K180" s="140">
        <v>-14519</v>
      </c>
      <c r="L180" s="140" t="s">
        <v>603</v>
      </c>
      <c r="M180" s="141" t="s">
        <v>2324</v>
      </c>
      <c r="N180" s="141"/>
      <c r="O180" s="142" t="s">
        <v>785</v>
      </c>
      <c r="P180" s="142" t="s">
        <v>3757</v>
      </c>
    </row>
    <row r="181" spans="1:16" ht="12.75" customHeight="1" thickBot="1" x14ac:dyDescent="0.25">
      <c r="A181" s="131" t="str">
        <f t="shared" si="12"/>
        <v>IBVS 1143 </v>
      </c>
      <c r="B181" s="16" t="str">
        <f t="shared" si="13"/>
        <v>I</v>
      </c>
      <c r="C181" s="131">
        <f t="shared" si="14"/>
        <v>42317.361100000002</v>
      </c>
      <c r="D181" s="12" t="str">
        <f t="shared" si="15"/>
        <v>vis</v>
      </c>
      <c r="E181" s="139">
        <f>VLOOKUP(C181,'Active 1'!C$21:E$973,3,FALSE)</f>
        <v>-19354.01385054104</v>
      </c>
      <c r="F181" s="16" t="s">
        <v>1907</v>
      </c>
      <c r="G181" s="12" t="str">
        <f t="shared" si="16"/>
        <v>42317.3611</v>
      </c>
      <c r="H181" s="131">
        <f t="shared" si="17"/>
        <v>-14476</v>
      </c>
      <c r="I181" s="140" t="s">
        <v>970</v>
      </c>
      <c r="J181" s="141" t="s">
        <v>971</v>
      </c>
      <c r="K181" s="140">
        <v>-14476</v>
      </c>
      <c r="L181" s="140" t="s">
        <v>972</v>
      </c>
      <c r="M181" s="141" t="s">
        <v>2477</v>
      </c>
      <c r="N181" s="141" t="s">
        <v>2478</v>
      </c>
      <c r="O181" s="142" t="s">
        <v>973</v>
      </c>
      <c r="P181" s="143" t="s">
        <v>974</v>
      </c>
    </row>
    <row r="182" spans="1:16" ht="12.75" customHeight="1" thickBot="1" x14ac:dyDescent="0.25">
      <c r="A182" s="131" t="str">
        <f t="shared" si="12"/>
        <v>IBVS 1143 </v>
      </c>
      <c r="B182" s="16" t="str">
        <f t="shared" si="13"/>
        <v>I</v>
      </c>
      <c r="C182" s="131">
        <f t="shared" si="14"/>
        <v>42317.361100000002</v>
      </c>
      <c r="D182" s="12" t="str">
        <f t="shared" si="15"/>
        <v>vis</v>
      </c>
      <c r="E182" s="139">
        <f>VLOOKUP(C182,'Active 1'!C$21:E$973,3,FALSE)</f>
        <v>-19354.01385054104</v>
      </c>
      <c r="F182" s="16" t="s">
        <v>1907</v>
      </c>
      <c r="G182" s="12" t="str">
        <f t="shared" si="16"/>
        <v>42317.3611</v>
      </c>
      <c r="H182" s="131">
        <f t="shared" si="17"/>
        <v>-14476</v>
      </c>
      <c r="I182" s="140" t="s">
        <v>970</v>
      </c>
      <c r="J182" s="141" t="s">
        <v>971</v>
      </c>
      <c r="K182" s="140">
        <v>-14476</v>
      </c>
      <c r="L182" s="140" t="s">
        <v>972</v>
      </c>
      <c r="M182" s="141" t="s">
        <v>2477</v>
      </c>
      <c r="N182" s="141" t="s">
        <v>2478</v>
      </c>
      <c r="O182" s="142" t="s">
        <v>849</v>
      </c>
      <c r="P182" s="143" t="s">
        <v>974</v>
      </c>
    </row>
    <row r="183" spans="1:16" ht="12.75" customHeight="1" thickBot="1" x14ac:dyDescent="0.25">
      <c r="A183" s="131" t="str">
        <f t="shared" si="12"/>
        <v>IBVS 1409 </v>
      </c>
      <c r="B183" s="16" t="str">
        <f t="shared" si="13"/>
        <v>I</v>
      </c>
      <c r="C183" s="131">
        <f t="shared" si="14"/>
        <v>42329.309200000003</v>
      </c>
      <c r="D183" s="12" t="str">
        <f t="shared" si="15"/>
        <v>vis</v>
      </c>
      <c r="E183" s="139">
        <f>VLOOKUP(C183,'Active 1'!C$21:E$973,3,FALSE)</f>
        <v>-19335.01630153507</v>
      </c>
      <c r="F183" s="16" t="s">
        <v>1907</v>
      </c>
      <c r="G183" s="12" t="str">
        <f t="shared" si="16"/>
        <v>42329.3092</v>
      </c>
      <c r="H183" s="131">
        <f t="shared" si="17"/>
        <v>-14457</v>
      </c>
      <c r="I183" s="140" t="s">
        <v>978</v>
      </c>
      <c r="J183" s="141" t="s">
        <v>979</v>
      </c>
      <c r="K183" s="140">
        <v>-14457</v>
      </c>
      <c r="L183" s="140" t="s">
        <v>980</v>
      </c>
      <c r="M183" s="141" t="s">
        <v>2477</v>
      </c>
      <c r="N183" s="141" t="s">
        <v>2478</v>
      </c>
      <c r="O183" s="142" t="s">
        <v>752</v>
      </c>
      <c r="P183" s="143" t="s">
        <v>753</v>
      </c>
    </row>
    <row r="184" spans="1:16" ht="12.75" customHeight="1" thickBot="1" x14ac:dyDescent="0.25">
      <c r="A184" s="131" t="str">
        <f t="shared" si="12"/>
        <v>IBVS 1409 </v>
      </c>
      <c r="B184" s="16" t="str">
        <f t="shared" si="13"/>
        <v>I</v>
      </c>
      <c r="C184" s="131">
        <f t="shared" si="14"/>
        <v>42330.567499999997</v>
      </c>
      <c r="D184" s="12" t="str">
        <f t="shared" si="15"/>
        <v>vis</v>
      </c>
      <c r="E184" s="139">
        <f>VLOOKUP(C184,'Active 1'!C$21:E$973,3,FALSE)</f>
        <v>-19333.015597162481</v>
      </c>
      <c r="F184" s="16" t="s">
        <v>1907</v>
      </c>
      <c r="G184" s="12" t="str">
        <f t="shared" si="16"/>
        <v>42330.5675</v>
      </c>
      <c r="H184" s="131">
        <f t="shared" si="17"/>
        <v>-14455</v>
      </c>
      <c r="I184" s="140" t="s">
        <v>981</v>
      </c>
      <c r="J184" s="141" t="s">
        <v>982</v>
      </c>
      <c r="K184" s="140">
        <v>-14455</v>
      </c>
      <c r="L184" s="140" t="s">
        <v>3792</v>
      </c>
      <c r="M184" s="141" t="s">
        <v>2477</v>
      </c>
      <c r="N184" s="141" t="s">
        <v>2478</v>
      </c>
      <c r="O184" s="142" t="s">
        <v>752</v>
      </c>
      <c r="P184" s="143" t="s">
        <v>753</v>
      </c>
    </row>
    <row r="185" spans="1:16" ht="12.75" customHeight="1" thickBot="1" x14ac:dyDescent="0.25">
      <c r="A185" s="131" t="str">
        <f t="shared" si="12"/>
        <v>IBVS 1409 </v>
      </c>
      <c r="B185" s="16" t="str">
        <f t="shared" si="13"/>
        <v>II</v>
      </c>
      <c r="C185" s="131">
        <f t="shared" si="14"/>
        <v>42338.423999999999</v>
      </c>
      <c r="D185" s="12" t="str">
        <f t="shared" si="15"/>
        <v>vis</v>
      </c>
      <c r="E185" s="139">
        <f>VLOOKUP(C185,'Active 1'!C$21:E$973,3,FALSE)</f>
        <v>-19320.523716129897</v>
      </c>
      <c r="F185" s="16" t="s">
        <v>1907</v>
      </c>
      <c r="G185" s="12" t="str">
        <f t="shared" si="16"/>
        <v>42338.4240</v>
      </c>
      <c r="H185" s="131">
        <f t="shared" si="17"/>
        <v>-14442.5</v>
      </c>
      <c r="I185" s="140" t="s">
        <v>3797</v>
      </c>
      <c r="J185" s="141" t="s">
        <v>3798</v>
      </c>
      <c r="K185" s="140">
        <v>-14442.5</v>
      </c>
      <c r="L185" s="140" t="s">
        <v>883</v>
      </c>
      <c r="M185" s="141" t="s">
        <v>2477</v>
      </c>
      <c r="N185" s="141" t="s">
        <v>2478</v>
      </c>
      <c r="O185" s="142" t="s">
        <v>752</v>
      </c>
      <c r="P185" s="143" t="s">
        <v>753</v>
      </c>
    </row>
    <row r="186" spans="1:16" ht="12.75" customHeight="1" thickBot="1" x14ac:dyDescent="0.25">
      <c r="A186" s="131" t="str">
        <f t="shared" si="12"/>
        <v> BBS 18 </v>
      </c>
      <c r="B186" s="16" t="str">
        <f t="shared" si="13"/>
        <v>I</v>
      </c>
      <c r="C186" s="131">
        <f t="shared" si="14"/>
        <v>42339.366999999998</v>
      </c>
      <c r="D186" s="12" t="str">
        <f t="shared" si="15"/>
        <v>vis</v>
      </c>
      <c r="E186" s="139">
        <f>VLOOKUP(C186,'Active 1'!C$21:E$973,3,FALSE)</f>
        <v>-19319.024340604701</v>
      </c>
      <c r="F186" s="16" t="s">
        <v>1907</v>
      </c>
      <c r="G186" s="12" t="str">
        <f t="shared" si="16"/>
        <v>42339.367</v>
      </c>
      <c r="H186" s="131">
        <f t="shared" si="17"/>
        <v>-14441</v>
      </c>
      <c r="I186" s="140" t="s">
        <v>3799</v>
      </c>
      <c r="J186" s="141" t="s">
        <v>3800</v>
      </c>
      <c r="K186" s="140">
        <v>-14441</v>
      </c>
      <c r="L186" s="140" t="s">
        <v>660</v>
      </c>
      <c r="M186" s="141" t="s">
        <v>2324</v>
      </c>
      <c r="N186" s="141"/>
      <c r="O186" s="142" t="s">
        <v>785</v>
      </c>
      <c r="P186" s="142" t="s">
        <v>3801</v>
      </c>
    </row>
    <row r="187" spans="1:16" ht="12.75" customHeight="1" thickBot="1" x14ac:dyDescent="0.25">
      <c r="A187" s="131" t="str">
        <f t="shared" si="12"/>
        <v>IBVS 1409 </v>
      </c>
      <c r="B187" s="16" t="str">
        <f t="shared" si="13"/>
        <v>I</v>
      </c>
      <c r="C187" s="131">
        <f t="shared" si="14"/>
        <v>42339.370999999999</v>
      </c>
      <c r="D187" s="12" t="str">
        <f t="shared" si="15"/>
        <v>vis</v>
      </c>
      <c r="E187" s="139">
        <f>VLOOKUP(C187,'Active 1'!C$21:E$973,3,FALSE)</f>
        <v>-19319.017980581262</v>
      </c>
      <c r="F187" s="16" t="s">
        <v>1907</v>
      </c>
      <c r="G187" s="12" t="str">
        <f t="shared" si="16"/>
        <v>42339.3710</v>
      </c>
      <c r="H187" s="131">
        <f t="shared" si="17"/>
        <v>-14441</v>
      </c>
      <c r="I187" s="140" t="s">
        <v>3802</v>
      </c>
      <c r="J187" s="141" t="s">
        <v>3803</v>
      </c>
      <c r="K187" s="140">
        <v>-14441</v>
      </c>
      <c r="L187" s="140" t="s">
        <v>3804</v>
      </c>
      <c r="M187" s="141" t="s">
        <v>2477</v>
      </c>
      <c r="N187" s="141" t="s">
        <v>2478</v>
      </c>
      <c r="O187" s="142" t="s">
        <v>752</v>
      </c>
      <c r="P187" s="143" t="s">
        <v>753</v>
      </c>
    </row>
    <row r="188" spans="1:16" ht="12.75" customHeight="1" thickBot="1" x14ac:dyDescent="0.25">
      <c r="A188" s="131" t="str">
        <f t="shared" si="12"/>
        <v> BBS 18 </v>
      </c>
      <c r="B188" s="16" t="str">
        <f t="shared" si="13"/>
        <v>I</v>
      </c>
      <c r="C188" s="131">
        <f t="shared" si="14"/>
        <v>42363.264999999999</v>
      </c>
      <c r="D188" s="12" t="str">
        <f t="shared" si="15"/>
        <v>vis</v>
      </c>
      <c r="E188" s="139">
        <f>VLOOKUP(C188,'Active 1'!C$21:E$973,3,FALSE)</f>
        <v>-19281.026380582218</v>
      </c>
      <c r="F188" s="16" t="s">
        <v>1907</v>
      </c>
      <c r="G188" s="12" t="str">
        <f t="shared" si="16"/>
        <v>42363.265</v>
      </c>
      <c r="H188" s="131">
        <f t="shared" si="17"/>
        <v>-14403</v>
      </c>
      <c r="I188" s="140" t="s">
        <v>3808</v>
      </c>
      <c r="J188" s="141" t="s">
        <v>3809</v>
      </c>
      <c r="K188" s="140">
        <v>-14403</v>
      </c>
      <c r="L188" s="140" t="s">
        <v>592</v>
      </c>
      <c r="M188" s="141" t="s">
        <v>2324</v>
      </c>
      <c r="N188" s="141"/>
      <c r="O188" s="142" t="s">
        <v>785</v>
      </c>
      <c r="P188" s="142" t="s">
        <v>3801</v>
      </c>
    </row>
    <row r="189" spans="1:16" ht="13.5" thickBot="1" x14ac:dyDescent="0.25">
      <c r="A189" s="131" t="str">
        <f t="shared" si="12"/>
        <v> BBS 18 </v>
      </c>
      <c r="B189" s="16" t="str">
        <f t="shared" si="13"/>
        <v>I</v>
      </c>
      <c r="C189" s="131">
        <f t="shared" si="14"/>
        <v>42363.277000000002</v>
      </c>
      <c r="D189" s="12" t="str">
        <f t="shared" si="15"/>
        <v>vis</v>
      </c>
      <c r="E189" s="139">
        <f>VLOOKUP(C189,'Active 1'!C$21:E$973,3,FALSE)</f>
        <v>-19281.007300511901</v>
      </c>
      <c r="F189" s="16" t="s">
        <v>1907</v>
      </c>
      <c r="G189" s="12" t="str">
        <f t="shared" si="16"/>
        <v>42363.277</v>
      </c>
      <c r="H189" s="131">
        <f t="shared" si="17"/>
        <v>-14403</v>
      </c>
      <c r="I189" s="140" t="s">
        <v>3810</v>
      </c>
      <c r="J189" s="141" t="s">
        <v>3811</v>
      </c>
      <c r="K189" s="140">
        <v>-14403</v>
      </c>
      <c r="L189" s="140" t="s">
        <v>853</v>
      </c>
      <c r="M189" s="141" t="s">
        <v>2324</v>
      </c>
      <c r="N189" s="141"/>
      <c r="O189" s="142" t="s">
        <v>637</v>
      </c>
      <c r="P189" s="142" t="s">
        <v>3801</v>
      </c>
    </row>
    <row r="190" spans="1:16" ht="13.5" thickBot="1" x14ac:dyDescent="0.25">
      <c r="A190" s="131" t="str">
        <f t="shared" si="12"/>
        <v>IBVS 1409 </v>
      </c>
      <c r="B190" s="16" t="str">
        <f t="shared" si="13"/>
        <v>II</v>
      </c>
      <c r="C190" s="131">
        <f t="shared" si="14"/>
        <v>42367.3586</v>
      </c>
      <c r="D190" s="12" t="str">
        <f t="shared" si="15"/>
        <v>vis</v>
      </c>
      <c r="E190" s="139">
        <f>VLOOKUP(C190,'Active 1'!C$21:E$973,3,FALSE)</f>
        <v>-19274.51753259711</v>
      </c>
      <c r="F190" s="16" t="s">
        <v>1907</v>
      </c>
      <c r="G190" s="12" t="str">
        <f t="shared" si="16"/>
        <v>42367.3586</v>
      </c>
      <c r="H190" s="131">
        <f t="shared" si="17"/>
        <v>-14396.5</v>
      </c>
      <c r="I190" s="140" t="s">
        <v>3812</v>
      </c>
      <c r="J190" s="141" t="s">
        <v>3813</v>
      </c>
      <c r="K190" s="140">
        <v>-14396.5</v>
      </c>
      <c r="L190" s="140" t="s">
        <v>3814</v>
      </c>
      <c r="M190" s="141" t="s">
        <v>2477</v>
      </c>
      <c r="N190" s="141" t="s">
        <v>2478</v>
      </c>
      <c r="O190" s="142" t="s">
        <v>752</v>
      </c>
      <c r="P190" s="143" t="s">
        <v>753</v>
      </c>
    </row>
    <row r="191" spans="1:16" ht="13.5" thickBot="1" x14ac:dyDescent="0.25">
      <c r="A191" s="131" t="str">
        <f t="shared" si="12"/>
        <v> BBS 19 </v>
      </c>
      <c r="B191" s="16" t="str">
        <f t="shared" si="13"/>
        <v>I</v>
      </c>
      <c r="C191" s="131">
        <f t="shared" si="14"/>
        <v>42385.281000000003</v>
      </c>
      <c r="D191" s="12" t="str">
        <f t="shared" si="15"/>
        <v>vis</v>
      </c>
      <c r="E191" s="139">
        <f>VLOOKUP(C191,'Active 1'!C$21:E$973,3,FALSE)</f>
        <v>-19246.020811586688</v>
      </c>
      <c r="F191" s="16" t="s">
        <v>1907</v>
      </c>
      <c r="G191" s="12" t="str">
        <f t="shared" si="16"/>
        <v>42385.281</v>
      </c>
      <c r="H191" s="131">
        <f t="shared" si="17"/>
        <v>-14368</v>
      </c>
      <c r="I191" s="140" t="s">
        <v>1015</v>
      </c>
      <c r="J191" s="141" t="s">
        <v>1016</v>
      </c>
      <c r="K191" s="140">
        <v>-14368</v>
      </c>
      <c r="L191" s="140" t="s">
        <v>776</v>
      </c>
      <c r="M191" s="141" t="s">
        <v>2324</v>
      </c>
      <c r="N191" s="141"/>
      <c r="O191" s="142" t="s">
        <v>473</v>
      </c>
      <c r="P191" s="142" t="s">
        <v>1017</v>
      </c>
    </row>
    <row r="192" spans="1:16" ht="13.5" thickBot="1" x14ac:dyDescent="0.25">
      <c r="A192" s="131" t="str">
        <f t="shared" si="12"/>
        <v> BBS 19 </v>
      </c>
      <c r="B192" s="16" t="str">
        <f t="shared" si="13"/>
        <v>I</v>
      </c>
      <c r="C192" s="131">
        <f t="shared" si="14"/>
        <v>42385.292000000001</v>
      </c>
      <c r="D192" s="12" t="str">
        <f t="shared" si="15"/>
        <v>vis</v>
      </c>
      <c r="E192" s="139">
        <f>VLOOKUP(C192,'Active 1'!C$21:E$973,3,FALSE)</f>
        <v>-19246.003321522239</v>
      </c>
      <c r="F192" s="16" t="s">
        <v>1907</v>
      </c>
      <c r="G192" s="12" t="str">
        <f t="shared" si="16"/>
        <v>42385.292</v>
      </c>
      <c r="H192" s="131">
        <f t="shared" si="17"/>
        <v>-14368</v>
      </c>
      <c r="I192" s="140" t="s">
        <v>3839</v>
      </c>
      <c r="J192" s="141" t="s">
        <v>3840</v>
      </c>
      <c r="K192" s="140">
        <v>-14368</v>
      </c>
      <c r="L192" s="140" t="s">
        <v>861</v>
      </c>
      <c r="M192" s="141" t="s">
        <v>2324</v>
      </c>
      <c r="N192" s="141"/>
      <c r="O192" s="142" t="s">
        <v>785</v>
      </c>
      <c r="P192" s="142" t="s">
        <v>1017</v>
      </c>
    </row>
    <row r="193" spans="1:16" ht="13.5" thickBot="1" x14ac:dyDescent="0.25">
      <c r="A193" s="131" t="str">
        <f t="shared" si="12"/>
        <v> BBS 19 </v>
      </c>
      <c r="B193" s="16" t="str">
        <f t="shared" si="13"/>
        <v>I</v>
      </c>
      <c r="C193" s="131">
        <f t="shared" si="14"/>
        <v>42402.258000000002</v>
      </c>
      <c r="D193" s="12" t="str">
        <f t="shared" si="15"/>
        <v>vis</v>
      </c>
      <c r="E193" s="139">
        <f>VLOOKUP(C193,'Active 1'!C$21:E$973,3,FALSE)</f>
        <v>-19219.027282115534</v>
      </c>
      <c r="F193" s="16" t="s">
        <v>1907</v>
      </c>
      <c r="G193" s="12" t="str">
        <f t="shared" si="16"/>
        <v>42402.258</v>
      </c>
      <c r="H193" s="131">
        <f t="shared" si="17"/>
        <v>-14341</v>
      </c>
      <c r="I193" s="140" t="s">
        <v>3845</v>
      </c>
      <c r="J193" s="141" t="s">
        <v>3846</v>
      </c>
      <c r="K193" s="140">
        <v>-14341</v>
      </c>
      <c r="L193" s="140" t="s">
        <v>592</v>
      </c>
      <c r="M193" s="141" t="s">
        <v>2324</v>
      </c>
      <c r="N193" s="141"/>
      <c r="O193" s="142" t="s">
        <v>473</v>
      </c>
      <c r="P193" s="142" t="s">
        <v>1017</v>
      </c>
    </row>
    <row r="194" spans="1:16" ht="13.5" thickBot="1" x14ac:dyDescent="0.25">
      <c r="A194" s="131" t="str">
        <f t="shared" si="12"/>
        <v> BBS 19 </v>
      </c>
      <c r="B194" s="16" t="str">
        <f t="shared" si="13"/>
        <v>I</v>
      </c>
      <c r="C194" s="131">
        <f t="shared" si="14"/>
        <v>42402.264999999999</v>
      </c>
      <c r="D194" s="12" t="str">
        <f t="shared" si="15"/>
        <v>vis</v>
      </c>
      <c r="E194" s="139">
        <f>VLOOKUP(C194,'Active 1'!C$21:E$973,3,FALSE)</f>
        <v>-19219.016152074524</v>
      </c>
      <c r="F194" s="16" t="s">
        <v>1907</v>
      </c>
      <c r="G194" s="12" t="str">
        <f t="shared" si="16"/>
        <v>42402.265</v>
      </c>
      <c r="H194" s="131">
        <f t="shared" si="17"/>
        <v>-14341</v>
      </c>
      <c r="I194" s="140" t="s">
        <v>3850</v>
      </c>
      <c r="J194" s="141" t="s">
        <v>3851</v>
      </c>
      <c r="K194" s="140">
        <v>-14341</v>
      </c>
      <c r="L194" s="140" t="s">
        <v>954</v>
      </c>
      <c r="M194" s="141" t="s">
        <v>2324</v>
      </c>
      <c r="N194" s="141"/>
      <c r="O194" s="142" t="s">
        <v>624</v>
      </c>
      <c r="P194" s="142" t="s">
        <v>1017</v>
      </c>
    </row>
    <row r="195" spans="1:16" ht="13.5" thickBot="1" x14ac:dyDescent="0.25">
      <c r="A195" s="131" t="str">
        <f t="shared" si="12"/>
        <v> BBS 19 </v>
      </c>
      <c r="B195" s="16" t="str">
        <f t="shared" si="13"/>
        <v>I</v>
      </c>
      <c r="C195" s="131">
        <f t="shared" si="14"/>
        <v>42402.267</v>
      </c>
      <c r="D195" s="12" t="str">
        <f t="shared" si="15"/>
        <v>vis</v>
      </c>
      <c r="E195" s="139">
        <f>VLOOKUP(C195,'Active 1'!C$21:E$973,3,FALSE)</f>
        <v>-19219.012972062807</v>
      </c>
      <c r="F195" s="16" t="s">
        <v>1907</v>
      </c>
      <c r="G195" s="12" t="str">
        <f t="shared" si="16"/>
        <v>42402.267</v>
      </c>
      <c r="H195" s="131">
        <f t="shared" si="17"/>
        <v>-14341</v>
      </c>
      <c r="I195" s="140" t="s">
        <v>3852</v>
      </c>
      <c r="J195" s="141" t="s">
        <v>3853</v>
      </c>
      <c r="K195" s="140">
        <v>-14341</v>
      </c>
      <c r="L195" s="140" t="s">
        <v>836</v>
      </c>
      <c r="M195" s="141" t="s">
        <v>2324</v>
      </c>
      <c r="N195" s="141"/>
      <c r="O195" s="142" t="s">
        <v>785</v>
      </c>
      <c r="P195" s="142" t="s">
        <v>1017</v>
      </c>
    </row>
    <row r="196" spans="1:16" ht="13.5" thickBot="1" x14ac:dyDescent="0.25">
      <c r="A196" s="131" t="str">
        <f t="shared" si="12"/>
        <v> BBS 20 </v>
      </c>
      <c r="B196" s="16" t="str">
        <f t="shared" si="13"/>
        <v>I</v>
      </c>
      <c r="C196" s="131">
        <f t="shared" si="14"/>
        <v>42424.281000000003</v>
      </c>
      <c r="D196" s="12" t="str">
        <f t="shared" si="15"/>
        <v>vis</v>
      </c>
      <c r="E196" s="139">
        <f>VLOOKUP(C196,'Active 1'!C$21:E$973,3,FALSE)</f>
        <v>-19184.010583078998</v>
      </c>
      <c r="F196" s="16" t="s">
        <v>1907</v>
      </c>
      <c r="G196" s="12" t="str">
        <f t="shared" si="16"/>
        <v>42424.281</v>
      </c>
      <c r="H196" s="131">
        <f t="shared" si="17"/>
        <v>-14306</v>
      </c>
      <c r="I196" s="140" t="s">
        <v>3856</v>
      </c>
      <c r="J196" s="141" t="s">
        <v>3857</v>
      </c>
      <c r="K196" s="140">
        <v>-14306</v>
      </c>
      <c r="L196" s="140" t="s">
        <v>874</v>
      </c>
      <c r="M196" s="141" t="s">
        <v>2324</v>
      </c>
      <c r="N196" s="141"/>
      <c r="O196" s="142" t="s">
        <v>637</v>
      </c>
      <c r="P196" s="142" t="s">
        <v>3858</v>
      </c>
    </row>
    <row r="197" spans="1:16" ht="13.5" thickBot="1" x14ac:dyDescent="0.25">
      <c r="A197" s="131" t="str">
        <f t="shared" si="12"/>
        <v> BBS 20 </v>
      </c>
      <c r="B197" s="16" t="str">
        <f t="shared" si="13"/>
        <v>I</v>
      </c>
      <c r="C197" s="131">
        <f t="shared" si="14"/>
        <v>42424.294000000002</v>
      </c>
      <c r="D197" s="12" t="str">
        <f t="shared" si="15"/>
        <v>vis</v>
      </c>
      <c r="E197" s="139">
        <f>VLOOKUP(C197,'Active 1'!C$21:E$973,3,FALSE)</f>
        <v>-19183.989913002828</v>
      </c>
      <c r="F197" s="16" t="s">
        <v>1907</v>
      </c>
      <c r="G197" s="12" t="str">
        <f t="shared" si="16"/>
        <v>42424.294</v>
      </c>
      <c r="H197" s="131">
        <f t="shared" si="17"/>
        <v>-14306</v>
      </c>
      <c r="I197" s="140" t="s">
        <v>3859</v>
      </c>
      <c r="J197" s="141" t="s">
        <v>3860</v>
      </c>
      <c r="K197" s="140">
        <v>-14306</v>
      </c>
      <c r="L197" s="140" t="s">
        <v>3861</v>
      </c>
      <c r="M197" s="141" t="s">
        <v>2324</v>
      </c>
      <c r="N197" s="141"/>
      <c r="O197" s="142" t="s">
        <v>785</v>
      </c>
      <c r="P197" s="142" t="s">
        <v>3858</v>
      </c>
    </row>
    <row r="198" spans="1:16" ht="13.5" thickBot="1" x14ac:dyDescent="0.25">
      <c r="A198" s="131" t="str">
        <f t="shared" si="12"/>
        <v> BBS 20 </v>
      </c>
      <c r="B198" s="16" t="str">
        <f t="shared" si="13"/>
        <v>I</v>
      </c>
      <c r="C198" s="131">
        <f t="shared" si="14"/>
        <v>42439.370999999999</v>
      </c>
      <c r="D198" s="12" t="str">
        <f t="shared" si="15"/>
        <v>vis</v>
      </c>
      <c r="E198" s="139">
        <f>VLOOKUP(C198,'Active 1'!C$21:E$973,3,FALSE)</f>
        <v>-19160.017394664104</v>
      </c>
      <c r="F198" s="16" t="s">
        <v>1907</v>
      </c>
      <c r="G198" s="12" t="str">
        <f t="shared" si="16"/>
        <v>42439.371</v>
      </c>
      <c r="H198" s="131">
        <f t="shared" si="17"/>
        <v>-14282</v>
      </c>
      <c r="I198" s="140" t="s">
        <v>3862</v>
      </c>
      <c r="J198" s="141" t="s">
        <v>3863</v>
      </c>
      <c r="K198" s="140">
        <v>-14282</v>
      </c>
      <c r="L198" s="140" t="s">
        <v>3864</v>
      </c>
      <c r="M198" s="141" t="s">
        <v>2324</v>
      </c>
      <c r="N198" s="141"/>
      <c r="O198" s="142" t="s">
        <v>473</v>
      </c>
      <c r="P198" s="142" t="s">
        <v>3858</v>
      </c>
    </row>
    <row r="199" spans="1:16" ht="13.5" thickBot="1" x14ac:dyDescent="0.25">
      <c r="A199" s="131" t="str">
        <f t="shared" si="12"/>
        <v> BBS 20 </v>
      </c>
      <c r="B199" s="16" t="str">
        <f t="shared" si="13"/>
        <v>I</v>
      </c>
      <c r="C199" s="131">
        <f t="shared" si="14"/>
        <v>42439.377999999997</v>
      </c>
      <c r="D199" s="12" t="str">
        <f t="shared" si="15"/>
        <v>vis</v>
      </c>
      <c r="E199" s="139">
        <f>VLOOKUP(C199,'Active 1'!C$21:E$973,3,FALSE)</f>
        <v>-19160.006264623094</v>
      </c>
      <c r="F199" s="16" t="s">
        <v>1907</v>
      </c>
      <c r="G199" s="12" t="str">
        <f t="shared" si="16"/>
        <v>42439.378</v>
      </c>
      <c r="H199" s="131">
        <f t="shared" si="17"/>
        <v>-14282</v>
      </c>
      <c r="I199" s="140" t="s">
        <v>3865</v>
      </c>
      <c r="J199" s="141" t="s">
        <v>3866</v>
      </c>
      <c r="K199" s="140">
        <v>-14282</v>
      </c>
      <c r="L199" s="140" t="s">
        <v>962</v>
      </c>
      <c r="M199" s="141" t="s">
        <v>2324</v>
      </c>
      <c r="N199" s="141"/>
      <c r="O199" s="142" t="s">
        <v>624</v>
      </c>
      <c r="P199" s="142" t="s">
        <v>3858</v>
      </c>
    </row>
    <row r="200" spans="1:16" ht="13.5" thickBot="1" x14ac:dyDescent="0.25">
      <c r="A200" s="131" t="str">
        <f t="shared" si="12"/>
        <v> BBS 23 </v>
      </c>
      <c r="B200" s="16" t="str">
        <f t="shared" si="13"/>
        <v>I</v>
      </c>
      <c r="C200" s="131">
        <f t="shared" si="14"/>
        <v>42596.595000000001</v>
      </c>
      <c r="D200" s="12" t="str">
        <f t="shared" si="15"/>
        <v>vis</v>
      </c>
      <c r="E200" s="139">
        <f>VLOOKUP(C200,'Active 1'!C$21:E$973,3,FALSE)</f>
        <v>-18910.030313461706</v>
      </c>
      <c r="F200" s="16" t="s">
        <v>1907</v>
      </c>
      <c r="G200" s="12" t="str">
        <f t="shared" si="16"/>
        <v>42596.595</v>
      </c>
      <c r="H200" s="131">
        <f t="shared" si="17"/>
        <v>-14032</v>
      </c>
      <c r="I200" s="140" t="s">
        <v>3876</v>
      </c>
      <c r="J200" s="141" t="s">
        <v>3877</v>
      </c>
      <c r="K200" s="140">
        <v>-14032</v>
      </c>
      <c r="L200" s="140" t="s">
        <v>592</v>
      </c>
      <c r="M200" s="141" t="s">
        <v>2324</v>
      </c>
      <c r="N200" s="141"/>
      <c r="O200" s="142" t="s">
        <v>785</v>
      </c>
      <c r="P200" s="142" t="s">
        <v>3878</v>
      </c>
    </row>
    <row r="201" spans="1:16" ht="13.5" thickBot="1" x14ac:dyDescent="0.25">
      <c r="A201" s="131" t="str">
        <f t="shared" si="12"/>
        <v> BBS 23 </v>
      </c>
      <c r="B201" s="16" t="str">
        <f t="shared" si="13"/>
        <v>I</v>
      </c>
      <c r="C201" s="131">
        <f t="shared" si="14"/>
        <v>42622.383000000002</v>
      </c>
      <c r="D201" s="12" t="str">
        <f t="shared" si="15"/>
        <v>vis</v>
      </c>
      <c r="E201" s="139">
        <f>VLOOKUP(C201,'Active 1'!C$21:E$973,3,FALSE)</f>
        <v>-18869.027242365388</v>
      </c>
      <c r="F201" s="16" t="s">
        <v>1907</v>
      </c>
      <c r="G201" s="12" t="str">
        <f t="shared" si="16"/>
        <v>42622.383</v>
      </c>
      <c r="H201" s="131">
        <f t="shared" si="17"/>
        <v>-13991</v>
      </c>
      <c r="I201" s="140" t="s">
        <v>3881</v>
      </c>
      <c r="J201" s="141" t="s">
        <v>3882</v>
      </c>
      <c r="K201" s="140">
        <v>-13991</v>
      </c>
      <c r="L201" s="140" t="s">
        <v>829</v>
      </c>
      <c r="M201" s="141" t="s">
        <v>2324</v>
      </c>
      <c r="N201" s="141"/>
      <c r="O201" s="142" t="s">
        <v>785</v>
      </c>
      <c r="P201" s="142" t="s">
        <v>3878</v>
      </c>
    </row>
    <row r="202" spans="1:16" ht="13.5" thickBot="1" x14ac:dyDescent="0.25">
      <c r="A202" s="131" t="str">
        <f t="shared" si="12"/>
        <v> BBS 23 </v>
      </c>
      <c r="B202" s="16" t="str">
        <f t="shared" si="13"/>
        <v>I</v>
      </c>
      <c r="C202" s="131">
        <f t="shared" si="14"/>
        <v>42627.421999999999</v>
      </c>
      <c r="D202" s="12" t="str">
        <f t="shared" si="15"/>
        <v>vis</v>
      </c>
      <c r="E202" s="139">
        <f>VLOOKUP(C202,'Active 1'!C$21:E$973,3,FALSE)</f>
        <v>-18861.015202841027</v>
      </c>
      <c r="F202" s="16" t="s">
        <v>1907</v>
      </c>
      <c r="G202" s="12" t="str">
        <f t="shared" si="16"/>
        <v>42627.422</v>
      </c>
      <c r="H202" s="131">
        <f t="shared" si="17"/>
        <v>-13983</v>
      </c>
      <c r="I202" s="140" t="s">
        <v>3883</v>
      </c>
      <c r="J202" s="141" t="s">
        <v>3884</v>
      </c>
      <c r="K202" s="140">
        <v>-13983</v>
      </c>
      <c r="L202" s="140" t="s">
        <v>874</v>
      </c>
      <c r="M202" s="141" t="s">
        <v>2324</v>
      </c>
      <c r="N202" s="141"/>
      <c r="O202" s="142" t="s">
        <v>785</v>
      </c>
      <c r="P202" s="142" t="s">
        <v>3878</v>
      </c>
    </row>
    <row r="203" spans="1:16" ht="13.5" thickBot="1" x14ac:dyDescent="0.25">
      <c r="A203" s="131" t="str">
        <f t="shared" ref="A203:A266" si="18">P203</f>
        <v> HABZ 74 </v>
      </c>
      <c r="B203" s="16" t="str">
        <f t="shared" ref="B203:B266" si="19">IF(H203=INT(H203),"I","II")</f>
        <v>I</v>
      </c>
      <c r="C203" s="131">
        <f t="shared" ref="C203:C266" si="20">1*G203</f>
        <v>42712.322999999997</v>
      </c>
      <c r="D203" s="12" t="str">
        <f t="shared" ref="D203:D266" si="21">VLOOKUP(F203,I$1:J$5,2,FALSE)</f>
        <v>vis</v>
      </c>
      <c r="E203" s="139">
        <f>VLOOKUP(C203,'Active 1'!C$21:E$973,3,FALSE)</f>
        <v>-18726.022115391504</v>
      </c>
      <c r="F203" s="16" t="s">
        <v>1907</v>
      </c>
      <c r="G203" s="12" t="str">
        <f t="shared" ref="G203:G266" si="22">MID(I203,3,LEN(I203)-3)</f>
        <v>42712.323</v>
      </c>
      <c r="H203" s="131">
        <f t="shared" ref="H203:H266" si="23">1*K203</f>
        <v>-13848</v>
      </c>
      <c r="I203" s="140" t="s">
        <v>3902</v>
      </c>
      <c r="J203" s="141" t="s">
        <v>3903</v>
      </c>
      <c r="K203" s="140">
        <v>-13848</v>
      </c>
      <c r="L203" s="140" t="s">
        <v>3864</v>
      </c>
      <c r="M203" s="141" t="s">
        <v>2320</v>
      </c>
      <c r="N203" s="141"/>
      <c r="O203" s="142" t="s">
        <v>2640</v>
      </c>
      <c r="P203" s="142" t="s">
        <v>2641</v>
      </c>
    </row>
    <row r="204" spans="1:16" ht="13.5" thickBot="1" x14ac:dyDescent="0.25">
      <c r="A204" s="131" t="str">
        <f t="shared" si="18"/>
        <v> AN 301.327 </v>
      </c>
      <c r="B204" s="16" t="str">
        <f t="shared" si="19"/>
        <v>I</v>
      </c>
      <c r="C204" s="131">
        <f t="shared" si="20"/>
        <v>42713.584999999999</v>
      </c>
      <c r="D204" s="12" t="str">
        <f t="shared" si="21"/>
        <v>vis</v>
      </c>
      <c r="E204" s="139">
        <f>VLOOKUP(C204,'Active 1'!C$21:E$973,3,FALSE)</f>
        <v>-18724.015527997224</v>
      </c>
      <c r="F204" s="16" t="s">
        <v>1907</v>
      </c>
      <c r="G204" s="12" t="str">
        <f t="shared" si="22"/>
        <v>42713.585</v>
      </c>
      <c r="H204" s="131">
        <f t="shared" si="23"/>
        <v>-13846</v>
      </c>
      <c r="I204" s="140" t="s">
        <v>3908</v>
      </c>
      <c r="J204" s="141" t="s">
        <v>3909</v>
      </c>
      <c r="K204" s="140">
        <v>-13846</v>
      </c>
      <c r="L204" s="140" t="s">
        <v>874</v>
      </c>
      <c r="M204" s="141" t="s">
        <v>2324</v>
      </c>
      <c r="N204" s="141"/>
      <c r="O204" s="142" t="s">
        <v>253</v>
      </c>
      <c r="P204" s="142" t="s">
        <v>3910</v>
      </c>
    </row>
    <row r="205" spans="1:16" ht="13.5" thickBot="1" x14ac:dyDescent="0.25">
      <c r="A205" s="131" t="str">
        <f t="shared" si="18"/>
        <v>IBVS 1163 </v>
      </c>
      <c r="B205" s="16" t="str">
        <f t="shared" si="19"/>
        <v>I</v>
      </c>
      <c r="C205" s="131">
        <f t="shared" si="20"/>
        <v>42717.3586</v>
      </c>
      <c r="D205" s="12" t="str">
        <f t="shared" si="21"/>
        <v>vis</v>
      </c>
      <c r="E205" s="139">
        <f>VLOOKUP(C205,'Active 1'!C$21:E$973,3,FALSE)</f>
        <v>-18718.015481887054</v>
      </c>
      <c r="F205" s="16" t="s">
        <v>1907</v>
      </c>
      <c r="G205" s="12" t="str">
        <f t="shared" si="22"/>
        <v>42717.3586</v>
      </c>
      <c r="H205" s="131">
        <f t="shared" si="23"/>
        <v>-13840</v>
      </c>
      <c r="I205" s="140" t="s">
        <v>3911</v>
      </c>
      <c r="J205" s="141" t="s">
        <v>3912</v>
      </c>
      <c r="K205" s="140">
        <v>-13840</v>
      </c>
      <c r="L205" s="140" t="s">
        <v>3913</v>
      </c>
      <c r="M205" s="141" t="s">
        <v>2477</v>
      </c>
      <c r="N205" s="141" t="s">
        <v>2478</v>
      </c>
      <c r="O205" s="142" t="s">
        <v>3914</v>
      </c>
      <c r="P205" s="143" t="s">
        <v>3915</v>
      </c>
    </row>
    <row r="206" spans="1:16" ht="13.5" thickBot="1" x14ac:dyDescent="0.25">
      <c r="A206" s="131" t="str">
        <f t="shared" si="18"/>
        <v> BBS 24 </v>
      </c>
      <c r="B206" s="16" t="str">
        <f t="shared" si="19"/>
        <v>I</v>
      </c>
      <c r="C206" s="131">
        <f t="shared" si="20"/>
        <v>42729.294999999998</v>
      </c>
      <c r="D206" s="12" t="str">
        <f t="shared" si="21"/>
        <v>vis</v>
      </c>
      <c r="E206" s="139">
        <f>VLOOKUP(C206,'Active 1'!C$21:E$973,3,FALSE)</f>
        <v>-18699.036535949639</v>
      </c>
      <c r="F206" s="16" t="s">
        <v>1907</v>
      </c>
      <c r="G206" s="12" t="str">
        <f t="shared" si="22"/>
        <v>42729.295</v>
      </c>
      <c r="H206" s="131">
        <f t="shared" si="23"/>
        <v>-13821</v>
      </c>
      <c r="I206" s="140" t="s">
        <v>3916</v>
      </c>
      <c r="J206" s="141" t="s">
        <v>3917</v>
      </c>
      <c r="K206" s="140">
        <v>-13821</v>
      </c>
      <c r="L206" s="140" t="s">
        <v>691</v>
      </c>
      <c r="M206" s="141" t="s">
        <v>2324</v>
      </c>
      <c r="N206" s="141"/>
      <c r="O206" s="142" t="s">
        <v>785</v>
      </c>
      <c r="P206" s="142" t="s">
        <v>3918</v>
      </c>
    </row>
    <row r="207" spans="1:16" ht="13.5" thickBot="1" x14ac:dyDescent="0.25">
      <c r="A207" s="131" t="str">
        <f t="shared" si="18"/>
        <v> BBS 24 </v>
      </c>
      <c r="B207" s="16" t="str">
        <f t="shared" si="19"/>
        <v>I</v>
      </c>
      <c r="C207" s="131">
        <f t="shared" si="20"/>
        <v>42746.288</v>
      </c>
      <c r="D207" s="12" t="str">
        <f t="shared" si="21"/>
        <v>vis</v>
      </c>
      <c r="E207" s="139">
        <f>VLOOKUP(C207,'Active 1'!C$21:E$973,3,FALSE)</f>
        <v>-18672.017566384733</v>
      </c>
      <c r="F207" s="16" t="s">
        <v>1907</v>
      </c>
      <c r="G207" s="12" t="str">
        <f t="shared" si="22"/>
        <v>42746.288</v>
      </c>
      <c r="H207" s="131">
        <f t="shared" si="23"/>
        <v>-13794</v>
      </c>
      <c r="I207" s="140" t="s">
        <v>3919</v>
      </c>
      <c r="J207" s="141" t="s">
        <v>3920</v>
      </c>
      <c r="K207" s="140">
        <v>-13794</v>
      </c>
      <c r="L207" s="140" t="s">
        <v>874</v>
      </c>
      <c r="M207" s="141" t="s">
        <v>2324</v>
      </c>
      <c r="N207" s="141"/>
      <c r="O207" s="142" t="s">
        <v>785</v>
      </c>
      <c r="P207" s="142" t="s">
        <v>3918</v>
      </c>
    </row>
    <row r="208" spans="1:16" ht="13.5" thickBot="1" x14ac:dyDescent="0.25">
      <c r="A208" s="131" t="str">
        <f t="shared" si="18"/>
        <v> BBS 25 </v>
      </c>
      <c r="B208" s="16" t="str">
        <f t="shared" si="19"/>
        <v>I</v>
      </c>
      <c r="C208" s="131">
        <f t="shared" si="20"/>
        <v>42758.241999999998</v>
      </c>
      <c r="D208" s="12" t="str">
        <f t="shared" si="21"/>
        <v>vis</v>
      </c>
      <c r="E208" s="139">
        <f>VLOOKUP(C208,'Active 1'!C$21:E$973,3,FALSE)</f>
        <v>-18653.010636344199</v>
      </c>
      <c r="F208" s="16" t="s">
        <v>1907</v>
      </c>
      <c r="G208" s="12" t="str">
        <f t="shared" si="22"/>
        <v>42758.242</v>
      </c>
      <c r="H208" s="131">
        <f t="shared" si="23"/>
        <v>-13775</v>
      </c>
      <c r="I208" s="140" t="s">
        <v>3921</v>
      </c>
      <c r="J208" s="141" t="s">
        <v>3922</v>
      </c>
      <c r="K208" s="140">
        <v>-13775</v>
      </c>
      <c r="L208" s="140" t="s">
        <v>3923</v>
      </c>
      <c r="M208" s="141" t="s">
        <v>2324</v>
      </c>
      <c r="N208" s="141"/>
      <c r="O208" s="142" t="s">
        <v>785</v>
      </c>
      <c r="P208" s="142" t="s">
        <v>3924</v>
      </c>
    </row>
    <row r="209" spans="1:16" ht="13.5" thickBot="1" x14ac:dyDescent="0.25">
      <c r="A209" s="131" t="str">
        <f t="shared" si="18"/>
        <v> BBS 26 </v>
      </c>
      <c r="B209" s="16" t="str">
        <f t="shared" si="19"/>
        <v>I</v>
      </c>
      <c r="C209" s="131">
        <f t="shared" si="20"/>
        <v>42785.296000000002</v>
      </c>
      <c r="D209" s="12" t="str">
        <f t="shared" si="21"/>
        <v>vis</v>
      </c>
      <c r="E209" s="139">
        <f>VLOOKUP(C209,'Active 1'!C$21:E$973,3,FALSE)</f>
        <v>-18609.994617830165</v>
      </c>
      <c r="F209" s="16" t="s">
        <v>1907</v>
      </c>
      <c r="G209" s="12" t="str">
        <f t="shared" si="22"/>
        <v>42785.296</v>
      </c>
      <c r="H209" s="131">
        <f t="shared" si="23"/>
        <v>-13732</v>
      </c>
      <c r="I209" s="140" t="s">
        <v>3925</v>
      </c>
      <c r="J209" s="141" t="s">
        <v>3926</v>
      </c>
      <c r="K209" s="140">
        <v>-13732</v>
      </c>
      <c r="L209" s="140" t="s">
        <v>3927</v>
      </c>
      <c r="M209" s="141" t="s">
        <v>2324</v>
      </c>
      <c r="N209" s="141"/>
      <c r="O209" s="142" t="s">
        <v>785</v>
      </c>
      <c r="P209" s="142" t="s">
        <v>3928</v>
      </c>
    </row>
    <row r="210" spans="1:16" ht="13.5" thickBot="1" x14ac:dyDescent="0.25">
      <c r="A210" s="131" t="str">
        <f t="shared" si="18"/>
        <v> BBS 26 </v>
      </c>
      <c r="B210" s="16" t="str">
        <f t="shared" si="19"/>
        <v>I</v>
      </c>
      <c r="C210" s="131">
        <f t="shared" si="20"/>
        <v>42807.296999999999</v>
      </c>
      <c r="D210" s="12" t="str">
        <f t="shared" si="21"/>
        <v>vis</v>
      </c>
      <c r="E210" s="139">
        <f>VLOOKUP(C210,'Active 1'!C$21:E$973,3,FALSE)</f>
        <v>-18575.012898922538</v>
      </c>
      <c r="F210" s="16" t="s">
        <v>1907</v>
      </c>
      <c r="G210" s="12" t="str">
        <f t="shared" si="22"/>
        <v>42807.297</v>
      </c>
      <c r="H210" s="131">
        <f t="shared" si="23"/>
        <v>-13697</v>
      </c>
      <c r="I210" s="140" t="s">
        <v>3929</v>
      </c>
      <c r="J210" s="141" t="s">
        <v>3930</v>
      </c>
      <c r="K210" s="140">
        <v>-13697</v>
      </c>
      <c r="L210" s="140" t="s">
        <v>962</v>
      </c>
      <c r="M210" s="141" t="s">
        <v>2324</v>
      </c>
      <c r="N210" s="141"/>
      <c r="O210" s="142" t="s">
        <v>624</v>
      </c>
      <c r="P210" s="142" t="s">
        <v>3928</v>
      </c>
    </row>
    <row r="211" spans="1:16" ht="13.5" thickBot="1" x14ac:dyDescent="0.25">
      <c r="A211" s="131" t="str">
        <f t="shared" si="18"/>
        <v> BBS 28 </v>
      </c>
      <c r="B211" s="16" t="str">
        <f t="shared" si="19"/>
        <v>I</v>
      </c>
      <c r="C211" s="131">
        <f t="shared" si="20"/>
        <v>42942.516000000003</v>
      </c>
      <c r="D211" s="12" t="str">
        <f t="shared" si="21"/>
        <v>vis</v>
      </c>
      <c r="E211" s="139">
        <f>VLOOKUP(C211,'Active 1'!C$21:E$973,3,FALSE)</f>
        <v>-18360.013896651206</v>
      </c>
      <c r="F211" s="16" t="s">
        <v>1907</v>
      </c>
      <c r="G211" s="12" t="str">
        <f t="shared" si="22"/>
        <v>42942.516</v>
      </c>
      <c r="H211" s="131">
        <f t="shared" si="23"/>
        <v>-13482</v>
      </c>
      <c r="I211" s="140" t="s">
        <v>3931</v>
      </c>
      <c r="J211" s="141" t="s">
        <v>3932</v>
      </c>
      <c r="K211" s="140">
        <v>-13482</v>
      </c>
      <c r="L211" s="140" t="s">
        <v>3923</v>
      </c>
      <c r="M211" s="141" t="s">
        <v>2324</v>
      </c>
      <c r="N211" s="141"/>
      <c r="O211" s="142" t="s">
        <v>624</v>
      </c>
      <c r="P211" s="142" t="s">
        <v>3933</v>
      </c>
    </row>
    <row r="212" spans="1:16" ht="13.5" thickBot="1" x14ac:dyDescent="0.25">
      <c r="A212" s="131" t="str">
        <f t="shared" si="18"/>
        <v> AOEB 1 </v>
      </c>
      <c r="B212" s="16" t="str">
        <f t="shared" si="19"/>
        <v>I</v>
      </c>
      <c r="C212" s="131">
        <f t="shared" si="20"/>
        <v>42960.754999999997</v>
      </c>
      <c r="D212" s="12" t="str">
        <f t="shared" si="21"/>
        <v>vis</v>
      </c>
      <c r="E212" s="139">
        <f>VLOOKUP(C212,'Active 1'!C$21:E$973,3,FALSE)</f>
        <v>-18331.013779785786</v>
      </c>
      <c r="F212" s="16" t="s">
        <v>1907</v>
      </c>
      <c r="G212" s="12" t="str">
        <f t="shared" si="22"/>
        <v>42960.755</v>
      </c>
      <c r="H212" s="131">
        <f t="shared" si="23"/>
        <v>-13453</v>
      </c>
      <c r="I212" s="140" t="s">
        <v>3941</v>
      </c>
      <c r="J212" s="141" t="s">
        <v>3942</v>
      </c>
      <c r="K212" s="140">
        <v>-13453</v>
      </c>
      <c r="L212" s="140" t="s">
        <v>3923</v>
      </c>
      <c r="M212" s="141" t="s">
        <v>2324</v>
      </c>
      <c r="N212" s="141"/>
      <c r="O212" s="142" t="s">
        <v>3943</v>
      </c>
      <c r="P212" s="142" t="s">
        <v>3944</v>
      </c>
    </row>
    <row r="213" spans="1:16" ht="13.5" thickBot="1" x14ac:dyDescent="0.25">
      <c r="A213" s="131" t="str">
        <f t="shared" si="18"/>
        <v> AOEB 1 </v>
      </c>
      <c r="B213" s="16" t="str">
        <f t="shared" si="19"/>
        <v>I</v>
      </c>
      <c r="C213" s="131">
        <f t="shared" si="20"/>
        <v>42960.758000000002</v>
      </c>
      <c r="D213" s="12" t="str">
        <f t="shared" si="21"/>
        <v>vis</v>
      </c>
      <c r="E213" s="139">
        <f>VLOOKUP(C213,'Active 1'!C$21:E$973,3,FALSE)</f>
        <v>-18331.0090097682</v>
      </c>
      <c r="F213" s="16" t="s">
        <v>1907</v>
      </c>
      <c r="G213" s="12" t="str">
        <f t="shared" si="22"/>
        <v>42960.758</v>
      </c>
      <c r="H213" s="131">
        <f t="shared" si="23"/>
        <v>-13453</v>
      </c>
      <c r="I213" s="140" t="s">
        <v>3947</v>
      </c>
      <c r="J213" s="141" t="s">
        <v>3948</v>
      </c>
      <c r="K213" s="140">
        <v>-13453</v>
      </c>
      <c r="L213" s="140" t="s">
        <v>966</v>
      </c>
      <c r="M213" s="141" t="s">
        <v>2324</v>
      </c>
      <c r="N213" s="141"/>
      <c r="O213" s="142" t="s">
        <v>132</v>
      </c>
      <c r="P213" s="142" t="s">
        <v>3944</v>
      </c>
    </row>
    <row r="214" spans="1:16" ht="13.5" thickBot="1" x14ac:dyDescent="0.25">
      <c r="A214" s="131" t="str">
        <f t="shared" si="18"/>
        <v> AOEB 1 </v>
      </c>
      <c r="B214" s="16" t="str">
        <f t="shared" si="19"/>
        <v>I</v>
      </c>
      <c r="C214" s="131">
        <f t="shared" si="20"/>
        <v>42989.688999999998</v>
      </c>
      <c r="D214" s="12" t="str">
        <f t="shared" si="21"/>
        <v>vis</v>
      </c>
      <c r="E214" s="139">
        <f>VLOOKUP(C214,'Active 1'!C$21:E$973,3,FALSE)</f>
        <v>-18285.008550256513</v>
      </c>
      <c r="F214" s="16" t="s">
        <v>1907</v>
      </c>
      <c r="G214" s="12" t="str">
        <f t="shared" si="22"/>
        <v>42989.689</v>
      </c>
      <c r="H214" s="131">
        <f t="shared" si="23"/>
        <v>-13407</v>
      </c>
      <c r="I214" s="140" t="s">
        <v>3949</v>
      </c>
      <c r="J214" s="141" t="s">
        <v>3950</v>
      </c>
      <c r="K214" s="140">
        <v>-13407</v>
      </c>
      <c r="L214" s="140" t="s">
        <v>3795</v>
      </c>
      <c r="M214" s="141" t="s">
        <v>2324</v>
      </c>
      <c r="N214" s="141"/>
      <c r="O214" s="142" t="s">
        <v>3951</v>
      </c>
      <c r="P214" s="142" t="s">
        <v>3944</v>
      </c>
    </row>
    <row r="215" spans="1:16" ht="13.5" thickBot="1" x14ac:dyDescent="0.25">
      <c r="A215" s="131" t="str">
        <f t="shared" si="18"/>
        <v> AOEB 1 </v>
      </c>
      <c r="B215" s="16" t="str">
        <f t="shared" si="19"/>
        <v>I</v>
      </c>
      <c r="C215" s="131">
        <f t="shared" si="20"/>
        <v>43006.66</v>
      </c>
      <c r="D215" s="12" t="str">
        <f t="shared" si="21"/>
        <v>vis</v>
      </c>
      <c r="E215" s="139">
        <f>VLOOKUP(C215,'Active 1'!C$21:E$973,3,FALSE)</f>
        <v>-18258.024560820504</v>
      </c>
      <c r="F215" s="16" t="s">
        <v>1907</v>
      </c>
      <c r="G215" s="12" t="str">
        <f t="shared" si="22"/>
        <v>43006.660</v>
      </c>
      <c r="H215" s="131">
        <f t="shared" si="23"/>
        <v>-13380</v>
      </c>
      <c r="I215" s="140" t="s">
        <v>3958</v>
      </c>
      <c r="J215" s="141" t="s">
        <v>3959</v>
      </c>
      <c r="K215" s="140">
        <v>-13380</v>
      </c>
      <c r="L215" s="140" t="s">
        <v>707</v>
      </c>
      <c r="M215" s="141" t="s">
        <v>2324</v>
      </c>
      <c r="N215" s="141"/>
      <c r="O215" s="142" t="s">
        <v>132</v>
      </c>
      <c r="P215" s="142" t="s">
        <v>3944</v>
      </c>
    </row>
    <row r="216" spans="1:16" ht="13.5" thickBot="1" x14ac:dyDescent="0.25">
      <c r="A216" s="131" t="str">
        <f t="shared" si="18"/>
        <v> AOEB 1 </v>
      </c>
      <c r="B216" s="16" t="str">
        <f t="shared" si="19"/>
        <v>I</v>
      </c>
      <c r="C216" s="131">
        <f t="shared" si="20"/>
        <v>43011.7</v>
      </c>
      <c r="D216" s="12" t="str">
        <f t="shared" si="21"/>
        <v>vis</v>
      </c>
      <c r="E216" s="139">
        <f>VLOOKUP(C216,'Active 1'!C$21:E$973,3,FALSE)</f>
        <v>-18250.01093129029</v>
      </c>
      <c r="F216" s="16" t="s">
        <v>1907</v>
      </c>
      <c r="G216" s="12" t="str">
        <f t="shared" si="22"/>
        <v>43011.700</v>
      </c>
      <c r="H216" s="131">
        <f t="shared" si="23"/>
        <v>-13372</v>
      </c>
      <c r="I216" s="140" t="s">
        <v>3960</v>
      </c>
      <c r="J216" s="141" t="s">
        <v>3961</v>
      </c>
      <c r="K216" s="140">
        <v>-13372</v>
      </c>
      <c r="L216" s="140" t="s">
        <v>966</v>
      </c>
      <c r="M216" s="141" t="s">
        <v>2324</v>
      </c>
      <c r="N216" s="141"/>
      <c r="O216" s="142" t="s">
        <v>3951</v>
      </c>
      <c r="P216" s="142" t="s">
        <v>3944</v>
      </c>
    </row>
    <row r="217" spans="1:16" ht="13.5" thickBot="1" x14ac:dyDescent="0.25">
      <c r="A217" s="131" t="str">
        <f t="shared" si="18"/>
        <v> BBS 29 </v>
      </c>
      <c r="B217" s="16" t="str">
        <f t="shared" si="19"/>
        <v>I</v>
      </c>
      <c r="C217" s="131">
        <f t="shared" si="20"/>
        <v>43017.357000000004</v>
      </c>
      <c r="D217" s="12" t="str">
        <f t="shared" si="21"/>
        <v>vis</v>
      </c>
      <c r="E217" s="139">
        <f>VLOOKUP(C217,'Active 1'!C$21:E$973,3,FALSE)</f>
        <v>-18241.016268144944</v>
      </c>
      <c r="F217" s="16" t="s">
        <v>1907</v>
      </c>
      <c r="G217" s="12" t="str">
        <f t="shared" si="22"/>
        <v>43017.357</v>
      </c>
      <c r="H217" s="131">
        <f t="shared" si="23"/>
        <v>-13363</v>
      </c>
      <c r="I217" s="140" t="s">
        <v>3968</v>
      </c>
      <c r="J217" s="141" t="s">
        <v>3969</v>
      </c>
      <c r="K217" s="140">
        <v>-13363</v>
      </c>
      <c r="L217" s="140" t="s">
        <v>962</v>
      </c>
      <c r="M217" s="141" t="s">
        <v>2324</v>
      </c>
      <c r="N217" s="141"/>
      <c r="O217" s="142" t="s">
        <v>785</v>
      </c>
      <c r="P217" s="142" t="s">
        <v>3970</v>
      </c>
    </row>
    <row r="218" spans="1:16" ht="13.5" thickBot="1" x14ac:dyDescent="0.25">
      <c r="A218" s="131" t="str">
        <f t="shared" si="18"/>
        <v> AOEB 1 </v>
      </c>
      <c r="B218" s="16" t="str">
        <f t="shared" si="19"/>
        <v>I</v>
      </c>
      <c r="C218" s="131">
        <f t="shared" si="20"/>
        <v>43028.673000000003</v>
      </c>
      <c r="D218" s="12" t="str">
        <f t="shared" si="21"/>
        <v>vis</v>
      </c>
      <c r="E218" s="139">
        <f>VLOOKUP(C218,'Active 1'!C$21:E$973,3,FALSE)</f>
        <v>-18223.02376184256</v>
      </c>
      <c r="F218" s="16" t="s">
        <v>1907</v>
      </c>
      <c r="G218" s="12" t="str">
        <f t="shared" si="22"/>
        <v>43028.673</v>
      </c>
      <c r="H218" s="131">
        <f t="shared" si="23"/>
        <v>-13345</v>
      </c>
      <c r="I218" s="140" t="s">
        <v>3971</v>
      </c>
      <c r="J218" s="141" t="s">
        <v>3972</v>
      </c>
      <c r="K218" s="140">
        <v>-13345</v>
      </c>
      <c r="L218" s="140" t="s">
        <v>836</v>
      </c>
      <c r="M218" s="141" t="s">
        <v>2324</v>
      </c>
      <c r="N218" s="141"/>
      <c r="O218" s="142" t="s">
        <v>3899</v>
      </c>
      <c r="P218" s="142" t="s">
        <v>3944</v>
      </c>
    </row>
    <row r="219" spans="1:16" ht="13.5" thickBot="1" x14ac:dyDescent="0.25">
      <c r="A219" s="131" t="str">
        <f t="shared" si="18"/>
        <v> BBS 30 </v>
      </c>
      <c r="B219" s="16" t="str">
        <f t="shared" si="19"/>
        <v>I</v>
      </c>
      <c r="C219" s="131">
        <f t="shared" si="20"/>
        <v>43029.307000000001</v>
      </c>
      <c r="D219" s="12" t="str">
        <f t="shared" si="21"/>
        <v>vis</v>
      </c>
      <c r="E219" s="139">
        <f>VLOOKUP(C219,'Active 1'!C$21:E$973,3,FALSE)</f>
        <v>-18222.015698127849</v>
      </c>
      <c r="F219" s="16" t="s">
        <v>1907</v>
      </c>
      <c r="G219" s="12" t="str">
        <f t="shared" si="22"/>
        <v>43029.307</v>
      </c>
      <c r="H219" s="131">
        <f t="shared" si="23"/>
        <v>-13344</v>
      </c>
      <c r="I219" s="140" t="s">
        <v>3975</v>
      </c>
      <c r="J219" s="141" t="s">
        <v>3976</v>
      </c>
      <c r="K219" s="140">
        <v>-13344</v>
      </c>
      <c r="L219" s="140" t="s">
        <v>3923</v>
      </c>
      <c r="M219" s="141" t="s">
        <v>2324</v>
      </c>
      <c r="N219" s="141"/>
      <c r="O219" s="142" t="s">
        <v>785</v>
      </c>
      <c r="P219" s="142" t="s">
        <v>3977</v>
      </c>
    </row>
    <row r="220" spans="1:16" ht="13.5" thickBot="1" x14ac:dyDescent="0.25">
      <c r="A220" s="131" t="str">
        <f t="shared" si="18"/>
        <v>IBVS 1751 </v>
      </c>
      <c r="B220" s="16" t="str">
        <f t="shared" si="19"/>
        <v>I</v>
      </c>
      <c r="C220" s="131">
        <f t="shared" si="20"/>
        <v>43044.3992</v>
      </c>
      <c r="D220" s="12" t="str">
        <f t="shared" si="21"/>
        <v>vis</v>
      </c>
      <c r="E220" s="139">
        <f>VLOOKUP(C220,'Active 1'!C$21:E$973,3,FALSE)</f>
        <v>-18198.01901170006</v>
      </c>
      <c r="F220" s="16" t="s">
        <v>1907</v>
      </c>
      <c r="G220" s="12" t="str">
        <f t="shared" si="22"/>
        <v>43044.3992</v>
      </c>
      <c r="H220" s="131">
        <f t="shared" si="23"/>
        <v>-13320</v>
      </c>
      <c r="I220" s="140" t="s">
        <v>3981</v>
      </c>
      <c r="J220" s="141" t="s">
        <v>3982</v>
      </c>
      <c r="K220" s="140">
        <v>-13320</v>
      </c>
      <c r="L220" s="140" t="s">
        <v>3983</v>
      </c>
      <c r="M220" s="141" t="s">
        <v>2477</v>
      </c>
      <c r="N220" s="141" t="s">
        <v>2478</v>
      </c>
      <c r="O220" s="142" t="s">
        <v>3984</v>
      </c>
      <c r="P220" s="143" t="s">
        <v>3985</v>
      </c>
    </row>
    <row r="221" spans="1:16" ht="13.5" thickBot="1" x14ac:dyDescent="0.25">
      <c r="A221" s="131" t="str">
        <f t="shared" si="18"/>
        <v> BBS 30 </v>
      </c>
      <c r="B221" s="16" t="str">
        <f t="shared" si="19"/>
        <v>I</v>
      </c>
      <c r="C221" s="131">
        <f t="shared" si="20"/>
        <v>43061.379000000001</v>
      </c>
      <c r="D221" s="12" t="str">
        <f t="shared" si="21"/>
        <v>vis</v>
      </c>
      <c r="E221" s="139">
        <f>VLOOKUP(C221,'Active 1'!C$21:E$973,3,FALSE)</f>
        <v>-18171.021030212498</v>
      </c>
      <c r="F221" s="16" t="s">
        <v>1907</v>
      </c>
      <c r="G221" s="12" t="str">
        <f t="shared" si="22"/>
        <v>43061.379</v>
      </c>
      <c r="H221" s="131">
        <f t="shared" si="23"/>
        <v>-13293</v>
      </c>
      <c r="I221" s="140" t="s">
        <v>3986</v>
      </c>
      <c r="J221" s="141" t="s">
        <v>3987</v>
      </c>
      <c r="K221" s="140">
        <v>-13293</v>
      </c>
      <c r="L221" s="140" t="s">
        <v>842</v>
      </c>
      <c r="M221" s="141" t="s">
        <v>2324</v>
      </c>
      <c r="N221" s="141"/>
      <c r="O221" s="142" t="s">
        <v>785</v>
      </c>
      <c r="P221" s="142" t="s">
        <v>3977</v>
      </c>
    </row>
    <row r="222" spans="1:16" ht="13.5" thickBot="1" x14ac:dyDescent="0.25">
      <c r="A222" s="131" t="str">
        <f t="shared" si="18"/>
        <v> BBS 30 </v>
      </c>
      <c r="B222" s="16" t="str">
        <f t="shared" si="19"/>
        <v>I</v>
      </c>
      <c r="C222" s="131">
        <f t="shared" si="20"/>
        <v>43061.383999999998</v>
      </c>
      <c r="D222" s="12" t="str">
        <f t="shared" si="21"/>
        <v>vis</v>
      </c>
      <c r="E222" s="139">
        <f>VLOOKUP(C222,'Active 1'!C$21:E$973,3,FALSE)</f>
        <v>-18171.013080183206</v>
      </c>
      <c r="F222" s="16" t="s">
        <v>1907</v>
      </c>
      <c r="G222" s="12" t="str">
        <f t="shared" si="22"/>
        <v>43061.384</v>
      </c>
      <c r="H222" s="131">
        <f t="shared" si="23"/>
        <v>-13293</v>
      </c>
      <c r="I222" s="140" t="s">
        <v>3988</v>
      </c>
      <c r="J222" s="141" t="s">
        <v>3989</v>
      </c>
      <c r="K222" s="140">
        <v>-13293</v>
      </c>
      <c r="L222" s="140" t="s">
        <v>3939</v>
      </c>
      <c r="M222" s="141" t="s">
        <v>2324</v>
      </c>
      <c r="N222" s="141"/>
      <c r="O222" s="142" t="s">
        <v>3990</v>
      </c>
      <c r="P222" s="142" t="s">
        <v>3977</v>
      </c>
    </row>
    <row r="223" spans="1:16" ht="13.5" thickBot="1" x14ac:dyDescent="0.25">
      <c r="A223" s="131" t="str">
        <f t="shared" si="18"/>
        <v> BBS 30 </v>
      </c>
      <c r="B223" s="16" t="str">
        <f t="shared" si="19"/>
        <v>I</v>
      </c>
      <c r="C223" s="131">
        <f t="shared" si="20"/>
        <v>43073.324000000001</v>
      </c>
      <c r="D223" s="12" t="str">
        <f t="shared" si="21"/>
        <v>vis</v>
      </c>
      <c r="E223" s="139">
        <f>VLOOKUP(C223,'Active 1'!C$21:E$973,3,FALSE)</f>
        <v>-18152.028410224695</v>
      </c>
      <c r="F223" s="16" t="s">
        <v>1907</v>
      </c>
      <c r="G223" s="12" t="str">
        <f t="shared" si="22"/>
        <v>43073.324</v>
      </c>
      <c r="H223" s="131">
        <f t="shared" si="23"/>
        <v>-13274</v>
      </c>
      <c r="I223" s="140" t="s">
        <v>3991</v>
      </c>
      <c r="J223" s="141" t="s">
        <v>3992</v>
      </c>
      <c r="K223" s="140">
        <v>-13274</v>
      </c>
      <c r="L223" s="140" t="s">
        <v>3864</v>
      </c>
      <c r="M223" s="141" t="s">
        <v>2324</v>
      </c>
      <c r="N223" s="141"/>
      <c r="O223" s="142" t="s">
        <v>785</v>
      </c>
      <c r="P223" s="142" t="s">
        <v>3977</v>
      </c>
    </row>
    <row r="224" spans="1:16" ht="13.5" thickBot="1" x14ac:dyDescent="0.25">
      <c r="A224" s="131" t="str">
        <f t="shared" si="18"/>
        <v> AOEB 1 </v>
      </c>
      <c r="B224" s="16" t="str">
        <f t="shared" si="19"/>
        <v>I</v>
      </c>
      <c r="C224" s="131">
        <f t="shared" si="20"/>
        <v>43079.614000000001</v>
      </c>
      <c r="D224" s="12" t="str">
        <f t="shared" si="21"/>
        <v>vis</v>
      </c>
      <c r="E224" s="139">
        <f>VLOOKUP(C224,'Active 1'!C$21:E$973,3,FALSE)</f>
        <v>-18142.027273370502</v>
      </c>
      <c r="F224" s="16" t="s">
        <v>1907</v>
      </c>
      <c r="G224" s="12" t="str">
        <f t="shared" si="22"/>
        <v>43079.614</v>
      </c>
      <c r="H224" s="131">
        <f t="shared" si="23"/>
        <v>-13264</v>
      </c>
      <c r="I224" s="140" t="s">
        <v>3993</v>
      </c>
      <c r="J224" s="141" t="s">
        <v>3994</v>
      </c>
      <c r="K224" s="140">
        <v>-13264</v>
      </c>
      <c r="L224" s="140" t="s">
        <v>954</v>
      </c>
      <c r="M224" s="141" t="s">
        <v>2324</v>
      </c>
      <c r="N224" s="141"/>
      <c r="O224" s="142" t="s">
        <v>132</v>
      </c>
      <c r="P224" s="142" t="s">
        <v>3944</v>
      </c>
    </row>
    <row r="225" spans="1:16" ht="13.5" thickBot="1" x14ac:dyDescent="0.25">
      <c r="A225" s="131" t="str">
        <f t="shared" si="18"/>
        <v> AOEB 1 </v>
      </c>
      <c r="B225" s="16" t="str">
        <f t="shared" si="19"/>
        <v>I</v>
      </c>
      <c r="C225" s="131">
        <f t="shared" si="20"/>
        <v>43096.591</v>
      </c>
      <c r="D225" s="12" t="str">
        <f t="shared" si="21"/>
        <v>vis</v>
      </c>
      <c r="E225" s="139">
        <f>VLOOKUP(C225,'Active 1'!C$21:E$973,3,FALSE)</f>
        <v>-18115.033743899348</v>
      </c>
      <c r="F225" s="16" t="s">
        <v>1907</v>
      </c>
      <c r="G225" s="12" t="str">
        <f t="shared" si="22"/>
        <v>43096.591</v>
      </c>
      <c r="H225" s="131">
        <f t="shared" si="23"/>
        <v>-13237</v>
      </c>
      <c r="I225" s="140" t="s">
        <v>3995</v>
      </c>
      <c r="J225" s="141" t="s">
        <v>3996</v>
      </c>
      <c r="K225" s="140">
        <v>-13237</v>
      </c>
      <c r="L225" s="140" t="s">
        <v>761</v>
      </c>
      <c r="M225" s="141" t="s">
        <v>2324</v>
      </c>
      <c r="N225" s="141"/>
      <c r="O225" s="142" t="s">
        <v>132</v>
      </c>
      <c r="P225" s="142" t="s">
        <v>3944</v>
      </c>
    </row>
    <row r="226" spans="1:16" ht="13.5" thickBot="1" x14ac:dyDescent="0.25">
      <c r="A226" s="131" t="str">
        <f t="shared" si="18"/>
        <v> BBS 31 </v>
      </c>
      <c r="B226" s="16" t="str">
        <f t="shared" si="19"/>
        <v>I</v>
      </c>
      <c r="C226" s="131">
        <f t="shared" si="20"/>
        <v>43112.324000000001</v>
      </c>
      <c r="D226" s="12" t="str">
        <f t="shared" si="21"/>
        <v>vis</v>
      </c>
      <c r="E226" s="139">
        <f>VLOOKUP(C226,'Active 1'!C$21:E$973,3,FALSE)</f>
        <v>-18090.018181717001</v>
      </c>
      <c r="F226" s="16" t="s">
        <v>1907</v>
      </c>
      <c r="G226" s="12" t="str">
        <f t="shared" si="22"/>
        <v>43112.324</v>
      </c>
      <c r="H226" s="131">
        <f t="shared" si="23"/>
        <v>-13212</v>
      </c>
      <c r="I226" s="140" t="s">
        <v>3997</v>
      </c>
      <c r="J226" s="141" t="s">
        <v>3998</v>
      </c>
      <c r="K226" s="140">
        <v>-13212</v>
      </c>
      <c r="L226" s="140" t="s">
        <v>962</v>
      </c>
      <c r="M226" s="141" t="s">
        <v>2324</v>
      </c>
      <c r="N226" s="141"/>
      <c r="O226" s="142" t="s">
        <v>624</v>
      </c>
      <c r="P226" s="142" t="s">
        <v>3999</v>
      </c>
    </row>
    <row r="227" spans="1:16" ht="13.5" thickBot="1" x14ac:dyDescent="0.25">
      <c r="A227" s="131" t="str">
        <f t="shared" si="18"/>
        <v> BBS 31 </v>
      </c>
      <c r="B227" s="16" t="str">
        <f t="shared" si="19"/>
        <v>I</v>
      </c>
      <c r="C227" s="131">
        <f t="shared" si="20"/>
        <v>43112.332999999999</v>
      </c>
      <c r="D227" s="12" t="str">
        <f t="shared" si="21"/>
        <v>vis</v>
      </c>
      <c r="E227" s="139">
        <f>VLOOKUP(C227,'Active 1'!C$21:E$973,3,FALSE)</f>
        <v>-18090.00387166427</v>
      </c>
      <c r="F227" s="16" t="s">
        <v>1907</v>
      </c>
      <c r="G227" s="12" t="str">
        <f t="shared" si="22"/>
        <v>43112.333</v>
      </c>
      <c r="H227" s="131">
        <f t="shared" si="23"/>
        <v>-13212</v>
      </c>
      <c r="I227" s="140" t="s">
        <v>4000</v>
      </c>
      <c r="J227" s="141" t="s">
        <v>4001</v>
      </c>
      <c r="K227" s="140">
        <v>-13212</v>
      </c>
      <c r="L227" s="140" t="s">
        <v>3891</v>
      </c>
      <c r="M227" s="141" t="s">
        <v>2324</v>
      </c>
      <c r="N227" s="141"/>
      <c r="O227" s="142" t="s">
        <v>785</v>
      </c>
      <c r="P227" s="142" t="s">
        <v>3999</v>
      </c>
    </row>
    <row r="228" spans="1:16" ht="13.5" thickBot="1" x14ac:dyDescent="0.25">
      <c r="A228" s="131" t="str">
        <f t="shared" si="18"/>
        <v> BBS 32 </v>
      </c>
      <c r="B228" s="16" t="str">
        <f t="shared" si="19"/>
        <v>I</v>
      </c>
      <c r="C228" s="131">
        <f t="shared" si="20"/>
        <v>43117.358999999997</v>
      </c>
      <c r="D228" s="12" t="str">
        <f t="shared" si="21"/>
        <v>vis</v>
      </c>
      <c r="E228" s="139">
        <f>VLOOKUP(C228,'Active 1'!C$21:E$973,3,FALSE)</f>
        <v>-18082.012502216079</v>
      </c>
      <c r="F228" s="16" t="s">
        <v>1907</v>
      </c>
      <c r="G228" s="12" t="str">
        <f t="shared" si="22"/>
        <v>43117.359</v>
      </c>
      <c r="H228" s="131">
        <f t="shared" si="23"/>
        <v>-13204</v>
      </c>
      <c r="I228" s="140" t="s">
        <v>4002</v>
      </c>
      <c r="J228" s="141" t="s">
        <v>4003</v>
      </c>
      <c r="K228" s="140">
        <v>-13204</v>
      </c>
      <c r="L228" s="140" t="s">
        <v>966</v>
      </c>
      <c r="M228" s="141" t="s">
        <v>2324</v>
      </c>
      <c r="N228" s="141"/>
      <c r="O228" s="142" t="s">
        <v>3990</v>
      </c>
      <c r="P228" s="142" t="s">
        <v>4004</v>
      </c>
    </row>
    <row r="229" spans="1:16" ht="13.5" thickBot="1" x14ac:dyDescent="0.25">
      <c r="A229" s="131" t="str">
        <f t="shared" si="18"/>
        <v> AOEB 1 </v>
      </c>
      <c r="B229" s="16" t="str">
        <f t="shared" si="19"/>
        <v>I</v>
      </c>
      <c r="C229" s="131">
        <f t="shared" si="20"/>
        <v>43123.646999999997</v>
      </c>
      <c r="D229" s="12" t="str">
        <f t="shared" si="21"/>
        <v>vis</v>
      </c>
      <c r="E229" s="139">
        <f>VLOOKUP(C229,'Active 1'!C$21:E$973,3,FALSE)</f>
        <v>-18072.014545373608</v>
      </c>
      <c r="F229" s="16" t="s">
        <v>1907</v>
      </c>
      <c r="G229" s="12" t="str">
        <f t="shared" si="22"/>
        <v>43123.647</v>
      </c>
      <c r="H229" s="131">
        <f t="shared" si="23"/>
        <v>-13194</v>
      </c>
      <c r="I229" s="140" t="s">
        <v>4005</v>
      </c>
      <c r="J229" s="141" t="s">
        <v>4006</v>
      </c>
      <c r="K229" s="140">
        <v>-13194</v>
      </c>
      <c r="L229" s="140" t="s">
        <v>3939</v>
      </c>
      <c r="M229" s="141" t="s">
        <v>2324</v>
      </c>
      <c r="N229" s="141"/>
      <c r="O229" s="142" t="s">
        <v>3899</v>
      </c>
      <c r="P229" s="142" t="s">
        <v>3944</v>
      </c>
    </row>
    <row r="230" spans="1:16" ht="13.5" thickBot="1" x14ac:dyDescent="0.25">
      <c r="A230" s="131" t="str">
        <f t="shared" si="18"/>
        <v> BBS 31 </v>
      </c>
      <c r="B230" s="16" t="str">
        <f t="shared" si="19"/>
        <v>I</v>
      </c>
      <c r="C230" s="131">
        <f t="shared" si="20"/>
        <v>43129.305999999997</v>
      </c>
      <c r="D230" s="12" t="str">
        <f t="shared" si="21"/>
        <v>vis</v>
      </c>
      <c r="E230" s="139">
        <f>VLOOKUP(C230,'Active 1'!C$21:E$973,3,FALSE)</f>
        <v>-18063.016702216555</v>
      </c>
      <c r="F230" s="16" t="s">
        <v>1907</v>
      </c>
      <c r="G230" s="12" t="str">
        <f t="shared" si="22"/>
        <v>43129.306</v>
      </c>
      <c r="H230" s="131">
        <f t="shared" si="23"/>
        <v>-13185</v>
      </c>
      <c r="I230" s="140" t="s">
        <v>4007</v>
      </c>
      <c r="J230" s="141" t="s">
        <v>4008</v>
      </c>
      <c r="K230" s="140">
        <v>-13185</v>
      </c>
      <c r="L230" s="140" t="s">
        <v>3923</v>
      </c>
      <c r="M230" s="141" t="s">
        <v>2324</v>
      </c>
      <c r="N230" s="141"/>
      <c r="O230" s="142" t="s">
        <v>624</v>
      </c>
      <c r="P230" s="142" t="s">
        <v>3999</v>
      </c>
    </row>
    <row r="231" spans="1:16" ht="13.5" thickBot="1" x14ac:dyDescent="0.25">
      <c r="A231" s="131" t="str">
        <f t="shared" si="18"/>
        <v> AOEB 1 </v>
      </c>
      <c r="B231" s="16" t="str">
        <f t="shared" si="19"/>
        <v>I</v>
      </c>
      <c r="C231" s="131">
        <f t="shared" si="20"/>
        <v>43130.567999999999</v>
      </c>
      <c r="D231" s="12" t="str">
        <f t="shared" si="21"/>
        <v>vis</v>
      </c>
      <c r="E231" s="139">
        <f>VLOOKUP(C231,'Active 1'!C$21:E$973,3,FALSE)</f>
        <v>-18061.010114822278</v>
      </c>
      <c r="F231" s="16" t="s">
        <v>1907</v>
      </c>
      <c r="G231" s="12" t="str">
        <f t="shared" si="22"/>
        <v>43130.568</v>
      </c>
      <c r="H231" s="131">
        <f t="shared" si="23"/>
        <v>-13183</v>
      </c>
      <c r="I231" s="140" t="s">
        <v>4009</v>
      </c>
      <c r="J231" s="141" t="s">
        <v>4010</v>
      </c>
      <c r="K231" s="140">
        <v>-13183</v>
      </c>
      <c r="L231" s="140" t="s">
        <v>3795</v>
      </c>
      <c r="M231" s="141" t="s">
        <v>2324</v>
      </c>
      <c r="N231" s="141"/>
      <c r="O231" s="142" t="s">
        <v>132</v>
      </c>
      <c r="P231" s="142" t="s">
        <v>3944</v>
      </c>
    </row>
    <row r="232" spans="1:16" ht="13.5" thickBot="1" x14ac:dyDescent="0.25">
      <c r="A232" s="131" t="str">
        <f t="shared" si="18"/>
        <v> BBS 31 </v>
      </c>
      <c r="B232" s="16" t="str">
        <f t="shared" si="19"/>
        <v>I</v>
      </c>
      <c r="C232" s="131">
        <f t="shared" si="20"/>
        <v>43134.339</v>
      </c>
      <c r="D232" s="12" t="str">
        <f t="shared" si="21"/>
        <v>vis</v>
      </c>
      <c r="E232" s="139">
        <f>VLOOKUP(C232,'Active 1'!C$21:E$973,3,FALSE)</f>
        <v>-18055.01420272734</v>
      </c>
      <c r="F232" s="16" t="s">
        <v>1907</v>
      </c>
      <c r="G232" s="12" t="str">
        <f t="shared" si="22"/>
        <v>43134.339</v>
      </c>
      <c r="H232" s="131">
        <f t="shared" si="23"/>
        <v>-13177</v>
      </c>
      <c r="I232" s="140" t="s">
        <v>4011</v>
      </c>
      <c r="J232" s="141" t="s">
        <v>4012</v>
      </c>
      <c r="K232" s="140">
        <v>-13177</v>
      </c>
      <c r="L232" s="140" t="s">
        <v>3939</v>
      </c>
      <c r="M232" s="141" t="s">
        <v>2324</v>
      </c>
      <c r="N232" s="141"/>
      <c r="O232" s="142" t="s">
        <v>785</v>
      </c>
      <c r="P232" s="142" t="s">
        <v>3999</v>
      </c>
    </row>
    <row r="233" spans="1:16" ht="13.5" thickBot="1" x14ac:dyDescent="0.25">
      <c r="A233" s="131" t="str">
        <f t="shared" si="18"/>
        <v> BBS 32 </v>
      </c>
      <c r="B233" s="16" t="str">
        <f t="shared" si="19"/>
        <v>I</v>
      </c>
      <c r="C233" s="131">
        <f t="shared" si="20"/>
        <v>43139.368999999999</v>
      </c>
      <c r="D233" s="12" t="str">
        <f t="shared" si="21"/>
        <v>vis</v>
      </c>
      <c r="E233" s="139">
        <f>VLOOKUP(C233,'Active 1'!C$21:E$973,3,FALSE)</f>
        <v>-18047.01647325571</v>
      </c>
      <c r="F233" s="16" t="s">
        <v>1907</v>
      </c>
      <c r="G233" s="12" t="str">
        <f t="shared" si="22"/>
        <v>43139.369</v>
      </c>
      <c r="H233" s="131">
        <f t="shared" si="23"/>
        <v>-13169</v>
      </c>
      <c r="I233" s="140" t="s">
        <v>4013</v>
      </c>
      <c r="J233" s="141" t="s">
        <v>4014</v>
      </c>
      <c r="K233" s="140">
        <v>-13169</v>
      </c>
      <c r="L233" s="140" t="s">
        <v>861</v>
      </c>
      <c r="M233" s="141" t="s">
        <v>2324</v>
      </c>
      <c r="N233" s="141"/>
      <c r="O233" s="142" t="s">
        <v>3990</v>
      </c>
      <c r="P233" s="142" t="s">
        <v>4004</v>
      </c>
    </row>
    <row r="234" spans="1:16" ht="13.5" thickBot="1" x14ac:dyDescent="0.25">
      <c r="A234" s="131" t="str">
        <f t="shared" si="18"/>
        <v> BBS 31 </v>
      </c>
      <c r="B234" s="16" t="str">
        <f t="shared" si="19"/>
        <v>I</v>
      </c>
      <c r="C234" s="131">
        <f t="shared" si="20"/>
        <v>43139.372000000003</v>
      </c>
      <c r="D234" s="12" t="str">
        <f t="shared" si="21"/>
        <v>vis</v>
      </c>
      <c r="E234" s="139">
        <f>VLOOKUP(C234,'Active 1'!C$21:E$973,3,FALSE)</f>
        <v>-18047.011703238124</v>
      </c>
      <c r="F234" s="16" t="s">
        <v>1907</v>
      </c>
      <c r="G234" s="12" t="str">
        <f t="shared" si="22"/>
        <v>43139.372</v>
      </c>
      <c r="H234" s="131">
        <f t="shared" si="23"/>
        <v>-13169</v>
      </c>
      <c r="I234" s="140" t="s">
        <v>4015</v>
      </c>
      <c r="J234" s="141" t="s">
        <v>4016</v>
      </c>
      <c r="K234" s="140">
        <v>-13169</v>
      </c>
      <c r="L234" s="140" t="s">
        <v>3795</v>
      </c>
      <c r="M234" s="141" t="s">
        <v>2324</v>
      </c>
      <c r="N234" s="141"/>
      <c r="O234" s="142" t="s">
        <v>624</v>
      </c>
      <c r="P234" s="142" t="s">
        <v>3999</v>
      </c>
    </row>
    <row r="235" spans="1:16" ht="13.5" thickBot="1" x14ac:dyDescent="0.25">
      <c r="A235" s="131" t="str">
        <f t="shared" si="18"/>
        <v> BBS 32 </v>
      </c>
      <c r="B235" s="16" t="str">
        <f t="shared" si="19"/>
        <v>I</v>
      </c>
      <c r="C235" s="131">
        <f t="shared" si="20"/>
        <v>43168.298999999999</v>
      </c>
      <c r="D235" s="12" t="str">
        <f t="shared" si="21"/>
        <v>vis</v>
      </c>
      <c r="E235" s="139">
        <f>VLOOKUP(C235,'Active 1'!C$21:E$973,3,FALSE)</f>
        <v>-18001.017603749875</v>
      </c>
      <c r="F235" s="16" t="s">
        <v>1907</v>
      </c>
      <c r="G235" s="12" t="str">
        <f t="shared" si="22"/>
        <v>43168.299</v>
      </c>
      <c r="H235" s="131">
        <f t="shared" si="23"/>
        <v>-13123</v>
      </c>
      <c r="I235" s="140" t="s">
        <v>4017</v>
      </c>
      <c r="J235" s="141" t="s">
        <v>4018</v>
      </c>
      <c r="K235" s="140">
        <v>-13123</v>
      </c>
      <c r="L235" s="140" t="s">
        <v>3923</v>
      </c>
      <c r="M235" s="141" t="s">
        <v>2324</v>
      </c>
      <c r="N235" s="141"/>
      <c r="O235" s="142" t="s">
        <v>785</v>
      </c>
      <c r="P235" s="142" t="s">
        <v>4004</v>
      </c>
    </row>
    <row r="236" spans="1:16" ht="13.5" thickBot="1" x14ac:dyDescent="0.25">
      <c r="A236" s="131" t="str">
        <f t="shared" si="18"/>
        <v> BBS 33 </v>
      </c>
      <c r="B236" s="16" t="str">
        <f t="shared" si="19"/>
        <v>I</v>
      </c>
      <c r="C236" s="131">
        <f t="shared" si="20"/>
        <v>43269.561999999998</v>
      </c>
      <c r="D236" s="12" t="str">
        <f t="shared" si="21"/>
        <v>vis</v>
      </c>
      <c r="E236" s="139">
        <f>VLOOKUP(C236,'Active 1'!C$21:E$973,3,FALSE)</f>
        <v>-17840.008840432583</v>
      </c>
      <c r="F236" s="16" t="s">
        <v>1907</v>
      </c>
      <c r="G236" s="12" t="str">
        <f t="shared" si="22"/>
        <v>43269.562</v>
      </c>
      <c r="H236" s="131">
        <f t="shared" si="23"/>
        <v>-12962</v>
      </c>
      <c r="I236" s="140" t="s">
        <v>4019</v>
      </c>
      <c r="J236" s="141" t="s">
        <v>4020</v>
      </c>
      <c r="K236" s="140">
        <v>-12962</v>
      </c>
      <c r="L236" s="140" t="s">
        <v>4021</v>
      </c>
      <c r="M236" s="141" t="s">
        <v>2324</v>
      </c>
      <c r="N236" s="141"/>
      <c r="O236" s="142" t="s">
        <v>624</v>
      </c>
      <c r="P236" s="142" t="s">
        <v>4022</v>
      </c>
    </row>
    <row r="237" spans="1:16" ht="13.5" thickBot="1" x14ac:dyDescent="0.25">
      <c r="A237" s="131" t="str">
        <f t="shared" si="18"/>
        <v> AOEB 1 </v>
      </c>
      <c r="B237" s="16" t="str">
        <f t="shared" si="19"/>
        <v>I</v>
      </c>
      <c r="C237" s="131">
        <f t="shared" si="20"/>
        <v>43304.775999999998</v>
      </c>
      <c r="D237" s="12" t="str">
        <f t="shared" si="21"/>
        <v>vis</v>
      </c>
      <c r="E237" s="139">
        <f>VLOOKUP(C237,'Active 1'!C$21:E$973,3,FALSE)</f>
        <v>-17784.018374107716</v>
      </c>
      <c r="F237" s="16" t="s">
        <v>1907</v>
      </c>
      <c r="G237" s="12" t="str">
        <f t="shared" si="22"/>
        <v>43304.776</v>
      </c>
      <c r="H237" s="131">
        <f t="shared" si="23"/>
        <v>-12906</v>
      </c>
      <c r="I237" s="140" t="s">
        <v>4023</v>
      </c>
      <c r="J237" s="141" t="s">
        <v>4024</v>
      </c>
      <c r="K237" s="140">
        <v>-12906</v>
      </c>
      <c r="L237" s="140" t="s">
        <v>861</v>
      </c>
      <c r="M237" s="141" t="s">
        <v>2324</v>
      </c>
      <c r="N237" s="141"/>
      <c r="O237" s="142" t="s">
        <v>3899</v>
      </c>
      <c r="P237" s="142" t="s">
        <v>3944</v>
      </c>
    </row>
    <row r="238" spans="1:16" ht="13.5" thickBot="1" x14ac:dyDescent="0.25">
      <c r="A238" s="131" t="str">
        <f t="shared" si="18"/>
        <v> BBS 34 </v>
      </c>
      <c r="B238" s="16" t="str">
        <f t="shared" si="19"/>
        <v>I</v>
      </c>
      <c r="C238" s="131">
        <f t="shared" si="20"/>
        <v>43327.423999999999</v>
      </c>
      <c r="D238" s="12" t="str">
        <f t="shared" si="21"/>
        <v>vis</v>
      </c>
      <c r="E238" s="139">
        <f>VLOOKUP(C238,'Active 1'!C$21:E$973,3,FALSE)</f>
        <v>-17748.007921409197</v>
      </c>
      <c r="F238" s="16" t="s">
        <v>1907</v>
      </c>
      <c r="G238" s="12" t="str">
        <f t="shared" si="22"/>
        <v>43327.424</v>
      </c>
      <c r="H238" s="131">
        <f t="shared" si="23"/>
        <v>-12870</v>
      </c>
      <c r="I238" s="140" t="s">
        <v>4025</v>
      </c>
      <c r="J238" s="141" t="s">
        <v>4026</v>
      </c>
      <c r="K238" s="140">
        <v>-12870</v>
      </c>
      <c r="L238" s="140" t="s">
        <v>3891</v>
      </c>
      <c r="M238" s="141" t="s">
        <v>2324</v>
      </c>
      <c r="N238" s="141"/>
      <c r="O238" s="142" t="s">
        <v>624</v>
      </c>
      <c r="P238" s="142" t="s">
        <v>4027</v>
      </c>
    </row>
    <row r="239" spans="1:16" ht="13.5" thickBot="1" x14ac:dyDescent="0.25">
      <c r="A239" s="131" t="str">
        <f t="shared" si="18"/>
        <v> BBS 34 </v>
      </c>
      <c r="B239" s="16" t="str">
        <f t="shared" si="19"/>
        <v>I</v>
      </c>
      <c r="C239" s="131">
        <f t="shared" si="20"/>
        <v>43330.559000000001</v>
      </c>
      <c r="D239" s="12" t="str">
        <f t="shared" si="21"/>
        <v>vis</v>
      </c>
      <c r="E239" s="139">
        <f>VLOOKUP(C239,'Active 1'!C$21:E$973,3,FALSE)</f>
        <v>-17743.02325304069</v>
      </c>
      <c r="F239" s="16" t="s">
        <v>1907</v>
      </c>
      <c r="G239" s="12" t="str">
        <f t="shared" si="22"/>
        <v>43330.559</v>
      </c>
      <c r="H239" s="131">
        <f t="shared" si="23"/>
        <v>-12865</v>
      </c>
      <c r="I239" s="140" t="s">
        <v>4028</v>
      </c>
      <c r="J239" s="141" t="s">
        <v>4029</v>
      </c>
      <c r="K239" s="140">
        <v>-12865</v>
      </c>
      <c r="L239" s="140" t="s">
        <v>853</v>
      </c>
      <c r="M239" s="141" t="s">
        <v>2324</v>
      </c>
      <c r="N239" s="141"/>
      <c r="O239" s="142" t="s">
        <v>624</v>
      </c>
      <c r="P239" s="142" t="s">
        <v>4027</v>
      </c>
    </row>
    <row r="240" spans="1:16" ht="13.5" thickBot="1" x14ac:dyDescent="0.25">
      <c r="A240" s="131" t="str">
        <f t="shared" si="18"/>
        <v> BBS 34 </v>
      </c>
      <c r="B240" s="16" t="str">
        <f t="shared" si="19"/>
        <v>I</v>
      </c>
      <c r="C240" s="131">
        <f t="shared" si="20"/>
        <v>43335.578000000001</v>
      </c>
      <c r="D240" s="12" t="str">
        <f t="shared" si="21"/>
        <v>vis</v>
      </c>
      <c r="E240" s="139">
        <f>VLOOKUP(C240,'Active 1'!C$21:E$973,3,FALSE)</f>
        <v>-17735.043013633505</v>
      </c>
      <c r="F240" s="16" t="s">
        <v>1907</v>
      </c>
      <c r="G240" s="12" t="str">
        <f t="shared" si="22"/>
        <v>43335.578</v>
      </c>
      <c r="H240" s="131">
        <f t="shared" si="23"/>
        <v>-12857</v>
      </c>
      <c r="I240" s="140" t="s">
        <v>4030</v>
      </c>
      <c r="J240" s="141" t="s">
        <v>4031</v>
      </c>
      <c r="K240" s="140">
        <v>-12857</v>
      </c>
      <c r="L240" s="140" t="s">
        <v>592</v>
      </c>
      <c r="M240" s="141" t="s">
        <v>2324</v>
      </c>
      <c r="N240" s="141"/>
      <c r="O240" s="142" t="s">
        <v>624</v>
      </c>
      <c r="P240" s="142" t="s">
        <v>4027</v>
      </c>
    </row>
    <row r="241" spans="1:16" ht="13.5" thickBot="1" x14ac:dyDescent="0.25">
      <c r="A241" s="131" t="str">
        <f t="shared" si="18"/>
        <v> BBS 34 </v>
      </c>
      <c r="B241" s="16" t="str">
        <f t="shared" si="19"/>
        <v>I</v>
      </c>
      <c r="C241" s="131">
        <f t="shared" si="20"/>
        <v>43344.398999999998</v>
      </c>
      <c r="D241" s="12" t="str">
        <f t="shared" si="21"/>
        <v>vis</v>
      </c>
      <c r="E241" s="139">
        <f>VLOOKUP(C241,'Active 1'!C$21:E$973,3,FALSE)</f>
        <v>-17721.01757194976</v>
      </c>
      <c r="F241" s="16" t="s">
        <v>1907</v>
      </c>
      <c r="G241" s="12" t="str">
        <f t="shared" si="22"/>
        <v>43344.399</v>
      </c>
      <c r="H241" s="131">
        <f t="shared" si="23"/>
        <v>-12843</v>
      </c>
      <c r="I241" s="140" t="s">
        <v>4034</v>
      </c>
      <c r="J241" s="141" t="s">
        <v>4035</v>
      </c>
      <c r="K241" s="140">
        <v>-12843</v>
      </c>
      <c r="L241" s="140" t="s">
        <v>3939</v>
      </c>
      <c r="M241" s="141" t="s">
        <v>2324</v>
      </c>
      <c r="N241" s="141"/>
      <c r="O241" s="142" t="s">
        <v>785</v>
      </c>
      <c r="P241" s="142" t="s">
        <v>4027</v>
      </c>
    </row>
    <row r="242" spans="1:16" ht="13.5" thickBot="1" x14ac:dyDescent="0.25">
      <c r="A242" s="131" t="str">
        <f t="shared" si="18"/>
        <v> BBS 34 </v>
      </c>
      <c r="B242" s="16" t="str">
        <f t="shared" si="19"/>
        <v>I</v>
      </c>
      <c r="C242" s="131">
        <f t="shared" si="20"/>
        <v>43361.385999999999</v>
      </c>
      <c r="D242" s="12" t="str">
        <f t="shared" si="21"/>
        <v>vis</v>
      </c>
      <c r="E242" s="139">
        <f>VLOOKUP(C242,'Active 1'!C$21:E$973,3,FALSE)</f>
        <v>-17694.008142420011</v>
      </c>
      <c r="F242" s="16" t="s">
        <v>1907</v>
      </c>
      <c r="G242" s="12" t="str">
        <f t="shared" si="22"/>
        <v>43361.386</v>
      </c>
      <c r="H242" s="131">
        <f t="shared" si="23"/>
        <v>-12816</v>
      </c>
      <c r="I242" s="140" t="s">
        <v>4047</v>
      </c>
      <c r="J242" s="141" t="s">
        <v>4048</v>
      </c>
      <c r="K242" s="140">
        <v>-12816</v>
      </c>
      <c r="L242" s="140" t="s">
        <v>3891</v>
      </c>
      <c r="M242" s="141" t="s">
        <v>2324</v>
      </c>
      <c r="N242" s="141"/>
      <c r="O242" s="142" t="s">
        <v>624</v>
      </c>
      <c r="P242" s="142" t="s">
        <v>4027</v>
      </c>
    </row>
    <row r="243" spans="1:16" ht="13.5" thickBot="1" x14ac:dyDescent="0.25">
      <c r="A243" s="131" t="str">
        <f t="shared" si="18"/>
        <v> BBS 34 </v>
      </c>
      <c r="B243" s="16" t="str">
        <f t="shared" si="19"/>
        <v>I</v>
      </c>
      <c r="C243" s="131">
        <f t="shared" si="20"/>
        <v>43371.436000000002</v>
      </c>
      <c r="D243" s="12" t="str">
        <f t="shared" si="21"/>
        <v>vis</v>
      </c>
      <c r="E243" s="139">
        <f>VLOOKUP(C243,'Active 1'!C$21:E$973,3,FALSE)</f>
        <v>-17678.028583535332</v>
      </c>
      <c r="F243" s="16" t="s">
        <v>1907</v>
      </c>
      <c r="G243" s="12" t="str">
        <f t="shared" si="22"/>
        <v>43371.436</v>
      </c>
      <c r="H243" s="131">
        <f t="shared" si="23"/>
        <v>-12800</v>
      </c>
      <c r="I243" s="140" t="s">
        <v>4049</v>
      </c>
      <c r="J243" s="141" t="s">
        <v>4050</v>
      </c>
      <c r="K243" s="140">
        <v>-12800</v>
      </c>
      <c r="L243" s="140" t="s">
        <v>836</v>
      </c>
      <c r="M243" s="141" t="s">
        <v>2324</v>
      </c>
      <c r="N243" s="141"/>
      <c r="O243" s="142" t="s">
        <v>624</v>
      </c>
      <c r="P243" s="142" t="s">
        <v>4027</v>
      </c>
    </row>
    <row r="244" spans="1:16" ht="13.5" thickBot="1" x14ac:dyDescent="0.25">
      <c r="A244" s="131" t="str">
        <f t="shared" si="18"/>
        <v>IBVS 1449 </v>
      </c>
      <c r="B244" s="16" t="str">
        <f t="shared" si="19"/>
        <v>I</v>
      </c>
      <c r="C244" s="131">
        <f t="shared" si="20"/>
        <v>43381.506500000003</v>
      </c>
      <c r="D244" s="12" t="str">
        <f t="shared" si="21"/>
        <v>vis</v>
      </c>
      <c r="E244" s="139">
        <f>VLOOKUP(C244,'Active 1'!C$21:E$973,3,FALSE)</f>
        <v>-17662.01642953054</v>
      </c>
      <c r="F244" s="16" t="s">
        <v>1907</v>
      </c>
      <c r="G244" s="12" t="str">
        <f t="shared" si="22"/>
        <v>43381.5065</v>
      </c>
      <c r="H244" s="131">
        <f t="shared" si="23"/>
        <v>-12784</v>
      </c>
      <c r="I244" s="140" t="s">
        <v>4051</v>
      </c>
      <c r="J244" s="141" t="s">
        <v>4052</v>
      </c>
      <c r="K244" s="140">
        <v>-12784</v>
      </c>
      <c r="L244" s="140" t="s">
        <v>4053</v>
      </c>
      <c r="M244" s="141" t="s">
        <v>2477</v>
      </c>
      <c r="N244" s="141" t="s">
        <v>2478</v>
      </c>
      <c r="O244" s="142" t="s">
        <v>3914</v>
      </c>
      <c r="P244" s="143" t="s">
        <v>4054</v>
      </c>
    </row>
    <row r="245" spans="1:16" ht="13.5" thickBot="1" x14ac:dyDescent="0.25">
      <c r="A245" s="131" t="str">
        <f t="shared" si="18"/>
        <v> BBS 35 </v>
      </c>
      <c r="B245" s="16" t="str">
        <f t="shared" si="19"/>
        <v>I</v>
      </c>
      <c r="C245" s="131">
        <f t="shared" si="20"/>
        <v>43403.523999999998</v>
      </c>
      <c r="D245" s="12" t="str">
        <f t="shared" si="21"/>
        <v>vis</v>
      </c>
      <c r="E245" s="139">
        <f>VLOOKUP(C245,'Active 1'!C$21:E$973,3,FALSE)</f>
        <v>-17627.00847552624</v>
      </c>
      <c r="F245" s="16" t="s">
        <v>1907</v>
      </c>
      <c r="G245" s="12" t="str">
        <f t="shared" si="22"/>
        <v>43403.524</v>
      </c>
      <c r="H245" s="131">
        <f t="shared" si="23"/>
        <v>-12749</v>
      </c>
      <c r="I245" s="140" t="s">
        <v>4058</v>
      </c>
      <c r="J245" s="141" t="s">
        <v>4059</v>
      </c>
      <c r="K245" s="140">
        <v>-12749</v>
      </c>
      <c r="L245" s="140" t="s">
        <v>3891</v>
      </c>
      <c r="M245" s="141" t="s">
        <v>2324</v>
      </c>
      <c r="N245" s="141"/>
      <c r="O245" s="142" t="s">
        <v>624</v>
      </c>
      <c r="P245" s="142" t="s">
        <v>4060</v>
      </c>
    </row>
    <row r="246" spans="1:16" ht="13.5" thickBot="1" x14ac:dyDescent="0.25">
      <c r="A246" s="131" t="str">
        <f t="shared" si="18"/>
        <v> BBS 35 </v>
      </c>
      <c r="B246" s="16" t="str">
        <f t="shared" si="19"/>
        <v>I</v>
      </c>
      <c r="C246" s="131">
        <f t="shared" si="20"/>
        <v>43412.324000000001</v>
      </c>
      <c r="D246" s="12" t="str">
        <f t="shared" si="21"/>
        <v>vis</v>
      </c>
      <c r="E246" s="139">
        <f>VLOOKUP(C246,'Active 1'!C$21:E$973,3,FALSE)</f>
        <v>-17613.016423965524</v>
      </c>
      <c r="F246" s="16" t="s">
        <v>1907</v>
      </c>
      <c r="G246" s="12" t="str">
        <f t="shared" si="22"/>
        <v>43412.324</v>
      </c>
      <c r="H246" s="131">
        <f t="shared" si="23"/>
        <v>-12735</v>
      </c>
      <c r="I246" s="140" t="s">
        <v>4064</v>
      </c>
      <c r="J246" s="141" t="s">
        <v>4065</v>
      </c>
      <c r="K246" s="140">
        <v>-12735</v>
      </c>
      <c r="L246" s="140" t="s">
        <v>3795</v>
      </c>
      <c r="M246" s="141" t="s">
        <v>2324</v>
      </c>
      <c r="N246" s="141"/>
      <c r="O246" s="142" t="s">
        <v>624</v>
      </c>
      <c r="P246" s="142" t="s">
        <v>4060</v>
      </c>
    </row>
    <row r="247" spans="1:16" ht="13.5" thickBot="1" x14ac:dyDescent="0.25">
      <c r="A247" s="131" t="str">
        <f t="shared" si="18"/>
        <v> BBS 35 </v>
      </c>
      <c r="B247" s="16" t="str">
        <f t="shared" si="19"/>
        <v>I</v>
      </c>
      <c r="C247" s="131">
        <f t="shared" si="20"/>
        <v>43417.358999999997</v>
      </c>
      <c r="D247" s="12" t="str">
        <f t="shared" si="21"/>
        <v>vis</v>
      </c>
      <c r="E247" s="139">
        <f>VLOOKUP(C247,'Active 1'!C$21:E$973,3,FALSE)</f>
        <v>-17605.010744464602</v>
      </c>
      <c r="F247" s="16" t="s">
        <v>1907</v>
      </c>
      <c r="G247" s="12" t="str">
        <f t="shared" si="22"/>
        <v>43417.359</v>
      </c>
      <c r="H247" s="131">
        <f t="shared" si="23"/>
        <v>-12727</v>
      </c>
      <c r="I247" s="140" t="s">
        <v>4066</v>
      </c>
      <c r="J247" s="141" t="s">
        <v>4067</v>
      </c>
      <c r="K247" s="140">
        <v>-12727</v>
      </c>
      <c r="L247" s="140" t="s">
        <v>4021</v>
      </c>
      <c r="M247" s="141" t="s">
        <v>2324</v>
      </c>
      <c r="N247" s="141"/>
      <c r="O247" s="142" t="s">
        <v>624</v>
      </c>
      <c r="P247" s="142" t="s">
        <v>4060</v>
      </c>
    </row>
    <row r="248" spans="1:16" ht="13.5" thickBot="1" x14ac:dyDescent="0.25">
      <c r="A248" s="131" t="str">
        <f t="shared" si="18"/>
        <v> AOEB 1 </v>
      </c>
      <c r="B248" s="16" t="str">
        <f t="shared" si="19"/>
        <v>I</v>
      </c>
      <c r="C248" s="131">
        <f t="shared" si="20"/>
        <v>43423.644999999997</v>
      </c>
      <c r="D248" s="12" t="str">
        <f t="shared" si="21"/>
        <v>vis</v>
      </c>
      <c r="E248" s="139">
        <f>VLOOKUP(C248,'Active 1'!C$21:E$973,3,FALSE)</f>
        <v>-17595.015967633848</v>
      </c>
      <c r="F248" s="16" t="s">
        <v>1907</v>
      </c>
      <c r="G248" s="12" t="str">
        <f t="shared" si="22"/>
        <v>43423.645</v>
      </c>
      <c r="H248" s="131">
        <f t="shared" si="23"/>
        <v>-12717</v>
      </c>
      <c r="I248" s="140" t="s">
        <v>4068</v>
      </c>
      <c r="J248" s="141" t="s">
        <v>4069</v>
      </c>
      <c r="K248" s="140">
        <v>-12717</v>
      </c>
      <c r="L248" s="140" t="s">
        <v>3795</v>
      </c>
      <c r="M248" s="141" t="s">
        <v>2324</v>
      </c>
      <c r="N248" s="141"/>
      <c r="O248" s="142" t="s">
        <v>132</v>
      </c>
      <c r="P248" s="142" t="s">
        <v>3944</v>
      </c>
    </row>
    <row r="249" spans="1:16" ht="13.5" thickBot="1" x14ac:dyDescent="0.25">
      <c r="A249" s="131" t="str">
        <f t="shared" si="18"/>
        <v> BBS 35 </v>
      </c>
      <c r="B249" s="16" t="str">
        <f t="shared" si="19"/>
        <v>I</v>
      </c>
      <c r="C249" s="131">
        <f t="shared" si="20"/>
        <v>43429.31</v>
      </c>
      <c r="D249" s="12" t="str">
        <f t="shared" si="21"/>
        <v>vis</v>
      </c>
      <c r="E249" s="139">
        <f>VLOOKUP(C249,'Active 1'!C$21:E$973,3,FALSE)</f>
        <v>-17586.008584441639</v>
      </c>
      <c r="F249" s="16" t="s">
        <v>1907</v>
      </c>
      <c r="G249" s="12" t="str">
        <f t="shared" si="22"/>
        <v>43429.310</v>
      </c>
      <c r="H249" s="131">
        <f t="shared" si="23"/>
        <v>-12708</v>
      </c>
      <c r="I249" s="140" t="s">
        <v>4072</v>
      </c>
      <c r="J249" s="141" t="s">
        <v>4073</v>
      </c>
      <c r="K249" s="140">
        <v>-12708</v>
      </c>
      <c r="L249" s="140" t="s">
        <v>3861</v>
      </c>
      <c r="M249" s="141" t="s">
        <v>2324</v>
      </c>
      <c r="N249" s="141"/>
      <c r="O249" s="142" t="s">
        <v>785</v>
      </c>
      <c r="P249" s="142" t="s">
        <v>4060</v>
      </c>
    </row>
    <row r="250" spans="1:16" ht="13.5" thickBot="1" x14ac:dyDescent="0.25">
      <c r="A250" s="131" t="str">
        <f t="shared" si="18"/>
        <v>BAVM 31 </v>
      </c>
      <c r="B250" s="16" t="str">
        <f t="shared" si="19"/>
        <v>I</v>
      </c>
      <c r="C250" s="131">
        <f t="shared" si="20"/>
        <v>43434.332000000002</v>
      </c>
      <c r="D250" s="12" t="str">
        <f t="shared" si="21"/>
        <v>vis</v>
      </c>
      <c r="E250" s="139">
        <f>VLOOKUP(C250,'Active 1'!C$21:E$973,3,FALSE)</f>
        <v>-17578.023575016872</v>
      </c>
      <c r="F250" s="16" t="s">
        <v>1907</v>
      </c>
      <c r="G250" s="12" t="str">
        <f t="shared" si="22"/>
        <v>43434.332</v>
      </c>
      <c r="H250" s="131">
        <f t="shared" si="23"/>
        <v>-12700</v>
      </c>
      <c r="I250" s="140" t="s">
        <v>4079</v>
      </c>
      <c r="J250" s="141" t="s">
        <v>4080</v>
      </c>
      <c r="K250" s="140">
        <v>-12700</v>
      </c>
      <c r="L250" s="140" t="s">
        <v>962</v>
      </c>
      <c r="M250" s="141" t="s">
        <v>2324</v>
      </c>
      <c r="N250" s="141"/>
      <c r="O250" s="142" t="s">
        <v>2529</v>
      </c>
      <c r="P250" s="143" t="s">
        <v>4081</v>
      </c>
    </row>
    <row r="251" spans="1:16" ht="13.5" thickBot="1" x14ac:dyDescent="0.25">
      <c r="A251" s="131" t="str">
        <f t="shared" si="18"/>
        <v> BBS 35 </v>
      </c>
      <c r="B251" s="16" t="str">
        <f t="shared" si="19"/>
        <v>I</v>
      </c>
      <c r="C251" s="131">
        <f t="shared" si="20"/>
        <v>43441.248</v>
      </c>
      <c r="D251" s="12" t="str">
        <f t="shared" si="21"/>
        <v>vis</v>
      </c>
      <c r="E251" s="139">
        <f>VLOOKUP(C251,'Active 1'!C$21:E$973,3,FALSE)</f>
        <v>-17567.027094494846</v>
      </c>
      <c r="F251" s="16" t="s">
        <v>1907</v>
      </c>
      <c r="G251" s="12" t="str">
        <f t="shared" si="22"/>
        <v>43441.248</v>
      </c>
      <c r="H251" s="131">
        <f t="shared" si="23"/>
        <v>-12689</v>
      </c>
      <c r="I251" s="140" t="s">
        <v>4082</v>
      </c>
      <c r="J251" s="141" t="s">
        <v>4083</v>
      </c>
      <c r="K251" s="140">
        <v>-12689</v>
      </c>
      <c r="L251" s="140" t="s">
        <v>842</v>
      </c>
      <c r="M251" s="141" t="s">
        <v>2324</v>
      </c>
      <c r="N251" s="141"/>
      <c r="O251" s="142" t="s">
        <v>624</v>
      </c>
      <c r="P251" s="142" t="s">
        <v>4060</v>
      </c>
    </row>
    <row r="252" spans="1:16" ht="13.5" thickBot="1" x14ac:dyDescent="0.25">
      <c r="A252" s="131" t="str">
        <f t="shared" si="18"/>
        <v> BBS 35 </v>
      </c>
      <c r="B252" s="16" t="str">
        <f t="shared" si="19"/>
        <v>I</v>
      </c>
      <c r="C252" s="131">
        <f t="shared" si="20"/>
        <v>43456.345999999998</v>
      </c>
      <c r="D252" s="12" t="str">
        <f t="shared" si="21"/>
        <v>vis</v>
      </c>
      <c r="E252" s="139">
        <f>VLOOKUP(C252,'Active 1'!C$21:E$973,3,FALSE)</f>
        <v>-17543.021186033078</v>
      </c>
      <c r="F252" s="16" t="s">
        <v>1907</v>
      </c>
      <c r="G252" s="12" t="str">
        <f t="shared" si="22"/>
        <v>43456.346</v>
      </c>
      <c r="H252" s="131">
        <f t="shared" si="23"/>
        <v>-12665</v>
      </c>
      <c r="I252" s="140" t="s">
        <v>4084</v>
      </c>
      <c r="J252" s="141" t="s">
        <v>4085</v>
      </c>
      <c r="K252" s="140">
        <v>-12665</v>
      </c>
      <c r="L252" s="140" t="s">
        <v>861</v>
      </c>
      <c r="M252" s="141" t="s">
        <v>2324</v>
      </c>
      <c r="N252" s="141"/>
      <c r="O252" s="142" t="s">
        <v>785</v>
      </c>
      <c r="P252" s="142" t="s">
        <v>4060</v>
      </c>
    </row>
    <row r="253" spans="1:16" ht="13.5" thickBot="1" x14ac:dyDescent="0.25">
      <c r="A253" s="131" t="str">
        <f t="shared" si="18"/>
        <v> AOEB 1 </v>
      </c>
      <c r="B253" s="16" t="str">
        <f t="shared" si="19"/>
        <v>I</v>
      </c>
      <c r="C253" s="131">
        <f t="shared" si="20"/>
        <v>43460.758000000002</v>
      </c>
      <c r="D253" s="12" t="str">
        <f t="shared" si="21"/>
        <v>vis</v>
      </c>
      <c r="E253" s="139">
        <f>VLOOKUP(C253,'Active 1'!C$21:E$973,3,FALSE)</f>
        <v>-17536.006080182407</v>
      </c>
      <c r="F253" s="16" t="s">
        <v>1907</v>
      </c>
      <c r="G253" s="12" t="str">
        <f t="shared" si="22"/>
        <v>43460.758</v>
      </c>
      <c r="H253" s="131">
        <f t="shared" si="23"/>
        <v>-12658</v>
      </c>
      <c r="I253" s="140" t="s">
        <v>4086</v>
      </c>
      <c r="J253" s="141" t="s">
        <v>4087</v>
      </c>
      <c r="K253" s="140">
        <v>-12658</v>
      </c>
      <c r="L253" s="140" t="s">
        <v>4038</v>
      </c>
      <c r="M253" s="141" t="s">
        <v>2324</v>
      </c>
      <c r="N253" s="141"/>
      <c r="O253" s="142" t="s">
        <v>4088</v>
      </c>
      <c r="P253" s="142" t="s">
        <v>3944</v>
      </c>
    </row>
    <row r="254" spans="1:16" ht="13.5" thickBot="1" x14ac:dyDescent="0.25">
      <c r="A254" s="131" t="str">
        <f t="shared" si="18"/>
        <v> BBS 35 </v>
      </c>
      <c r="B254" s="16" t="str">
        <f t="shared" si="19"/>
        <v>I</v>
      </c>
      <c r="C254" s="131">
        <f t="shared" si="20"/>
        <v>43468.300999999999</v>
      </c>
      <c r="D254" s="12" t="str">
        <f t="shared" si="21"/>
        <v>vis</v>
      </c>
      <c r="E254" s="139">
        <f>VLOOKUP(C254,'Active 1'!C$21:E$973,3,FALSE)</f>
        <v>-17524.012665986676</v>
      </c>
      <c r="F254" s="16" t="s">
        <v>1907</v>
      </c>
      <c r="G254" s="12" t="str">
        <f t="shared" si="22"/>
        <v>43468.301</v>
      </c>
      <c r="H254" s="131">
        <f t="shared" si="23"/>
        <v>-12646</v>
      </c>
      <c r="I254" s="140" t="s">
        <v>4092</v>
      </c>
      <c r="J254" s="141" t="s">
        <v>4093</v>
      </c>
      <c r="K254" s="140">
        <v>-12646</v>
      </c>
      <c r="L254" s="140" t="s">
        <v>4021</v>
      </c>
      <c r="M254" s="141" t="s">
        <v>2324</v>
      </c>
      <c r="N254" s="141"/>
      <c r="O254" s="142" t="s">
        <v>637</v>
      </c>
      <c r="P254" s="142" t="s">
        <v>4060</v>
      </c>
    </row>
    <row r="255" spans="1:16" ht="13.5" thickBot="1" x14ac:dyDescent="0.25">
      <c r="A255" s="131" t="str">
        <f t="shared" si="18"/>
        <v> BBS 36 </v>
      </c>
      <c r="B255" s="16" t="str">
        <f t="shared" si="19"/>
        <v>I</v>
      </c>
      <c r="C255" s="131">
        <f t="shared" si="20"/>
        <v>43480.256999999998</v>
      </c>
      <c r="D255" s="12" t="str">
        <f t="shared" si="21"/>
        <v>vis</v>
      </c>
      <c r="E255" s="139">
        <f>VLOOKUP(C255,'Active 1'!C$21:E$973,3,FALSE)</f>
        <v>-17505.002555934425</v>
      </c>
      <c r="F255" s="16" t="s">
        <v>1907</v>
      </c>
      <c r="G255" s="12" t="str">
        <f t="shared" si="22"/>
        <v>43480.257</v>
      </c>
      <c r="H255" s="131">
        <f t="shared" si="23"/>
        <v>-12627</v>
      </c>
      <c r="I255" s="140" t="s">
        <v>4094</v>
      </c>
      <c r="J255" s="141" t="s">
        <v>4095</v>
      </c>
      <c r="K255" s="140">
        <v>-12627</v>
      </c>
      <c r="L255" s="140" t="s">
        <v>4096</v>
      </c>
      <c r="M255" s="141" t="s">
        <v>2324</v>
      </c>
      <c r="N255" s="141"/>
      <c r="O255" s="142" t="s">
        <v>637</v>
      </c>
      <c r="P255" s="142" t="s">
        <v>4097</v>
      </c>
    </row>
    <row r="256" spans="1:16" ht="13.5" thickBot="1" x14ac:dyDescent="0.25">
      <c r="A256" s="131" t="str">
        <f t="shared" si="18"/>
        <v> BBS 36 </v>
      </c>
      <c r="B256" s="16" t="str">
        <f t="shared" si="19"/>
        <v>I</v>
      </c>
      <c r="C256" s="131">
        <f t="shared" si="20"/>
        <v>43488.43</v>
      </c>
      <c r="D256" s="12" t="str">
        <f t="shared" si="21"/>
        <v>vis</v>
      </c>
      <c r="E256" s="139">
        <f>VLOOKUP(C256,'Active 1'!C$21:E$973,3,FALSE)</f>
        <v>-17492.007438047411</v>
      </c>
      <c r="F256" s="16" t="s">
        <v>1907</v>
      </c>
      <c r="G256" s="12" t="str">
        <f t="shared" si="22"/>
        <v>43488.430</v>
      </c>
      <c r="H256" s="131">
        <f t="shared" si="23"/>
        <v>-12614</v>
      </c>
      <c r="I256" s="140" t="s">
        <v>4098</v>
      </c>
      <c r="J256" s="141" t="s">
        <v>4099</v>
      </c>
      <c r="K256" s="140">
        <v>-12614</v>
      </c>
      <c r="L256" s="140" t="s">
        <v>3927</v>
      </c>
      <c r="M256" s="141" t="s">
        <v>2324</v>
      </c>
      <c r="N256" s="141"/>
      <c r="O256" s="142" t="s">
        <v>637</v>
      </c>
      <c r="P256" s="142" t="s">
        <v>4097</v>
      </c>
    </row>
    <row r="257" spans="1:16" ht="13.5" thickBot="1" x14ac:dyDescent="0.25">
      <c r="A257" s="131" t="str">
        <f t="shared" si="18"/>
        <v> BBS 36 </v>
      </c>
      <c r="B257" s="16" t="str">
        <f t="shared" si="19"/>
        <v>I</v>
      </c>
      <c r="C257" s="131">
        <f t="shared" si="20"/>
        <v>43495.337</v>
      </c>
      <c r="D257" s="12" t="str">
        <f t="shared" si="21"/>
        <v>vis</v>
      </c>
      <c r="E257" s="139">
        <f>VLOOKUP(C257,'Active 1'!C$21:E$973,3,FALSE)</f>
        <v>-17481.025267578116</v>
      </c>
      <c r="F257" s="16" t="s">
        <v>1907</v>
      </c>
      <c r="G257" s="12" t="str">
        <f t="shared" si="22"/>
        <v>43495.337</v>
      </c>
      <c r="H257" s="131">
        <f t="shared" si="23"/>
        <v>-12603</v>
      </c>
      <c r="I257" s="140" t="s">
        <v>4100</v>
      </c>
      <c r="J257" s="141" t="s">
        <v>4101</v>
      </c>
      <c r="K257" s="140">
        <v>-12603</v>
      </c>
      <c r="L257" s="140" t="s">
        <v>962</v>
      </c>
      <c r="M257" s="141" t="s">
        <v>2324</v>
      </c>
      <c r="N257" s="141"/>
      <c r="O257" s="142" t="s">
        <v>785</v>
      </c>
      <c r="P257" s="142" t="s">
        <v>4097</v>
      </c>
    </row>
    <row r="258" spans="1:16" ht="13.5" thickBot="1" x14ac:dyDescent="0.25">
      <c r="A258" s="131" t="str">
        <f t="shared" si="18"/>
        <v> BBS 36 </v>
      </c>
      <c r="B258" s="16" t="str">
        <f t="shared" si="19"/>
        <v>I</v>
      </c>
      <c r="C258" s="131">
        <f t="shared" si="20"/>
        <v>43524.27</v>
      </c>
      <c r="D258" s="12" t="str">
        <f t="shared" si="21"/>
        <v>vis</v>
      </c>
      <c r="E258" s="139">
        <f>VLOOKUP(C258,'Active 1'!C$21:E$973,3,FALSE)</f>
        <v>-17435.021628054707</v>
      </c>
      <c r="F258" s="16" t="s">
        <v>1907</v>
      </c>
      <c r="G258" s="12" t="str">
        <f t="shared" si="22"/>
        <v>43524.270</v>
      </c>
      <c r="H258" s="131">
        <f t="shared" si="23"/>
        <v>-12557</v>
      </c>
      <c r="I258" s="140" t="s">
        <v>4102</v>
      </c>
      <c r="J258" s="141" t="s">
        <v>4103</v>
      </c>
      <c r="K258" s="140">
        <v>-12557</v>
      </c>
      <c r="L258" s="140" t="s">
        <v>3939</v>
      </c>
      <c r="M258" s="141" t="s">
        <v>2324</v>
      </c>
      <c r="N258" s="141"/>
      <c r="O258" s="142" t="s">
        <v>785</v>
      </c>
      <c r="P258" s="142" t="s">
        <v>4097</v>
      </c>
    </row>
    <row r="259" spans="1:16" ht="13.5" thickBot="1" x14ac:dyDescent="0.25">
      <c r="A259" s="131" t="str">
        <f t="shared" si="18"/>
        <v> AOEB 1 </v>
      </c>
      <c r="B259" s="16" t="str">
        <f t="shared" si="19"/>
        <v>I</v>
      </c>
      <c r="C259" s="131">
        <f t="shared" si="20"/>
        <v>43665.786999999997</v>
      </c>
      <c r="D259" s="12" t="str">
        <f t="shared" si="21"/>
        <v>vis</v>
      </c>
      <c r="E259" s="139">
        <f>VLOOKUP(C259,'Active 1'!C$21:E$973,3,FALSE)</f>
        <v>-17210.008768882322</v>
      </c>
      <c r="F259" s="16" t="s">
        <v>1907</v>
      </c>
      <c r="G259" s="12" t="str">
        <f t="shared" si="22"/>
        <v>43665.787</v>
      </c>
      <c r="H259" s="131">
        <f t="shared" si="23"/>
        <v>-12332</v>
      </c>
      <c r="I259" s="140" t="s">
        <v>4104</v>
      </c>
      <c r="J259" s="141" t="s">
        <v>4105</v>
      </c>
      <c r="K259" s="140">
        <v>-12332</v>
      </c>
      <c r="L259" s="140" t="s">
        <v>4038</v>
      </c>
      <c r="M259" s="141" t="s">
        <v>2324</v>
      </c>
      <c r="N259" s="141"/>
      <c r="O259" s="142" t="s">
        <v>3899</v>
      </c>
      <c r="P259" s="142" t="s">
        <v>3944</v>
      </c>
    </row>
    <row r="260" spans="1:16" ht="13.5" thickBot="1" x14ac:dyDescent="0.25">
      <c r="A260" s="131" t="str">
        <f t="shared" si="18"/>
        <v> AOEB 1 </v>
      </c>
      <c r="B260" s="16" t="str">
        <f t="shared" si="19"/>
        <v>I</v>
      </c>
      <c r="C260" s="131">
        <f t="shared" si="20"/>
        <v>43672.709000000003</v>
      </c>
      <c r="D260" s="12" t="str">
        <f t="shared" si="21"/>
        <v>vis</v>
      </c>
      <c r="E260" s="139">
        <f>VLOOKUP(C260,'Active 1'!C$21:E$973,3,FALSE)</f>
        <v>-17199.002748325125</v>
      </c>
      <c r="F260" s="16" t="s">
        <v>1907</v>
      </c>
      <c r="G260" s="12" t="str">
        <f t="shared" si="22"/>
        <v>43672.709</v>
      </c>
      <c r="H260" s="131">
        <f t="shared" si="23"/>
        <v>-12321</v>
      </c>
      <c r="I260" s="140" t="s">
        <v>4106</v>
      </c>
      <c r="J260" s="141" t="s">
        <v>4107</v>
      </c>
      <c r="K260" s="140">
        <v>-12321</v>
      </c>
      <c r="L260" s="140" t="s">
        <v>4041</v>
      </c>
      <c r="M260" s="141" t="s">
        <v>2324</v>
      </c>
      <c r="N260" s="141"/>
      <c r="O260" s="142" t="s">
        <v>132</v>
      </c>
      <c r="P260" s="142" t="s">
        <v>3944</v>
      </c>
    </row>
    <row r="261" spans="1:16" ht="13.5" thickBot="1" x14ac:dyDescent="0.25">
      <c r="A261" s="131" t="str">
        <f t="shared" si="18"/>
        <v> AOEB 1 </v>
      </c>
      <c r="B261" s="16" t="str">
        <f t="shared" si="19"/>
        <v>I</v>
      </c>
      <c r="C261" s="131">
        <f t="shared" si="20"/>
        <v>43701.633000000002</v>
      </c>
      <c r="D261" s="12" t="str">
        <f t="shared" si="21"/>
        <v>vis</v>
      </c>
      <c r="E261" s="139">
        <f>VLOOKUP(C261,'Active 1'!C$21:E$973,3,FALSE)</f>
        <v>-17153.013418854447</v>
      </c>
      <c r="F261" s="16" t="s">
        <v>1907</v>
      </c>
      <c r="G261" s="12" t="str">
        <f t="shared" si="22"/>
        <v>43701.633</v>
      </c>
      <c r="H261" s="131">
        <f t="shared" si="23"/>
        <v>-12275</v>
      </c>
      <c r="I261" s="140" t="s">
        <v>4108</v>
      </c>
      <c r="J261" s="141" t="s">
        <v>4109</v>
      </c>
      <c r="K261" s="140">
        <v>-12275</v>
      </c>
      <c r="L261" s="140" t="s">
        <v>3861</v>
      </c>
      <c r="M261" s="141" t="s">
        <v>2324</v>
      </c>
      <c r="N261" s="141"/>
      <c r="O261" s="142" t="s">
        <v>132</v>
      </c>
      <c r="P261" s="142" t="s">
        <v>3944</v>
      </c>
    </row>
    <row r="262" spans="1:16" ht="13.5" thickBot="1" x14ac:dyDescent="0.25">
      <c r="A262" s="131" t="str">
        <f t="shared" si="18"/>
        <v> BBS 38 </v>
      </c>
      <c r="B262" s="16" t="str">
        <f t="shared" si="19"/>
        <v>I</v>
      </c>
      <c r="C262" s="131">
        <f t="shared" si="20"/>
        <v>43705.409</v>
      </c>
      <c r="D262" s="12" t="str">
        <f t="shared" si="21"/>
        <v>vis</v>
      </c>
      <c r="E262" s="139">
        <f>VLOOKUP(C262,'Active 1'!C$21:E$973,3,FALSE)</f>
        <v>-17147.00955673022</v>
      </c>
      <c r="F262" s="16" t="s">
        <v>1907</v>
      </c>
      <c r="G262" s="12" t="str">
        <f t="shared" si="22"/>
        <v>43705.409</v>
      </c>
      <c r="H262" s="131">
        <f t="shared" si="23"/>
        <v>-12269</v>
      </c>
      <c r="I262" s="140" t="s">
        <v>4110</v>
      </c>
      <c r="J262" s="141" t="s">
        <v>4111</v>
      </c>
      <c r="K262" s="140">
        <v>-12269</v>
      </c>
      <c r="L262" s="140" t="s">
        <v>4038</v>
      </c>
      <c r="M262" s="141" t="s">
        <v>2324</v>
      </c>
      <c r="N262" s="141"/>
      <c r="O262" s="142" t="s">
        <v>637</v>
      </c>
      <c r="P262" s="142" t="s">
        <v>4112</v>
      </c>
    </row>
    <row r="263" spans="1:16" ht="13.5" thickBot="1" x14ac:dyDescent="0.25">
      <c r="A263" s="131" t="str">
        <f t="shared" si="18"/>
        <v> AOEB 1 </v>
      </c>
      <c r="B263" s="16" t="str">
        <f t="shared" si="19"/>
        <v>I</v>
      </c>
      <c r="C263" s="131">
        <f t="shared" si="20"/>
        <v>43706.667999999998</v>
      </c>
      <c r="D263" s="12" t="str">
        <f t="shared" si="21"/>
        <v>vis</v>
      </c>
      <c r="E263" s="139">
        <f>VLOOKUP(C263,'Active 1'!C$21:E$973,3,FALSE)</f>
        <v>-17145.007739353525</v>
      </c>
      <c r="F263" s="16" t="s">
        <v>1907</v>
      </c>
      <c r="G263" s="12" t="str">
        <f t="shared" si="22"/>
        <v>43706.668</v>
      </c>
      <c r="H263" s="131">
        <f t="shared" si="23"/>
        <v>-12267</v>
      </c>
      <c r="I263" s="140" t="s">
        <v>4113</v>
      </c>
      <c r="J263" s="141" t="s">
        <v>4114</v>
      </c>
      <c r="K263" s="140">
        <v>-12267</v>
      </c>
      <c r="L263" s="140" t="s">
        <v>4115</v>
      </c>
      <c r="M263" s="141" t="s">
        <v>2324</v>
      </c>
      <c r="N263" s="141"/>
      <c r="O263" s="142" t="s">
        <v>132</v>
      </c>
      <c r="P263" s="142" t="s">
        <v>3944</v>
      </c>
    </row>
    <row r="264" spans="1:16" ht="13.5" thickBot="1" x14ac:dyDescent="0.25">
      <c r="A264" s="131" t="str">
        <f t="shared" si="18"/>
        <v> BBS 38 </v>
      </c>
      <c r="B264" s="16" t="str">
        <f t="shared" si="19"/>
        <v>I</v>
      </c>
      <c r="C264" s="131">
        <f t="shared" si="20"/>
        <v>43713.582000000002</v>
      </c>
      <c r="D264" s="12" t="str">
        <f t="shared" si="21"/>
        <v>vis</v>
      </c>
      <c r="E264" s="139">
        <f>VLOOKUP(C264,'Active 1'!C$21:E$973,3,FALSE)</f>
        <v>-17134.014438843205</v>
      </c>
      <c r="F264" s="16" t="s">
        <v>1907</v>
      </c>
      <c r="G264" s="12" t="str">
        <f t="shared" si="22"/>
        <v>43713.582</v>
      </c>
      <c r="H264" s="131">
        <f t="shared" si="23"/>
        <v>-12256</v>
      </c>
      <c r="I264" s="140" t="s">
        <v>4116</v>
      </c>
      <c r="J264" s="141" t="s">
        <v>4117</v>
      </c>
      <c r="K264" s="140">
        <v>-12256</v>
      </c>
      <c r="L264" s="140" t="s">
        <v>3891</v>
      </c>
      <c r="M264" s="141" t="s">
        <v>2324</v>
      </c>
      <c r="N264" s="141"/>
      <c r="O264" s="142" t="s">
        <v>785</v>
      </c>
      <c r="P264" s="142" t="s">
        <v>4112</v>
      </c>
    </row>
    <row r="265" spans="1:16" ht="13.5" thickBot="1" x14ac:dyDescent="0.25">
      <c r="A265" s="131" t="str">
        <f t="shared" si="18"/>
        <v> BRNO 23 </v>
      </c>
      <c r="B265" s="16" t="str">
        <f t="shared" si="19"/>
        <v>I</v>
      </c>
      <c r="C265" s="131">
        <f t="shared" si="20"/>
        <v>43720.495999999999</v>
      </c>
      <c r="D265" s="12" t="str">
        <f t="shared" si="21"/>
        <v>vis</v>
      </c>
      <c r="E265" s="139">
        <f>VLOOKUP(C265,'Active 1'!C$21:E$973,3,FALSE)</f>
        <v>-17123.021138332901</v>
      </c>
      <c r="F265" s="16" t="s">
        <v>1907</v>
      </c>
      <c r="G265" s="12" t="str">
        <f t="shared" si="22"/>
        <v>43720.496</v>
      </c>
      <c r="H265" s="131">
        <f t="shared" si="23"/>
        <v>-12245</v>
      </c>
      <c r="I265" s="140" t="s">
        <v>4118</v>
      </c>
      <c r="J265" s="141" t="s">
        <v>4119</v>
      </c>
      <c r="K265" s="140">
        <v>-12245</v>
      </c>
      <c r="L265" s="140" t="s">
        <v>3795</v>
      </c>
      <c r="M265" s="141" t="s">
        <v>2324</v>
      </c>
      <c r="N265" s="141"/>
      <c r="O265" s="142" t="s">
        <v>4120</v>
      </c>
      <c r="P265" s="142" t="s">
        <v>4121</v>
      </c>
    </row>
    <row r="266" spans="1:16" ht="13.5" thickBot="1" x14ac:dyDescent="0.25">
      <c r="A266" s="131" t="str">
        <f t="shared" si="18"/>
        <v> BRNO 23 </v>
      </c>
      <c r="B266" s="16" t="str">
        <f t="shared" si="19"/>
        <v>I</v>
      </c>
      <c r="C266" s="131">
        <f t="shared" si="20"/>
        <v>43720.502</v>
      </c>
      <c r="D266" s="12" t="str">
        <f t="shared" si="21"/>
        <v>vis</v>
      </c>
      <c r="E266" s="139">
        <f>VLOOKUP(C266,'Active 1'!C$21:E$973,3,FALSE)</f>
        <v>-17123.01159829774</v>
      </c>
      <c r="F266" s="16" t="s">
        <v>1907</v>
      </c>
      <c r="G266" s="12" t="str">
        <f t="shared" si="22"/>
        <v>43720.502</v>
      </c>
      <c r="H266" s="131">
        <f t="shared" si="23"/>
        <v>-12245</v>
      </c>
      <c r="I266" s="140" t="s">
        <v>4122</v>
      </c>
      <c r="J266" s="141" t="s">
        <v>4123</v>
      </c>
      <c r="K266" s="140">
        <v>-12245</v>
      </c>
      <c r="L266" s="140" t="s">
        <v>3927</v>
      </c>
      <c r="M266" s="141" t="s">
        <v>2324</v>
      </c>
      <c r="N266" s="141"/>
      <c r="O266" s="142" t="s">
        <v>4124</v>
      </c>
      <c r="P266" s="142" t="s">
        <v>4121</v>
      </c>
    </row>
    <row r="267" spans="1:16" ht="13.5" thickBot="1" x14ac:dyDescent="0.25">
      <c r="A267" s="131" t="str">
        <f t="shared" ref="A267:A330" si="24">P267</f>
        <v> BRNO 23 </v>
      </c>
      <c r="B267" s="16" t="str">
        <f t="shared" ref="B267:B330" si="25">IF(H267=INT(H267),"I","II")</f>
        <v>I</v>
      </c>
      <c r="C267" s="131">
        <f t="shared" ref="C267:C330" si="26">1*G267</f>
        <v>43720.502</v>
      </c>
      <c r="D267" s="12" t="str">
        <f t="shared" ref="D267:D330" si="27">VLOOKUP(F267,I$1:J$5,2,FALSE)</f>
        <v>vis</v>
      </c>
      <c r="E267" s="139">
        <f>VLOOKUP(C267,'Active 1'!C$21:E$973,3,FALSE)</f>
        <v>-17123.01159829774</v>
      </c>
      <c r="F267" s="16" t="s">
        <v>1907</v>
      </c>
      <c r="G267" s="12" t="str">
        <f t="shared" ref="G267:G330" si="28">MID(I267,3,LEN(I267)-3)</f>
        <v>43720.502</v>
      </c>
      <c r="H267" s="131">
        <f t="shared" ref="H267:H330" si="29">1*K267</f>
        <v>-12245</v>
      </c>
      <c r="I267" s="140" t="s">
        <v>4122</v>
      </c>
      <c r="J267" s="141" t="s">
        <v>4123</v>
      </c>
      <c r="K267" s="140">
        <v>-12245</v>
      </c>
      <c r="L267" s="140" t="s">
        <v>3927</v>
      </c>
      <c r="M267" s="141" t="s">
        <v>2324</v>
      </c>
      <c r="N267" s="141"/>
      <c r="O267" s="142" t="s">
        <v>4125</v>
      </c>
      <c r="P267" s="142" t="s">
        <v>4121</v>
      </c>
    </row>
    <row r="268" spans="1:16" ht="13.5" thickBot="1" x14ac:dyDescent="0.25">
      <c r="A268" s="131" t="str">
        <f t="shared" si="24"/>
        <v> BRNO 23 </v>
      </c>
      <c r="B268" s="16" t="str">
        <f t="shared" si="25"/>
        <v>I</v>
      </c>
      <c r="C268" s="131">
        <f t="shared" si="26"/>
        <v>43722.387000000002</v>
      </c>
      <c r="D268" s="12" t="str">
        <f t="shared" si="27"/>
        <v>vis</v>
      </c>
      <c r="E268" s="139">
        <f>VLOOKUP(C268,'Active 1'!C$21:E$973,3,FALSE)</f>
        <v>-17120.014437253201</v>
      </c>
      <c r="F268" s="16" t="s">
        <v>1907</v>
      </c>
      <c r="G268" s="12" t="str">
        <f t="shared" si="28"/>
        <v>43722.387</v>
      </c>
      <c r="H268" s="131">
        <f t="shared" si="29"/>
        <v>-12242</v>
      </c>
      <c r="I268" s="140" t="s">
        <v>4126</v>
      </c>
      <c r="J268" s="141" t="s">
        <v>4127</v>
      </c>
      <c r="K268" s="140">
        <v>-12242</v>
      </c>
      <c r="L268" s="140" t="s">
        <v>3891</v>
      </c>
      <c r="M268" s="141" t="s">
        <v>2324</v>
      </c>
      <c r="N268" s="141"/>
      <c r="O268" s="142" t="s">
        <v>4128</v>
      </c>
      <c r="P268" s="142" t="s">
        <v>4121</v>
      </c>
    </row>
    <row r="269" spans="1:16" ht="13.5" thickBot="1" x14ac:dyDescent="0.25">
      <c r="A269" s="131" t="str">
        <f t="shared" si="24"/>
        <v> BRNO 23 </v>
      </c>
      <c r="B269" s="16" t="str">
        <f t="shared" si="25"/>
        <v>I</v>
      </c>
      <c r="C269" s="131">
        <f t="shared" si="26"/>
        <v>43722.394</v>
      </c>
      <c r="D269" s="12" t="str">
        <f t="shared" si="27"/>
        <v>vis</v>
      </c>
      <c r="E269" s="139">
        <f>VLOOKUP(C269,'Active 1'!C$21:E$973,3,FALSE)</f>
        <v>-17120.003307212191</v>
      </c>
      <c r="F269" s="16" t="s">
        <v>1907</v>
      </c>
      <c r="G269" s="12" t="str">
        <f t="shared" si="28"/>
        <v>43722.394</v>
      </c>
      <c r="H269" s="131">
        <f t="shared" si="29"/>
        <v>-12242</v>
      </c>
      <c r="I269" s="140" t="s">
        <v>4129</v>
      </c>
      <c r="J269" s="141" t="s">
        <v>4130</v>
      </c>
      <c r="K269" s="140">
        <v>-12242</v>
      </c>
      <c r="L269" s="140" t="s">
        <v>4041</v>
      </c>
      <c r="M269" s="141" t="s">
        <v>2324</v>
      </c>
      <c r="N269" s="141"/>
      <c r="O269" s="142" t="s">
        <v>4131</v>
      </c>
      <c r="P269" s="142" t="s">
        <v>4121</v>
      </c>
    </row>
    <row r="270" spans="1:16" ht="13.5" thickBot="1" x14ac:dyDescent="0.25">
      <c r="A270" s="131" t="str">
        <f t="shared" si="24"/>
        <v> BRNO 23 </v>
      </c>
      <c r="B270" s="16" t="str">
        <f t="shared" si="25"/>
        <v>I</v>
      </c>
      <c r="C270" s="131">
        <f t="shared" si="26"/>
        <v>43722.396000000001</v>
      </c>
      <c r="D270" s="12" t="str">
        <f t="shared" si="27"/>
        <v>vis</v>
      </c>
      <c r="E270" s="139">
        <f>VLOOKUP(C270,'Active 1'!C$21:E$973,3,FALSE)</f>
        <v>-17120.00012720047</v>
      </c>
      <c r="F270" s="16" t="s">
        <v>1907</v>
      </c>
      <c r="G270" s="12" t="str">
        <f t="shared" si="28"/>
        <v>43722.396</v>
      </c>
      <c r="H270" s="131">
        <f t="shared" si="29"/>
        <v>-12242</v>
      </c>
      <c r="I270" s="140" t="s">
        <v>4132</v>
      </c>
      <c r="J270" s="141" t="s">
        <v>4133</v>
      </c>
      <c r="K270" s="140">
        <v>-12242</v>
      </c>
      <c r="L270" s="140" t="s">
        <v>4134</v>
      </c>
      <c r="M270" s="141" t="s">
        <v>2324</v>
      </c>
      <c r="N270" s="141"/>
      <c r="O270" s="142" t="s">
        <v>4135</v>
      </c>
      <c r="P270" s="142" t="s">
        <v>4121</v>
      </c>
    </row>
    <row r="271" spans="1:16" ht="13.5" thickBot="1" x14ac:dyDescent="0.25">
      <c r="A271" s="131" t="str">
        <f t="shared" si="24"/>
        <v> BRNO 23 </v>
      </c>
      <c r="B271" s="16" t="str">
        <f t="shared" si="25"/>
        <v>I</v>
      </c>
      <c r="C271" s="131">
        <f t="shared" si="26"/>
        <v>43722.396000000001</v>
      </c>
      <c r="D271" s="12" t="str">
        <f t="shared" si="27"/>
        <v>vis</v>
      </c>
      <c r="E271" s="139">
        <f>VLOOKUP(C271,'Active 1'!C$21:E$973,3,FALSE)</f>
        <v>-17120.00012720047</v>
      </c>
      <c r="F271" s="16" t="s">
        <v>1907</v>
      </c>
      <c r="G271" s="12" t="str">
        <f t="shared" si="28"/>
        <v>43722.396</v>
      </c>
      <c r="H271" s="131">
        <f t="shared" si="29"/>
        <v>-12242</v>
      </c>
      <c r="I271" s="140" t="s">
        <v>4132</v>
      </c>
      <c r="J271" s="141" t="s">
        <v>4133</v>
      </c>
      <c r="K271" s="140">
        <v>-12242</v>
      </c>
      <c r="L271" s="140" t="s">
        <v>4134</v>
      </c>
      <c r="M271" s="141" t="s">
        <v>2324</v>
      </c>
      <c r="N271" s="141"/>
      <c r="O271" s="142" t="s">
        <v>4136</v>
      </c>
      <c r="P271" s="142" t="s">
        <v>4121</v>
      </c>
    </row>
    <row r="272" spans="1:16" ht="13.5" thickBot="1" x14ac:dyDescent="0.25">
      <c r="A272" s="131" t="str">
        <f t="shared" si="24"/>
        <v> BRNO 23 </v>
      </c>
      <c r="B272" s="16" t="str">
        <f t="shared" si="25"/>
        <v>I</v>
      </c>
      <c r="C272" s="131">
        <f t="shared" si="26"/>
        <v>43722.400999999998</v>
      </c>
      <c r="D272" s="12" t="str">
        <f t="shared" si="27"/>
        <v>vis</v>
      </c>
      <c r="E272" s="139">
        <f>VLOOKUP(C272,'Active 1'!C$21:E$973,3,FALSE)</f>
        <v>-17119.992177171178</v>
      </c>
      <c r="F272" s="16" t="s">
        <v>1907</v>
      </c>
      <c r="G272" s="12" t="str">
        <f t="shared" si="28"/>
        <v>43722.401</v>
      </c>
      <c r="H272" s="131">
        <f t="shared" si="29"/>
        <v>-12242</v>
      </c>
      <c r="I272" s="140" t="s">
        <v>4137</v>
      </c>
      <c r="J272" s="141" t="s">
        <v>4138</v>
      </c>
      <c r="K272" s="140">
        <v>-12242</v>
      </c>
      <c r="L272" s="140" t="s">
        <v>4139</v>
      </c>
      <c r="M272" s="141" t="s">
        <v>2324</v>
      </c>
      <c r="N272" s="141"/>
      <c r="O272" s="142" t="s">
        <v>4140</v>
      </c>
      <c r="P272" s="142" t="s">
        <v>4121</v>
      </c>
    </row>
    <row r="273" spans="1:16" ht="13.5" thickBot="1" x14ac:dyDescent="0.25">
      <c r="A273" s="131" t="str">
        <f t="shared" si="24"/>
        <v> BRNO 23 </v>
      </c>
      <c r="B273" s="16" t="str">
        <f t="shared" si="25"/>
        <v>I</v>
      </c>
      <c r="C273" s="131">
        <f t="shared" si="26"/>
        <v>43722.400999999998</v>
      </c>
      <c r="D273" s="12" t="str">
        <f t="shared" si="27"/>
        <v>vis</v>
      </c>
      <c r="E273" s="139">
        <f>VLOOKUP(C273,'Active 1'!C$21:E$973,3,FALSE)</f>
        <v>-17119.992177171178</v>
      </c>
      <c r="F273" s="16" t="s">
        <v>1907</v>
      </c>
      <c r="G273" s="12" t="str">
        <f t="shared" si="28"/>
        <v>43722.401</v>
      </c>
      <c r="H273" s="131">
        <f t="shared" si="29"/>
        <v>-12242</v>
      </c>
      <c r="I273" s="140" t="s">
        <v>4137</v>
      </c>
      <c r="J273" s="141" t="s">
        <v>4138</v>
      </c>
      <c r="K273" s="140">
        <v>-12242</v>
      </c>
      <c r="L273" s="140" t="s">
        <v>4139</v>
      </c>
      <c r="M273" s="141" t="s">
        <v>2324</v>
      </c>
      <c r="N273" s="141"/>
      <c r="O273" s="142" t="s">
        <v>4141</v>
      </c>
      <c r="P273" s="142" t="s">
        <v>4121</v>
      </c>
    </row>
    <row r="274" spans="1:16" ht="13.5" thickBot="1" x14ac:dyDescent="0.25">
      <c r="A274" s="131" t="str">
        <f t="shared" si="24"/>
        <v> BRNO 23 </v>
      </c>
      <c r="B274" s="16" t="str">
        <f t="shared" si="25"/>
        <v>I</v>
      </c>
      <c r="C274" s="131">
        <f t="shared" si="26"/>
        <v>43722.402999999998</v>
      </c>
      <c r="D274" s="12" t="str">
        <f t="shared" si="27"/>
        <v>vis</v>
      </c>
      <c r="E274" s="139">
        <f>VLOOKUP(C274,'Active 1'!C$21:E$973,3,FALSE)</f>
        <v>-17119.98899715946</v>
      </c>
      <c r="F274" s="16" t="s">
        <v>1907</v>
      </c>
      <c r="G274" s="12" t="str">
        <f t="shared" si="28"/>
        <v>43722.403</v>
      </c>
      <c r="H274" s="131">
        <f t="shared" si="29"/>
        <v>-12242</v>
      </c>
      <c r="I274" s="140" t="s">
        <v>4142</v>
      </c>
      <c r="J274" s="141" t="s">
        <v>4143</v>
      </c>
      <c r="K274" s="140">
        <v>-12242</v>
      </c>
      <c r="L274" s="140" t="s">
        <v>4144</v>
      </c>
      <c r="M274" s="141" t="s">
        <v>2324</v>
      </c>
      <c r="N274" s="141"/>
      <c r="O274" s="142" t="s">
        <v>4124</v>
      </c>
      <c r="P274" s="142" t="s">
        <v>4121</v>
      </c>
    </row>
    <row r="275" spans="1:16" ht="13.5" thickBot="1" x14ac:dyDescent="0.25">
      <c r="A275" s="131" t="str">
        <f t="shared" si="24"/>
        <v> BRNO 23 </v>
      </c>
      <c r="B275" s="16" t="str">
        <f t="shared" si="25"/>
        <v>I</v>
      </c>
      <c r="C275" s="131">
        <f t="shared" si="26"/>
        <v>43722.404000000002</v>
      </c>
      <c r="D275" s="12" t="str">
        <f t="shared" si="27"/>
        <v>vis</v>
      </c>
      <c r="E275" s="139">
        <f>VLOOKUP(C275,'Active 1'!C$21:E$973,3,FALSE)</f>
        <v>-17119.987407153596</v>
      </c>
      <c r="F275" s="16" t="s">
        <v>1907</v>
      </c>
      <c r="G275" s="12" t="str">
        <f t="shared" si="28"/>
        <v>43722.404</v>
      </c>
      <c r="H275" s="131">
        <f t="shared" si="29"/>
        <v>-12242</v>
      </c>
      <c r="I275" s="140" t="s">
        <v>4145</v>
      </c>
      <c r="J275" s="141" t="s">
        <v>4146</v>
      </c>
      <c r="K275" s="140">
        <v>-12242</v>
      </c>
      <c r="L275" s="140" t="s">
        <v>4147</v>
      </c>
      <c r="M275" s="141" t="s">
        <v>2324</v>
      </c>
      <c r="N275" s="141"/>
      <c r="O275" s="142" t="s">
        <v>4148</v>
      </c>
      <c r="P275" s="142" t="s">
        <v>4121</v>
      </c>
    </row>
    <row r="276" spans="1:16" ht="13.5" thickBot="1" x14ac:dyDescent="0.25">
      <c r="A276" s="131" t="str">
        <f t="shared" si="24"/>
        <v> BRNO 23 </v>
      </c>
      <c r="B276" s="16" t="str">
        <f t="shared" si="25"/>
        <v>I</v>
      </c>
      <c r="C276" s="131">
        <f t="shared" si="26"/>
        <v>43727.417999999998</v>
      </c>
      <c r="D276" s="12" t="str">
        <f t="shared" si="27"/>
        <v>vis</v>
      </c>
      <c r="E276" s="139">
        <f>VLOOKUP(C276,'Active 1'!C$21:E$973,3,FALSE)</f>
        <v>-17112.015117775714</v>
      </c>
      <c r="F276" s="16" t="s">
        <v>1907</v>
      </c>
      <c r="G276" s="12" t="str">
        <f t="shared" si="28"/>
        <v>43727.418</v>
      </c>
      <c r="H276" s="131">
        <f t="shared" si="29"/>
        <v>-12234</v>
      </c>
      <c r="I276" s="140" t="s">
        <v>4154</v>
      </c>
      <c r="J276" s="141" t="s">
        <v>4155</v>
      </c>
      <c r="K276" s="140">
        <v>-12234</v>
      </c>
      <c r="L276" s="140" t="s">
        <v>3891</v>
      </c>
      <c r="M276" s="141" t="s">
        <v>2324</v>
      </c>
      <c r="N276" s="141"/>
      <c r="O276" s="142" t="s">
        <v>566</v>
      </c>
      <c r="P276" s="142" t="s">
        <v>4121</v>
      </c>
    </row>
    <row r="277" spans="1:16" ht="13.5" thickBot="1" x14ac:dyDescent="0.25">
      <c r="A277" s="131" t="str">
        <f t="shared" si="24"/>
        <v> BRNO 23 </v>
      </c>
      <c r="B277" s="16" t="str">
        <f t="shared" si="25"/>
        <v>I</v>
      </c>
      <c r="C277" s="131">
        <f t="shared" si="26"/>
        <v>43727.419000000002</v>
      </c>
      <c r="D277" s="12" t="str">
        <f t="shared" si="27"/>
        <v>vis</v>
      </c>
      <c r="E277" s="139">
        <f>VLOOKUP(C277,'Active 1'!C$21:E$973,3,FALSE)</f>
        <v>-17112.01352776985</v>
      </c>
      <c r="F277" s="16" t="s">
        <v>1907</v>
      </c>
      <c r="G277" s="12" t="str">
        <f t="shared" si="28"/>
        <v>43727.419</v>
      </c>
      <c r="H277" s="131">
        <f t="shared" si="29"/>
        <v>-12234</v>
      </c>
      <c r="I277" s="140" t="s">
        <v>4156</v>
      </c>
      <c r="J277" s="141" t="s">
        <v>4157</v>
      </c>
      <c r="K277" s="140">
        <v>-12234</v>
      </c>
      <c r="L277" s="140" t="s">
        <v>3861</v>
      </c>
      <c r="M277" s="141" t="s">
        <v>2324</v>
      </c>
      <c r="N277" s="141"/>
      <c r="O277" s="142" t="s">
        <v>4158</v>
      </c>
      <c r="P277" s="142" t="s">
        <v>4121</v>
      </c>
    </row>
    <row r="278" spans="1:16" ht="13.5" thickBot="1" x14ac:dyDescent="0.25">
      <c r="A278" s="131" t="str">
        <f t="shared" si="24"/>
        <v> BRNO 23 </v>
      </c>
      <c r="B278" s="16" t="str">
        <f t="shared" si="25"/>
        <v>I</v>
      </c>
      <c r="C278" s="131">
        <f t="shared" si="26"/>
        <v>43727.42</v>
      </c>
      <c r="D278" s="12" t="str">
        <f t="shared" si="27"/>
        <v>vis</v>
      </c>
      <c r="E278" s="139">
        <f>VLOOKUP(C278,'Active 1'!C$21:E$973,3,FALSE)</f>
        <v>-17112.011937763997</v>
      </c>
      <c r="F278" s="16" t="s">
        <v>1907</v>
      </c>
      <c r="G278" s="12" t="str">
        <f t="shared" si="28"/>
        <v>43727.420</v>
      </c>
      <c r="H278" s="131">
        <f t="shared" si="29"/>
        <v>-12234</v>
      </c>
      <c r="I278" s="140" t="s">
        <v>4159</v>
      </c>
      <c r="J278" s="141" t="s">
        <v>4160</v>
      </c>
      <c r="K278" s="140">
        <v>-12234</v>
      </c>
      <c r="L278" s="140" t="s">
        <v>3927</v>
      </c>
      <c r="M278" s="141" t="s">
        <v>2324</v>
      </c>
      <c r="N278" s="141"/>
      <c r="O278" s="142" t="s">
        <v>4148</v>
      </c>
      <c r="P278" s="142" t="s">
        <v>4121</v>
      </c>
    </row>
    <row r="279" spans="1:16" ht="13.5" thickBot="1" x14ac:dyDescent="0.25">
      <c r="A279" s="131" t="str">
        <f t="shared" si="24"/>
        <v> BRNO 23 </v>
      </c>
      <c r="B279" s="16" t="str">
        <f t="shared" si="25"/>
        <v>I</v>
      </c>
      <c r="C279" s="131">
        <f t="shared" si="26"/>
        <v>43727.421999999999</v>
      </c>
      <c r="D279" s="12" t="str">
        <f t="shared" si="27"/>
        <v>vis</v>
      </c>
      <c r="E279" s="139">
        <f>VLOOKUP(C279,'Active 1'!C$21:E$973,3,FALSE)</f>
        <v>-17112.008757752279</v>
      </c>
      <c r="F279" s="16" t="s">
        <v>1907</v>
      </c>
      <c r="G279" s="12" t="str">
        <f t="shared" si="28"/>
        <v>43727.422</v>
      </c>
      <c r="H279" s="131">
        <f t="shared" si="29"/>
        <v>-12234</v>
      </c>
      <c r="I279" s="140" t="s">
        <v>4161</v>
      </c>
      <c r="J279" s="141" t="s">
        <v>4162</v>
      </c>
      <c r="K279" s="140">
        <v>-12234</v>
      </c>
      <c r="L279" s="140" t="s">
        <v>4115</v>
      </c>
      <c r="M279" s="141" t="s">
        <v>2324</v>
      </c>
      <c r="N279" s="141"/>
      <c r="O279" s="142" t="s">
        <v>4140</v>
      </c>
      <c r="P279" s="142" t="s">
        <v>4121</v>
      </c>
    </row>
    <row r="280" spans="1:16" ht="13.5" thickBot="1" x14ac:dyDescent="0.25">
      <c r="A280" s="131" t="str">
        <f t="shared" si="24"/>
        <v> BRNO 23 </v>
      </c>
      <c r="B280" s="16" t="str">
        <f t="shared" si="25"/>
        <v>I</v>
      </c>
      <c r="C280" s="131">
        <f t="shared" si="26"/>
        <v>43727.423999999999</v>
      </c>
      <c r="D280" s="12" t="str">
        <f t="shared" si="27"/>
        <v>vis</v>
      </c>
      <c r="E280" s="139">
        <f>VLOOKUP(C280,'Active 1'!C$21:E$973,3,FALSE)</f>
        <v>-17112.005577740558</v>
      </c>
      <c r="F280" s="16" t="s">
        <v>1907</v>
      </c>
      <c r="G280" s="12" t="str">
        <f t="shared" si="28"/>
        <v>43727.424</v>
      </c>
      <c r="H280" s="131">
        <f t="shared" si="29"/>
        <v>-12234</v>
      </c>
      <c r="I280" s="140" t="s">
        <v>4163</v>
      </c>
      <c r="J280" s="141" t="s">
        <v>4164</v>
      </c>
      <c r="K280" s="140">
        <v>-12234</v>
      </c>
      <c r="L280" s="140" t="s">
        <v>4045</v>
      </c>
      <c r="M280" s="141" t="s">
        <v>2324</v>
      </c>
      <c r="N280" s="141"/>
      <c r="O280" s="142" t="s">
        <v>4165</v>
      </c>
      <c r="P280" s="142" t="s">
        <v>4121</v>
      </c>
    </row>
    <row r="281" spans="1:16" ht="13.5" thickBot="1" x14ac:dyDescent="0.25">
      <c r="A281" s="131" t="str">
        <f t="shared" si="24"/>
        <v> BRNO 23 </v>
      </c>
      <c r="B281" s="16" t="str">
        <f t="shared" si="25"/>
        <v>I</v>
      </c>
      <c r="C281" s="131">
        <f t="shared" si="26"/>
        <v>43727.428</v>
      </c>
      <c r="D281" s="12" t="str">
        <f t="shared" si="27"/>
        <v>vis</v>
      </c>
      <c r="E281" s="139">
        <f>VLOOKUP(C281,'Active 1'!C$21:E$973,3,FALSE)</f>
        <v>-17111.999217717119</v>
      </c>
      <c r="F281" s="16" t="s">
        <v>1907</v>
      </c>
      <c r="G281" s="12" t="str">
        <f t="shared" si="28"/>
        <v>43727.428</v>
      </c>
      <c r="H281" s="131">
        <f t="shared" si="29"/>
        <v>-12234</v>
      </c>
      <c r="I281" s="140" t="s">
        <v>4166</v>
      </c>
      <c r="J281" s="141" t="s">
        <v>4167</v>
      </c>
      <c r="K281" s="140">
        <v>-12234</v>
      </c>
      <c r="L281" s="140" t="s">
        <v>4168</v>
      </c>
      <c r="M281" s="141" t="s">
        <v>2324</v>
      </c>
      <c r="N281" s="141"/>
      <c r="O281" s="142" t="s">
        <v>4169</v>
      </c>
      <c r="P281" s="142" t="s">
        <v>4121</v>
      </c>
    </row>
    <row r="282" spans="1:16" ht="13.5" thickBot="1" x14ac:dyDescent="0.25">
      <c r="A282" s="131" t="str">
        <f t="shared" si="24"/>
        <v> BBS 38 </v>
      </c>
      <c r="B282" s="16" t="str">
        <f t="shared" si="25"/>
        <v>I</v>
      </c>
      <c r="C282" s="131">
        <f t="shared" si="26"/>
        <v>43739.368000000002</v>
      </c>
      <c r="D282" s="12" t="str">
        <f t="shared" si="27"/>
        <v>vis</v>
      </c>
      <c r="E282" s="139">
        <f>VLOOKUP(C282,'Active 1'!C$21:E$973,3,FALSE)</f>
        <v>-17093.014547758608</v>
      </c>
      <c r="F282" s="16" t="s">
        <v>1907</v>
      </c>
      <c r="G282" s="12" t="str">
        <f t="shared" si="28"/>
        <v>43739.368</v>
      </c>
      <c r="H282" s="131">
        <f t="shared" si="29"/>
        <v>-12215</v>
      </c>
      <c r="I282" s="140" t="s">
        <v>4173</v>
      </c>
      <c r="J282" s="141" t="s">
        <v>4174</v>
      </c>
      <c r="K282" s="140">
        <v>-12215</v>
      </c>
      <c r="L282" s="140" t="s">
        <v>3891</v>
      </c>
      <c r="M282" s="141" t="s">
        <v>2324</v>
      </c>
      <c r="N282" s="141"/>
      <c r="O282" s="142" t="s">
        <v>785</v>
      </c>
      <c r="P282" s="142" t="s">
        <v>4112</v>
      </c>
    </row>
    <row r="283" spans="1:16" ht="13.5" thickBot="1" x14ac:dyDescent="0.25">
      <c r="A283" s="131" t="str">
        <f t="shared" si="24"/>
        <v>BAVM 31 </v>
      </c>
      <c r="B283" s="16" t="str">
        <f t="shared" si="25"/>
        <v>I</v>
      </c>
      <c r="C283" s="131">
        <f t="shared" si="26"/>
        <v>43749.432000000001</v>
      </c>
      <c r="D283" s="12" t="str">
        <f t="shared" si="27"/>
        <v>vis</v>
      </c>
      <c r="E283" s="139">
        <f>VLOOKUP(C283,'Active 1'!C$21:E$973,3,FALSE)</f>
        <v>-17077.012728791906</v>
      </c>
      <c r="F283" s="16" t="s">
        <v>1907</v>
      </c>
      <c r="G283" s="12" t="str">
        <f t="shared" si="28"/>
        <v>43749.432</v>
      </c>
      <c r="H283" s="131">
        <f t="shared" si="29"/>
        <v>-12199</v>
      </c>
      <c r="I283" s="140" t="s">
        <v>4175</v>
      </c>
      <c r="J283" s="141" t="s">
        <v>4176</v>
      </c>
      <c r="K283" s="140">
        <v>-12199</v>
      </c>
      <c r="L283" s="140" t="s">
        <v>3927</v>
      </c>
      <c r="M283" s="141" t="s">
        <v>2324</v>
      </c>
      <c r="N283" s="141"/>
      <c r="O283" s="142" t="s">
        <v>2529</v>
      </c>
      <c r="P283" s="143" t="s">
        <v>4081</v>
      </c>
    </row>
    <row r="284" spans="1:16" ht="13.5" thickBot="1" x14ac:dyDescent="0.25">
      <c r="A284" s="131" t="str">
        <f t="shared" si="24"/>
        <v> BBS 39 </v>
      </c>
      <c r="B284" s="16" t="str">
        <f t="shared" si="25"/>
        <v>I</v>
      </c>
      <c r="C284" s="131">
        <f t="shared" si="26"/>
        <v>43756.349000000002</v>
      </c>
      <c r="D284" s="12" t="str">
        <f t="shared" si="27"/>
        <v>vis</v>
      </c>
      <c r="E284" s="139">
        <f>VLOOKUP(C284,'Active 1'!C$21:E$973,3,FALSE)</f>
        <v>-17066.014658264015</v>
      </c>
      <c r="F284" s="16" t="s">
        <v>1907</v>
      </c>
      <c r="G284" s="12" t="str">
        <f t="shared" si="28"/>
        <v>43756.349</v>
      </c>
      <c r="H284" s="131">
        <f t="shared" si="29"/>
        <v>-12188</v>
      </c>
      <c r="I284" s="140" t="s">
        <v>4177</v>
      </c>
      <c r="J284" s="141" t="s">
        <v>4178</v>
      </c>
      <c r="K284" s="140">
        <v>-12188</v>
      </c>
      <c r="L284" s="140" t="s">
        <v>3891</v>
      </c>
      <c r="M284" s="141" t="s">
        <v>2324</v>
      </c>
      <c r="N284" s="141"/>
      <c r="O284" s="142" t="s">
        <v>785</v>
      </c>
      <c r="P284" s="142" t="s">
        <v>4179</v>
      </c>
    </row>
    <row r="285" spans="1:16" ht="13.5" thickBot="1" x14ac:dyDescent="0.25">
      <c r="A285" s="131" t="str">
        <f t="shared" si="24"/>
        <v> BBS 39 </v>
      </c>
      <c r="B285" s="16" t="str">
        <f t="shared" si="25"/>
        <v>I</v>
      </c>
      <c r="C285" s="131">
        <f t="shared" si="26"/>
        <v>43766.425000000003</v>
      </c>
      <c r="D285" s="12" t="str">
        <f t="shared" si="27"/>
        <v>vis</v>
      </c>
      <c r="E285" s="139">
        <f>VLOOKUP(C285,'Active 1'!C$21:E$973,3,FALSE)</f>
        <v>-17049.993759227</v>
      </c>
      <c r="F285" s="16" t="s">
        <v>1907</v>
      </c>
      <c r="G285" s="12" t="str">
        <f t="shared" si="28"/>
        <v>43766.425</v>
      </c>
      <c r="H285" s="131">
        <f t="shared" si="29"/>
        <v>-12172</v>
      </c>
      <c r="I285" s="140" t="s">
        <v>4180</v>
      </c>
      <c r="J285" s="141" t="s">
        <v>4181</v>
      </c>
      <c r="K285" s="140">
        <v>-12172</v>
      </c>
      <c r="L285" s="140" t="s">
        <v>4139</v>
      </c>
      <c r="M285" s="141" t="s">
        <v>2324</v>
      </c>
      <c r="N285" s="141"/>
      <c r="O285" s="142" t="s">
        <v>637</v>
      </c>
      <c r="P285" s="142" t="s">
        <v>4179</v>
      </c>
    </row>
    <row r="286" spans="1:16" ht="13.5" thickBot="1" x14ac:dyDescent="0.25">
      <c r="A286" s="131" t="str">
        <f t="shared" si="24"/>
        <v> AOEB 1 </v>
      </c>
      <c r="B286" s="16" t="str">
        <f t="shared" si="25"/>
        <v>I</v>
      </c>
      <c r="C286" s="131">
        <f t="shared" si="26"/>
        <v>43779.623</v>
      </c>
      <c r="D286" s="12" t="str">
        <f t="shared" si="27"/>
        <v>vis</v>
      </c>
      <c r="E286" s="139">
        <f>VLOOKUP(C286,'Active 1'!C$21:E$973,3,FALSE)</f>
        <v>-17029.008861897659</v>
      </c>
      <c r="F286" s="16" t="s">
        <v>1907</v>
      </c>
      <c r="G286" s="12" t="str">
        <f t="shared" si="28"/>
        <v>43779.623</v>
      </c>
      <c r="H286" s="131">
        <f t="shared" si="29"/>
        <v>-12151</v>
      </c>
      <c r="I286" s="140" t="s">
        <v>4182</v>
      </c>
      <c r="J286" s="141" t="s">
        <v>4183</v>
      </c>
      <c r="K286" s="140">
        <v>-12151</v>
      </c>
      <c r="L286" s="140" t="s">
        <v>4115</v>
      </c>
      <c r="M286" s="141" t="s">
        <v>2324</v>
      </c>
      <c r="N286" s="141"/>
      <c r="O286" s="142" t="s">
        <v>3899</v>
      </c>
      <c r="P286" s="142" t="s">
        <v>3944</v>
      </c>
    </row>
    <row r="287" spans="1:16" ht="13.5" thickBot="1" x14ac:dyDescent="0.25">
      <c r="A287" s="131" t="str">
        <f t="shared" si="24"/>
        <v> AOEB 1 </v>
      </c>
      <c r="B287" s="16" t="str">
        <f t="shared" si="25"/>
        <v>I</v>
      </c>
      <c r="C287" s="131">
        <f t="shared" si="26"/>
        <v>43784.66</v>
      </c>
      <c r="D287" s="12" t="str">
        <f t="shared" si="27"/>
        <v>vis</v>
      </c>
      <c r="E287" s="139">
        <f>VLOOKUP(C287,'Active 1'!C$21:E$973,3,FALSE)</f>
        <v>-17021.000002385008</v>
      </c>
      <c r="F287" s="16" t="s">
        <v>1907</v>
      </c>
      <c r="G287" s="12" t="str">
        <f t="shared" si="28"/>
        <v>43784.660</v>
      </c>
      <c r="H287" s="131">
        <f t="shared" si="29"/>
        <v>-12143</v>
      </c>
      <c r="I287" s="140" t="s">
        <v>4184</v>
      </c>
      <c r="J287" s="141" t="s">
        <v>4185</v>
      </c>
      <c r="K287" s="140">
        <v>-12143</v>
      </c>
      <c r="L287" s="140" t="s">
        <v>4168</v>
      </c>
      <c r="M287" s="141" t="s">
        <v>2324</v>
      </c>
      <c r="N287" s="141"/>
      <c r="O287" s="142" t="s">
        <v>132</v>
      </c>
      <c r="P287" s="142" t="s">
        <v>3944</v>
      </c>
    </row>
    <row r="288" spans="1:16" ht="13.5" thickBot="1" x14ac:dyDescent="0.25">
      <c r="A288" s="131" t="str">
        <f t="shared" si="24"/>
        <v>BAVM 31 </v>
      </c>
      <c r="B288" s="16" t="str">
        <f t="shared" si="25"/>
        <v>I</v>
      </c>
      <c r="C288" s="131">
        <f t="shared" si="26"/>
        <v>43790.305999999997</v>
      </c>
      <c r="D288" s="12" t="str">
        <f t="shared" si="27"/>
        <v>vis</v>
      </c>
      <c r="E288" s="139">
        <f>VLOOKUP(C288,'Active 1'!C$21:E$973,3,FALSE)</f>
        <v>-17012.022829304133</v>
      </c>
      <c r="F288" s="16" t="s">
        <v>1907</v>
      </c>
      <c r="G288" s="12" t="str">
        <f t="shared" si="28"/>
        <v>43790.306</v>
      </c>
      <c r="H288" s="131">
        <f t="shared" si="29"/>
        <v>-12134</v>
      </c>
      <c r="I288" s="140" t="s">
        <v>4186</v>
      </c>
      <c r="J288" s="141" t="s">
        <v>4187</v>
      </c>
      <c r="K288" s="140">
        <v>-12134</v>
      </c>
      <c r="L288" s="140" t="s">
        <v>3795</v>
      </c>
      <c r="M288" s="141" t="s">
        <v>2324</v>
      </c>
      <c r="N288" s="141"/>
      <c r="O288" s="142" t="s">
        <v>2584</v>
      </c>
      <c r="P288" s="143" t="s">
        <v>4081</v>
      </c>
    </row>
    <row r="289" spans="1:16" ht="13.5" thickBot="1" x14ac:dyDescent="0.25">
      <c r="A289" s="131" t="str">
        <f t="shared" si="24"/>
        <v> BBS 40 </v>
      </c>
      <c r="B289" s="16" t="str">
        <f t="shared" si="25"/>
        <v>I</v>
      </c>
      <c r="C289" s="131">
        <f t="shared" si="26"/>
        <v>43790.317999999999</v>
      </c>
      <c r="D289" s="12" t="str">
        <f t="shared" si="27"/>
        <v>vis</v>
      </c>
      <c r="E289" s="139">
        <f>VLOOKUP(C289,'Active 1'!C$21:E$973,3,FALSE)</f>
        <v>-17012.00374923382</v>
      </c>
      <c r="F289" s="16" t="s">
        <v>1907</v>
      </c>
      <c r="G289" s="12" t="str">
        <f t="shared" si="28"/>
        <v>43790.318</v>
      </c>
      <c r="H289" s="131">
        <f t="shared" si="29"/>
        <v>-12134</v>
      </c>
      <c r="I289" s="140" t="s">
        <v>4188</v>
      </c>
      <c r="J289" s="141" t="s">
        <v>4189</v>
      </c>
      <c r="K289" s="140">
        <v>-12134</v>
      </c>
      <c r="L289" s="140" t="s">
        <v>4190</v>
      </c>
      <c r="M289" s="141" t="s">
        <v>2324</v>
      </c>
      <c r="N289" s="141"/>
      <c r="O289" s="142" t="s">
        <v>4191</v>
      </c>
      <c r="P289" s="142" t="s">
        <v>4192</v>
      </c>
    </row>
    <row r="290" spans="1:16" ht="13.5" thickBot="1" x14ac:dyDescent="0.25">
      <c r="A290" s="131" t="str">
        <f t="shared" si="24"/>
        <v> BBS 39 </v>
      </c>
      <c r="B290" s="16" t="str">
        <f t="shared" si="25"/>
        <v>I</v>
      </c>
      <c r="C290" s="131">
        <f t="shared" si="26"/>
        <v>43795.34</v>
      </c>
      <c r="D290" s="12" t="str">
        <f t="shared" si="27"/>
        <v>vis</v>
      </c>
      <c r="E290" s="139">
        <f>VLOOKUP(C290,'Active 1'!C$21:E$973,3,FALSE)</f>
        <v>-17004.018739809064</v>
      </c>
      <c r="F290" s="16" t="s">
        <v>1907</v>
      </c>
      <c r="G290" s="12" t="str">
        <f t="shared" si="28"/>
        <v>43795.340</v>
      </c>
      <c r="H290" s="131">
        <f t="shared" si="29"/>
        <v>-12126</v>
      </c>
      <c r="I290" s="140" t="s">
        <v>4193</v>
      </c>
      <c r="J290" s="141" t="s">
        <v>4194</v>
      </c>
      <c r="K290" s="140">
        <v>-12126</v>
      </c>
      <c r="L290" s="140" t="s">
        <v>3739</v>
      </c>
      <c r="M290" s="141" t="s">
        <v>2324</v>
      </c>
      <c r="N290" s="141"/>
      <c r="O290" s="142" t="s">
        <v>785</v>
      </c>
      <c r="P290" s="142" t="s">
        <v>4179</v>
      </c>
    </row>
    <row r="291" spans="1:16" ht="13.5" thickBot="1" x14ac:dyDescent="0.25">
      <c r="A291" s="131" t="str">
        <f t="shared" si="24"/>
        <v> BBS 39 </v>
      </c>
      <c r="B291" s="16" t="str">
        <f t="shared" si="25"/>
        <v>I</v>
      </c>
      <c r="C291" s="131">
        <f t="shared" si="26"/>
        <v>43795.347999999998</v>
      </c>
      <c r="D291" s="12" t="str">
        <f t="shared" si="27"/>
        <v>vis</v>
      </c>
      <c r="E291" s="139">
        <f>VLOOKUP(C291,'Active 1'!C$21:E$973,3,FALSE)</f>
        <v>-17004.00601976219</v>
      </c>
      <c r="F291" s="16" t="s">
        <v>1907</v>
      </c>
      <c r="G291" s="12" t="str">
        <f t="shared" si="28"/>
        <v>43795.348</v>
      </c>
      <c r="H291" s="131">
        <f t="shared" si="29"/>
        <v>-12126</v>
      </c>
      <c r="I291" s="140" t="s">
        <v>4195</v>
      </c>
      <c r="J291" s="141" t="s">
        <v>4196</v>
      </c>
      <c r="K291" s="140">
        <v>-12126</v>
      </c>
      <c r="L291" s="140" t="s">
        <v>4045</v>
      </c>
      <c r="M291" s="141" t="s">
        <v>2324</v>
      </c>
      <c r="N291" s="141"/>
      <c r="O291" s="142" t="s">
        <v>637</v>
      </c>
      <c r="P291" s="142" t="s">
        <v>4179</v>
      </c>
    </row>
    <row r="292" spans="1:16" ht="13.5" thickBot="1" x14ac:dyDescent="0.25">
      <c r="A292" s="131" t="str">
        <f t="shared" si="24"/>
        <v> BBS 40 </v>
      </c>
      <c r="B292" s="16" t="str">
        <f t="shared" si="25"/>
        <v>I</v>
      </c>
      <c r="C292" s="131">
        <f t="shared" si="26"/>
        <v>43824.273000000001</v>
      </c>
      <c r="D292" s="12" t="str">
        <f t="shared" si="27"/>
        <v>vis</v>
      </c>
      <c r="E292" s="139">
        <f>VLOOKUP(C292,'Active 1'!C$21:E$973,3,FALSE)</f>
        <v>-16958.015100285647</v>
      </c>
      <c r="F292" s="16" t="s">
        <v>1907</v>
      </c>
      <c r="G292" s="12" t="str">
        <f t="shared" si="28"/>
        <v>43824.273</v>
      </c>
      <c r="H292" s="131">
        <f t="shared" si="29"/>
        <v>-12080</v>
      </c>
      <c r="I292" s="140" t="s">
        <v>4197</v>
      </c>
      <c r="J292" s="141" t="s">
        <v>4198</v>
      </c>
      <c r="K292" s="140">
        <v>-12080</v>
      </c>
      <c r="L292" s="140" t="s">
        <v>3861</v>
      </c>
      <c r="M292" s="141" t="s">
        <v>2324</v>
      </c>
      <c r="N292" s="141"/>
      <c r="O292" s="142" t="s">
        <v>785</v>
      </c>
      <c r="P292" s="142" t="s">
        <v>4192</v>
      </c>
    </row>
    <row r="293" spans="1:16" ht="13.5" thickBot="1" x14ac:dyDescent="0.25">
      <c r="A293" s="131" t="str">
        <f t="shared" si="24"/>
        <v>IBVS 1924 </v>
      </c>
      <c r="B293" s="16" t="str">
        <f t="shared" si="25"/>
        <v>I</v>
      </c>
      <c r="C293" s="131">
        <f t="shared" si="26"/>
        <v>43880.245999999999</v>
      </c>
      <c r="D293" s="12" t="str">
        <f t="shared" si="27"/>
        <v>vis</v>
      </c>
      <c r="E293" s="139">
        <f>VLOOKUP(C293,'Active 1'!C$21:E$973,3,FALSE)</f>
        <v>-16869.017702330239</v>
      </c>
      <c r="F293" s="16" t="s">
        <v>1907</v>
      </c>
      <c r="G293" s="12" t="str">
        <f t="shared" si="28"/>
        <v>43880.2460</v>
      </c>
      <c r="H293" s="131">
        <f t="shared" si="29"/>
        <v>-11991</v>
      </c>
      <c r="I293" s="140" t="s">
        <v>4206</v>
      </c>
      <c r="J293" s="141" t="s">
        <v>4207</v>
      </c>
      <c r="K293" s="140">
        <v>-11991</v>
      </c>
      <c r="L293" s="140" t="s">
        <v>4208</v>
      </c>
      <c r="M293" s="141" t="s">
        <v>2477</v>
      </c>
      <c r="N293" s="141" t="s">
        <v>2478</v>
      </c>
      <c r="O293" s="142" t="s">
        <v>2645</v>
      </c>
      <c r="P293" s="143" t="s">
        <v>4209</v>
      </c>
    </row>
    <row r="294" spans="1:16" ht="13.5" thickBot="1" x14ac:dyDescent="0.25">
      <c r="A294" s="131" t="str">
        <f t="shared" si="24"/>
        <v> AOEB 1 </v>
      </c>
      <c r="B294" s="16" t="str">
        <f t="shared" si="25"/>
        <v>I</v>
      </c>
      <c r="C294" s="131">
        <f t="shared" si="26"/>
        <v>43891.569000000003</v>
      </c>
      <c r="D294" s="12" t="str">
        <f t="shared" si="27"/>
        <v>vis</v>
      </c>
      <c r="E294" s="139">
        <f>VLOOKUP(C294,'Active 1'!C$21:E$973,3,FALSE)</f>
        <v>-16851.01406598683</v>
      </c>
      <c r="F294" s="16" t="s">
        <v>1907</v>
      </c>
      <c r="G294" s="12" t="str">
        <f t="shared" si="28"/>
        <v>43891.569</v>
      </c>
      <c r="H294" s="131">
        <f t="shared" si="29"/>
        <v>-11973</v>
      </c>
      <c r="I294" s="140" t="s">
        <v>4210</v>
      </c>
      <c r="J294" s="141" t="s">
        <v>4211</v>
      </c>
      <c r="K294" s="140">
        <v>-11973</v>
      </c>
      <c r="L294" s="140" t="s">
        <v>3927</v>
      </c>
      <c r="M294" s="141" t="s">
        <v>2324</v>
      </c>
      <c r="N294" s="141"/>
      <c r="O294" s="142" t="s">
        <v>132</v>
      </c>
      <c r="P294" s="142" t="s">
        <v>3944</v>
      </c>
    </row>
    <row r="295" spans="1:16" ht="13.5" thickBot="1" x14ac:dyDescent="0.25">
      <c r="A295" s="131" t="str">
        <f t="shared" si="24"/>
        <v> AOEB 1 </v>
      </c>
      <c r="B295" s="16" t="str">
        <f t="shared" si="25"/>
        <v>I</v>
      </c>
      <c r="C295" s="131">
        <f t="shared" si="26"/>
        <v>44038.747000000003</v>
      </c>
      <c r="D295" s="12" t="str">
        <f t="shared" si="27"/>
        <v>vis</v>
      </c>
      <c r="E295" s="139">
        <f>VLOOKUP(C295,'Active 1'!C$21:E$973,3,FALSE)</f>
        <v>-16617.000183645676</v>
      </c>
      <c r="F295" s="16" t="s">
        <v>1907</v>
      </c>
      <c r="G295" s="12" t="str">
        <f t="shared" si="28"/>
        <v>44038.747</v>
      </c>
      <c r="H295" s="131">
        <f t="shared" si="29"/>
        <v>-11739</v>
      </c>
      <c r="I295" s="140" t="s">
        <v>4212</v>
      </c>
      <c r="J295" s="141" t="s">
        <v>4213</v>
      </c>
      <c r="K295" s="140">
        <v>-11739</v>
      </c>
      <c r="L295" s="140" t="s">
        <v>4063</v>
      </c>
      <c r="M295" s="141" t="s">
        <v>2324</v>
      </c>
      <c r="N295" s="141"/>
      <c r="O295" s="142" t="s">
        <v>3899</v>
      </c>
      <c r="P295" s="142" t="s">
        <v>3944</v>
      </c>
    </row>
    <row r="296" spans="1:16" ht="13.5" thickBot="1" x14ac:dyDescent="0.25">
      <c r="A296" s="131" t="str">
        <f t="shared" si="24"/>
        <v> ASS 124.84 </v>
      </c>
      <c r="B296" s="16" t="str">
        <f t="shared" si="25"/>
        <v>II</v>
      </c>
      <c r="C296" s="131">
        <f t="shared" si="26"/>
        <v>44070.497499999998</v>
      </c>
      <c r="D296" s="12" t="str">
        <f t="shared" si="27"/>
        <v>vis</v>
      </c>
      <c r="E296" s="139">
        <f>VLOOKUP(C296,'Active 1'!C$21:E$973,3,FALSE)</f>
        <v>-16566.516702614055</v>
      </c>
      <c r="F296" s="16" t="s">
        <v>1907</v>
      </c>
      <c r="G296" s="12" t="str">
        <f t="shared" si="28"/>
        <v>44070.4975</v>
      </c>
      <c r="H296" s="131">
        <f t="shared" si="29"/>
        <v>-11688.5</v>
      </c>
      <c r="I296" s="140" t="s">
        <v>4214</v>
      </c>
      <c r="J296" s="141" t="s">
        <v>4215</v>
      </c>
      <c r="K296" s="140">
        <v>-11688.5</v>
      </c>
      <c r="L296" s="140" t="s">
        <v>4216</v>
      </c>
      <c r="M296" s="141" t="s">
        <v>2477</v>
      </c>
      <c r="N296" s="141" t="s">
        <v>2478</v>
      </c>
      <c r="O296" s="142" t="s">
        <v>4217</v>
      </c>
      <c r="P296" s="142" t="s">
        <v>4218</v>
      </c>
    </row>
    <row r="297" spans="1:16" ht="13.5" thickBot="1" x14ac:dyDescent="0.25">
      <c r="A297" s="131" t="str">
        <f t="shared" si="24"/>
        <v> BRNO 23 </v>
      </c>
      <c r="B297" s="16" t="str">
        <f t="shared" si="25"/>
        <v>I</v>
      </c>
      <c r="C297" s="131">
        <f t="shared" si="26"/>
        <v>44076.481</v>
      </c>
      <c r="D297" s="12" t="str">
        <f t="shared" si="27"/>
        <v>vis</v>
      </c>
      <c r="E297" s="139">
        <f>VLOOKUP(C297,'Active 1'!C$21:E$973,3,FALSE)</f>
        <v>-16557.002902555698</v>
      </c>
      <c r="F297" s="16" t="s">
        <v>1907</v>
      </c>
      <c r="G297" s="12" t="str">
        <f t="shared" si="28"/>
        <v>44076.481</v>
      </c>
      <c r="H297" s="131">
        <f t="shared" si="29"/>
        <v>-11679</v>
      </c>
      <c r="I297" s="140" t="s">
        <v>4222</v>
      </c>
      <c r="J297" s="141" t="s">
        <v>4223</v>
      </c>
      <c r="K297" s="140">
        <v>-11679</v>
      </c>
      <c r="L297" s="140" t="s">
        <v>4224</v>
      </c>
      <c r="M297" s="141" t="s">
        <v>2324</v>
      </c>
      <c r="N297" s="141"/>
      <c r="O297" s="142" t="s">
        <v>4057</v>
      </c>
      <c r="P297" s="142" t="s">
        <v>4121</v>
      </c>
    </row>
    <row r="298" spans="1:16" ht="13.5" thickBot="1" x14ac:dyDescent="0.25">
      <c r="A298" s="131" t="str">
        <f t="shared" si="24"/>
        <v> BRNO 23 </v>
      </c>
      <c r="B298" s="16" t="str">
        <f t="shared" si="25"/>
        <v>I</v>
      </c>
      <c r="C298" s="131">
        <f t="shared" si="26"/>
        <v>44088.41</v>
      </c>
      <c r="D298" s="12" t="str">
        <f t="shared" si="27"/>
        <v>vis</v>
      </c>
      <c r="E298" s="139">
        <f>VLOOKUP(C298,'Active 1'!C$21:E$973,3,FALSE)</f>
        <v>-16538.035722661636</v>
      </c>
      <c r="F298" s="16" t="s">
        <v>1907</v>
      </c>
      <c r="G298" s="12" t="str">
        <f t="shared" si="28"/>
        <v>44088.410</v>
      </c>
      <c r="H298" s="131">
        <f t="shared" si="29"/>
        <v>-11660</v>
      </c>
      <c r="I298" s="140" t="s">
        <v>4225</v>
      </c>
      <c r="J298" s="141" t="s">
        <v>4226</v>
      </c>
      <c r="K298" s="140">
        <v>-11660</v>
      </c>
      <c r="L298" s="140" t="s">
        <v>962</v>
      </c>
      <c r="M298" s="141" t="s">
        <v>2324</v>
      </c>
      <c r="N298" s="141"/>
      <c r="O298" s="142" t="s">
        <v>4227</v>
      </c>
      <c r="P298" s="142" t="s">
        <v>4121</v>
      </c>
    </row>
    <row r="299" spans="1:16" ht="13.5" thickBot="1" x14ac:dyDescent="0.25">
      <c r="A299" s="131" t="str">
        <f t="shared" si="24"/>
        <v> AOEB 1 </v>
      </c>
      <c r="B299" s="16" t="str">
        <f t="shared" si="25"/>
        <v>I</v>
      </c>
      <c r="C299" s="131">
        <f t="shared" si="26"/>
        <v>44099.741999999998</v>
      </c>
      <c r="D299" s="12" t="str">
        <f t="shared" si="27"/>
        <v>vis</v>
      </c>
      <c r="E299" s="139">
        <f>VLOOKUP(C299,'Active 1'!C$21:E$973,3,FALSE)</f>
        <v>-16520.017776265511</v>
      </c>
      <c r="F299" s="16" t="s">
        <v>1907</v>
      </c>
      <c r="G299" s="12" t="str">
        <f t="shared" si="28"/>
        <v>44099.742</v>
      </c>
      <c r="H299" s="131">
        <f t="shared" si="29"/>
        <v>-11642</v>
      </c>
      <c r="I299" s="140" t="s">
        <v>4228</v>
      </c>
      <c r="J299" s="141" t="s">
        <v>4229</v>
      </c>
      <c r="K299" s="140">
        <v>-11642</v>
      </c>
      <c r="L299" s="140" t="s">
        <v>3927</v>
      </c>
      <c r="M299" s="141" t="s">
        <v>2324</v>
      </c>
      <c r="N299" s="141"/>
      <c r="O299" s="142" t="s">
        <v>132</v>
      </c>
      <c r="P299" s="142" t="s">
        <v>3944</v>
      </c>
    </row>
    <row r="300" spans="1:16" ht="13.5" thickBot="1" x14ac:dyDescent="0.25">
      <c r="A300" s="131" t="str">
        <f t="shared" si="24"/>
        <v> BRNO 23 </v>
      </c>
      <c r="B300" s="16" t="str">
        <f t="shared" si="25"/>
        <v>I</v>
      </c>
      <c r="C300" s="131">
        <f t="shared" si="26"/>
        <v>44100.366999999998</v>
      </c>
      <c r="D300" s="12" t="str">
        <f t="shared" si="27"/>
        <v>vis</v>
      </c>
      <c r="E300" s="139">
        <f>VLOOKUP(C300,'Active 1'!C$21:E$973,3,FALSE)</f>
        <v>-16519.024022603528</v>
      </c>
      <c r="F300" s="16" t="s">
        <v>1907</v>
      </c>
      <c r="G300" s="12" t="str">
        <f t="shared" si="28"/>
        <v>44100.367</v>
      </c>
      <c r="H300" s="131">
        <f t="shared" si="29"/>
        <v>-11641</v>
      </c>
      <c r="I300" s="140" t="s">
        <v>4230</v>
      </c>
      <c r="J300" s="141" t="s">
        <v>4231</v>
      </c>
      <c r="K300" s="140">
        <v>-11641</v>
      </c>
      <c r="L300" s="140" t="s">
        <v>3739</v>
      </c>
      <c r="M300" s="141" t="s">
        <v>2324</v>
      </c>
      <c r="N300" s="141"/>
      <c r="O300" s="142" t="s">
        <v>4227</v>
      </c>
      <c r="P300" s="142" t="s">
        <v>4121</v>
      </c>
    </row>
    <row r="301" spans="1:16" ht="13.5" thickBot="1" x14ac:dyDescent="0.25">
      <c r="A301" s="131" t="str">
        <f t="shared" si="24"/>
        <v> AOEB 1 </v>
      </c>
      <c r="B301" s="16" t="str">
        <f t="shared" si="25"/>
        <v>I</v>
      </c>
      <c r="C301" s="131">
        <f t="shared" si="26"/>
        <v>44101.635999999999</v>
      </c>
      <c r="D301" s="12" t="str">
        <f t="shared" si="27"/>
        <v>vis</v>
      </c>
      <c r="E301" s="139">
        <f>VLOOKUP(C301,'Active 1'!C$21:E$973,3,FALSE)</f>
        <v>-16517.006305168241</v>
      </c>
      <c r="F301" s="16" t="s">
        <v>1907</v>
      </c>
      <c r="G301" s="12" t="str">
        <f t="shared" si="28"/>
        <v>44101.636</v>
      </c>
      <c r="H301" s="131">
        <f t="shared" si="29"/>
        <v>-11639</v>
      </c>
      <c r="I301" s="140" t="s">
        <v>4232</v>
      </c>
      <c r="J301" s="141" t="s">
        <v>4233</v>
      </c>
      <c r="K301" s="140">
        <v>-11639</v>
      </c>
      <c r="L301" s="140" t="s">
        <v>4168</v>
      </c>
      <c r="M301" s="141" t="s">
        <v>2324</v>
      </c>
      <c r="N301" s="141"/>
      <c r="O301" s="142" t="s">
        <v>132</v>
      </c>
      <c r="P301" s="142" t="s">
        <v>3944</v>
      </c>
    </row>
    <row r="302" spans="1:16" ht="13.5" thickBot="1" x14ac:dyDescent="0.25">
      <c r="A302" s="131" t="str">
        <f t="shared" si="24"/>
        <v> BBS 45 </v>
      </c>
      <c r="B302" s="16" t="str">
        <f t="shared" si="25"/>
        <v>I</v>
      </c>
      <c r="C302" s="131">
        <f t="shared" si="26"/>
        <v>44117.358</v>
      </c>
      <c r="D302" s="12" t="str">
        <f t="shared" si="27"/>
        <v>vis</v>
      </c>
      <c r="E302" s="139">
        <f>VLOOKUP(C302,'Active 1'!C$21:E$973,3,FALSE)</f>
        <v>-16492.008233050343</v>
      </c>
      <c r="F302" s="16" t="s">
        <v>1907</v>
      </c>
      <c r="G302" s="12" t="str">
        <f t="shared" si="28"/>
        <v>44117.358</v>
      </c>
      <c r="H302" s="131">
        <f t="shared" si="29"/>
        <v>-11614</v>
      </c>
      <c r="I302" s="140" t="s">
        <v>4234</v>
      </c>
      <c r="J302" s="141" t="s">
        <v>4235</v>
      </c>
      <c r="K302" s="140">
        <v>-11614</v>
      </c>
      <c r="L302" s="140" t="s">
        <v>4190</v>
      </c>
      <c r="M302" s="141" t="s">
        <v>2324</v>
      </c>
      <c r="N302" s="141"/>
      <c r="O302" s="142" t="s">
        <v>785</v>
      </c>
      <c r="P302" s="142" t="s">
        <v>4236</v>
      </c>
    </row>
    <row r="303" spans="1:16" ht="13.5" thickBot="1" x14ac:dyDescent="0.25">
      <c r="A303" s="131" t="str">
        <f t="shared" si="24"/>
        <v> BBS 45 </v>
      </c>
      <c r="B303" s="16" t="str">
        <f t="shared" si="25"/>
        <v>I</v>
      </c>
      <c r="C303" s="131">
        <f t="shared" si="26"/>
        <v>44122.383000000002</v>
      </c>
      <c r="D303" s="12" t="str">
        <f t="shared" si="27"/>
        <v>vis</v>
      </c>
      <c r="E303" s="139">
        <f>VLOOKUP(C303,'Active 1'!C$21:E$973,3,FALSE)</f>
        <v>-16484.018453608001</v>
      </c>
      <c r="F303" s="16" t="s">
        <v>1907</v>
      </c>
      <c r="G303" s="12" t="str">
        <f t="shared" si="28"/>
        <v>44122.383</v>
      </c>
      <c r="H303" s="131">
        <f t="shared" si="29"/>
        <v>-11606</v>
      </c>
      <c r="I303" s="140" t="s">
        <v>4237</v>
      </c>
      <c r="J303" s="141" t="s">
        <v>4238</v>
      </c>
      <c r="K303" s="140">
        <v>-11606</v>
      </c>
      <c r="L303" s="140" t="s">
        <v>3927</v>
      </c>
      <c r="M303" s="141" t="s">
        <v>2324</v>
      </c>
      <c r="N303" s="141"/>
      <c r="O303" s="142" t="s">
        <v>785</v>
      </c>
      <c r="P303" s="142" t="s">
        <v>4236</v>
      </c>
    </row>
    <row r="304" spans="1:16" ht="13.5" thickBot="1" x14ac:dyDescent="0.25">
      <c r="A304" s="131" t="str">
        <f t="shared" si="24"/>
        <v> MVS 8.192 </v>
      </c>
      <c r="B304" s="16" t="str">
        <f t="shared" si="25"/>
        <v>I</v>
      </c>
      <c r="C304" s="131">
        <f t="shared" si="26"/>
        <v>44122.391000000003</v>
      </c>
      <c r="D304" s="12" t="str">
        <f t="shared" si="27"/>
        <v>vis</v>
      </c>
      <c r="E304" s="139">
        <f>VLOOKUP(C304,'Active 1'!C$21:E$973,3,FALSE)</f>
        <v>-16484.005733561127</v>
      </c>
      <c r="F304" s="16" t="s">
        <v>1907</v>
      </c>
      <c r="G304" s="12" t="str">
        <f t="shared" si="28"/>
        <v>44122.391</v>
      </c>
      <c r="H304" s="131">
        <f t="shared" si="29"/>
        <v>-11606</v>
      </c>
      <c r="I304" s="140" t="s">
        <v>4239</v>
      </c>
      <c r="J304" s="141" t="s">
        <v>4240</v>
      </c>
      <c r="K304" s="140">
        <v>-11606</v>
      </c>
      <c r="L304" s="140" t="s">
        <v>4168</v>
      </c>
      <c r="M304" s="141" t="s">
        <v>2324</v>
      </c>
      <c r="N304" s="141"/>
      <c r="O304" s="142" t="s">
        <v>4241</v>
      </c>
      <c r="P304" s="142" t="s">
        <v>4242</v>
      </c>
    </row>
    <row r="305" spans="1:16" ht="13.5" thickBot="1" x14ac:dyDescent="0.25">
      <c r="A305" s="131" t="str">
        <f t="shared" si="24"/>
        <v> MVS 8.192 </v>
      </c>
      <c r="B305" s="16" t="str">
        <f t="shared" si="25"/>
        <v>II</v>
      </c>
      <c r="C305" s="131">
        <f t="shared" si="26"/>
        <v>44123.345999999998</v>
      </c>
      <c r="D305" s="12" t="str">
        <f t="shared" si="27"/>
        <v>vis</v>
      </c>
      <c r="E305" s="139">
        <f>VLOOKUP(C305,'Active 1'!C$21:E$973,3,FALSE)</f>
        <v>-16482.487277965625</v>
      </c>
      <c r="F305" s="16" t="s">
        <v>1907</v>
      </c>
      <c r="G305" s="12" t="str">
        <f t="shared" si="28"/>
        <v>44123.346</v>
      </c>
      <c r="H305" s="131">
        <f t="shared" si="29"/>
        <v>-11604.5</v>
      </c>
      <c r="I305" s="140" t="s">
        <v>4243</v>
      </c>
      <c r="J305" s="141" t="s">
        <v>4244</v>
      </c>
      <c r="K305" s="140">
        <v>-11604.5</v>
      </c>
      <c r="L305" s="140" t="s">
        <v>4245</v>
      </c>
      <c r="M305" s="141" t="s">
        <v>2324</v>
      </c>
      <c r="N305" s="141"/>
      <c r="O305" s="142" t="s">
        <v>4241</v>
      </c>
      <c r="P305" s="142" t="s">
        <v>4242</v>
      </c>
    </row>
    <row r="306" spans="1:16" ht="13.5" thickBot="1" x14ac:dyDescent="0.25">
      <c r="A306" s="131" t="str">
        <f t="shared" si="24"/>
        <v> AOEB 1 </v>
      </c>
      <c r="B306" s="16" t="str">
        <f t="shared" si="25"/>
        <v>I</v>
      </c>
      <c r="C306" s="131">
        <f t="shared" si="26"/>
        <v>44128.678</v>
      </c>
      <c r="D306" s="12" t="str">
        <f t="shared" si="27"/>
        <v>vis</v>
      </c>
      <c r="E306" s="139">
        <f>VLOOKUP(C306,'Active 1'!C$21:E$973,3,FALSE)</f>
        <v>-16474.00936672452</v>
      </c>
      <c r="F306" s="16" t="s">
        <v>1907</v>
      </c>
      <c r="G306" s="12" t="str">
        <f t="shared" si="28"/>
        <v>44128.678</v>
      </c>
      <c r="H306" s="131">
        <f t="shared" si="29"/>
        <v>-11596</v>
      </c>
      <c r="I306" s="140" t="s">
        <v>4246</v>
      </c>
      <c r="J306" s="141" t="s">
        <v>4247</v>
      </c>
      <c r="K306" s="140">
        <v>-11596</v>
      </c>
      <c r="L306" s="140" t="s">
        <v>4190</v>
      </c>
      <c r="M306" s="141" t="s">
        <v>2324</v>
      </c>
      <c r="N306" s="141"/>
      <c r="O306" s="142" t="s">
        <v>132</v>
      </c>
      <c r="P306" s="142" t="s">
        <v>3944</v>
      </c>
    </row>
    <row r="307" spans="1:16" ht="13.5" thickBot="1" x14ac:dyDescent="0.25">
      <c r="A307" s="131" t="str">
        <f t="shared" si="24"/>
        <v> BBS 45 </v>
      </c>
      <c r="B307" s="16" t="str">
        <f t="shared" si="25"/>
        <v>I</v>
      </c>
      <c r="C307" s="131">
        <f t="shared" si="26"/>
        <v>44129.307000000001</v>
      </c>
      <c r="D307" s="12" t="str">
        <f t="shared" si="27"/>
        <v>vis</v>
      </c>
      <c r="E307" s="139">
        <f>VLOOKUP(C307,'Active 1'!C$21:E$973,3,FALSE)</f>
        <v>-16473.009253039098</v>
      </c>
      <c r="F307" s="16" t="s">
        <v>1907</v>
      </c>
      <c r="G307" s="12" t="str">
        <f t="shared" si="28"/>
        <v>44129.307</v>
      </c>
      <c r="H307" s="131">
        <f t="shared" si="29"/>
        <v>-11595</v>
      </c>
      <c r="I307" s="140" t="s">
        <v>4248</v>
      </c>
      <c r="J307" s="141" t="s">
        <v>4249</v>
      </c>
      <c r="K307" s="140">
        <v>-11595</v>
      </c>
      <c r="L307" s="140" t="s">
        <v>4190</v>
      </c>
      <c r="M307" s="141" t="s">
        <v>2324</v>
      </c>
      <c r="N307" s="141"/>
      <c r="O307" s="142" t="s">
        <v>785</v>
      </c>
      <c r="P307" s="142" t="s">
        <v>4236</v>
      </c>
    </row>
    <row r="308" spans="1:16" ht="13.5" thickBot="1" x14ac:dyDescent="0.25">
      <c r="A308" s="131" t="str">
        <f t="shared" si="24"/>
        <v> AOEB 1 </v>
      </c>
      <c r="B308" s="16" t="str">
        <f t="shared" si="25"/>
        <v>I</v>
      </c>
      <c r="C308" s="131">
        <f t="shared" si="26"/>
        <v>44133.714</v>
      </c>
      <c r="D308" s="12" t="str">
        <f t="shared" si="27"/>
        <v>vis</v>
      </c>
      <c r="E308" s="139">
        <f>VLOOKUP(C308,'Active 1'!C$21:E$973,3,FALSE)</f>
        <v>-16466.00209721773</v>
      </c>
      <c r="F308" s="16" t="s">
        <v>1907</v>
      </c>
      <c r="G308" s="12" t="str">
        <f t="shared" si="28"/>
        <v>44133.714</v>
      </c>
      <c r="H308" s="131">
        <f t="shared" si="29"/>
        <v>-11588</v>
      </c>
      <c r="I308" s="140" t="s">
        <v>4250</v>
      </c>
      <c r="J308" s="141" t="s">
        <v>4251</v>
      </c>
      <c r="K308" s="140">
        <v>-11588</v>
      </c>
      <c r="L308" s="140" t="s">
        <v>4063</v>
      </c>
      <c r="M308" s="141" t="s">
        <v>2324</v>
      </c>
      <c r="N308" s="141"/>
      <c r="O308" s="142" t="s">
        <v>132</v>
      </c>
      <c r="P308" s="142" t="s">
        <v>3944</v>
      </c>
    </row>
    <row r="309" spans="1:16" ht="13.5" thickBot="1" x14ac:dyDescent="0.25">
      <c r="A309" s="131" t="str">
        <f t="shared" si="24"/>
        <v> BBS 45 </v>
      </c>
      <c r="B309" s="16" t="str">
        <f t="shared" si="25"/>
        <v>I</v>
      </c>
      <c r="C309" s="131">
        <f t="shared" si="26"/>
        <v>44134.339</v>
      </c>
      <c r="D309" s="12" t="str">
        <f t="shared" si="27"/>
        <v>vis</v>
      </c>
      <c r="E309" s="139">
        <f>VLOOKUP(C309,'Active 1'!C$21:E$973,3,FALSE)</f>
        <v>-16465.00834355575</v>
      </c>
      <c r="F309" s="16" t="s">
        <v>1907</v>
      </c>
      <c r="G309" s="12" t="str">
        <f t="shared" si="28"/>
        <v>44134.339</v>
      </c>
      <c r="H309" s="131">
        <f t="shared" si="29"/>
        <v>-11587</v>
      </c>
      <c r="I309" s="140" t="s">
        <v>4252</v>
      </c>
      <c r="J309" s="141" t="s">
        <v>4253</v>
      </c>
      <c r="K309" s="140">
        <v>-11587</v>
      </c>
      <c r="L309" s="140" t="s">
        <v>4134</v>
      </c>
      <c r="M309" s="141" t="s">
        <v>2324</v>
      </c>
      <c r="N309" s="141"/>
      <c r="O309" s="142" t="s">
        <v>785</v>
      </c>
      <c r="P309" s="142" t="s">
        <v>4236</v>
      </c>
    </row>
    <row r="310" spans="1:16" ht="13.5" thickBot="1" x14ac:dyDescent="0.25">
      <c r="A310" s="131" t="str">
        <f t="shared" si="24"/>
        <v> AOEB 1 </v>
      </c>
      <c r="B310" s="16" t="str">
        <f t="shared" si="25"/>
        <v>I</v>
      </c>
      <c r="C310" s="131">
        <f t="shared" si="26"/>
        <v>44140.629000000001</v>
      </c>
      <c r="D310" s="12" t="str">
        <f t="shared" si="27"/>
        <v>vis</v>
      </c>
      <c r="E310" s="139">
        <f>VLOOKUP(C310,'Active 1'!C$21:E$973,3,FALSE)</f>
        <v>-16455.007206701557</v>
      </c>
      <c r="F310" s="16" t="s">
        <v>1907</v>
      </c>
      <c r="G310" s="12" t="str">
        <f t="shared" si="28"/>
        <v>44140.629</v>
      </c>
      <c r="H310" s="131">
        <f t="shared" si="29"/>
        <v>-11577</v>
      </c>
      <c r="I310" s="140" t="s">
        <v>4254</v>
      </c>
      <c r="J310" s="141" t="s">
        <v>4255</v>
      </c>
      <c r="K310" s="140">
        <v>-11577</v>
      </c>
      <c r="L310" s="140" t="s">
        <v>4134</v>
      </c>
      <c r="M310" s="141" t="s">
        <v>2324</v>
      </c>
      <c r="N310" s="141"/>
      <c r="O310" s="142" t="s">
        <v>132</v>
      </c>
      <c r="P310" s="142" t="s">
        <v>3944</v>
      </c>
    </row>
    <row r="311" spans="1:16" ht="13.5" thickBot="1" x14ac:dyDescent="0.25">
      <c r="A311" s="131" t="str">
        <f t="shared" si="24"/>
        <v> AOEB 1 </v>
      </c>
      <c r="B311" s="16" t="str">
        <f t="shared" si="25"/>
        <v>I</v>
      </c>
      <c r="C311" s="131">
        <f t="shared" si="26"/>
        <v>44145.663</v>
      </c>
      <c r="D311" s="12" t="str">
        <f t="shared" si="27"/>
        <v>vis</v>
      </c>
      <c r="E311" s="139">
        <f>VLOOKUP(C311,'Active 1'!C$21:E$973,3,FALSE)</f>
        <v>-16447.003117206488</v>
      </c>
      <c r="F311" s="16" t="s">
        <v>1907</v>
      </c>
      <c r="G311" s="12" t="str">
        <f t="shared" si="28"/>
        <v>44145.663</v>
      </c>
      <c r="H311" s="131">
        <f t="shared" si="29"/>
        <v>-11569</v>
      </c>
      <c r="I311" s="140" t="s">
        <v>4256</v>
      </c>
      <c r="J311" s="141" t="s">
        <v>4257</v>
      </c>
      <c r="K311" s="140">
        <v>-11569</v>
      </c>
      <c r="L311" s="140" t="s">
        <v>4258</v>
      </c>
      <c r="M311" s="141" t="s">
        <v>2324</v>
      </c>
      <c r="N311" s="141"/>
      <c r="O311" s="142" t="s">
        <v>132</v>
      </c>
      <c r="P311" s="142" t="s">
        <v>3944</v>
      </c>
    </row>
    <row r="312" spans="1:16" ht="13.5" thickBot="1" x14ac:dyDescent="0.25">
      <c r="A312" s="131" t="str">
        <f t="shared" si="24"/>
        <v> MVS 8.192 </v>
      </c>
      <c r="B312" s="16" t="str">
        <f t="shared" si="25"/>
        <v>I</v>
      </c>
      <c r="C312" s="131">
        <f t="shared" si="26"/>
        <v>44149.43</v>
      </c>
      <c r="D312" s="12" t="str">
        <f t="shared" si="27"/>
        <v>vis</v>
      </c>
      <c r="E312" s="139">
        <f>VLOOKUP(C312,'Active 1'!C$21:E$973,3,FALSE)</f>
        <v>-16441.013565134988</v>
      </c>
      <c r="F312" s="16" t="s">
        <v>1907</v>
      </c>
      <c r="G312" s="12" t="str">
        <f t="shared" si="28"/>
        <v>44149.430</v>
      </c>
      <c r="H312" s="131">
        <f t="shared" si="29"/>
        <v>-11563</v>
      </c>
      <c r="I312" s="140" t="s">
        <v>4264</v>
      </c>
      <c r="J312" s="141" t="s">
        <v>4265</v>
      </c>
      <c r="K312" s="140">
        <v>-11563</v>
      </c>
      <c r="L312" s="140" t="s">
        <v>4096</v>
      </c>
      <c r="M312" s="141" t="s">
        <v>2324</v>
      </c>
      <c r="N312" s="141"/>
      <c r="O312" s="142" t="s">
        <v>4241</v>
      </c>
      <c r="P312" s="142" t="s">
        <v>4242</v>
      </c>
    </row>
    <row r="313" spans="1:16" ht="13.5" thickBot="1" x14ac:dyDescent="0.25">
      <c r="A313" s="131" t="str">
        <f t="shared" si="24"/>
        <v> BBS 45 </v>
      </c>
      <c r="B313" s="16" t="str">
        <f t="shared" si="25"/>
        <v>I</v>
      </c>
      <c r="C313" s="131">
        <f t="shared" si="26"/>
        <v>44156.334999999999</v>
      </c>
      <c r="D313" s="12" t="str">
        <f t="shared" si="27"/>
        <v>vis</v>
      </c>
      <c r="E313" s="139">
        <f>VLOOKUP(C313,'Active 1'!C$21:E$973,3,FALSE)</f>
        <v>-16430.034574677411</v>
      </c>
      <c r="F313" s="16" t="s">
        <v>1907</v>
      </c>
      <c r="G313" s="12" t="str">
        <f t="shared" si="28"/>
        <v>44156.335</v>
      </c>
      <c r="H313" s="131">
        <f t="shared" si="29"/>
        <v>-11552</v>
      </c>
      <c r="I313" s="140" t="s">
        <v>4266</v>
      </c>
      <c r="J313" s="141" t="s">
        <v>4267</v>
      </c>
      <c r="K313" s="140">
        <v>-11552</v>
      </c>
      <c r="L313" s="140" t="s">
        <v>3923</v>
      </c>
      <c r="M313" s="141" t="s">
        <v>2324</v>
      </c>
      <c r="N313" s="141"/>
      <c r="O313" s="142" t="s">
        <v>785</v>
      </c>
      <c r="P313" s="142" t="s">
        <v>4236</v>
      </c>
    </row>
    <row r="314" spans="1:16" ht="13.5" thickBot="1" x14ac:dyDescent="0.25">
      <c r="A314" s="131" t="str">
        <f t="shared" si="24"/>
        <v> AOEB 1 </v>
      </c>
      <c r="B314" s="16" t="str">
        <f t="shared" si="25"/>
        <v>I</v>
      </c>
      <c r="C314" s="131">
        <f t="shared" si="26"/>
        <v>44160.758000000002</v>
      </c>
      <c r="D314" s="12" t="str">
        <f t="shared" si="27"/>
        <v>vis</v>
      </c>
      <c r="E314" s="139">
        <f>VLOOKUP(C314,'Active 1'!C$21:E$973,3,FALSE)</f>
        <v>-16423.001978762291</v>
      </c>
      <c r="F314" s="16" t="s">
        <v>1907</v>
      </c>
      <c r="G314" s="12" t="str">
        <f t="shared" si="28"/>
        <v>44160.758</v>
      </c>
      <c r="H314" s="131">
        <f t="shared" si="29"/>
        <v>-11545</v>
      </c>
      <c r="I314" s="140" t="s">
        <v>4268</v>
      </c>
      <c r="J314" s="141" t="s">
        <v>4269</v>
      </c>
      <c r="K314" s="140">
        <v>-11545</v>
      </c>
      <c r="L314" s="140" t="s">
        <v>4063</v>
      </c>
      <c r="M314" s="141" t="s">
        <v>2324</v>
      </c>
      <c r="N314" s="141"/>
      <c r="O314" s="142" t="s">
        <v>3899</v>
      </c>
      <c r="P314" s="142" t="s">
        <v>3944</v>
      </c>
    </row>
    <row r="315" spans="1:16" ht="13.5" thickBot="1" x14ac:dyDescent="0.25">
      <c r="A315" s="131" t="str">
        <f t="shared" si="24"/>
        <v> MVS 8.192 </v>
      </c>
      <c r="B315" s="16" t="str">
        <f t="shared" si="25"/>
        <v>I</v>
      </c>
      <c r="C315" s="131">
        <f t="shared" si="26"/>
        <v>44168.290999999997</v>
      </c>
      <c r="D315" s="12" t="str">
        <f t="shared" si="27"/>
        <v>vis</v>
      </c>
      <c r="E315" s="139">
        <f>VLOOKUP(C315,'Active 1'!C$21:E$973,3,FALSE)</f>
        <v>-16411.024464625159</v>
      </c>
      <c r="F315" s="16" t="s">
        <v>1907</v>
      </c>
      <c r="G315" s="12" t="str">
        <f t="shared" si="28"/>
        <v>44168.291</v>
      </c>
      <c r="H315" s="131">
        <f t="shared" si="29"/>
        <v>-11533</v>
      </c>
      <c r="I315" s="140" t="s">
        <v>4270</v>
      </c>
      <c r="J315" s="141" t="s">
        <v>4271</v>
      </c>
      <c r="K315" s="140">
        <v>-11533</v>
      </c>
      <c r="L315" s="140" t="s">
        <v>4021</v>
      </c>
      <c r="M315" s="141" t="s">
        <v>2320</v>
      </c>
      <c r="N315" s="141"/>
      <c r="O315" s="142" t="s">
        <v>3906</v>
      </c>
      <c r="P315" s="142" t="s">
        <v>4242</v>
      </c>
    </row>
    <row r="316" spans="1:16" ht="13.5" thickBot="1" x14ac:dyDescent="0.25">
      <c r="A316" s="131" t="str">
        <f t="shared" si="24"/>
        <v> AOEB 1 </v>
      </c>
      <c r="B316" s="16" t="str">
        <f t="shared" si="25"/>
        <v>I</v>
      </c>
      <c r="C316" s="131">
        <f t="shared" si="26"/>
        <v>44189.686999999998</v>
      </c>
      <c r="D316" s="12" t="str">
        <f t="shared" si="27"/>
        <v>vis</v>
      </c>
      <c r="E316" s="139">
        <f>VLOOKUP(C316,'Active 1'!C$21:E$973,3,FALSE)</f>
        <v>-16377.004699262323</v>
      </c>
      <c r="F316" s="16" t="s">
        <v>1907</v>
      </c>
      <c r="G316" s="12" t="str">
        <f t="shared" si="28"/>
        <v>44189.687</v>
      </c>
      <c r="H316" s="131">
        <f t="shared" si="29"/>
        <v>-11499</v>
      </c>
      <c r="I316" s="140" t="s">
        <v>4274</v>
      </c>
      <c r="J316" s="141" t="s">
        <v>4275</v>
      </c>
      <c r="K316" s="140">
        <v>-11499</v>
      </c>
      <c r="L316" s="140" t="s">
        <v>4224</v>
      </c>
      <c r="M316" s="141" t="s">
        <v>2324</v>
      </c>
      <c r="N316" s="141"/>
      <c r="O316" s="142" t="s">
        <v>4276</v>
      </c>
      <c r="P316" s="142" t="s">
        <v>3944</v>
      </c>
    </row>
    <row r="317" spans="1:16" ht="13.5" thickBot="1" x14ac:dyDescent="0.25">
      <c r="A317" s="131" t="str">
        <f t="shared" si="24"/>
        <v> BBS 45 </v>
      </c>
      <c r="B317" s="16" t="str">
        <f t="shared" si="25"/>
        <v>I</v>
      </c>
      <c r="C317" s="131">
        <f t="shared" si="26"/>
        <v>44207.290999999997</v>
      </c>
      <c r="D317" s="12" t="str">
        <f t="shared" si="27"/>
        <v>vis</v>
      </c>
      <c r="E317" s="139">
        <f>VLOOKUP(C317,'Active 1'!C$21:E$973,3,FALSE)</f>
        <v>-16349.014236117468</v>
      </c>
      <c r="F317" s="16" t="s">
        <v>1907</v>
      </c>
      <c r="G317" s="12" t="str">
        <f t="shared" si="28"/>
        <v>44207.291</v>
      </c>
      <c r="H317" s="131">
        <f t="shared" si="29"/>
        <v>-11471</v>
      </c>
      <c r="I317" s="140" t="s">
        <v>4277</v>
      </c>
      <c r="J317" s="141" t="s">
        <v>4278</v>
      </c>
      <c r="K317" s="140">
        <v>-11471</v>
      </c>
      <c r="L317" s="140" t="s">
        <v>4045</v>
      </c>
      <c r="M317" s="141" t="s">
        <v>2324</v>
      </c>
      <c r="N317" s="141"/>
      <c r="O317" s="142" t="s">
        <v>785</v>
      </c>
      <c r="P317" s="142" t="s">
        <v>4236</v>
      </c>
    </row>
    <row r="318" spans="1:16" ht="13.5" thickBot="1" x14ac:dyDescent="0.25">
      <c r="A318" s="131" t="str">
        <f t="shared" si="24"/>
        <v> BBS 46 </v>
      </c>
      <c r="B318" s="16" t="str">
        <f t="shared" si="25"/>
        <v>I</v>
      </c>
      <c r="C318" s="131">
        <f t="shared" si="26"/>
        <v>44212.317999999999</v>
      </c>
      <c r="D318" s="12" t="str">
        <f t="shared" si="27"/>
        <v>vis</v>
      </c>
      <c r="E318" s="139">
        <f>VLOOKUP(C318,'Active 1'!C$21:E$973,3,FALSE)</f>
        <v>-16341.021276663409</v>
      </c>
      <c r="F318" s="16" t="s">
        <v>1907</v>
      </c>
      <c r="G318" s="12" t="str">
        <f t="shared" si="28"/>
        <v>44212.318</v>
      </c>
      <c r="H318" s="131">
        <f t="shared" si="29"/>
        <v>-11463</v>
      </c>
      <c r="I318" s="140" t="s">
        <v>4279</v>
      </c>
      <c r="J318" s="141" t="s">
        <v>4280</v>
      </c>
      <c r="K318" s="140">
        <v>-11463</v>
      </c>
      <c r="L318" s="140" t="s">
        <v>3861</v>
      </c>
      <c r="M318" s="141" t="s">
        <v>2324</v>
      </c>
      <c r="N318" s="141"/>
      <c r="O318" s="142" t="s">
        <v>785</v>
      </c>
      <c r="P318" s="142" t="s">
        <v>4281</v>
      </c>
    </row>
    <row r="319" spans="1:16" ht="13.5" thickBot="1" x14ac:dyDescent="0.25">
      <c r="A319" s="131" t="str">
        <f t="shared" si="24"/>
        <v> AOEB 1 </v>
      </c>
      <c r="B319" s="16" t="str">
        <f t="shared" si="25"/>
        <v>I</v>
      </c>
      <c r="C319" s="131">
        <f t="shared" si="26"/>
        <v>44223.646000000001</v>
      </c>
      <c r="D319" s="12" t="str">
        <f t="shared" si="27"/>
        <v>vis</v>
      </c>
      <c r="E319" s="139">
        <f>VLOOKUP(C319,'Active 1'!C$21:E$973,3,FALSE)</f>
        <v>-16323.00969029071</v>
      </c>
      <c r="F319" s="16" t="s">
        <v>1907</v>
      </c>
      <c r="G319" s="12" t="str">
        <f t="shared" si="28"/>
        <v>44223.646</v>
      </c>
      <c r="H319" s="131">
        <f t="shared" si="29"/>
        <v>-11445</v>
      </c>
      <c r="I319" s="140" t="s">
        <v>4282</v>
      </c>
      <c r="J319" s="141" t="s">
        <v>4283</v>
      </c>
      <c r="K319" s="140">
        <v>-11445</v>
      </c>
      <c r="L319" s="140" t="s">
        <v>4134</v>
      </c>
      <c r="M319" s="141" t="s">
        <v>2324</v>
      </c>
      <c r="N319" s="141"/>
      <c r="O319" s="142" t="s">
        <v>132</v>
      </c>
      <c r="P319" s="142" t="s">
        <v>3944</v>
      </c>
    </row>
    <row r="320" spans="1:16" ht="13.5" thickBot="1" x14ac:dyDescent="0.25">
      <c r="A320" s="131" t="str">
        <f t="shared" si="24"/>
        <v> AOEB 1 </v>
      </c>
      <c r="B320" s="16" t="str">
        <f t="shared" si="25"/>
        <v>I</v>
      </c>
      <c r="C320" s="131">
        <f t="shared" si="26"/>
        <v>44225.54</v>
      </c>
      <c r="D320" s="12" t="str">
        <f t="shared" si="27"/>
        <v>vis</v>
      </c>
      <c r="E320" s="139">
        <f>VLOOKUP(C320,'Active 1'!C$21:E$973,3,FALSE)</f>
        <v>-16319.99821919344</v>
      </c>
      <c r="F320" s="16" t="s">
        <v>1907</v>
      </c>
      <c r="G320" s="12" t="str">
        <f t="shared" si="28"/>
        <v>44225.540</v>
      </c>
      <c r="H320" s="131">
        <f t="shared" si="29"/>
        <v>-11442</v>
      </c>
      <c r="I320" s="140" t="s">
        <v>4284</v>
      </c>
      <c r="J320" s="141" t="s">
        <v>4285</v>
      </c>
      <c r="K320" s="140">
        <v>-11442</v>
      </c>
      <c r="L320" s="140" t="s">
        <v>4144</v>
      </c>
      <c r="M320" s="141" t="s">
        <v>2324</v>
      </c>
      <c r="N320" s="141"/>
      <c r="O320" s="142" t="s">
        <v>4276</v>
      </c>
      <c r="P320" s="142" t="s">
        <v>3944</v>
      </c>
    </row>
    <row r="321" spans="1:16" ht="13.5" thickBot="1" x14ac:dyDescent="0.25">
      <c r="A321" s="131" t="str">
        <f t="shared" si="24"/>
        <v> AOEB 1 </v>
      </c>
      <c r="B321" s="16" t="str">
        <f t="shared" si="25"/>
        <v>I</v>
      </c>
      <c r="C321" s="131">
        <f t="shared" si="26"/>
        <v>44228.684000000001</v>
      </c>
      <c r="D321" s="12" t="str">
        <f t="shared" si="27"/>
        <v>vis</v>
      </c>
      <c r="E321" s="139">
        <f>VLOOKUP(C321,'Active 1'!C$21:E$973,3,FALSE)</f>
        <v>-16314.999240772204</v>
      </c>
      <c r="F321" s="16" t="s">
        <v>1907</v>
      </c>
      <c r="G321" s="12" t="str">
        <f t="shared" si="28"/>
        <v>44228.684</v>
      </c>
      <c r="H321" s="131">
        <f t="shared" si="29"/>
        <v>-11437</v>
      </c>
      <c r="I321" s="140" t="s">
        <v>4286</v>
      </c>
      <c r="J321" s="141" t="s">
        <v>4287</v>
      </c>
      <c r="K321" s="140">
        <v>-11437</v>
      </c>
      <c r="L321" s="140" t="s">
        <v>4076</v>
      </c>
      <c r="M321" s="141" t="s">
        <v>2324</v>
      </c>
      <c r="N321" s="141"/>
      <c r="O321" s="142" t="s">
        <v>4276</v>
      </c>
      <c r="P321" s="142" t="s">
        <v>3944</v>
      </c>
    </row>
    <row r="322" spans="1:16" ht="13.5" thickBot="1" x14ac:dyDescent="0.25">
      <c r="A322" s="131" t="str">
        <f t="shared" si="24"/>
        <v> BBS 46 </v>
      </c>
      <c r="B322" s="16" t="str">
        <f t="shared" si="25"/>
        <v>I</v>
      </c>
      <c r="C322" s="131">
        <f t="shared" si="26"/>
        <v>44258.237999999998</v>
      </c>
      <c r="D322" s="12" t="str">
        <f t="shared" si="27"/>
        <v>vis</v>
      </c>
      <c r="E322" s="139">
        <f>VLOOKUP(C322,'Active 1'!C$21:E$973,3,FALSE)</f>
        <v>-16268.008207610252</v>
      </c>
      <c r="F322" s="16" t="s">
        <v>1907</v>
      </c>
      <c r="G322" s="12" t="str">
        <f t="shared" si="28"/>
        <v>44258.238</v>
      </c>
      <c r="H322" s="131">
        <f t="shared" si="29"/>
        <v>-11390</v>
      </c>
      <c r="I322" s="140" t="s">
        <v>4292</v>
      </c>
      <c r="J322" s="141" t="s">
        <v>4293</v>
      </c>
      <c r="K322" s="140">
        <v>-11390</v>
      </c>
      <c r="L322" s="140" t="s">
        <v>4168</v>
      </c>
      <c r="M322" s="141" t="s">
        <v>2324</v>
      </c>
      <c r="N322" s="141"/>
      <c r="O322" s="142" t="s">
        <v>785</v>
      </c>
      <c r="P322" s="142" t="s">
        <v>4281</v>
      </c>
    </row>
    <row r="323" spans="1:16" ht="13.5" thickBot="1" x14ac:dyDescent="0.25">
      <c r="A323" s="131" t="str">
        <f t="shared" si="24"/>
        <v> BBS 46 </v>
      </c>
      <c r="B323" s="16" t="str">
        <f t="shared" si="25"/>
        <v>I</v>
      </c>
      <c r="C323" s="131">
        <f t="shared" si="26"/>
        <v>44268.298000000003</v>
      </c>
      <c r="D323" s="12" t="str">
        <f t="shared" si="27"/>
        <v>vis</v>
      </c>
      <c r="E323" s="139">
        <f>VLOOKUP(C323,'Active 1'!C$21:E$973,3,FALSE)</f>
        <v>-16252.012748666977</v>
      </c>
      <c r="F323" s="16" t="s">
        <v>1907</v>
      </c>
      <c r="G323" s="12" t="str">
        <f t="shared" si="28"/>
        <v>44268.298</v>
      </c>
      <c r="H323" s="131">
        <f t="shared" si="29"/>
        <v>-11374</v>
      </c>
      <c r="I323" s="140" t="s">
        <v>4294</v>
      </c>
      <c r="J323" s="141" t="s">
        <v>4295</v>
      </c>
      <c r="K323" s="140">
        <v>-11374</v>
      </c>
      <c r="L323" s="140" t="s">
        <v>4041</v>
      </c>
      <c r="M323" s="141" t="s">
        <v>2324</v>
      </c>
      <c r="N323" s="141"/>
      <c r="O323" s="142" t="s">
        <v>785</v>
      </c>
      <c r="P323" s="142" t="s">
        <v>4281</v>
      </c>
    </row>
    <row r="324" spans="1:16" ht="13.5" thickBot="1" x14ac:dyDescent="0.25">
      <c r="A324" s="131" t="str">
        <f t="shared" si="24"/>
        <v> AOEB 1 </v>
      </c>
      <c r="B324" s="16" t="str">
        <f t="shared" si="25"/>
        <v>I</v>
      </c>
      <c r="C324" s="131">
        <f t="shared" si="26"/>
        <v>44279.622000000003</v>
      </c>
      <c r="D324" s="12" t="str">
        <f t="shared" si="27"/>
        <v>vis</v>
      </c>
      <c r="E324" s="139">
        <f>VLOOKUP(C324,'Active 1'!C$21:E$973,3,FALSE)</f>
        <v>-16234.007522317717</v>
      </c>
      <c r="F324" s="16" t="s">
        <v>1907</v>
      </c>
      <c r="G324" s="12" t="str">
        <f t="shared" si="28"/>
        <v>44279.622</v>
      </c>
      <c r="H324" s="131">
        <f t="shared" si="29"/>
        <v>-11356</v>
      </c>
      <c r="I324" s="140" t="s">
        <v>4296</v>
      </c>
      <c r="J324" s="141" t="s">
        <v>4297</v>
      </c>
      <c r="K324" s="140">
        <v>-11356</v>
      </c>
      <c r="L324" s="140" t="s">
        <v>4224</v>
      </c>
      <c r="M324" s="141" t="s">
        <v>2324</v>
      </c>
      <c r="N324" s="141"/>
      <c r="O324" s="142" t="s">
        <v>4298</v>
      </c>
      <c r="P324" s="142" t="s">
        <v>3944</v>
      </c>
    </row>
    <row r="325" spans="1:16" ht="13.5" thickBot="1" x14ac:dyDescent="0.25">
      <c r="A325" s="131" t="str">
        <f t="shared" si="24"/>
        <v> BBS 49 </v>
      </c>
      <c r="B325" s="16" t="str">
        <f t="shared" si="25"/>
        <v>I</v>
      </c>
      <c r="C325" s="131">
        <f t="shared" si="26"/>
        <v>44408.555999999997</v>
      </c>
      <c r="D325" s="12" t="str">
        <f t="shared" si="27"/>
        <v>vis</v>
      </c>
      <c r="E325" s="139">
        <f>VLOOKUP(C325,'Active 1'!C$21:E$973,3,FALSE)</f>
        <v>-16029.001706871297</v>
      </c>
      <c r="F325" s="16" t="s">
        <v>1907</v>
      </c>
      <c r="G325" s="12" t="str">
        <f t="shared" si="28"/>
        <v>44408.556</v>
      </c>
      <c r="H325" s="131">
        <f t="shared" si="29"/>
        <v>-11151</v>
      </c>
      <c r="I325" s="140" t="s">
        <v>4299</v>
      </c>
      <c r="J325" s="141" t="s">
        <v>4300</v>
      </c>
      <c r="K325" s="140">
        <v>-11151</v>
      </c>
      <c r="L325" s="140" t="s">
        <v>4144</v>
      </c>
      <c r="M325" s="141" t="s">
        <v>2324</v>
      </c>
      <c r="N325" s="141"/>
      <c r="O325" s="142" t="s">
        <v>4301</v>
      </c>
      <c r="P325" s="142" t="s">
        <v>4302</v>
      </c>
    </row>
    <row r="326" spans="1:16" ht="13.5" thickBot="1" x14ac:dyDescent="0.25">
      <c r="A326" s="131" t="str">
        <f t="shared" si="24"/>
        <v> BBS 52 </v>
      </c>
      <c r="B326" s="16" t="str">
        <f t="shared" si="25"/>
        <v>I</v>
      </c>
      <c r="C326" s="131">
        <f t="shared" si="26"/>
        <v>44417.37</v>
      </c>
      <c r="D326" s="12" t="str">
        <f t="shared" si="27"/>
        <v>vis</v>
      </c>
      <c r="E326" s="139">
        <f>VLOOKUP(C326,'Active 1'!C$21:E$973,3,FALSE)</f>
        <v>-16014.987395228551</v>
      </c>
      <c r="F326" s="16" t="s">
        <v>1907</v>
      </c>
      <c r="G326" s="12" t="str">
        <f t="shared" si="28"/>
        <v>44417.370</v>
      </c>
      <c r="H326" s="131">
        <f t="shared" si="29"/>
        <v>-11137</v>
      </c>
      <c r="I326" s="140" t="s">
        <v>4306</v>
      </c>
      <c r="J326" s="141" t="s">
        <v>4307</v>
      </c>
      <c r="K326" s="140">
        <v>-11137</v>
      </c>
      <c r="L326" s="140" t="s">
        <v>4305</v>
      </c>
      <c r="M326" s="141" t="s">
        <v>2324</v>
      </c>
      <c r="N326" s="141"/>
      <c r="O326" s="142" t="s">
        <v>4308</v>
      </c>
      <c r="P326" s="142" t="s">
        <v>4309</v>
      </c>
    </row>
    <row r="327" spans="1:16" ht="13.5" thickBot="1" x14ac:dyDescent="0.25">
      <c r="A327" s="131" t="str">
        <f t="shared" si="24"/>
        <v> BBS 49 </v>
      </c>
      <c r="B327" s="16" t="str">
        <f t="shared" si="25"/>
        <v>I</v>
      </c>
      <c r="C327" s="131">
        <f t="shared" si="26"/>
        <v>44429.315999999999</v>
      </c>
      <c r="D327" s="12" t="str">
        <f t="shared" si="27"/>
        <v>vis</v>
      </c>
      <c r="E327" s="139">
        <f>VLOOKUP(C327,'Active 1'!C$21:E$973,3,FALSE)</f>
        <v>-15995.993185234893</v>
      </c>
      <c r="F327" s="16" t="s">
        <v>1907</v>
      </c>
      <c r="G327" s="12" t="str">
        <f t="shared" si="28"/>
        <v>44429.316</v>
      </c>
      <c r="H327" s="131">
        <f t="shared" si="29"/>
        <v>-11118</v>
      </c>
      <c r="I327" s="140" t="s">
        <v>4310</v>
      </c>
      <c r="J327" s="141" t="s">
        <v>4311</v>
      </c>
      <c r="K327" s="140">
        <v>-11118</v>
      </c>
      <c r="L327" s="140" t="s">
        <v>4312</v>
      </c>
      <c r="M327" s="141" t="s">
        <v>2324</v>
      </c>
      <c r="N327" s="141"/>
      <c r="O327" s="142" t="s">
        <v>4301</v>
      </c>
      <c r="P327" s="142" t="s">
        <v>4302</v>
      </c>
    </row>
    <row r="328" spans="1:16" ht="13.5" thickBot="1" x14ac:dyDescent="0.25">
      <c r="A328" s="131" t="str">
        <f t="shared" si="24"/>
        <v> BBS 52 </v>
      </c>
      <c r="B328" s="16" t="str">
        <f t="shared" si="25"/>
        <v>I</v>
      </c>
      <c r="C328" s="131">
        <f t="shared" si="26"/>
        <v>44429.315999999999</v>
      </c>
      <c r="D328" s="12" t="str">
        <f t="shared" si="27"/>
        <v>vis</v>
      </c>
      <c r="E328" s="139">
        <f>VLOOKUP(C328,'Active 1'!C$21:E$973,3,FALSE)</f>
        <v>-15995.993185234893</v>
      </c>
      <c r="F328" s="16" t="s">
        <v>1907</v>
      </c>
      <c r="G328" s="12" t="str">
        <f t="shared" si="28"/>
        <v>44429.316</v>
      </c>
      <c r="H328" s="131">
        <f t="shared" si="29"/>
        <v>-11118</v>
      </c>
      <c r="I328" s="140" t="s">
        <v>4310</v>
      </c>
      <c r="J328" s="141" t="s">
        <v>4311</v>
      </c>
      <c r="K328" s="140">
        <v>-11118</v>
      </c>
      <c r="L328" s="140" t="s">
        <v>4312</v>
      </c>
      <c r="M328" s="141" t="s">
        <v>2324</v>
      </c>
      <c r="N328" s="141"/>
      <c r="O328" s="142" t="s">
        <v>4308</v>
      </c>
      <c r="P328" s="142" t="s">
        <v>4309</v>
      </c>
    </row>
    <row r="329" spans="1:16" ht="13.5" thickBot="1" x14ac:dyDescent="0.25">
      <c r="A329" s="131" t="str">
        <f t="shared" si="24"/>
        <v> BBS 49 </v>
      </c>
      <c r="B329" s="16" t="str">
        <f t="shared" si="25"/>
        <v>I</v>
      </c>
      <c r="C329" s="131">
        <f t="shared" si="26"/>
        <v>44434.345000000001</v>
      </c>
      <c r="D329" s="12" t="str">
        <f t="shared" si="27"/>
        <v>vis</v>
      </c>
      <c r="E329" s="139">
        <f>VLOOKUP(C329,'Active 1'!C$21:E$973,3,FALSE)</f>
        <v>-15987.997045769114</v>
      </c>
      <c r="F329" s="16" t="s">
        <v>1907</v>
      </c>
      <c r="G329" s="12" t="str">
        <f t="shared" si="28"/>
        <v>44434.345</v>
      </c>
      <c r="H329" s="131">
        <f t="shared" si="29"/>
        <v>-11110</v>
      </c>
      <c r="I329" s="140" t="s">
        <v>4313</v>
      </c>
      <c r="J329" s="141" t="s">
        <v>4314</v>
      </c>
      <c r="K329" s="140">
        <v>-11110</v>
      </c>
      <c r="L329" s="140" t="s">
        <v>4315</v>
      </c>
      <c r="M329" s="141" t="s">
        <v>2324</v>
      </c>
      <c r="N329" s="141"/>
      <c r="O329" s="142" t="s">
        <v>4301</v>
      </c>
      <c r="P329" s="142" t="s">
        <v>4302</v>
      </c>
    </row>
    <row r="330" spans="1:16" ht="13.5" thickBot="1" x14ac:dyDescent="0.25">
      <c r="A330" s="131" t="str">
        <f t="shared" si="24"/>
        <v> BBS 49 </v>
      </c>
      <c r="B330" s="16" t="str">
        <f t="shared" si="25"/>
        <v>I</v>
      </c>
      <c r="C330" s="131">
        <f t="shared" si="26"/>
        <v>44437.478999999999</v>
      </c>
      <c r="D330" s="12" t="str">
        <f t="shared" si="27"/>
        <v>vis</v>
      </c>
      <c r="E330" s="139">
        <f>VLOOKUP(C330,'Active 1'!C$21:E$973,3,FALSE)</f>
        <v>-15983.013967406474</v>
      </c>
      <c r="F330" s="16" t="s">
        <v>1907</v>
      </c>
      <c r="G330" s="12" t="str">
        <f t="shared" si="28"/>
        <v>44437.479</v>
      </c>
      <c r="H330" s="131">
        <f t="shared" si="29"/>
        <v>-11105</v>
      </c>
      <c r="I330" s="140" t="s">
        <v>4316</v>
      </c>
      <c r="J330" s="141" t="s">
        <v>4317</v>
      </c>
      <c r="K330" s="140">
        <v>-11105</v>
      </c>
      <c r="L330" s="140" t="s">
        <v>4190</v>
      </c>
      <c r="M330" s="141" t="s">
        <v>2324</v>
      </c>
      <c r="N330" s="141"/>
      <c r="O330" s="142" t="s">
        <v>4301</v>
      </c>
      <c r="P330" s="142" t="s">
        <v>4302</v>
      </c>
    </row>
    <row r="331" spans="1:16" ht="13.5" thickBot="1" x14ac:dyDescent="0.25">
      <c r="A331" s="131" t="str">
        <f t="shared" ref="A331:A394" si="30">P331</f>
        <v> BBS 49 </v>
      </c>
      <c r="B331" s="16" t="str">
        <f t="shared" ref="B331:B394" si="31">IF(H331=INT(H331),"I","II")</f>
        <v>I</v>
      </c>
      <c r="C331" s="131">
        <f t="shared" ref="C331:C394" si="32">1*G331</f>
        <v>44444.406000000003</v>
      </c>
      <c r="D331" s="12" t="str">
        <f t="shared" ref="D331:D394" si="33">VLOOKUP(F331,I$1:J$5,2,FALSE)</f>
        <v>vis</v>
      </c>
      <c r="E331" s="139">
        <f>VLOOKUP(C331,'Active 1'!C$21:E$973,3,FALSE)</f>
        <v>-15971.999996819986</v>
      </c>
      <c r="F331" s="16" t="s">
        <v>1907</v>
      </c>
      <c r="G331" s="12" t="str">
        <f t="shared" ref="G331:G394" si="34">MID(I331,3,LEN(I331)-3)</f>
        <v>44444.406</v>
      </c>
      <c r="H331" s="131">
        <f t="shared" ref="H331:H394" si="35">1*K331</f>
        <v>-11094</v>
      </c>
      <c r="I331" s="140" t="s">
        <v>4318</v>
      </c>
      <c r="J331" s="141" t="s">
        <v>4319</v>
      </c>
      <c r="K331" s="140">
        <v>-11094</v>
      </c>
      <c r="L331" s="140" t="s">
        <v>4147</v>
      </c>
      <c r="M331" s="141" t="s">
        <v>2324</v>
      </c>
      <c r="N331" s="141"/>
      <c r="O331" s="142" t="s">
        <v>4301</v>
      </c>
      <c r="P331" s="142" t="s">
        <v>4302</v>
      </c>
    </row>
    <row r="332" spans="1:16" ht="13.5" thickBot="1" x14ac:dyDescent="0.25">
      <c r="A332" s="131" t="str">
        <f t="shared" si="30"/>
        <v> AOEB 1 </v>
      </c>
      <c r="B332" s="16" t="str">
        <f t="shared" si="31"/>
        <v>I</v>
      </c>
      <c r="C332" s="131">
        <f t="shared" si="32"/>
        <v>44445.658000000003</v>
      </c>
      <c r="D332" s="12" t="str">
        <f t="shared" si="33"/>
        <v>vis</v>
      </c>
      <c r="E332" s="139">
        <f>VLOOKUP(C332,'Active 1'!C$21:E$973,3,FALSE)</f>
        <v>-15970.009309484303</v>
      </c>
      <c r="F332" s="16" t="s">
        <v>1907</v>
      </c>
      <c r="G332" s="12" t="str">
        <f t="shared" si="34"/>
        <v>44445.658</v>
      </c>
      <c r="H332" s="131">
        <f t="shared" si="35"/>
        <v>-11092</v>
      </c>
      <c r="I332" s="140" t="s">
        <v>4320</v>
      </c>
      <c r="J332" s="141" t="s">
        <v>4321</v>
      </c>
      <c r="K332" s="140">
        <v>-11092</v>
      </c>
      <c r="L332" s="140" t="s">
        <v>4224</v>
      </c>
      <c r="M332" s="141" t="s">
        <v>2324</v>
      </c>
      <c r="N332" s="141"/>
      <c r="O332" s="142" t="s">
        <v>3899</v>
      </c>
      <c r="P332" s="142" t="s">
        <v>3944</v>
      </c>
    </row>
    <row r="333" spans="1:16" ht="13.5" thickBot="1" x14ac:dyDescent="0.25">
      <c r="A333" s="131" t="str">
        <f t="shared" si="30"/>
        <v> BBS 49 </v>
      </c>
      <c r="B333" s="16" t="str">
        <f t="shared" si="31"/>
        <v>I</v>
      </c>
      <c r="C333" s="131">
        <f t="shared" si="32"/>
        <v>44454.464999999997</v>
      </c>
      <c r="D333" s="12" t="str">
        <f t="shared" si="33"/>
        <v>vis</v>
      </c>
      <c r="E333" s="139">
        <f>VLOOKUP(C333,'Active 1'!C$21:E$973,3,FALSE)</f>
        <v>-15956.006127882591</v>
      </c>
      <c r="F333" s="16" t="s">
        <v>1907</v>
      </c>
      <c r="G333" s="12" t="str">
        <f t="shared" si="34"/>
        <v>44454.465</v>
      </c>
      <c r="H333" s="131">
        <f t="shared" si="35"/>
        <v>-11078</v>
      </c>
      <c r="I333" s="140" t="s">
        <v>4322</v>
      </c>
      <c r="J333" s="141" t="s">
        <v>4323</v>
      </c>
      <c r="K333" s="140">
        <v>-11078</v>
      </c>
      <c r="L333" s="140" t="s">
        <v>4063</v>
      </c>
      <c r="M333" s="141" t="s">
        <v>2324</v>
      </c>
      <c r="N333" s="141"/>
      <c r="O333" s="142" t="s">
        <v>4301</v>
      </c>
      <c r="P333" s="142" t="s">
        <v>4302</v>
      </c>
    </row>
    <row r="334" spans="1:16" ht="13.5" thickBot="1" x14ac:dyDescent="0.25">
      <c r="A334" s="131" t="str">
        <f t="shared" si="30"/>
        <v> MVS 9.80 </v>
      </c>
      <c r="B334" s="16" t="str">
        <f t="shared" si="31"/>
        <v>I</v>
      </c>
      <c r="C334" s="131">
        <f t="shared" si="32"/>
        <v>44466.423000000003</v>
      </c>
      <c r="D334" s="12" t="str">
        <f t="shared" si="33"/>
        <v>vis</v>
      </c>
      <c r="E334" s="139">
        <f>VLOOKUP(C334,'Active 1'!C$21:E$973,3,FALSE)</f>
        <v>-15936.992837818607</v>
      </c>
      <c r="F334" s="16" t="s">
        <v>1907</v>
      </c>
      <c r="G334" s="12" t="str">
        <f t="shared" si="34"/>
        <v>44466.423</v>
      </c>
      <c r="H334" s="131">
        <f t="shared" si="35"/>
        <v>-11059</v>
      </c>
      <c r="I334" s="140" t="s">
        <v>4332</v>
      </c>
      <c r="J334" s="141" t="s">
        <v>4333</v>
      </c>
      <c r="K334" s="140">
        <v>-11059</v>
      </c>
      <c r="L334" s="140" t="s">
        <v>4245</v>
      </c>
      <c r="M334" s="141" t="s">
        <v>2324</v>
      </c>
      <c r="N334" s="141"/>
      <c r="O334" s="142" t="s">
        <v>4334</v>
      </c>
      <c r="P334" s="142" t="s">
        <v>4335</v>
      </c>
    </row>
    <row r="335" spans="1:16" ht="13.5" thickBot="1" x14ac:dyDescent="0.25">
      <c r="A335" s="131" t="str">
        <f t="shared" si="30"/>
        <v> MVS 9.80 </v>
      </c>
      <c r="B335" s="16" t="str">
        <f t="shared" si="31"/>
        <v>I</v>
      </c>
      <c r="C335" s="131">
        <f t="shared" si="32"/>
        <v>44466.423999999999</v>
      </c>
      <c r="D335" s="12" t="str">
        <f t="shared" si="33"/>
        <v>vis</v>
      </c>
      <c r="E335" s="139">
        <f>VLOOKUP(C335,'Active 1'!C$21:E$973,3,FALSE)</f>
        <v>-15936.991247812753</v>
      </c>
      <c r="F335" s="16" t="s">
        <v>1907</v>
      </c>
      <c r="G335" s="12" t="str">
        <f t="shared" si="34"/>
        <v>44466.424</v>
      </c>
      <c r="H335" s="131">
        <f t="shared" si="35"/>
        <v>-11059</v>
      </c>
      <c r="I335" s="140" t="s">
        <v>4336</v>
      </c>
      <c r="J335" s="141" t="s">
        <v>4337</v>
      </c>
      <c r="K335" s="140">
        <v>-11059</v>
      </c>
      <c r="L335" s="140" t="s">
        <v>4290</v>
      </c>
      <c r="M335" s="141" t="s">
        <v>2324</v>
      </c>
      <c r="N335" s="141"/>
      <c r="O335" s="142" t="s">
        <v>4338</v>
      </c>
      <c r="P335" s="142" t="s">
        <v>4335</v>
      </c>
    </row>
    <row r="336" spans="1:16" ht="13.5" thickBot="1" x14ac:dyDescent="0.25">
      <c r="A336" s="131" t="str">
        <f t="shared" si="30"/>
        <v> BBS 49 </v>
      </c>
      <c r="B336" s="16" t="str">
        <f t="shared" si="31"/>
        <v>I</v>
      </c>
      <c r="C336" s="131">
        <f t="shared" si="32"/>
        <v>44471.438000000002</v>
      </c>
      <c r="D336" s="12" t="str">
        <f t="shared" si="33"/>
        <v>vis</v>
      </c>
      <c r="E336" s="139">
        <f>VLOOKUP(C336,'Active 1'!C$21:E$973,3,FALSE)</f>
        <v>-15929.018958434861</v>
      </c>
      <c r="F336" s="16" t="s">
        <v>1907</v>
      </c>
      <c r="G336" s="12" t="str">
        <f t="shared" si="34"/>
        <v>44471.438</v>
      </c>
      <c r="H336" s="131">
        <f t="shared" si="35"/>
        <v>-11051</v>
      </c>
      <c r="I336" s="140" t="s">
        <v>4339</v>
      </c>
      <c r="J336" s="141" t="s">
        <v>4340</v>
      </c>
      <c r="K336" s="140">
        <v>-11051</v>
      </c>
      <c r="L336" s="140" t="s">
        <v>4045</v>
      </c>
      <c r="M336" s="141" t="s">
        <v>2324</v>
      </c>
      <c r="N336" s="141"/>
      <c r="O336" s="142" t="s">
        <v>4301</v>
      </c>
      <c r="P336" s="142" t="s">
        <v>4302</v>
      </c>
    </row>
    <row r="337" spans="1:16" ht="13.5" thickBot="1" x14ac:dyDescent="0.25">
      <c r="A337" s="131" t="str">
        <f t="shared" si="30"/>
        <v> BBS 49 </v>
      </c>
      <c r="B337" s="16" t="str">
        <f t="shared" si="31"/>
        <v>I</v>
      </c>
      <c r="C337" s="131">
        <f t="shared" si="32"/>
        <v>44473.330999999998</v>
      </c>
      <c r="D337" s="12" t="str">
        <f t="shared" si="33"/>
        <v>vis</v>
      </c>
      <c r="E337" s="139">
        <f>VLOOKUP(C337,'Active 1'!C$21:E$973,3,FALSE)</f>
        <v>-15926.009077343455</v>
      </c>
      <c r="F337" s="16" t="s">
        <v>1907</v>
      </c>
      <c r="G337" s="12" t="str">
        <f t="shared" si="34"/>
        <v>44473.331</v>
      </c>
      <c r="H337" s="131">
        <f t="shared" si="35"/>
        <v>-11048</v>
      </c>
      <c r="I337" s="140" t="s">
        <v>4341</v>
      </c>
      <c r="J337" s="141" t="s">
        <v>4342</v>
      </c>
      <c r="K337" s="140">
        <v>-11048</v>
      </c>
      <c r="L337" s="140" t="s">
        <v>4258</v>
      </c>
      <c r="M337" s="141" t="s">
        <v>2324</v>
      </c>
      <c r="N337" s="141"/>
      <c r="O337" s="142" t="s">
        <v>4301</v>
      </c>
      <c r="P337" s="142" t="s">
        <v>4302</v>
      </c>
    </row>
    <row r="338" spans="1:16" ht="13.5" thickBot="1" x14ac:dyDescent="0.25">
      <c r="A338" s="131" t="str">
        <f t="shared" si="30"/>
        <v> BBS 49 </v>
      </c>
      <c r="B338" s="16" t="str">
        <f t="shared" si="31"/>
        <v>I</v>
      </c>
      <c r="C338" s="131">
        <f t="shared" si="32"/>
        <v>44481.510999999999</v>
      </c>
      <c r="D338" s="12" t="str">
        <f t="shared" si="33"/>
        <v>vis</v>
      </c>
      <c r="E338" s="139">
        <f>VLOOKUP(C338,'Active 1'!C$21:E$973,3,FALSE)</f>
        <v>-15913.002829415431</v>
      </c>
      <c r="F338" s="16" t="s">
        <v>1907</v>
      </c>
      <c r="G338" s="12" t="str">
        <f t="shared" si="34"/>
        <v>44481.511</v>
      </c>
      <c r="H338" s="131">
        <f t="shared" si="35"/>
        <v>-11035</v>
      </c>
      <c r="I338" s="140" t="s">
        <v>4343</v>
      </c>
      <c r="J338" s="141" t="s">
        <v>4344</v>
      </c>
      <c r="K338" s="140">
        <v>-11035</v>
      </c>
      <c r="L338" s="140" t="s">
        <v>4144</v>
      </c>
      <c r="M338" s="141" t="s">
        <v>2324</v>
      </c>
      <c r="N338" s="141"/>
      <c r="O338" s="142" t="s">
        <v>4301</v>
      </c>
      <c r="P338" s="142" t="s">
        <v>4302</v>
      </c>
    </row>
    <row r="339" spans="1:16" ht="13.5" thickBot="1" x14ac:dyDescent="0.25">
      <c r="A339" s="131" t="str">
        <f t="shared" si="30"/>
        <v> BBS 49 </v>
      </c>
      <c r="B339" s="16" t="str">
        <f t="shared" si="31"/>
        <v>I</v>
      </c>
      <c r="C339" s="131">
        <f t="shared" si="32"/>
        <v>44483.377999999997</v>
      </c>
      <c r="D339" s="12" t="str">
        <f t="shared" si="33"/>
        <v>vis</v>
      </c>
      <c r="E339" s="139">
        <f>VLOOKUP(C339,'Active 1'!C$21:E$973,3,FALSE)</f>
        <v>-15910.034288476361</v>
      </c>
      <c r="F339" s="16" t="s">
        <v>1907</v>
      </c>
      <c r="G339" s="12" t="str">
        <f t="shared" si="34"/>
        <v>44483.378</v>
      </c>
      <c r="H339" s="131">
        <f t="shared" si="35"/>
        <v>-11032</v>
      </c>
      <c r="I339" s="140" t="s">
        <v>4345</v>
      </c>
      <c r="J339" s="141" t="s">
        <v>4346</v>
      </c>
      <c r="K339" s="140">
        <v>-11032</v>
      </c>
      <c r="L339" s="140" t="s">
        <v>3795</v>
      </c>
      <c r="M339" s="141" t="s">
        <v>2324</v>
      </c>
      <c r="N339" s="141"/>
      <c r="O339" s="142" t="s">
        <v>4301</v>
      </c>
      <c r="P339" s="142" t="s">
        <v>4302</v>
      </c>
    </row>
    <row r="340" spans="1:16" ht="13.5" thickBot="1" x14ac:dyDescent="0.25">
      <c r="A340" s="131" t="str">
        <f t="shared" si="30"/>
        <v> BBS 52 </v>
      </c>
      <c r="B340" s="16" t="str">
        <f t="shared" si="31"/>
        <v>I</v>
      </c>
      <c r="C340" s="131">
        <f t="shared" si="32"/>
        <v>44483.387000000002</v>
      </c>
      <c r="D340" s="12" t="str">
        <f t="shared" si="33"/>
        <v>vis</v>
      </c>
      <c r="E340" s="139">
        <f>VLOOKUP(C340,'Active 1'!C$21:E$973,3,FALSE)</f>
        <v>-15910.019978423619</v>
      </c>
      <c r="F340" s="16" t="s">
        <v>1907</v>
      </c>
      <c r="G340" s="12" t="str">
        <f t="shared" si="34"/>
        <v>44483.387</v>
      </c>
      <c r="H340" s="131">
        <f t="shared" si="35"/>
        <v>-11032</v>
      </c>
      <c r="I340" s="140" t="s">
        <v>4347</v>
      </c>
      <c r="J340" s="141" t="s">
        <v>4348</v>
      </c>
      <c r="K340" s="140">
        <v>-11032</v>
      </c>
      <c r="L340" s="140" t="s">
        <v>4096</v>
      </c>
      <c r="M340" s="141" t="s">
        <v>2324</v>
      </c>
      <c r="N340" s="141"/>
      <c r="O340" s="142" t="s">
        <v>4308</v>
      </c>
      <c r="P340" s="142" t="s">
        <v>4309</v>
      </c>
    </row>
    <row r="341" spans="1:16" ht="13.5" thickBot="1" x14ac:dyDescent="0.25">
      <c r="A341" s="131" t="str">
        <f t="shared" si="30"/>
        <v> BRNO 26 </v>
      </c>
      <c r="B341" s="16" t="str">
        <f t="shared" si="31"/>
        <v>I</v>
      </c>
      <c r="C341" s="131">
        <f t="shared" si="32"/>
        <v>44486.548000000003</v>
      </c>
      <c r="D341" s="12" t="str">
        <f t="shared" si="33"/>
        <v>vis</v>
      </c>
      <c r="E341" s="139">
        <f>VLOOKUP(C341,'Active 1'!C$21:E$973,3,FALSE)</f>
        <v>-15904.993969902778</v>
      </c>
      <c r="F341" s="16" t="s">
        <v>1907</v>
      </c>
      <c r="G341" s="12" t="str">
        <f t="shared" si="34"/>
        <v>44486.548</v>
      </c>
      <c r="H341" s="131">
        <f t="shared" si="35"/>
        <v>-11027</v>
      </c>
      <c r="I341" s="140" t="s">
        <v>4349</v>
      </c>
      <c r="J341" s="141" t="s">
        <v>4350</v>
      </c>
      <c r="K341" s="140">
        <v>-11027</v>
      </c>
      <c r="L341" s="140" t="s">
        <v>4312</v>
      </c>
      <c r="M341" s="141" t="s">
        <v>2324</v>
      </c>
      <c r="N341" s="141"/>
      <c r="O341" s="142" t="s">
        <v>4227</v>
      </c>
      <c r="P341" s="142" t="s">
        <v>4351</v>
      </c>
    </row>
    <row r="342" spans="1:16" ht="13.5" thickBot="1" x14ac:dyDescent="0.25">
      <c r="A342" s="131" t="str">
        <f t="shared" si="30"/>
        <v> BRNO 26 </v>
      </c>
      <c r="B342" s="16" t="str">
        <f t="shared" si="31"/>
        <v>I</v>
      </c>
      <c r="C342" s="131">
        <f t="shared" si="32"/>
        <v>44486.550999999999</v>
      </c>
      <c r="D342" s="12" t="str">
        <f t="shared" si="33"/>
        <v>vis</v>
      </c>
      <c r="E342" s="139">
        <f>VLOOKUP(C342,'Active 1'!C$21:E$973,3,FALSE)</f>
        <v>-15904.989199885205</v>
      </c>
      <c r="F342" s="16" t="s">
        <v>1907</v>
      </c>
      <c r="G342" s="12" t="str">
        <f t="shared" si="34"/>
        <v>44486.551</v>
      </c>
      <c r="H342" s="131">
        <f t="shared" si="35"/>
        <v>-11027</v>
      </c>
      <c r="I342" s="140" t="s">
        <v>4352</v>
      </c>
      <c r="J342" s="141" t="s">
        <v>4353</v>
      </c>
      <c r="K342" s="140">
        <v>-11027</v>
      </c>
      <c r="L342" s="140" t="s">
        <v>4354</v>
      </c>
      <c r="M342" s="141" t="s">
        <v>2324</v>
      </c>
      <c r="N342" s="141"/>
      <c r="O342" s="142" t="s">
        <v>4331</v>
      </c>
      <c r="P342" s="142" t="s">
        <v>4351</v>
      </c>
    </row>
    <row r="343" spans="1:16" ht="13.5" thickBot="1" x14ac:dyDescent="0.25">
      <c r="A343" s="131" t="str">
        <f t="shared" si="30"/>
        <v> BBS 50 </v>
      </c>
      <c r="B343" s="16" t="str">
        <f t="shared" si="31"/>
        <v>I</v>
      </c>
      <c r="C343" s="131">
        <f t="shared" si="32"/>
        <v>44490.294000000002</v>
      </c>
      <c r="D343" s="12" t="str">
        <f t="shared" si="33"/>
        <v>vis</v>
      </c>
      <c r="E343" s="139">
        <f>VLOOKUP(C343,'Active 1'!C$21:E$973,3,FALSE)</f>
        <v>-15899.037807954322</v>
      </c>
      <c r="F343" s="16" t="s">
        <v>1907</v>
      </c>
      <c r="G343" s="12" t="str">
        <f t="shared" si="34"/>
        <v>44490.294</v>
      </c>
      <c r="H343" s="131">
        <f t="shared" si="35"/>
        <v>-11021</v>
      </c>
      <c r="I343" s="140" t="s">
        <v>4357</v>
      </c>
      <c r="J343" s="141" t="s">
        <v>4358</v>
      </c>
      <c r="K343" s="140">
        <v>-11021</v>
      </c>
      <c r="L343" s="140" t="s">
        <v>3939</v>
      </c>
      <c r="M343" s="141" t="s">
        <v>2324</v>
      </c>
      <c r="N343" s="141"/>
      <c r="O343" s="142" t="s">
        <v>785</v>
      </c>
      <c r="P343" s="142" t="s">
        <v>4359</v>
      </c>
    </row>
    <row r="344" spans="1:16" ht="13.5" thickBot="1" x14ac:dyDescent="0.25">
      <c r="A344" s="131" t="str">
        <f t="shared" si="30"/>
        <v> BBS 51 </v>
      </c>
      <c r="B344" s="16" t="str">
        <f t="shared" si="31"/>
        <v>I</v>
      </c>
      <c r="C344" s="131">
        <f t="shared" si="32"/>
        <v>44490.32</v>
      </c>
      <c r="D344" s="12" t="str">
        <f t="shared" si="33"/>
        <v>vis</v>
      </c>
      <c r="E344" s="139">
        <f>VLOOKUP(C344,'Active 1'!C$21:E$973,3,FALSE)</f>
        <v>-15898.996467801988</v>
      </c>
      <c r="F344" s="16" t="s">
        <v>1907</v>
      </c>
      <c r="G344" s="12" t="str">
        <f t="shared" si="34"/>
        <v>44490.320</v>
      </c>
      <c r="H344" s="131">
        <f t="shared" si="35"/>
        <v>-11021</v>
      </c>
      <c r="I344" s="140" t="s">
        <v>4360</v>
      </c>
      <c r="J344" s="141" t="s">
        <v>4361</v>
      </c>
      <c r="K344" s="140">
        <v>-11021</v>
      </c>
      <c r="L344" s="140" t="s">
        <v>4362</v>
      </c>
      <c r="M344" s="141" t="s">
        <v>2324</v>
      </c>
      <c r="N344" s="141"/>
      <c r="O344" s="142" t="s">
        <v>4301</v>
      </c>
      <c r="P344" s="142" t="s">
        <v>4363</v>
      </c>
    </row>
    <row r="345" spans="1:16" ht="13.5" thickBot="1" x14ac:dyDescent="0.25">
      <c r="A345" s="131" t="str">
        <f t="shared" si="30"/>
        <v> BBS 51 </v>
      </c>
      <c r="B345" s="16" t="str">
        <f t="shared" si="31"/>
        <v>I</v>
      </c>
      <c r="C345" s="131">
        <f t="shared" si="32"/>
        <v>44503.514000000003</v>
      </c>
      <c r="D345" s="12" t="str">
        <f t="shared" si="33"/>
        <v>vis</v>
      </c>
      <c r="E345" s="139">
        <f>VLOOKUP(C345,'Active 1'!C$21:E$973,3,FALSE)</f>
        <v>-15878.017930496073</v>
      </c>
      <c r="F345" s="16" t="s">
        <v>1907</v>
      </c>
      <c r="G345" s="12" t="str">
        <f t="shared" si="34"/>
        <v>44503.514</v>
      </c>
      <c r="H345" s="131">
        <f t="shared" si="35"/>
        <v>-11000</v>
      </c>
      <c r="I345" s="140" t="s">
        <v>4366</v>
      </c>
      <c r="J345" s="141" t="s">
        <v>4367</v>
      </c>
      <c r="K345" s="140">
        <v>-11000</v>
      </c>
      <c r="L345" s="140" t="s">
        <v>4041</v>
      </c>
      <c r="M345" s="141" t="s">
        <v>2324</v>
      </c>
      <c r="N345" s="141"/>
      <c r="O345" s="142" t="s">
        <v>4301</v>
      </c>
      <c r="P345" s="142" t="s">
        <v>4363</v>
      </c>
    </row>
    <row r="346" spans="1:16" ht="13.5" thickBot="1" x14ac:dyDescent="0.25">
      <c r="A346" s="131" t="str">
        <f t="shared" si="30"/>
        <v> BBS 50 </v>
      </c>
      <c r="B346" s="16" t="str">
        <f t="shared" si="31"/>
        <v>I</v>
      </c>
      <c r="C346" s="131">
        <f t="shared" si="32"/>
        <v>44507.294000000002</v>
      </c>
      <c r="D346" s="12" t="str">
        <f t="shared" si="33"/>
        <v>vis</v>
      </c>
      <c r="E346" s="139">
        <f>VLOOKUP(C346,'Active 1'!C$21:E$973,3,FALSE)</f>
        <v>-15872.007708348405</v>
      </c>
      <c r="F346" s="16" t="s">
        <v>1907</v>
      </c>
      <c r="G346" s="12" t="str">
        <f t="shared" si="34"/>
        <v>44507.294</v>
      </c>
      <c r="H346" s="131">
        <f t="shared" si="35"/>
        <v>-10994</v>
      </c>
      <c r="I346" s="140" t="s">
        <v>4368</v>
      </c>
      <c r="J346" s="141" t="s">
        <v>4369</v>
      </c>
      <c r="K346" s="140">
        <v>-10994</v>
      </c>
      <c r="L346" s="140" t="s">
        <v>4063</v>
      </c>
      <c r="M346" s="141" t="s">
        <v>2324</v>
      </c>
      <c r="N346" s="141"/>
      <c r="O346" s="142" t="s">
        <v>785</v>
      </c>
      <c r="P346" s="142" t="s">
        <v>4359</v>
      </c>
    </row>
    <row r="347" spans="1:16" ht="13.5" thickBot="1" x14ac:dyDescent="0.25">
      <c r="A347" s="131" t="str">
        <f t="shared" si="30"/>
        <v> BBS 51 </v>
      </c>
      <c r="B347" s="16" t="str">
        <f t="shared" si="31"/>
        <v>I</v>
      </c>
      <c r="C347" s="131">
        <f t="shared" si="32"/>
        <v>44512.317999999999</v>
      </c>
      <c r="D347" s="12" t="str">
        <f t="shared" si="33"/>
        <v>vis</v>
      </c>
      <c r="E347" s="139">
        <f>VLOOKUP(C347,'Active 1'!C$21:E$973,3,FALSE)</f>
        <v>-15864.019518911931</v>
      </c>
      <c r="F347" s="16" t="s">
        <v>1907</v>
      </c>
      <c r="G347" s="12" t="str">
        <f t="shared" si="34"/>
        <v>44512.318</v>
      </c>
      <c r="H347" s="131">
        <f t="shared" si="35"/>
        <v>-10986</v>
      </c>
      <c r="I347" s="140" t="s">
        <v>4370</v>
      </c>
      <c r="J347" s="141" t="s">
        <v>4371</v>
      </c>
      <c r="K347" s="140">
        <v>-10986</v>
      </c>
      <c r="L347" s="140" t="s">
        <v>4045</v>
      </c>
      <c r="M347" s="141" t="s">
        <v>2324</v>
      </c>
      <c r="N347" s="141"/>
      <c r="O347" s="142" t="s">
        <v>785</v>
      </c>
      <c r="P347" s="142" t="s">
        <v>4363</v>
      </c>
    </row>
    <row r="348" spans="1:16" ht="13.5" thickBot="1" x14ac:dyDescent="0.25">
      <c r="A348" s="131" t="str">
        <f t="shared" si="30"/>
        <v> AOEB 1 </v>
      </c>
      <c r="B348" s="16" t="str">
        <f t="shared" si="31"/>
        <v>I</v>
      </c>
      <c r="C348" s="131">
        <f t="shared" si="32"/>
        <v>44518.614999999998</v>
      </c>
      <c r="D348" s="12" t="str">
        <f t="shared" si="33"/>
        <v>vis</v>
      </c>
      <c r="E348" s="139">
        <f>VLOOKUP(C348,'Active 1'!C$21:E$973,3,FALSE)</f>
        <v>-15854.00725201673</v>
      </c>
      <c r="F348" s="16" t="s">
        <v>1907</v>
      </c>
      <c r="G348" s="12" t="str">
        <f t="shared" si="34"/>
        <v>44518.615</v>
      </c>
      <c r="H348" s="131">
        <f t="shared" si="35"/>
        <v>-10976</v>
      </c>
      <c r="I348" s="140" t="s">
        <v>4372</v>
      </c>
      <c r="J348" s="141" t="s">
        <v>4373</v>
      </c>
      <c r="K348" s="140">
        <v>-10976</v>
      </c>
      <c r="L348" s="140" t="s">
        <v>4063</v>
      </c>
      <c r="M348" s="141" t="s">
        <v>2324</v>
      </c>
      <c r="N348" s="141"/>
      <c r="O348" s="142" t="s">
        <v>4298</v>
      </c>
      <c r="P348" s="142" t="s">
        <v>3944</v>
      </c>
    </row>
    <row r="349" spans="1:16" ht="13.5" thickBot="1" x14ac:dyDescent="0.25">
      <c r="A349" s="131" t="str">
        <f t="shared" si="30"/>
        <v> BBS 51 </v>
      </c>
      <c r="B349" s="16" t="str">
        <f t="shared" si="31"/>
        <v>I</v>
      </c>
      <c r="C349" s="131">
        <f t="shared" si="32"/>
        <v>44541.254999999997</v>
      </c>
      <c r="D349" s="12" t="str">
        <f t="shared" si="33"/>
        <v>vis</v>
      </c>
      <c r="E349" s="139">
        <f>VLOOKUP(C349,'Active 1'!C$21:E$973,3,FALSE)</f>
        <v>-15818.009519365087</v>
      </c>
      <c r="F349" s="16" t="s">
        <v>1907</v>
      </c>
      <c r="G349" s="12" t="str">
        <f t="shared" si="34"/>
        <v>44541.255</v>
      </c>
      <c r="H349" s="131">
        <f t="shared" si="35"/>
        <v>-10940</v>
      </c>
      <c r="I349" s="140" t="s">
        <v>4374</v>
      </c>
      <c r="J349" s="141" t="s">
        <v>4375</v>
      </c>
      <c r="K349" s="140">
        <v>-10940</v>
      </c>
      <c r="L349" s="140" t="s">
        <v>4258</v>
      </c>
      <c r="M349" s="141" t="s">
        <v>2324</v>
      </c>
      <c r="N349" s="141"/>
      <c r="O349" s="142" t="s">
        <v>785</v>
      </c>
      <c r="P349" s="142" t="s">
        <v>4363</v>
      </c>
    </row>
    <row r="350" spans="1:16" ht="13.5" thickBot="1" x14ac:dyDescent="0.25">
      <c r="A350" s="131" t="str">
        <f t="shared" si="30"/>
        <v> BBS 51 </v>
      </c>
      <c r="B350" s="16" t="str">
        <f t="shared" si="31"/>
        <v>I</v>
      </c>
      <c r="C350" s="131">
        <f t="shared" si="32"/>
        <v>44551.298999999999</v>
      </c>
      <c r="D350" s="12" t="str">
        <f t="shared" si="33"/>
        <v>vis</v>
      </c>
      <c r="E350" s="139">
        <f>VLOOKUP(C350,'Active 1'!C$21:E$973,3,FALSE)</f>
        <v>-15802.039500515564</v>
      </c>
      <c r="F350" s="16" t="s">
        <v>1907</v>
      </c>
      <c r="G350" s="12" t="str">
        <f t="shared" si="34"/>
        <v>44551.299</v>
      </c>
      <c r="H350" s="131">
        <f t="shared" si="35"/>
        <v>-10924</v>
      </c>
      <c r="I350" s="140" t="s">
        <v>4376</v>
      </c>
      <c r="J350" s="141" t="s">
        <v>4377</v>
      </c>
      <c r="K350" s="140">
        <v>-10924</v>
      </c>
      <c r="L350" s="140" t="s">
        <v>3939</v>
      </c>
      <c r="M350" s="141" t="s">
        <v>2324</v>
      </c>
      <c r="N350" s="141"/>
      <c r="O350" s="142" t="s">
        <v>4301</v>
      </c>
      <c r="P350" s="142" t="s">
        <v>4363</v>
      </c>
    </row>
    <row r="351" spans="1:16" ht="13.5" thickBot="1" x14ac:dyDescent="0.25">
      <c r="A351" s="131" t="str">
        <f t="shared" si="30"/>
        <v> AOEB 1 </v>
      </c>
      <c r="B351" s="16" t="str">
        <f t="shared" si="31"/>
        <v>I</v>
      </c>
      <c r="C351" s="131">
        <f t="shared" si="32"/>
        <v>44562.64</v>
      </c>
      <c r="D351" s="12" t="str">
        <f t="shared" si="33"/>
        <v>vis</v>
      </c>
      <c r="E351" s="139">
        <f>VLOOKUP(C351,'Active 1'!C$21:E$973,3,FALSE)</f>
        <v>-15784.007244066699</v>
      </c>
      <c r="F351" s="16" t="s">
        <v>1907</v>
      </c>
      <c r="G351" s="12" t="str">
        <f t="shared" si="34"/>
        <v>44562.640</v>
      </c>
      <c r="H351" s="131">
        <f t="shared" si="35"/>
        <v>-10906</v>
      </c>
      <c r="I351" s="140" t="s">
        <v>4378</v>
      </c>
      <c r="J351" s="141" t="s">
        <v>4379</v>
      </c>
      <c r="K351" s="140">
        <v>-10906</v>
      </c>
      <c r="L351" s="140" t="s">
        <v>4139</v>
      </c>
      <c r="M351" s="141" t="s">
        <v>2324</v>
      </c>
      <c r="N351" s="141"/>
      <c r="O351" s="142" t="s">
        <v>3899</v>
      </c>
      <c r="P351" s="142" t="s">
        <v>3944</v>
      </c>
    </row>
    <row r="352" spans="1:16" ht="13.5" thickBot="1" x14ac:dyDescent="0.25">
      <c r="A352" s="131" t="str">
        <f t="shared" si="30"/>
        <v> BBS 52 </v>
      </c>
      <c r="B352" s="16" t="str">
        <f t="shared" si="31"/>
        <v>I</v>
      </c>
      <c r="C352" s="131">
        <f t="shared" si="32"/>
        <v>44585.279999999999</v>
      </c>
      <c r="D352" s="12" t="str">
        <f t="shared" si="33"/>
        <v>vis</v>
      </c>
      <c r="E352" s="139">
        <f>VLOOKUP(C352,'Active 1'!C$21:E$973,3,FALSE)</f>
        <v>-15748.009511415054</v>
      </c>
      <c r="F352" s="16" t="s">
        <v>1907</v>
      </c>
      <c r="G352" s="12" t="str">
        <f t="shared" si="34"/>
        <v>44585.280</v>
      </c>
      <c r="H352" s="131">
        <f t="shared" si="35"/>
        <v>-10870</v>
      </c>
      <c r="I352" s="140" t="s">
        <v>4380</v>
      </c>
      <c r="J352" s="141" t="s">
        <v>4381</v>
      </c>
      <c r="K352" s="140">
        <v>-10870</v>
      </c>
      <c r="L352" s="140" t="s">
        <v>4063</v>
      </c>
      <c r="M352" s="141" t="s">
        <v>2324</v>
      </c>
      <c r="N352" s="141"/>
      <c r="O352" s="142" t="s">
        <v>4301</v>
      </c>
      <c r="P352" s="142" t="s">
        <v>4309</v>
      </c>
    </row>
    <row r="353" spans="1:16" ht="13.5" thickBot="1" x14ac:dyDescent="0.25">
      <c r="A353" s="131" t="str">
        <f t="shared" si="30"/>
        <v> BBS 52 </v>
      </c>
      <c r="B353" s="16" t="str">
        <f t="shared" si="31"/>
        <v>I</v>
      </c>
      <c r="C353" s="131">
        <f t="shared" si="32"/>
        <v>44602.256000000001</v>
      </c>
      <c r="D353" s="12" t="str">
        <f t="shared" si="33"/>
        <v>vis</v>
      </c>
      <c r="E353" s="139">
        <f>VLOOKUP(C353,'Active 1'!C$21:E$973,3,FALSE)</f>
        <v>-15721.017571949753</v>
      </c>
      <c r="F353" s="16" t="s">
        <v>1907</v>
      </c>
      <c r="G353" s="12" t="str">
        <f t="shared" si="34"/>
        <v>44602.256</v>
      </c>
      <c r="H353" s="131">
        <f t="shared" si="35"/>
        <v>-10843</v>
      </c>
      <c r="I353" s="140" t="s">
        <v>4382</v>
      </c>
      <c r="J353" s="141" t="s">
        <v>4383</v>
      </c>
      <c r="K353" s="140">
        <v>-10843</v>
      </c>
      <c r="L353" s="140" t="s">
        <v>4190</v>
      </c>
      <c r="M353" s="141" t="s">
        <v>2324</v>
      </c>
      <c r="N353" s="141"/>
      <c r="O353" s="142" t="s">
        <v>785</v>
      </c>
      <c r="P353" s="142" t="s">
        <v>4309</v>
      </c>
    </row>
    <row r="354" spans="1:16" ht="13.5" thickBot="1" x14ac:dyDescent="0.25">
      <c r="A354" s="131" t="str">
        <f t="shared" si="30"/>
        <v> BBS 52 </v>
      </c>
      <c r="B354" s="16" t="str">
        <f t="shared" si="31"/>
        <v>I</v>
      </c>
      <c r="C354" s="131">
        <f t="shared" si="32"/>
        <v>44629.288</v>
      </c>
      <c r="D354" s="12" t="str">
        <f t="shared" si="33"/>
        <v>vis</v>
      </c>
      <c r="E354" s="139">
        <f>VLOOKUP(C354,'Active 1'!C$21:E$973,3,FALSE)</f>
        <v>-15678.036533564627</v>
      </c>
      <c r="F354" s="16" t="s">
        <v>1907</v>
      </c>
      <c r="G354" s="12" t="str">
        <f t="shared" si="34"/>
        <v>44629.288</v>
      </c>
      <c r="H354" s="131">
        <f t="shared" si="35"/>
        <v>-10800</v>
      </c>
      <c r="I354" s="140" t="s">
        <v>4384</v>
      </c>
      <c r="J354" s="141" t="s">
        <v>4385</v>
      </c>
      <c r="K354" s="140">
        <v>-10800</v>
      </c>
      <c r="L354" s="140" t="s">
        <v>3795</v>
      </c>
      <c r="M354" s="141" t="s">
        <v>2324</v>
      </c>
      <c r="N354" s="141"/>
      <c r="O354" s="142" t="s">
        <v>785</v>
      </c>
      <c r="P354" s="142" t="s">
        <v>4309</v>
      </c>
    </row>
    <row r="355" spans="1:16" ht="13.5" thickBot="1" x14ac:dyDescent="0.25">
      <c r="A355" s="131" t="str">
        <f t="shared" si="30"/>
        <v> AOEB 1 </v>
      </c>
      <c r="B355" s="16" t="str">
        <f t="shared" si="31"/>
        <v>I</v>
      </c>
      <c r="C355" s="131">
        <f t="shared" si="32"/>
        <v>44782.762999999999</v>
      </c>
      <c r="D355" s="12" t="str">
        <f t="shared" si="33"/>
        <v>vis</v>
      </c>
      <c r="E355" s="139">
        <f>VLOOKUP(C355,'Active 1'!C$21:E$973,3,FALSE)</f>
        <v>-15434.01038432827</v>
      </c>
      <c r="F355" s="16" t="s">
        <v>1907</v>
      </c>
      <c r="G355" s="12" t="str">
        <f t="shared" si="34"/>
        <v>44782.763</v>
      </c>
      <c r="H355" s="131">
        <f t="shared" si="35"/>
        <v>-10556</v>
      </c>
      <c r="I355" s="140" t="s">
        <v>4386</v>
      </c>
      <c r="J355" s="141" t="s">
        <v>4387</v>
      </c>
      <c r="K355" s="140">
        <v>-10556</v>
      </c>
      <c r="L355" s="140" t="s">
        <v>4139</v>
      </c>
      <c r="M355" s="141" t="s">
        <v>2324</v>
      </c>
      <c r="N355" s="141"/>
      <c r="O355" s="142" t="s">
        <v>180</v>
      </c>
      <c r="P355" s="142" t="s">
        <v>3944</v>
      </c>
    </row>
    <row r="356" spans="1:16" ht="13.5" thickBot="1" x14ac:dyDescent="0.25">
      <c r="A356" s="131" t="str">
        <f t="shared" si="30"/>
        <v> BBS 56 </v>
      </c>
      <c r="B356" s="16" t="str">
        <f t="shared" si="31"/>
        <v>I</v>
      </c>
      <c r="C356" s="131">
        <f t="shared" si="32"/>
        <v>44820.498800000001</v>
      </c>
      <c r="D356" s="12" t="str">
        <f t="shared" si="33"/>
        <v>vis</v>
      </c>
      <c r="E356" s="139">
        <f>VLOOKUP(C356,'Active 1'!C$21:E$973,3,FALSE)</f>
        <v>-15374.010241227739</v>
      </c>
      <c r="F356" s="16" t="s">
        <v>1907</v>
      </c>
      <c r="G356" s="12" t="str">
        <f t="shared" si="34"/>
        <v>44820.4988</v>
      </c>
      <c r="H356" s="131">
        <f t="shared" si="35"/>
        <v>-10496</v>
      </c>
      <c r="I356" s="140" t="s">
        <v>4388</v>
      </c>
      <c r="J356" s="141" t="s">
        <v>4389</v>
      </c>
      <c r="K356" s="140">
        <v>-10496</v>
      </c>
      <c r="L356" s="140" t="s">
        <v>4390</v>
      </c>
      <c r="M356" s="141" t="s">
        <v>2477</v>
      </c>
      <c r="N356" s="141" t="s">
        <v>2478</v>
      </c>
      <c r="O356" s="142" t="s">
        <v>473</v>
      </c>
      <c r="P356" s="142" t="s">
        <v>4391</v>
      </c>
    </row>
    <row r="357" spans="1:16" ht="13.5" thickBot="1" x14ac:dyDescent="0.25">
      <c r="A357" s="131" t="str">
        <f t="shared" si="30"/>
        <v> BRNO 26 </v>
      </c>
      <c r="B357" s="16" t="str">
        <f t="shared" si="31"/>
        <v>I</v>
      </c>
      <c r="C357" s="131">
        <f t="shared" si="32"/>
        <v>44822.392</v>
      </c>
      <c r="D357" s="12" t="str">
        <f t="shared" si="33"/>
        <v>vis</v>
      </c>
      <c r="E357" s="139">
        <f>VLOOKUP(C357,'Active 1'!C$21:E$973,3,FALSE)</f>
        <v>-15371.000042135158</v>
      </c>
      <c r="F357" s="16" t="s">
        <v>1907</v>
      </c>
      <c r="G357" s="12" t="str">
        <f t="shared" si="34"/>
        <v>44822.392</v>
      </c>
      <c r="H357" s="131">
        <f t="shared" si="35"/>
        <v>-10493</v>
      </c>
      <c r="I357" s="140" t="s">
        <v>4392</v>
      </c>
      <c r="J357" s="141" t="s">
        <v>4393</v>
      </c>
      <c r="K357" s="140">
        <v>-10493</v>
      </c>
      <c r="L357" s="140" t="s">
        <v>4312</v>
      </c>
      <c r="M357" s="141" t="s">
        <v>2324</v>
      </c>
      <c r="N357" s="141"/>
      <c r="O357" s="142" t="s">
        <v>4263</v>
      </c>
      <c r="P357" s="142" t="s">
        <v>4351</v>
      </c>
    </row>
    <row r="358" spans="1:16" ht="13.5" thickBot="1" x14ac:dyDescent="0.25">
      <c r="A358" s="131" t="str">
        <f t="shared" si="30"/>
        <v>IBVS 2189 </v>
      </c>
      <c r="B358" s="16" t="str">
        <f t="shared" si="31"/>
        <v>I</v>
      </c>
      <c r="C358" s="131">
        <f t="shared" si="32"/>
        <v>44851.313600000001</v>
      </c>
      <c r="D358" s="12" t="str">
        <f t="shared" si="33"/>
        <v>vis</v>
      </c>
      <c r="E358" s="139">
        <f>VLOOKUP(C358,'Active 1'!C$21:E$973,3,FALSE)</f>
        <v>-15325.014528678539</v>
      </c>
      <c r="F358" s="16" t="s">
        <v>1907</v>
      </c>
      <c r="G358" s="12" t="str">
        <f t="shared" si="34"/>
        <v>44851.3136</v>
      </c>
      <c r="H358" s="131">
        <f t="shared" si="35"/>
        <v>-10447</v>
      </c>
      <c r="I358" s="140" t="s">
        <v>4394</v>
      </c>
      <c r="J358" s="141" t="s">
        <v>4395</v>
      </c>
      <c r="K358" s="140">
        <v>-10447</v>
      </c>
      <c r="L358" s="140" t="s">
        <v>4396</v>
      </c>
      <c r="M358" s="141" t="s">
        <v>2477</v>
      </c>
      <c r="N358" s="141" t="s">
        <v>2478</v>
      </c>
      <c r="O358" s="142" t="s">
        <v>4397</v>
      </c>
      <c r="P358" s="143" t="s">
        <v>4398</v>
      </c>
    </row>
    <row r="359" spans="1:16" ht="13.5" thickBot="1" x14ac:dyDescent="0.25">
      <c r="A359" s="131" t="str">
        <f t="shared" si="30"/>
        <v> AOEB 1 </v>
      </c>
      <c r="B359" s="16" t="str">
        <f t="shared" si="31"/>
        <v>I</v>
      </c>
      <c r="C359" s="131">
        <f t="shared" si="32"/>
        <v>44884.65</v>
      </c>
      <c r="D359" s="12" t="str">
        <f t="shared" si="33"/>
        <v>vis</v>
      </c>
      <c r="E359" s="139">
        <f>VLOOKUP(C359,'Active 1'!C$21:E$973,3,FALSE)</f>
        <v>-15272.00945735485</v>
      </c>
      <c r="F359" s="16" t="s">
        <v>1907</v>
      </c>
      <c r="G359" s="12" t="str">
        <f t="shared" si="34"/>
        <v>44884.650</v>
      </c>
      <c r="H359" s="131">
        <f t="shared" si="35"/>
        <v>-10394</v>
      </c>
      <c r="I359" s="140" t="s">
        <v>4402</v>
      </c>
      <c r="J359" s="141" t="s">
        <v>4403</v>
      </c>
      <c r="K359" s="140">
        <v>-10394</v>
      </c>
      <c r="L359" s="140" t="s">
        <v>4144</v>
      </c>
      <c r="M359" s="141" t="s">
        <v>2324</v>
      </c>
      <c r="N359" s="141"/>
      <c r="O359" s="142" t="s">
        <v>132</v>
      </c>
      <c r="P359" s="142" t="s">
        <v>3944</v>
      </c>
    </row>
    <row r="360" spans="1:16" ht="13.5" thickBot="1" x14ac:dyDescent="0.25">
      <c r="A360" s="131" t="str">
        <f t="shared" si="30"/>
        <v> BBS 57 </v>
      </c>
      <c r="B360" s="16" t="str">
        <f t="shared" si="31"/>
        <v>I</v>
      </c>
      <c r="C360" s="131">
        <f t="shared" si="32"/>
        <v>44900.381000000001</v>
      </c>
      <c r="D360" s="12" t="str">
        <f t="shared" si="33"/>
        <v>vis</v>
      </c>
      <c r="E360" s="139">
        <f>VLOOKUP(C360,'Active 1'!C$21:E$973,3,FALSE)</f>
        <v>-15246.997075184223</v>
      </c>
      <c r="F360" s="16" t="s">
        <v>1907</v>
      </c>
      <c r="G360" s="12" t="str">
        <f t="shared" si="34"/>
        <v>44900.381</v>
      </c>
      <c r="H360" s="131">
        <f t="shared" si="35"/>
        <v>-10369</v>
      </c>
      <c r="I360" s="140" t="s">
        <v>4404</v>
      </c>
      <c r="J360" s="141" t="s">
        <v>4405</v>
      </c>
      <c r="K360" s="140">
        <v>-10369</v>
      </c>
      <c r="L360" s="140" t="s">
        <v>4354</v>
      </c>
      <c r="M360" s="141" t="s">
        <v>2324</v>
      </c>
      <c r="N360" s="141"/>
      <c r="O360" s="142" t="s">
        <v>4301</v>
      </c>
      <c r="P360" s="142" t="s">
        <v>4406</v>
      </c>
    </row>
    <row r="361" spans="1:16" ht="13.5" thickBot="1" x14ac:dyDescent="0.25">
      <c r="A361" s="131" t="str">
        <f t="shared" si="30"/>
        <v> BBS 58 </v>
      </c>
      <c r="B361" s="16" t="str">
        <f t="shared" si="31"/>
        <v>I</v>
      </c>
      <c r="C361" s="131">
        <f t="shared" si="32"/>
        <v>44907.296999999999</v>
      </c>
      <c r="D361" s="12" t="str">
        <f t="shared" si="33"/>
        <v>vis</v>
      </c>
      <c r="E361" s="139">
        <f>VLOOKUP(C361,'Active 1'!C$21:E$973,3,FALSE)</f>
        <v>-15236.000594662197</v>
      </c>
      <c r="F361" s="16" t="s">
        <v>1907</v>
      </c>
      <c r="G361" s="12" t="str">
        <f t="shared" si="34"/>
        <v>44907.297</v>
      </c>
      <c r="H361" s="131">
        <f t="shared" si="35"/>
        <v>-10358</v>
      </c>
      <c r="I361" s="140" t="s">
        <v>4407</v>
      </c>
      <c r="J361" s="141" t="s">
        <v>4408</v>
      </c>
      <c r="K361" s="140">
        <v>-10358</v>
      </c>
      <c r="L361" s="140" t="s">
        <v>4245</v>
      </c>
      <c r="M361" s="141" t="s">
        <v>2324</v>
      </c>
      <c r="N361" s="141"/>
      <c r="O361" s="142" t="s">
        <v>4301</v>
      </c>
      <c r="P361" s="142" t="s">
        <v>4409</v>
      </c>
    </row>
    <row r="362" spans="1:16" ht="13.5" thickBot="1" x14ac:dyDescent="0.25">
      <c r="A362" s="131" t="str">
        <f t="shared" si="30"/>
        <v> BBS 58 </v>
      </c>
      <c r="B362" s="16" t="str">
        <f t="shared" si="31"/>
        <v>I</v>
      </c>
      <c r="C362" s="131">
        <f t="shared" si="32"/>
        <v>44912.332000000002</v>
      </c>
      <c r="D362" s="12" t="str">
        <f t="shared" si="33"/>
        <v>vis</v>
      </c>
      <c r="E362" s="139">
        <f>VLOOKUP(C362,'Active 1'!C$21:E$973,3,FALSE)</f>
        <v>-15227.994915161262</v>
      </c>
      <c r="F362" s="16" t="s">
        <v>1907</v>
      </c>
      <c r="G362" s="12" t="str">
        <f t="shared" si="34"/>
        <v>44912.332</v>
      </c>
      <c r="H362" s="131">
        <f t="shared" si="35"/>
        <v>-10350</v>
      </c>
      <c r="I362" s="140" t="s">
        <v>4410</v>
      </c>
      <c r="J362" s="141" t="s">
        <v>4411</v>
      </c>
      <c r="K362" s="140">
        <v>-10350</v>
      </c>
      <c r="L362" s="140" t="s">
        <v>4412</v>
      </c>
      <c r="M362" s="141" t="s">
        <v>2324</v>
      </c>
      <c r="N362" s="141"/>
      <c r="O362" s="142" t="s">
        <v>4301</v>
      </c>
      <c r="P362" s="142" t="s">
        <v>4409</v>
      </c>
    </row>
    <row r="363" spans="1:16" ht="13.5" thickBot="1" x14ac:dyDescent="0.25">
      <c r="A363" s="131" t="str">
        <f t="shared" si="30"/>
        <v> BBS 58 </v>
      </c>
      <c r="B363" s="16" t="str">
        <f t="shared" si="31"/>
        <v>I</v>
      </c>
      <c r="C363" s="131">
        <f t="shared" si="32"/>
        <v>44929.292000000001</v>
      </c>
      <c r="D363" s="12" t="str">
        <f t="shared" si="33"/>
        <v>vis</v>
      </c>
      <c r="E363" s="139">
        <f>VLOOKUP(C363,'Active 1'!C$21:E$973,3,FALSE)</f>
        <v>-15201.028415789713</v>
      </c>
      <c r="F363" s="16" t="s">
        <v>1907</v>
      </c>
      <c r="G363" s="12" t="str">
        <f t="shared" si="34"/>
        <v>44929.292</v>
      </c>
      <c r="H363" s="131">
        <f t="shared" si="35"/>
        <v>-10323</v>
      </c>
      <c r="I363" s="140" t="s">
        <v>4413</v>
      </c>
      <c r="J363" s="141" t="s">
        <v>4414</v>
      </c>
      <c r="K363" s="140">
        <v>-10323</v>
      </c>
      <c r="L363" s="140" t="s">
        <v>4096</v>
      </c>
      <c r="M363" s="141" t="s">
        <v>2324</v>
      </c>
      <c r="N363" s="141"/>
      <c r="O363" s="142" t="s">
        <v>4308</v>
      </c>
      <c r="P363" s="142" t="s">
        <v>4409</v>
      </c>
    </row>
    <row r="364" spans="1:16" ht="13.5" thickBot="1" x14ac:dyDescent="0.25">
      <c r="A364" s="131" t="str">
        <f t="shared" si="30"/>
        <v> BBS 58 </v>
      </c>
      <c r="B364" s="16" t="str">
        <f t="shared" si="31"/>
        <v>I</v>
      </c>
      <c r="C364" s="131">
        <f t="shared" si="32"/>
        <v>44929.298000000003</v>
      </c>
      <c r="D364" s="12" t="str">
        <f t="shared" si="33"/>
        <v>vis</v>
      </c>
      <c r="E364" s="139">
        <f>VLOOKUP(C364,'Active 1'!C$21:E$973,3,FALSE)</f>
        <v>-15201.018875754557</v>
      </c>
      <c r="F364" s="16" t="s">
        <v>1907</v>
      </c>
      <c r="G364" s="12" t="str">
        <f t="shared" si="34"/>
        <v>44929.298</v>
      </c>
      <c r="H364" s="131">
        <f t="shared" si="35"/>
        <v>-10323</v>
      </c>
      <c r="I364" s="140" t="s">
        <v>4415</v>
      </c>
      <c r="J364" s="141" t="s">
        <v>4416</v>
      </c>
      <c r="K364" s="140">
        <v>-10323</v>
      </c>
      <c r="L364" s="140" t="s">
        <v>4224</v>
      </c>
      <c r="M364" s="141" t="s">
        <v>2324</v>
      </c>
      <c r="N364" s="141"/>
      <c r="O364" s="142" t="s">
        <v>4301</v>
      </c>
      <c r="P364" s="142" t="s">
        <v>4409</v>
      </c>
    </row>
    <row r="365" spans="1:16" ht="13.5" thickBot="1" x14ac:dyDescent="0.25">
      <c r="A365" s="131" t="str">
        <f t="shared" si="30"/>
        <v> BBS 58 </v>
      </c>
      <c r="B365" s="16" t="str">
        <f t="shared" si="31"/>
        <v>I</v>
      </c>
      <c r="C365" s="131">
        <f t="shared" si="32"/>
        <v>44963.279000000002</v>
      </c>
      <c r="D365" s="12" t="str">
        <f t="shared" si="33"/>
        <v>vis</v>
      </c>
      <c r="E365" s="139">
        <f>VLOOKUP(C365,'Active 1'!C$21:E$973,3,FALSE)</f>
        <v>-15146.988886654046</v>
      </c>
      <c r="F365" s="16" t="s">
        <v>1907</v>
      </c>
      <c r="G365" s="12" t="str">
        <f t="shared" si="34"/>
        <v>44963.279</v>
      </c>
      <c r="H365" s="131">
        <f t="shared" si="35"/>
        <v>-10269</v>
      </c>
      <c r="I365" s="140" t="s">
        <v>4417</v>
      </c>
      <c r="J365" s="141" t="s">
        <v>4418</v>
      </c>
      <c r="K365" s="140">
        <v>-10269</v>
      </c>
      <c r="L365" s="140" t="s">
        <v>4419</v>
      </c>
      <c r="M365" s="141" t="s">
        <v>2324</v>
      </c>
      <c r="N365" s="141"/>
      <c r="O365" s="142" t="s">
        <v>4308</v>
      </c>
      <c r="P365" s="142" t="s">
        <v>4409</v>
      </c>
    </row>
    <row r="366" spans="1:16" ht="13.5" thickBot="1" x14ac:dyDescent="0.25">
      <c r="A366" s="131" t="str">
        <f t="shared" si="30"/>
        <v> BBS 58 </v>
      </c>
      <c r="B366" s="16" t="str">
        <f t="shared" si="31"/>
        <v>I</v>
      </c>
      <c r="C366" s="131">
        <f t="shared" si="32"/>
        <v>44985.266000000003</v>
      </c>
      <c r="D366" s="12" t="str">
        <f t="shared" si="33"/>
        <v>vis</v>
      </c>
      <c r="E366" s="139">
        <f>VLOOKUP(C366,'Active 1'!C$21:E$973,3,FALSE)</f>
        <v>-15112.02942782844</v>
      </c>
      <c r="F366" s="16" t="s">
        <v>1907</v>
      </c>
      <c r="G366" s="12" t="str">
        <f t="shared" si="34"/>
        <v>44985.266</v>
      </c>
      <c r="H366" s="131">
        <f t="shared" si="35"/>
        <v>-10234</v>
      </c>
      <c r="I366" s="140" t="s">
        <v>4420</v>
      </c>
      <c r="J366" s="141" t="s">
        <v>4421</v>
      </c>
      <c r="K366" s="140">
        <v>-10234</v>
      </c>
      <c r="L366" s="140" t="s">
        <v>4096</v>
      </c>
      <c r="M366" s="141" t="s">
        <v>2324</v>
      </c>
      <c r="N366" s="141"/>
      <c r="O366" s="142" t="s">
        <v>785</v>
      </c>
      <c r="P366" s="142" t="s">
        <v>4409</v>
      </c>
    </row>
    <row r="367" spans="1:16" ht="13.5" thickBot="1" x14ac:dyDescent="0.25">
      <c r="A367" s="131" t="str">
        <f t="shared" si="30"/>
        <v> AOEB 1 </v>
      </c>
      <c r="B367" s="16" t="str">
        <f t="shared" si="31"/>
        <v>I</v>
      </c>
      <c r="C367" s="131">
        <f t="shared" si="32"/>
        <v>45131.824000000001</v>
      </c>
      <c r="D367" s="12" t="str">
        <f t="shared" si="33"/>
        <v>vis</v>
      </c>
      <c r="E367" s="139">
        <f>VLOOKUP(C367,'Active 1'!C$21:E$973,3,FALSE)</f>
        <v>-14879.001349119973</v>
      </c>
      <c r="F367" s="16" t="s">
        <v>1907</v>
      </c>
      <c r="G367" s="12" t="str">
        <f t="shared" si="34"/>
        <v>45131.824</v>
      </c>
      <c r="H367" s="131">
        <f t="shared" si="35"/>
        <v>-10001</v>
      </c>
      <c r="I367" s="140" t="s">
        <v>4422</v>
      </c>
      <c r="J367" s="141" t="s">
        <v>4423</v>
      </c>
      <c r="K367" s="140">
        <v>-10001</v>
      </c>
      <c r="L367" s="140" t="s">
        <v>4354</v>
      </c>
      <c r="M367" s="141" t="s">
        <v>2324</v>
      </c>
      <c r="N367" s="141"/>
      <c r="O367" s="142" t="s">
        <v>3899</v>
      </c>
      <c r="P367" s="142" t="s">
        <v>3944</v>
      </c>
    </row>
    <row r="368" spans="1:16" ht="13.5" thickBot="1" x14ac:dyDescent="0.25">
      <c r="A368" s="131" t="str">
        <f t="shared" si="30"/>
        <v> BRNO 26 </v>
      </c>
      <c r="B368" s="16" t="str">
        <f t="shared" si="31"/>
        <v>I</v>
      </c>
      <c r="C368" s="131">
        <f t="shared" si="32"/>
        <v>45200.37</v>
      </c>
      <c r="D368" s="12" t="str">
        <f t="shared" si="33"/>
        <v>vis</v>
      </c>
      <c r="E368" s="139">
        <f>VLOOKUP(C368,'Active 1'!C$21:E$973,3,FALSE)</f>
        <v>-14770.012807497194</v>
      </c>
      <c r="F368" s="16" t="s">
        <v>1907</v>
      </c>
      <c r="G368" s="12" t="str">
        <f t="shared" si="34"/>
        <v>45200.370</v>
      </c>
      <c r="H368" s="131">
        <f t="shared" si="35"/>
        <v>-9892</v>
      </c>
      <c r="I368" s="140" t="s">
        <v>4427</v>
      </c>
      <c r="J368" s="141" t="s">
        <v>4428</v>
      </c>
      <c r="K368" s="140">
        <v>-9892</v>
      </c>
      <c r="L368" s="140" t="s">
        <v>4147</v>
      </c>
      <c r="M368" s="141" t="s">
        <v>2324</v>
      </c>
      <c r="N368" s="141"/>
      <c r="O368" s="142" t="s">
        <v>4429</v>
      </c>
      <c r="P368" s="142" t="s">
        <v>4351</v>
      </c>
    </row>
    <row r="369" spans="1:16" ht="13.5" thickBot="1" x14ac:dyDescent="0.25">
      <c r="A369" s="131" t="str">
        <f t="shared" si="30"/>
        <v> BBS 62 </v>
      </c>
      <c r="B369" s="16" t="str">
        <f t="shared" si="31"/>
        <v>I</v>
      </c>
      <c r="C369" s="131">
        <f t="shared" si="32"/>
        <v>45200.372000000003</v>
      </c>
      <c r="D369" s="12" t="str">
        <f t="shared" si="33"/>
        <v>vis</v>
      </c>
      <c r="E369" s="139">
        <f>VLOOKUP(C369,'Active 1'!C$21:E$973,3,FALSE)</f>
        <v>-14770.009627485475</v>
      </c>
      <c r="F369" s="16" t="s">
        <v>1907</v>
      </c>
      <c r="G369" s="12" t="str">
        <f t="shared" si="34"/>
        <v>45200.372</v>
      </c>
      <c r="H369" s="131">
        <f t="shared" si="35"/>
        <v>-9892</v>
      </c>
      <c r="I369" s="140" t="s">
        <v>4430</v>
      </c>
      <c r="J369" s="141" t="s">
        <v>4431</v>
      </c>
      <c r="K369" s="140">
        <v>-9892</v>
      </c>
      <c r="L369" s="140" t="s">
        <v>4315</v>
      </c>
      <c r="M369" s="141" t="s">
        <v>2324</v>
      </c>
      <c r="N369" s="141"/>
      <c r="O369" s="142" t="s">
        <v>785</v>
      </c>
      <c r="P369" s="142" t="s">
        <v>4432</v>
      </c>
    </row>
    <row r="370" spans="1:16" ht="13.5" thickBot="1" x14ac:dyDescent="0.25">
      <c r="A370" s="131" t="str">
        <f t="shared" si="30"/>
        <v> BRNO 26 </v>
      </c>
      <c r="B370" s="16" t="str">
        <f t="shared" si="31"/>
        <v>I</v>
      </c>
      <c r="C370" s="131">
        <f t="shared" si="32"/>
        <v>45200.373</v>
      </c>
      <c r="D370" s="12" t="str">
        <f t="shared" si="33"/>
        <v>vis</v>
      </c>
      <c r="E370" s="139">
        <f>VLOOKUP(C370,'Active 1'!C$21:E$973,3,FALSE)</f>
        <v>-14770.008037479622</v>
      </c>
      <c r="F370" s="16" t="s">
        <v>1907</v>
      </c>
      <c r="G370" s="12" t="str">
        <f t="shared" si="34"/>
        <v>45200.373</v>
      </c>
      <c r="H370" s="131">
        <f t="shared" si="35"/>
        <v>-9892</v>
      </c>
      <c r="I370" s="140" t="s">
        <v>4433</v>
      </c>
      <c r="J370" s="141" t="s">
        <v>4434</v>
      </c>
      <c r="K370" s="140">
        <v>-9892</v>
      </c>
      <c r="L370" s="140" t="s">
        <v>4362</v>
      </c>
      <c r="M370" s="141" t="s">
        <v>2324</v>
      </c>
      <c r="N370" s="141"/>
      <c r="O370" s="142" t="s">
        <v>4263</v>
      </c>
      <c r="P370" s="142" t="s">
        <v>4351</v>
      </c>
    </row>
    <row r="371" spans="1:16" ht="13.5" thickBot="1" x14ac:dyDescent="0.25">
      <c r="A371" s="131" t="str">
        <f t="shared" si="30"/>
        <v> BRNO 26 </v>
      </c>
      <c r="B371" s="16" t="str">
        <f t="shared" si="31"/>
        <v>I</v>
      </c>
      <c r="C371" s="131">
        <f t="shared" si="32"/>
        <v>45200.377999999997</v>
      </c>
      <c r="D371" s="12" t="str">
        <f t="shared" si="33"/>
        <v>vis</v>
      </c>
      <c r="E371" s="139">
        <f>VLOOKUP(C371,'Active 1'!C$21:E$973,3,FALSE)</f>
        <v>-14770.000087450329</v>
      </c>
      <c r="F371" s="16" t="s">
        <v>1907</v>
      </c>
      <c r="G371" s="12" t="str">
        <f t="shared" si="34"/>
        <v>45200.378</v>
      </c>
      <c r="H371" s="131">
        <f t="shared" si="35"/>
        <v>-9892</v>
      </c>
      <c r="I371" s="140" t="s">
        <v>4435</v>
      </c>
      <c r="J371" s="141" t="s">
        <v>4436</v>
      </c>
      <c r="K371" s="140">
        <v>-9892</v>
      </c>
      <c r="L371" s="140" t="s">
        <v>4305</v>
      </c>
      <c r="M371" s="141" t="s">
        <v>2324</v>
      </c>
      <c r="N371" s="141"/>
      <c r="O371" s="142" t="s">
        <v>4437</v>
      </c>
      <c r="P371" s="142" t="s">
        <v>4351</v>
      </c>
    </row>
    <row r="372" spans="1:16" ht="13.5" thickBot="1" x14ac:dyDescent="0.25">
      <c r="A372" s="131" t="str">
        <f t="shared" si="30"/>
        <v> BRNO 26 </v>
      </c>
      <c r="B372" s="16" t="str">
        <f t="shared" si="31"/>
        <v>I</v>
      </c>
      <c r="C372" s="131">
        <f t="shared" si="32"/>
        <v>45205.41</v>
      </c>
      <c r="D372" s="12" t="str">
        <f t="shared" si="33"/>
        <v>vis</v>
      </c>
      <c r="E372" s="139">
        <f>VLOOKUP(C372,'Active 1'!C$21:E$973,3,FALSE)</f>
        <v>-14761.999177966969</v>
      </c>
      <c r="F372" s="16" t="s">
        <v>1907</v>
      </c>
      <c r="G372" s="12" t="str">
        <f t="shared" si="34"/>
        <v>45205.410</v>
      </c>
      <c r="H372" s="131">
        <f t="shared" si="35"/>
        <v>-9884</v>
      </c>
      <c r="I372" s="140" t="s">
        <v>4438</v>
      </c>
      <c r="J372" s="141" t="s">
        <v>4439</v>
      </c>
      <c r="K372" s="140">
        <v>-9884</v>
      </c>
      <c r="L372" s="140" t="s">
        <v>4412</v>
      </c>
      <c r="M372" s="141" t="s">
        <v>2324</v>
      </c>
      <c r="N372" s="141"/>
      <c r="O372" s="142" t="s">
        <v>4429</v>
      </c>
      <c r="P372" s="142" t="s">
        <v>4351</v>
      </c>
    </row>
    <row r="373" spans="1:16" ht="13.5" thickBot="1" x14ac:dyDescent="0.25">
      <c r="A373" s="131" t="str">
        <f t="shared" si="30"/>
        <v> BRNO 26 </v>
      </c>
      <c r="B373" s="16" t="str">
        <f t="shared" si="31"/>
        <v>I</v>
      </c>
      <c r="C373" s="131">
        <f t="shared" si="32"/>
        <v>45232.451999999997</v>
      </c>
      <c r="D373" s="12" t="str">
        <f t="shared" si="33"/>
        <v>vis</v>
      </c>
      <c r="E373" s="139">
        <f>VLOOKUP(C373,'Active 1'!C$21:E$973,3,FALSE)</f>
        <v>-14719.002239523259</v>
      </c>
      <c r="F373" s="16" t="s">
        <v>1907</v>
      </c>
      <c r="G373" s="12" t="str">
        <f t="shared" si="34"/>
        <v>45232.452</v>
      </c>
      <c r="H373" s="131">
        <f t="shared" si="35"/>
        <v>-9841</v>
      </c>
      <c r="I373" s="140" t="s">
        <v>4440</v>
      </c>
      <c r="J373" s="141" t="s">
        <v>4441</v>
      </c>
      <c r="K373" s="140">
        <v>-9841</v>
      </c>
      <c r="L373" s="140" t="s">
        <v>4354</v>
      </c>
      <c r="M373" s="141" t="s">
        <v>2324</v>
      </c>
      <c r="N373" s="141"/>
      <c r="O373" s="142" t="s">
        <v>4263</v>
      </c>
      <c r="P373" s="142" t="s">
        <v>4351</v>
      </c>
    </row>
    <row r="374" spans="1:16" ht="13.5" thickBot="1" x14ac:dyDescent="0.25">
      <c r="A374" s="131" t="str">
        <f t="shared" si="30"/>
        <v> AOEB 1 </v>
      </c>
      <c r="B374" s="16" t="str">
        <f t="shared" si="31"/>
        <v>I</v>
      </c>
      <c r="C374" s="131">
        <f t="shared" si="32"/>
        <v>45235.599000000002</v>
      </c>
      <c r="D374" s="12" t="str">
        <f t="shared" si="33"/>
        <v>vis</v>
      </c>
      <c r="E374" s="139">
        <f>VLOOKUP(C374,'Active 1'!C$21:E$973,3,FALSE)</f>
        <v>-14713.99849108444</v>
      </c>
      <c r="F374" s="16" t="s">
        <v>1907</v>
      </c>
      <c r="G374" s="12" t="str">
        <f t="shared" si="34"/>
        <v>45235.599</v>
      </c>
      <c r="H374" s="131">
        <f t="shared" si="35"/>
        <v>-9836</v>
      </c>
      <c r="I374" s="140" t="s">
        <v>4442</v>
      </c>
      <c r="J374" s="141" t="s">
        <v>4443</v>
      </c>
      <c r="K374" s="140">
        <v>-9836</v>
      </c>
      <c r="L374" s="140" t="s">
        <v>4444</v>
      </c>
      <c r="M374" s="141" t="s">
        <v>2324</v>
      </c>
      <c r="N374" s="141"/>
      <c r="O374" s="142" t="s">
        <v>3899</v>
      </c>
      <c r="P374" s="142" t="s">
        <v>3944</v>
      </c>
    </row>
    <row r="375" spans="1:16" ht="13.5" thickBot="1" x14ac:dyDescent="0.25">
      <c r="A375" s="131" t="str">
        <f t="shared" si="30"/>
        <v> BRNO 26 </v>
      </c>
      <c r="B375" s="16" t="str">
        <f t="shared" si="31"/>
        <v>I</v>
      </c>
      <c r="C375" s="131">
        <f t="shared" si="32"/>
        <v>45237.476000000002</v>
      </c>
      <c r="D375" s="12" t="str">
        <f t="shared" si="33"/>
        <v>vis</v>
      </c>
      <c r="E375" s="139">
        <f>VLOOKUP(C375,'Active 1'!C$21:E$973,3,FALSE)</f>
        <v>-14711.014050086773</v>
      </c>
      <c r="F375" s="16" t="s">
        <v>1907</v>
      </c>
      <c r="G375" s="12" t="str">
        <f t="shared" si="34"/>
        <v>45237.476</v>
      </c>
      <c r="H375" s="131">
        <f t="shared" si="35"/>
        <v>-9833</v>
      </c>
      <c r="I375" s="140" t="s">
        <v>4445</v>
      </c>
      <c r="J375" s="141" t="s">
        <v>4446</v>
      </c>
      <c r="K375" s="140">
        <v>-9833</v>
      </c>
      <c r="L375" s="140" t="s">
        <v>4147</v>
      </c>
      <c r="M375" s="141" t="s">
        <v>2324</v>
      </c>
      <c r="N375" s="141"/>
      <c r="O375" s="142" t="s">
        <v>4447</v>
      </c>
      <c r="P375" s="142" t="s">
        <v>4351</v>
      </c>
    </row>
    <row r="376" spans="1:16" ht="13.5" thickBot="1" x14ac:dyDescent="0.25">
      <c r="A376" s="131" t="str">
        <f t="shared" si="30"/>
        <v> BRNO 26 </v>
      </c>
      <c r="B376" s="16" t="str">
        <f t="shared" si="31"/>
        <v>I</v>
      </c>
      <c r="C376" s="131">
        <f t="shared" si="32"/>
        <v>45515.459000000003</v>
      </c>
      <c r="D376" s="12" t="str">
        <f t="shared" si="33"/>
        <v>vis</v>
      </c>
      <c r="E376" s="139">
        <f>VLOOKUP(C376,'Active 1'!C$21:E$973,3,FALSE)</f>
        <v>-14269.019451336677</v>
      </c>
      <c r="F376" s="16" t="s">
        <v>1907</v>
      </c>
      <c r="G376" s="12" t="str">
        <f t="shared" si="34"/>
        <v>45515.459</v>
      </c>
      <c r="H376" s="131">
        <f t="shared" si="35"/>
        <v>-9391</v>
      </c>
      <c r="I376" s="140" t="s">
        <v>4448</v>
      </c>
      <c r="J376" s="141" t="s">
        <v>4449</v>
      </c>
      <c r="K376" s="140">
        <v>-9391</v>
      </c>
      <c r="L376" s="140" t="s">
        <v>4147</v>
      </c>
      <c r="M376" s="141" t="s">
        <v>2324</v>
      </c>
      <c r="N376" s="141"/>
      <c r="O376" s="142" t="s">
        <v>4263</v>
      </c>
      <c r="P376" s="142" t="s">
        <v>4351</v>
      </c>
    </row>
    <row r="377" spans="1:16" ht="13.5" thickBot="1" x14ac:dyDescent="0.25">
      <c r="A377" s="131" t="str">
        <f t="shared" si="30"/>
        <v> BRNO 26 </v>
      </c>
      <c r="B377" s="16" t="str">
        <f t="shared" si="31"/>
        <v>I</v>
      </c>
      <c r="C377" s="131">
        <f t="shared" si="32"/>
        <v>45515.46</v>
      </c>
      <c r="D377" s="12" t="str">
        <f t="shared" si="33"/>
        <v>vis</v>
      </c>
      <c r="E377" s="139">
        <f>VLOOKUP(C377,'Active 1'!C$21:E$973,3,FALSE)</f>
        <v>-14269.017861330824</v>
      </c>
      <c r="F377" s="16" t="s">
        <v>1907</v>
      </c>
      <c r="G377" s="12" t="str">
        <f t="shared" si="34"/>
        <v>45515.460</v>
      </c>
      <c r="H377" s="131">
        <f t="shared" si="35"/>
        <v>-9391</v>
      </c>
      <c r="I377" s="140" t="s">
        <v>4450</v>
      </c>
      <c r="J377" s="141" t="s">
        <v>4451</v>
      </c>
      <c r="K377" s="140">
        <v>-9391</v>
      </c>
      <c r="L377" s="140" t="s">
        <v>4091</v>
      </c>
      <c r="M377" s="141" t="s">
        <v>2324</v>
      </c>
      <c r="N377" s="141"/>
      <c r="O377" s="142" t="s">
        <v>4452</v>
      </c>
      <c r="P377" s="142" t="s">
        <v>4351</v>
      </c>
    </row>
    <row r="378" spans="1:16" ht="13.5" thickBot="1" x14ac:dyDescent="0.25">
      <c r="A378" s="131" t="str">
        <f t="shared" si="30"/>
        <v>BAVM 38 </v>
      </c>
      <c r="B378" s="16" t="str">
        <f t="shared" si="31"/>
        <v>I</v>
      </c>
      <c r="C378" s="131">
        <f t="shared" si="32"/>
        <v>45539.364000000001</v>
      </c>
      <c r="D378" s="12" t="str">
        <f t="shared" si="33"/>
        <v>vis</v>
      </c>
      <c r="E378" s="139">
        <f>VLOOKUP(C378,'Active 1'!C$21:E$973,3,FALSE)</f>
        <v>-14231.010361273182</v>
      </c>
      <c r="F378" s="16" t="s">
        <v>1907</v>
      </c>
      <c r="G378" s="12" t="str">
        <f t="shared" si="34"/>
        <v>45539.364</v>
      </c>
      <c r="H378" s="131">
        <f t="shared" si="35"/>
        <v>-9353</v>
      </c>
      <c r="I378" s="140" t="s">
        <v>4453</v>
      </c>
      <c r="J378" s="141" t="s">
        <v>4454</v>
      </c>
      <c r="K378" s="140">
        <v>-9353</v>
      </c>
      <c r="L378" s="140" t="s">
        <v>4290</v>
      </c>
      <c r="M378" s="141" t="s">
        <v>2324</v>
      </c>
      <c r="N378" s="141"/>
      <c r="O378" s="142" t="s">
        <v>2584</v>
      </c>
      <c r="P378" s="143" t="s">
        <v>4455</v>
      </c>
    </row>
    <row r="379" spans="1:16" ht="13.5" thickBot="1" x14ac:dyDescent="0.25">
      <c r="A379" s="131" t="str">
        <f t="shared" si="30"/>
        <v> BRNO 26 </v>
      </c>
      <c r="B379" s="16" t="str">
        <f t="shared" si="31"/>
        <v>I</v>
      </c>
      <c r="C379" s="131">
        <f t="shared" si="32"/>
        <v>45556.343000000001</v>
      </c>
      <c r="D379" s="12" t="str">
        <f t="shared" si="33"/>
        <v>vis</v>
      </c>
      <c r="E379" s="139">
        <f>VLOOKUP(C379,'Active 1'!C$21:E$973,3,FALSE)</f>
        <v>-14204.013651790308</v>
      </c>
      <c r="F379" s="16" t="s">
        <v>1907</v>
      </c>
      <c r="G379" s="12" t="str">
        <f t="shared" si="34"/>
        <v>45556.343</v>
      </c>
      <c r="H379" s="131">
        <f t="shared" si="35"/>
        <v>-9326</v>
      </c>
      <c r="I379" s="140" t="s">
        <v>4456</v>
      </c>
      <c r="J379" s="141" t="s">
        <v>4457</v>
      </c>
      <c r="K379" s="140">
        <v>-9326</v>
      </c>
      <c r="L379" s="140" t="s">
        <v>4312</v>
      </c>
      <c r="M379" s="141" t="s">
        <v>2324</v>
      </c>
      <c r="N379" s="141"/>
      <c r="O379" s="142" t="s">
        <v>4263</v>
      </c>
      <c r="P379" s="142" t="s">
        <v>4351</v>
      </c>
    </row>
    <row r="380" spans="1:16" ht="13.5" thickBot="1" x14ac:dyDescent="0.25">
      <c r="A380" s="131" t="str">
        <f t="shared" si="30"/>
        <v> BRNO 26 </v>
      </c>
      <c r="B380" s="16" t="str">
        <f t="shared" si="31"/>
        <v>I</v>
      </c>
      <c r="C380" s="131">
        <f t="shared" si="32"/>
        <v>45561.373</v>
      </c>
      <c r="D380" s="12" t="str">
        <f t="shared" si="33"/>
        <v>vis</v>
      </c>
      <c r="E380" s="139">
        <f>VLOOKUP(C380,'Active 1'!C$21:E$973,3,FALSE)</f>
        <v>-14196.015922318677</v>
      </c>
      <c r="F380" s="16" t="s">
        <v>1907</v>
      </c>
      <c r="G380" s="12" t="str">
        <f t="shared" si="34"/>
        <v>45561.373</v>
      </c>
      <c r="H380" s="131">
        <f t="shared" si="35"/>
        <v>-9318</v>
      </c>
      <c r="I380" s="140" t="s">
        <v>4458</v>
      </c>
      <c r="J380" s="141" t="s">
        <v>4459</v>
      </c>
      <c r="K380" s="140">
        <v>-9318</v>
      </c>
      <c r="L380" s="140" t="s">
        <v>4315</v>
      </c>
      <c r="M380" s="141" t="s">
        <v>2324</v>
      </c>
      <c r="N380" s="141"/>
      <c r="O380" s="142" t="s">
        <v>4460</v>
      </c>
      <c r="P380" s="142" t="s">
        <v>4351</v>
      </c>
    </row>
    <row r="381" spans="1:16" ht="13.5" thickBot="1" x14ac:dyDescent="0.25">
      <c r="A381" s="131" t="str">
        <f t="shared" si="30"/>
        <v> BRNO 26 </v>
      </c>
      <c r="B381" s="16" t="str">
        <f t="shared" si="31"/>
        <v>I</v>
      </c>
      <c r="C381" s="131">
        <f t="shared" si="32"/>
        <v>45561.39</v>
      </c>
      <c r="D381" s="12" t="str">
        <f t="shared" si="33"/>
        <v>vis</v>
      </c>
      <c r="E381" s="139">
        <f>VLOOKUP(C381,'Active 1'!C$21:E$973,3,FALSE)</f>
        <v>-14195.988892219071</v>
      </c>
      <c r="F381" s="16" t="s">
        <v>1907</v>
      </c>
      <c r="G381" s="12" t="str">
        <f t="shared" si="34"/>
        <v>45561.390</v>
      </c>
      <c r="H381" s="131">
        <f t="shared" si="35"/>
        <v>-9318</v>
      </c>
      <c r="I381" s="140" t="s">
        <v>4461</v>
      </c>
      <c r="J381" s="141" t="s">
        <v>4462</v>
      </c>
      <c r="K381" s="140">
        <v>-9318</v>
      </c>
      <c r="L381" s="140" t="s">
        <v>4463</v>
      </c>
      <c r="M381" s="141" t="s">
        <v>2324</v>
      </c>
      <c r="N381" s="141"/>
      <c r="O381" s="142" t="s">
        <v>4452</v>
      </c>
      <c r="P381" s="142" t="s">
        <v>4351</v>
      </c>
    </row>
    <row r="382" spans="1:16" ht="13.5" thickBot="1" x14ac:dyDescent="0.25">
      <c r="A382" s="131" t="str">
        <f t="shared" si="30"/>
        <v> BBS 68 </v>
      </c>
      <c r="B382" s="16" t="str">
        <f t="shared" si="31"/>
        <v>I</v>
      </c>
      <c r="C382" s="131">
        <f t="shared" si="32"/>
        <v>45564.527999999998</v>
      </c>
      <c r="D382" s="12" t="str">
        <f t="shared" si="33"/>
        <v>vis</v>
      </c>
      <c r="E382" s="139">
        <f>VLOOKUP(C382,'Active 1'!C$21:E$973,3,FALSE)</f>
        <v>-14190.999453832992</v>
      </c>
      <c r="F382" s="16" t="s">
        <v>1907</v>
      </c>
      <c r="G382" s="12" t="str">
        <f t="shared" si="34"/>
        <v>45564.528</v>
      </c>
      <c r="H382" s="131">
        <f t="shared" si="35"/>
        <v>-9313</v>
      </c>
      <c r="I382" s="140" t="s">
        <v>4464</v>
      </c>
      <c r="J382" s="141" t="s">
        <v>4465</v>
      </c>
      <c r="K382" s="140">
        <v>-9313</v>
      </c>
      <c r="L382" s="140" t="s">
        <v>4419</v>
      </c>
      <c r="M382" s="141" t="s">
        <v>2324</v>
      </c>
      <c r="N382" s="141"/>
      <c r="O382" s="142" t="s">
        <v>4466</v>
      </c>
      <c r="P382" s="142" t="s">
        <v>4467</v>
      </c>
    </row>
    <row r="383" spans="1:16" ht="13.5" thickBot="1" x14ac:dyDescent="0.25">
      <c r="A383" s="131" t="str">
        <f t="shared" si="30"/>
        <v>BAVM 38 </v>
      </c>
      <c r="B383" s="16" t="str">
        <f t="shared" si="31"/>
        <v>I</v>
      </c>
      <c r="C383" s="131">
        <f t="shared" si="32"/>
        <v>45566.41</v>
      </c>
      <c r="D383" s="12" t="str">
        <f t="shared" si="33"/>
        <v>vis</v>
      </c>
      <c r="E383" s="139">
        <f>VLOOKUP(C383,'Active 1'!C$21:E$973,3,FALSE)</f>
        <v>-14188.007062806024</v>
      </c>
      <c r="F383" s="16" t="s">
        <v>1907</v>
      </c>
      <c r="G383" s="12" t="str">
        <f t="shared" si="34"/>
        <v>45566.410</v>
      </c>
      <c r="H383" s="131">
        <f t="shared" si="35"/>
        <v>-9310</v>
      </c>
      <c r="I383" s="140" t="s">
        <v>4468</v>
      </c>
      <c r="J383" s="141" t="s">
        <v>4469</v>
      </c>
      <c r="K383" s="140">
        <v>-9310</v>
      </c>
      <c r="L383" s="140" t="s">
        <v>4305</v>
      </c>
      <c r="M383" s="141" t="s">
        <v>2324</v>
      </c>
      <c r="N383" s="141"/>
      <c r="O383" s="142" t="s">
        <v>4470</v>
      </c>
      <c r="P383" s="143" t="s">
        <v>4455</v>
      </c>
    </row>
    <row r="384" spans="1:16" ht="13.5" thickBot="1" x14ac:dyDescent="0.25">
      <c r="A384" s="131" t="str">
        <f t="shared" si="30"/>
        <v> BRNO 26 </v>
      </c>
      <c r="B384" s="16" t="str">
        <f t="shared" si="31"/>
        <v>I</v>
      </c>
      <c r="C384" s="131">
        <f t="shared" si="32"/>
        <v>45576.468000000001</v>
      </c>
      <c r="D384" s="12" t="str">
        <f t="shared" si="33"/>
        <v>vis</v>
      </c>
      <c r="E384" s="139">
        <f>VLOOKUP(C384,'Active 1'!C$21:E$973,3,FALSE)</f>
        <v>-14172.01478387448</v>
      </c>
      <c r="F384" s="16" t="s">
        <v>1907</v>
      </c>
      <c r="G384" s="12" t="str">
        <f t="shared" si="34"/>
        <v>45576.468</v>
      </c>
      <c r="H384" s="131">
        <f t="shared" si="35"/>
        <v>-9294</v>
      </c>
      <c r="I384" s="140" t="s">
        <v>4471</v>
      </c>
      <c r="J384" s="141" t="s">
        <v>4472</v>
      </c>
      <c r="K384" s="140">
        <v>-9294</v>
      </c>
      <c r="L384" s="140" t="s">
        <v>4362</v>
      </c>
      <c r="M384" s="141" t="s">
        <v>2324</v>
      </c>
      <c r="N384" s="141"/>
      <c r="O384" s="142" t="s">
        <v>4452</v>
      </c>
      <c r="P384" s="142" t="s">
        <v>4351</v>
      </c>
    </row>
    <row r="385" spans="1:16" ht="13.5" thickBot="1" x14ac:dyDescent="0.25">
      <c r="A385" s="131" t="str">
        <f t="shared" si="30"/>
        <v> BBS 68 </v>
      </c>
      <c r="B385" s="16" t="str">
        <f t="shared" si="31"/>
        <v>I</v>
      </c>
      <c r="C385" s="131">
        <f t="shared" si="32"/>
        <v>45578.362000000001</v>
      </c>
      <c r="D385" s="12" t="str">
        <f t="shared" si="33"/>
        <v>vis</v>
      </c>
      <c r="E385" s="139">
        <f>VLOOKUP(C385,'Active 1'!C$21:E$973,3,FALSE)</f>
        <v>-14169.003312777209</v>
      </c>
      <c r="F385" s="16" t="s">
        <v>1907</v>
      </c>
      <c r="G385" s="12" t="str">
        <f t="shared" si="34"/>
        <v>45578.362</v>
      </c>
      <c r="H385" s="131">
        <f t="shared" si="35"/>
        <v>-9291</v>
      </c>
      <c r="I385" s="140" t="s">
        <v>4473</v>
      </c>
      <c r="J385" s="141" t="s">
        <v>4474</v>
      </c>
      <c r="K385" s="140">
        <v>-9291</v>
      </c>
      <c r="L385" s="140" t="s">
        <v>4475</v>
      </c>
      <c r="M385" s="141" t="s">
        <v>2324</v>
      </c>
      <c r="N385" s="141"/>
      <c r="O385" s="142" t="s">
        <v>4476</v>
      </c>
      <c r="P385" s="142" t="s">
        <v>4467</v>
      </c>
    </row>
    <row r="386" spans="1:16" ht="13.5" thickBot="1" x14ac:dyDescent="0.25">
      <c r="A386" s="131" t="str">
        <f t="shared" si="30"/>
        <v> BRNO 26 </v>
      </c>
      <c r="B386" s="16" t="str">
        <f t="shared" si="31"/>
        <v>I</v>
      </c>
      <c r="C386" s="131">
        <f t="shared" si="32"/>
        <v>45578.368000000002</v>
      </c>
      <c r="D386" s="12" t="str">
        <f t="shared" si="33"/>
        <v>vis</v>
      </c>
      <c r="E386" s="139">
        <f>VLOOKUP(C386,'Active 1'!C$21:E$973,3,FALSE)</f>
        <v>-14168.993772742051</v>
      </c>
      <c r="F386" s="16" t="s">
        <v>1907</v>
      </c>
      <c r="G386" s="12" t="str">
        <f t="shared" si="34"/>
        <v>45578.368</v>
      </c>
      <c r="H386" s="131">
        <f t="shared" si="35"/>
        <v>-9291</v>
      </c>
      <c r="I386" s="140" t="s">
        <v>4477</v>
      </c>
      <c r="J386" s="141" t="s">
        <v>4478</v>
      </c>
      <c r="K386" s="140">
        <v>-9291</v>
      </c>
      <c r="L386" s="140" t="s">
        <v>4479</v>
      </c>
      <c r="M386" s="141" t="s">
        <v>2324</v>
      </c>
      <c r="N386" s="141"/>
      <c r="O386" s="142" t="s">
        <v>4452</v>
      </c>
      <c r="P386" s="142" t="s">
        <v>4351</v>
      </c>
    </row>
    <row r="387" spans="1:16" ht="13.5" thickBot="1" x14ac:dyDescent="0.25">
      <c r="A387" s="131" t="str">
        <f t="shared" si="30"/>
        <v> BBS 69 </v>
      </c>
      <c r="B387" s="16" t="str">
        <f t="shared" si="31"/>
        <v>I</v>
      </c>
      <c r="C387" s="131">
        <f t="shared" si="32"/>
        <v>45579.616999999998</v>
      </c>
      <c r="D387" s="12" t="str">
        <f t="shared" si="33"/>
        <v>vis</v>
      </c>
      <c r="E387" s="139">
        <f>VLOOKUP(C387,'Active 1'!C$21:E$973,3,FALSE)</f>
        <v>-14167.007855423954</v>
      </c>
      <c r="F387" s="16" t="s">
        <v>1907</v>
      </c>
      <c r="G387" s="12" t="str">
        <f t="shared" si="34"/>
        <v>45579.617</v>
      </c>
      <c r="H387" s="131">
        <f t="shared" si="35"/>
        <v>-9289</v>
      </c>
      <c r="I387" s="140" t="s">
        <v>4480</v>
      </c>
      <c r="J387" s="141" t="s">
        <v>4481</v>
      </c>
      <c r="K387" s="140">
        <v>-9289</v>
      </c>
      <c r="L387" s="140" t="s">
        <v>4305</v>
      </c>
      <c r="M387" s="141" t="s">
        <v>2324</v>
      </c>
      <c r="N387" s="141"/>
      <c r="O387" s="142" t="s">
        <v>4482</v>
      </c>
      <c r="P387" s="142" t="s">
        <v>4483</v>
      </c>
    </row>
    <row r="388" spans="1:16" ht="13.5" thickBot="1" x14ac:dyDescent="0.25">
      <c r="A388" s="131" t="str">
        <f t="shared" si="30"/>
        <v> BBS 68 </v>
      </c>
      <c r="B388" s="16" t="str">
        <f t="shared" si="31"/>
        <v>I</v>
      </c>
      <c r="C388" s="131">
        <f t="shared" si="32"/>
        <v>45583.391000000003</v>
      </c>
      <c r="D388" s="12" t="str">
        <f t="shared" si="33"/>
        <v>vis</v>
      </c>
      <c r="E388" s="139">
        <f>VLOOKUP(C388,'Active 1'!C$21:E$973,3,FALSE)</f>
        <v>-14161.007173311431</v>
      </c>
      <c r="F388" s="16" t="s">
        <v>1907</v>
      </c>
      <c r="G388" s="12" t="str">
        <f t="shared" si="34"/>
        <v>45583.391</v>
      </c>
      <c r="H388" s="131">
        <f t="shared" si="35"/>
        <v>-9283</v>
      </c>
      <c r="I388" s="140" t="s">
        <v>4484</v>
      </c>
      <c r="J388" s="141" t="s">
        <v>4485</v>
      </c>
      <c r="K388" s="140">
        <v>-9283</v>
      </c>
      <c r="L388" s="140" t="s">
        <v>4305</v>
      </c>
      <c r="M388" s="141" t="s">
        <v>2324</v>
      </c>
      <c r="N388" s="141"/>
      <c r="O388" s="142" t="s">
        <v>4476</v>
      </c>
      <c r="P388" s="142" t="s">
        <v>4467</v>
      </c>
    </row>
    <row r="389" spans="1:16" ht="13.5" thickBot="1" x14ac:dyDescent="0.25">
      <c r="A389" s="131" t="str">
        <f t="shared" si="30"/>
        <v> AOEB 1 </v>
      </c>
      <c r="B389" s="16" t="str">
        <f t="shared" si="31"/>
        <v>I</v>
      </c>
      <c r="C389" s="131">
        <f t="shared" si="32"/>
        <v>45584.658000000003</v>
      </c>
      <c r="D389" s="12" t="str">
        <f t="shared" si="33"/>
        <v>vis</v>
      </c>
      <c r="E389" s="139">
        <f>VLOOKUP(C389,'Active 1'!C$21:E$973,3,FALSE)</f>
        <v>-14158.992635887862</v>
      </c>
      <c r="F389" s="16" t="s">
        <v>1907</v>
      </c>
      <c r="G389" s="12" t="str">
        <f t="shared" si="34"/>
        <v>45584.658</v>
      </c>
      <c r="H389" s="131">
        <f t="shared" si="35"/>
        <v>-9281</v>
      </c>
      <c r="I389" s="140" t="s">
        <v>4486</v>
      </c>
      <c r="J389" s="141" t="s">
        <v>4487</v>
      </c>
      <c r="K389" s="140">
        <v>-9281</v>
      </c>
      <c r="L389" s="140" t="s">
        <v>4479</v>
      </c>
      <c r="M389" s="141" t="s">
        <v>2324</v>
      </c>
      <c r="N389" s="141"/>
      <c r="O389" s="142" t="s">
        <v>3899</v>
      </c>
      <c r="P389" s="142" t="s">
        <v>3944</v>
      </c>
    </row>
    <row r="390" spans="1:16" ht="13.5" thickBot="1" x14ac:dyDescent="0.25">
      <c r="A390" s="131" t="str">
        <f t="shared" si="30"/>
        <v> BBS 68 </v>
      </c>
      <c r="B390" s="16" t="str">
        <f t="shared" si="31"/>
        <v>I</v>
      </c>
      <c r="C390" s="131">
        <f t="shared" si="32"/>
        <v>45600.375</v>
      </c>
      <c r="D390" s="12" t="str">
        <f t="shared" si="33"/>
        <v>vis</v>
      </c>
      <c r="E390" s="139">
        <f>VLOOKUP(C390,'Active 1'!C$21:E$973,3,FALSE)</f>
        <v>-14134.002513799267</v>
      </c>
      <c r="F390" s="16" t="s">
        <v>1907</v>
      </c>
      <c r="G390" s="12" t="str">
        <f t="shared" si="34"/>
        <v>45600.375</v>
      </c>
      <c r="H390" s="131">
        <f t="shared" si="35"/>
        <v>-9256</v>
      </c>
      <c r="I390" s="140" t="s">
        <v>4488</v>
      </c>
      <c r="J390" s="141" t="s">
        <v>4489</v>
      </c>
      <c r="K390" s="140">
        <v>-9256</v>
      </c>
      <c r="L390" s="140" t="s">
        <v>4475</v>
      </c>
      <c r="M390" s="141" t="s">
        <v>2324</v>
      </c>
      <c r="N390" s="141"/>
      <c r="O390" s="142" t="s">
        <v>4476</v>
      </c>
      <c r="P390" s="142" t="s">
        <v>4467</v>
      </c>
    </row>
    <row r="391" spans="1:16" ht="13.5" thickBot="1" x14ac:dyDescent="0.25">
      <c r="A391" s="131" t="str">
        <f t="shared" si="30"/>
        <v> VSSC 60.18 </v>
      </c>
      <c r="B391" s="16" t="str">
        <f t="shared" si="31"/>
        <v>I</v>
      </c>
      <c r="C391" s="131">
        <f t="shared" si="32"/>
        <v>45630.558700000001</v>
      </c>
      <c r="D391" s="12" t="str">
        <f t="shared" si="33"/>
        <v>vis</v>
      </c>
      <c r="E391" s="139">
        <f>VLOOKUP(C391,'Active 1'!C$21:E$973,3,FALSE)</f>
        <v>-14086.010253947787</v>
      </c>
      <c r="F391" s="16" t="s">
        <v>1907</v>
      </c>
      <c r="G391" s="12" t="str">
        <f t="shared" si="34"/>
        <v>45630.5587</v>
      </c>
      <c r="H391" s="131">
        <f t="shared" si="35"/>
        <v>-9208</v>
      </c>
      <c r="I391" s="140" t="s">
        <v>4490</v>
      </c>
      <c r="J391" s="141" t="s">
        <v>4491</v>
      </c>
      <c r="K391" s="140">
        <v>-9208</v>
      </c>
      <c r="L391" s="140" t="s">
        <v>4492</v>
      </c>
      <c r="M391" s="141" t="s">
        <v>2477</v>
      </c>
      <c r="N391" s="141" t="s">
        <v>2478</v>
      </c>
      <c r="O391" s="142" t="s">
        <v>4493</v>
      </c>
      <c r="P391" s="142" t="s">
        <v>4494</v>
      </c>
    </row>
    <row r="392" spans="1:16" ht="13.5" thickBot="1" x14ac:dyDescent="0.25">
      <c r="A392" s="131" t="str">
        <f t="shared" si="30"/>
        <v> AOEB 1 </v>
      </c>
      <c r="B392" s="16" t="str">
        <f t="shared" si="31"/>
        <v>I</v>
      </c>
      <c r="C392" s="131">
        <f t="shared" si="32"/>
        <v>45635.593999999997</v>
      </c>
      <c r="D392" s="12" t="str">
        <f t="shared" si="33"/>
        <v>vis</v>
      </c>
      <c r="E392" s="139">
        <f>VLOOKUP(C392,'Active 1'!C$21:E$973,3,FALSE)</f>
        <v>-14078.004097445106</v>
      </c>
      <c r="F392" s="16" t="s">
        <v>1907</v>
      </c>
      <c r="G392" s="12" t="str">
        <f t="shared" si="34"/>
        <v>45635.594</v>
      </c>
      <c r="H392" s="131">
        <f t="shared" si="35"/>
        <v>-9200</v>
      </c>
      <c r="I392" s="140" t="s">
        <v>4495</v>
      </c>
      <c r="J392" s="141" t="s">
        <v>4496</v>
      </c>
      <c r="K392" s="140">
        <v>-9200</v>
      </c>
      <c r="L392" s="140" t="s">
        <v>4475</v>
      </c>
      <c r="M392" s="141" t="s">
        <v>2324</v>
      </c>
      <c r="N392" s="141"/>
      <c r="O392" s="142" t="s">
        <v>180</v>
      </c>
      <c r="P392" s="142" t="s">
        <v>3944</v>
      </c>
    </row>
    <row r="393" spans="1:16" ht="13.5" thickBot="1" x14ac:dyDescent="0.25">
      <c r="A393" s="131" t="str">
        <f t="shared" si="30"/>
        <v>BAVM 38 </v>
      </c>
      <c r="B393" s="16" t="str">
        <f t="shared" si="31"/>
        <v>I</v>
      </c>
      <c r="C393" s="131">
        <f t="shared" si="32"/>
        <v>45646.288999999997</v>
      </c>
      <c r="D393" s="12" t="str">
        <f t="shared" si="33"/>
        <v>vis</v>
      </c>
      <c r="E393" s="139">
        <f>VLOOKUP(C393,'Active 1'!C$21:E$973,3,FALSE)</f>
        <v>-14060.998984781267</v>
      </c>
      <c r="F393" s="16" t="s">
        <v>1907</v>
      </c>
      <c r="G393" s="12" t="str">
        <f t="shared" si="34"/>
        <v>45646.289</v>
      </c>
      <c r="H393" s="131">
        <f t="shared" si="35"/>
        <v>-9183</v>
      </c>
      <c r="I393" s="140" t="s">
        <v>4497</v>
      </c>
      <c r="J393" s="141" t="s">
        <v>4498</v>
      </c>
      <c r="K393" s="140">
        <v>-9183</v>
      </c>
      <c r="L393" s="140" t="s">
        <v>4499</v>
      </c>
      <c r="M393" s="141" t="s">
        <v>2324</v>
      </c>
      <c r="N393" s="141"/>
      <c r="O393" s="142" t="s">
        <v>4470</v>
      </c>
      <c r="P393" s="143" t="s">
        <v>4455</v>
      </c>
    </row>
    <row r="394" spans="1:16" ht="13.5" thickBot="1" x14ac:dyDescent="0.25">
      <c r="A394" s="131" t="str">
        <f t="shared" si="30"/>
        <v>BAVM 43 </v>
      </c>
      <c r="B394" s="16" t="str">
        <f t="shared" si="31"/>
        <v>I</v>
      </c>
      <c r="C394" s="131">
        <f t="shared" si="32"/>
        <v>45646.290999999997</v>
      </c>
      <c r="D394" s="12" t="str">
        <f t="shared" si="33"/>
        <v>vis</v>
      </c>
      <c r="E394" s="139">
        <f>VLOOKUP(C394,'Active 1'!C$21:E$973,3,FALSE)</f>
        <v>-14060.995804769547</v>
      </c>
      <c r="F394" s="16" t="s">
        <v>1907</v>
      </c>
      <c r="G394" s="12" t="str">
        <f t="shared" si="34"/>
        <v>45646.291</v>
      </c>
      <c r="H394" s="131">
        <f t="shared" si="35"/>
        <v>-9183</v>
      </c>
      <c r="I394" s="140" t="s">
        <v>4500</v>
      </c>
      <c r="J394" s="141" t="s">
        <v>4501</v>
      </c>
      <c r="K394" s="140">
        <v>-9183</v>
      </c>
      <c r="L394" s="140" t="s">
        <v>4502</v>
      </c>
      <c r="M394" s="141" t="s">
        <v>2324</v>
      </c>
      <c r="N394" s="141"/>
      <c r="O394" s="142" t="s">
        <v>4503</v>
      </c>
      <c r="P394" s="143" t="s">
        <v>4504</v>
      </c>
    </row>
    <row r="395" spans="1:16" ht="13.5" thickBot="1" x14ac:dyDescent="0.25">
      <c r="A395" s="131" t="str">
        <f t="shared" ref="A395:A458" si="36">P395</f>
        <v>BAVM 38 </v>
      </c>
      <c r="B395" s="16" t="str">
        <f t="shared" ref="B395:B458" si="37">IF(H395=INT(H395),"I","II")</f>
        <v>I</v>
      </c>
      <c r="C395" s="131">
        <f t="shared" ref="C395:C458" si="38">1*G395</f>
        <v>45646.292999999998</v>
      </c>
      <c r="D395" s="12" t="str">
        <f t="shared" ref="D395:D458" si="39">VLOOKUP(F395,I$1:J$5,2,FALSE)</f>
        <v>vis</v>
      </c>
      <c r="E395" s="139">
        <f>VLOOKUP(C395,'Active 1'!C$21:E$973,3,FALSE)</f>
        <v>-14060.992624757828</v>
      </c>
      <c r="F395" s="16" t="s">
        <v>1907</v>
      </c>
      <c r="G395" s="12" t="str">
        <f t="shared" ref="G395:G458" si="40">MID(I395,3,LEN(I395)-3)</f>
        <v>45646.293</v>
      </c>
      <c r="H395" s="131">
        <f t="shared" ref="H395:H458" si="41">1*K395</f>
        <v>-9183</v>
      </c>
      <c r="I395" s="140" t="s">
        <v>4505</v>
      </c>
      <c r="J395" s="141" t="s">
        <v>4506</v>
      </c>
      <c r="K395" s="140">
        <v>-9183</v>
      </c>
      <c r="L395" s="140" t="s">
        <v>4507</v>
      </c>
      <c r="M395" s="141" t="s">
        <v>2324</v>
      </c>
      <c r="N395" s="141"/>
      <c r="O395" s="142" t="s">
        <v>4508</v>
      </c>
      <c r="P395" s="143" t="s">
        <v>4455</v>
      </c>
    </row>
    <row r="396" spans="1:16" ht="13.5" thickBot="1" x14ac:dyDescent="0.25">
      <c r="A396" s="131" t="str">
        <f t="shared" si="36"/>
        <v> BRNO 26 </v>
      </c>
      <c r="B396" s="16" t="str">
        <f t="shared" si="37"/>
        <v>I</v>
      </c>
      <c r="C396" s="131">
        <f t="shared" si="38"/>
        <v>45663.264999999999</v>
      </c>
      <c r="D396" s="12" t="str">
        <f t="shared" si="39"/>
        <v>vis</v>
      </c>
      <c r="E396" s="139">
        <f>VLOOKUP(C396,'Active 1'!C$21:E$973,3,FALSE)</f>
        <v>-14034.007045315966</v>
      </c>
      <c r="F396" s="16" t="s">
        <v>1907</v>
      </c>
      <c r="G396" s="12" t="str">
        <f t="shared" si="40"/>
        <v>45663.265</v>
      </c>
      <c r="H396" s="131">
        <f t="shared" si="41"/>
        <v>-9156</v>
      </c>
      <c r="I396" s="140" t="s">
        <v>4509</v>
      </c>
      <c r="J396" s="141" t="s">
        <v>4510</v>
      </c>
      <c r="K396" s="140">
        <v>-9156</v>
      </c>
      <c r="L396" s="140" t="s">
        <v>4412</v>
      </c>
      <c r="M396" s="141" t="s">
        <v>2324</v>
      </c>
      <c r="N396" s="141"/>
      <c r="O396" s="142" t="s">
        <v>4511</v>
      </c>
      <c r="P396" s="142" t="s">
        <v>4351</v>
      </c>
    </row>
    <row r="397" spans="1:16" ht="13.5" thickBot="1" x14ac:dyDescent="0.25">
      <c r="A397" s="131" t="str">
        <f t="shared" si="36"/>
        <v> BRNO 26 </v>
      </c>
      <c r="B397" s="16" t="str">
        <f t="shared" si="37"/>
        <v>I</v>
      </c>
      <c r="C397" s="131">
        <f t="shared" si="38"/>
        <v>45663.271999999997</v>
      </c>
      <c r="D397" s="12" t="str">
        <f t="shared" si="39"/>
        <v>vis</v>
      </c>
      <c r="E397" s="139">
        <f>VLOOKUP(C397,'Active 1'!C$21:E$973,3,FALSE)</f>
        <v>-14033.995915274954</v>
      </c>
      <c r="F397" s="16" t="s">
        <v>1907</v>
      </c>
      <c r="G397" s="12" t="str">
        <f t="shared" si="40"/>
        <v>45663.272</v>
      </c>
      <c r="H397" s="131">
        <f t="shared" si="41"/>
        <v>-9156</v>
      </c>
      <c r="I397" s="140" t="s">
        <v>4512</v>
      </c>
      <c r="J397" s="141" t="s">
        <v>4513</v>
      </c>
      <c r="K397" s="140">
        <v>-9156</v>
      </c>
      <c r="L397" s="140" t="s">
        <v>4502</v>
      </c>
      <c r="M397" s="141" t="s">
        <v>2324</v>
      </c>
      <c r="N397" s="141"/>
      <c r="O397" s="142" t="s">
        <v>4227</v>
      </c>
      <c r="P397" s="142" t="s">
        <v>4351</v>
      </c>
    </row>
    <row r="398" spans="1:16" ht="13.5" thickBot="1" x14ac:dyDescent="0.25">
      <c r="A398" s="131" t="str">
        <f t="shared" si="36"/>
        <v> BRNO 26 </v>
      </c>
      <c r="B398" s="16" t="str">
        <f t="shared" si="37"/>
        <v>I</v>
      </c>
      <c r="C398" s="131">
        <f t="shared" si="38"/>
        <v>45671.445</v>
      </c>
      <c r="D398" s="12" t="str">
        <f t="shared" si="39"/>
        <v>vis</v>
      </c>
      <c r="E398" s="139">
        <f>VLOOKUP(C398,'Active 1'!C$21:E$973,3,FALSE)</f>
        <v>-14021.000797387942</v>
      </c>
      <c r="F398" s="16" t="s">
        <v>1907</v>
      </c>
      <c r="G398" s="12" t="str">
        <f t="shared" si="40"/>
        <v>45671.445</v>
      </c>
      <c r="H398" s="131">
        <f t="shared" si="41"/>
        <v>-9143</v>
      </c>
      <c r="I398" s="140" t="s">
        <v>4514</v>
      </c>
      <c r="J398" s="141" t="s">
        <v>4515</v>
      </c>
      <c r="K398" s="140">
        <v>-9143</v>
      </c>
      <c r="L398" s="140" t="s">
        <v>4419</v>
      </c>
      <c r="M398" s="141" t="s">
        <v>2324</v>
      </c>
      <c r="N398" s="141"/>
      <c r="O398" s="142" t="s">
        <v>4452</v>
      </c>
      <c r="P398" s="142" t="s">
        <v>4351</v>
      </c>
    </row>
    <row r="399" spans="1:16" ht="13.5" thickBot="1" x14ac:dyDescent="0.25">
      <c r="A399" s="131" t="str">
        <f t="shared" si="36"/>
        <v>IBVS 2793 </v>
      </c>
      <c r="B399" s="16" t="str">
        <f t="shared" si="37"/>
        <v>I</v>
      </c>
      <c r="C399" s="131">
        <f t="shared" si="38"/>
        <v>45673.325599999996</v>
      </c>
      <c r="D399" s="12" t="str">
        <f t="shared" si="39"/>
        <v>vis</v>
      </c>
      <c r="E399" s="139">
        <f>VLOOKUP(C399,'Active 1'!C$21:E$973,3,FALSE)</f>
        <v>-14018.010632369189</v>
      </c>
      <c r="F399" s="16" t="s">
        <v>1907</v>
      </c>
      <c r="G399" s="12" t="str">
        <f t="shared" si="40"/>
        <v>45673.3256</v>
      </c>
      <c r="H399" s="131">
        <f t="shared" si="41"/>
        <v>-9140</v>
      </c>
      <c r="I399" s="140" t="s">
        <v>4516</v>
      </c>
      <c r="J399" s="141" t="s">
        <v>4517</v>
      </c>
      <c r="K399" s="140">
        <v>-9140</v>
      </c>
      <c r="L399" s="140" t="s">
        <v>4518</v>
      </c>
      <c r="M399" s="141" t="s">
        <v>2477</v>
      </c>
      <c r="N399" s="141" t="s">
        <v>2478</v>
      </c>
      <c r="O399" s="142" t="s">
        <v>3914</v>
      </c>
      <c r="P399" s="143" t="s">
        <v>4519</v>
      </c>
    </row>
    <row r="400" spans="1:16" ht="13.5" thickBot="1" x14ac:dyDescent="0.25">
      <c r="A400" s="131" t="str">
        <f t="shared" si="36"/>
        <v> BRNO 26 </v>
      </c>
      <c r="B400" s="16" t="str">
        <f t="shared" si="37"/>
        <v>I</v>
      </c>
      <c r="C400" s="131">
        <f t="shared" si="38"/>
        <v>45673.347000000002</v>
      </c>
      <c r="D400" s="12" t="str">
        <f t="shared" si="39"/>
        <v>vis</v>
      </c>
      <c r="E400" s="139">
        <f>VLOOKUP(C400,'Active 1'!C$21:E$973,3,FALSE)</f>
        <v>-14017.976606243794</v>
      </c>
      <c r="F400" s="16" t="s">
        <v>1907</v>
      </c>
      <c r="G400" s="12" t="str">
        <f t="shared" si="40"/>
        <v>45673.347</v>
      </c>
      <c r="H400" s="131">
        <f t="shared" si="41"/>
        <v>-9140</v>
      </c>
      <c r="I400" s="140" t="s">
        <v>4520</v>
      </c>
      <c r="J400" s="141" t="s">
        <v>4521</v>
      </c>
      <c r="K400" s="140">
        <v>-9140</v>
      </c>
      <c r="L400" s="140" t="s">
        <v>4522</v>
      </c>
      <c r="M400" s="141" t="s">
        <v>2324</v>
      </c>
      <c r="N400" s="141"/>
      <c r="O400" s="142" t="s">
        <v>4452</v>
      </c>
      <c r="P400" s="142" t="s">
        <v>4351</v>
      </c>
    </row>
    <row r="401" spans="1:16" ht="13.5" thickBot="1" x14ac:dyDescent="0.25">
      <c r="A401" s="131" t="str">
        <f t="shared" si="36"/>
        <v>BAVM 38 </v>
      </c>
      <c r="B401" s="16" t="str">
        <f t="shared" si="37"/>
        <v>I</v>
      </c>
      <c r="C401" s="131">
        <f t="shared" si="38"/>
        <v>45685.275999999998</v>
      </c>
      <c r="D401" s="12" t="str">
        <f t="shared" si="39"/>
        <v>vis</v>
      </c>
      <c r="E401" s="139">
        <f>VLOOKUP(C401,'Active 1'!C$21:E$973,3,FALSE)</f>
        <v>-13999.009426349743</v>
      </c>
      <c r="F401" s="16" t="s">
        <v>1907</v>
      </c>
      <c r="G401" s="12" t="str">
        <f t="shared" si="40"/>
        <v>45685.276</v>
      </c>
      <c r="H401" s="131">
        <f t="shared" si="41"/>
        <v>-9121</v>
      </c>
      <c r="I401" s="140" t="s">
        <v>4523</v>
      </c>
      <c r="J401" s="141" t="s">
        <v>4524</v>
      </c>
      <c r="K401" s="140">
        <v>-9121</v>
      </c>
      <c r="L401" s="140" t="s">
        <v>4305</v>
      </c>
      <c r="M401" s="141" t="s">
        <v>2324</v>
      </c>
      <c r="N401" s="141"/>
      <c r="O401" s="142" t="s">
        <v>4470</v>
      </c>
      <c r="P401" s="143" t="s">
        <v>4455</v>
      </c>
    </row>
    <row r="402" spans="1:16" ht="13.5" thickBot="1" x14ac:dyDescent="0.25">
      <c r="A402" s="131" t="str">
        <f t="shared" si="36"/>
        <v>BAVM 38 </v>
      </c>
      <c r="B402" s="16" t="str">
        <f t="shared" si="37"/>
        <v>I</v>
      </c>
      <c r="C402" s="131">
        <f t="shared" si="38"/>
        <v>45685.277000000002</v>
      </c>
      <c r="D402" s="12" t="str">
        <f t="shared" si="39"/>
        <v>vis</v>
      </c>
      <c r="E402" s="139">
        <f>VLOOKUP(C402,'Active 1'!C$21:E$973,3,FALSE)</f>
        <v>-13999.007836343877</v>
      </c>
      <c r="F402" s="16" t="s">
        <v>1907</v>
      </c>
      <c r="G402" s="12" t="str">
        <f t="shared" si="40"/>
        <v>45685.277</v>
      </c>
      <c r="H402" s="131">
        <f t="shared" si="41"/>
        <v>-9121</v>
      </c>
      <c r="I402" s="140" t="s">
        <v>4525</v>
      </c>
      <c r="J402" s="141" t="s">
        <v>4526</v>
      </c>
      <c r="K402" s="140">
        <v>-9121</v>
      </c>
      <c r="L402" s="140" t="s">
        <v>4412</v>
      </c>
      <c r="M402" s="141" t="s">
        <v>2324</v>
      </c>
      <c r="N402" s="141"/>
      <c r="O402" s="142" t="s">
        <v>4503</v>
      </c>
      <c r="P402" s="143" t="s">
        <v>4455</v>
      </c>
    </row>
    <row r="403" spans="1:16" ht="13.5" thickBot="1" x14ac:dyDescent="0.25">
      <c r="A403" s="131" t="str">
        <f t="shared" si="36"/>
        <v>BAVM 38 </v>
      </c>
      <c r="B403" s="16" t="str">
        <f t="shared" si="37"/>
        <v>I</v>
      </c>
      <c r="C403" s="131">
        <f t="shared" si="38"/>
        <v>45685.279000000002</v>
      </c>
      <c r="D403" s="12" t="str">
        <f t="shared" si="39"/>
        <v>vis</v>
      </c>
      <c r="E403" s="139">
        <f>VLOOKUP(C403,'Active 1'!C$21:E$973,3,FALSE)</f>
        <v>-13999.004656332158</v>
      </c>
      <c r="F403" s="16" t="s">
        <v>1907</v>
      </c>
      <c r="G403" s="12" t="str">
        <f t="shared" si="40"/>
        <v>45685.279</v>
      </c>
      <c r="H403" s="131">
        <f t="shared" si="41"/>
        <v>-9121</v>
      </c>
      <c r="I403" s="140" t="s">
        <v>4527</v>
      </c>
      <c r="J403" s="141" t="s">
        <v>4528</v>
      </c>
      <c r="K403" s="140">
        <v>-9121</v>
      </c>
      <c r="L403" s="140" t="s">
        <v>4475</v>
      </c>
      <c r="M403" s="141" t="s">
        <v>2324</v>
      </c>
      <c r="N403" s="141"/>
      <c r="O403" s="142" t="s">
        <v>4508</v>
      </c>
      <c r="P403" s="143" t="s">
        <v>4455</v>
      </c>
    </row>
    <row r="404" spans="1:16" ht="13.5" thickBot="1" x14ac:dyDescent="0.25">
      <c r="A404" s="131" t="str">
        <f t="shared" si="36"/>
        <v> AOEB 1 </v>
      </c>
      <c r="B404" s="16" t="str">
        <f t="shared" si="37"/>
        <v>I</v>
      </c>
      <c r="C404" s="131">
        <f t="shared" si="38"/>
        <v>45875.836000000003</v>
      </c>
      <c r="D404" s="12" t="str">
        <f t="shared" si="39"/>
        <v>vis</v>
      </c>
      <c r="E404" s="139">
        <f>VLOOKUP(C404,'Active 1'!C$21:E$973,3,FALSE)</f>
        <v>-13696.017909825996</v>
      </c>
      <c r="F404" s="16" t="s">
        <v>1907</v>
      </c>
      <c r="G404" s="12" t="str">
        <f t="shared" si="40"/>
        <v>45875.836</v>
      </c>
      <c r="H404" s="131">
        <f t="shared" si="41"/>
        <v>-8818</v>
      </c>
      <c r="I404" s="140" t="s">
        <v>4529</v>
      </c>
      <c r="J404" s="141" t="s">
        <v>4530</v>
      </c>
      <c r="K404" s="140">
        <v>-8818</v>
      </c>
      <c r="L404" s="140" t="s">
        <v>4245</v>
      </c>
      <c r="M404" s="141" t="s">
        <v>2324</v>
      </c>
      <c r="N404" s="141"/>
      <c r="O404" s="142" t="s">
        <v>4531</v>
      </c>
      <c r="P404" s="142" t="s">
        <v>3944</v>
      </c>
    </row>
    <row r="405" spans="1:16" ht="13.5" thickBot="1" x14ac:dyDescent="0.25">
      <c r="A405" s="131" t="str">
        <f t="shared" si="36"/>
        <v> BRNO 27 </v>
      </c>
      <c r="B405" s="16" t="str">
        <f t="shared" si="37"/>
        <v>I</v>
      </c>
      <c r="C405" s="131">
        <f t="shared" si="38"/>
        <v>45910.43</v>
      </c>
      <c r="D405" s="12" t="str">
        <f t="shared" si="39"/>
        <v>vis</v>
      </c>
      <c r="E405" s="139">
        <f>VLOOKUP(C405,'Active 1'!C$21:E$973,3,FALSE)</f>
        <v>-13641.013247133818</v>
      </c>
      <c r="F405" s="16" t="s">
        <v>1907</v>
      </c>
      <c r="G405" s="12" t="str">
        <f t="shared" si="40"/>
        <v>45910.430</v>
      </c>
      <c r="H405" s="131">
        <f t="shared" si="41"/>
        <v>-8763</v>
      </c>
      <c r="I405" s="140" t="s">
        <v>4532</v>
      </c>
      <c r="J405" s="141" t="s">
        <v>4533</v>
      </c>
      <c r="K405" s="140">
        <v>-8763</v>
      </c>
      <c r="L405" s="140" t="s">
        <v>4305</v>
      </c>
      <c r="M405" s="141" t="s">
        <v>2324</v>
      </c>
      <c r="N405" s="141"/>
      <c r="O405" s="142" t="s">
        <v>4534</v>
      </c>
      <c r="P405" s="142" t="s">
        <v>4535</v>
      </c>
    </row>
    <row r="406" spans="1:16" ht="13.5" thickBot="1" x14ac:dyDescent="0.25">
      <c r="A406" s="131" t="str">
        <f t="shared" si="36"/>
        <v> BRNO 27 </v>
      </c>
      <c r="B406" s="16" t="str">
        <f t="shared" si="37"/>
        <v>I</v>
      </c>
      <c r="C406" s="131">
        <f t="shared" si="38"/>
        <v>45910.432000000001</v>
      </c>
      <c r="D406" s="12" t="str">
        <f t="shared" si="39"/>
        <v>vis</v>
      </c>
      <c r="E406" s="139">
        <f>VLOOKUP(C406,'Active 1'!C$21:E$973,3,FALSE)</f>
        <v>-13641.010067122099</v>
      </c>
      <c r="F406" s="16" t="s">
        <v>1907</v>
      </c>
      <c r="G406" s="12" t="str">
        <f t="shared" si="40"/>
        <v>45910.432</v>
      </c>
      <c r="H406" s="131">
        <f t="shared" si="41"/>
        <v>-8763</v>
      </c>
      <c r="I406" s="140" t="s">
        <v>4536</v>
      </c>
      <c r="J406" s="141" t="s">
        <v>4537</v>
      </c>
      <c r="K406" s="140">
        <v>-8763</v>
      </c>
      <c r="L406" s="140" t="s">
        <v>4444</v>
      </c>
      <c r="M406" s="141" t="s">
        <v>2324</v>
      </c>
      <c r="N406" s="141"/>
      <c r="O406" s="142" t="s">
        <v>4538</v>
      </c>
      <c r="P406" s="142" t="s">
        <v>4535</v>
      </c>
    </row>
    <row r="407" spans="1:16" ht="13.5" thickBot="1" x14ac:dyDescent="0.25">
      <c r="A407" s="131" t="str">
        <f t="shared" si="36"/>
        <v> BRNO 27 </v>
      </c>
      <c r="B407" s="16" t="str">
        <f t="shared" si="37"/>
        <v>I</v>
      </c>
      <c r="C407" s="131">
        <f t="shared" si="38"/>
        <v>45910.436999999998</v>
      </c>
      <c r="D407" s="12" t="str">
        <f t="shared" si="39"/>
        <v>vis</v>
      </c>
      <c r="E407" s="139">
        <f>VLOOKUP(C407,'Active 1'!C$21:E$973,3,FALSE)</f>
        <v>-13641.002117092807</v>
      </c>
      <c r="F407" s="16" t="s">
        <v>1907</v>
      </c>
      <c r="G407" s="12" t="str">
        <f t="shared" si="40"/>
        <v>45910.437</v>
      </c>
      <c r="H407" s="131">
        <f t="shared" si="41"/>
        <v>-8763</v>
      </c>
      <c r="I407" s="140" t="s">
        <v>4539</v>
      </c>
      <c r="J407" s="141" t="s">
        <v>4540</v>
      </c>
      <c r="K407" s="140">
        <v>-8763</v>
      </c>
      <c r="L407" s="140" t="s">
        <v>4541</v>
      </c>
      <c r="M407" s="141" t="s">
        <v>2324</v>
      </c>
      <c r="N407" s="141"/>
      <c r="O407" s="142" t="s">
        <v>4542</v>
      </c>
      <c r="P407" s="142" t="s">
        <v>4535</v>
      </c>
    </row>
    <row r="408" spans="1:16" ht="13.5" thickBot="1" x14ac:dyDescent="0.25">
      <c r="A408" s="131" t="str">
        <f t="shared" si="36"/>
        <v> BRNO 27 </v>
      </c>
      <c r="B408" s="16" t="str">
        <f t="shared" si="37"/>
        <v>I</v>
      </c>
      <c r="C408" s="131">
        <f t="shared" si="38"/>
        <v>45910.442999999999</v>
      </c>
      <c r="D408" s="12" t="str">
        <f t="shared" si="39"/>
        <v>vis</v>
      </c>
      <c r="E408" s="139">
        <f>VLOOKUP(C408,'Active 1'!C$21:E$973,3,FALSE)</f>
        <v>-13640.99257705765</v>
      </c>
      <c r="F408" s="16" t="s">
        <v>1907</v>
      </c>
      <c r="G408" s="12" t="str">
        <f t="shared" si="40"/>
        <v>45910.443</v>
      </c>
      <c r="H408" s="131">
        <f t="shared" si="41"/>
        <v>-8763</v>
      </c>
      <c r="I408" s="140" t="s">
        <v>4543</v>
      </c>
      <c r="J408" s="141" t="s">
        <v>4544</v>
      </c>
      <c r="K408" s="140">
        <v>-8763</v>
      </c>
      <c r="L408" s="140" t="s">
        <v>4545</v>
      </c>
      <c r="M408" s="141" t="s">
        <v>2324</v>
      </c>
      <c r="N408" s="141"/>
      <c r="O408" s="142" t="s">
        <v>4546</v>
      </c>
      <c r="P408" s="142" t="s">
        <v>4535</v>
      </c>
    </row>
    <row r="409" spans="1:16" ht="13.5" thickBot="1" x14ac:dyDescent="0.25">
      <c r="A409" s="131" t="str">
        <f t="shared" si="36"/>
        <v> BRNO 27 </v>
      </c>
      <c r="B409" s="16" t="str">
        <f t="shared" si="37"/>
        <v>I</v>
      </c>
      <c r="C409" s="131">
        <f t="shared" si="38"/>
        <v>45915.457999999999</v>
      </c>
      <c r="D409" s="12" t="str">
        <f t="shared" si="39"/>
        <v>vis</v>
      </c>
      <c r="E409" s="139">
        <f>VLOOKUP(C409,'Active 1'!C$21:E$973,3,FALSE)</f>
        <v>-13633.018697673906</v>
      </c>
      <c r="F409" s="16" t="s">
        <v>1907</v>
      </c>
      <c r="G409" s="12" t="str">
        <f t="shared" si="40"/>
        <v>45915.458</v>
      </c>
      <c r="H409" s="131">
        <f t="shared" si="41"/>
        <v>-8755</v>
      </c>
      <c r="I409" s="140" t="s">
        <v>4547</v>
      </c>
      <c r="J409" s="141" t="s">
        <v>4548</v>
      </c>
      <c r="K409" s="140">
        <v>-8755</v>
      </c>
      <c r="L409" s="140" t="s">
        <v>4245</v>
      </c>
      <c r="M409" s="141" t="s">
        <v>2324</v>
      </c>
      <c r="N409" s="141"/>
      <c r="O409" s="142" t="s">
        <v>4549</v>
      </c>
      <c r="P409" s="142" t="s">
        <v>4535</v>
      </c>
    </row>
    <row r="410" spans="1:16" ht="13.5" thickBot="1" x14ac:dyDescent="0.25">
      <c r="A410" s="131" t="str">
        <f t="shared" si="36"/>
        <v> BRNO 27 </v>
      </c>
      <c r="B410" s="16" t="str">
        <f t="shared" si="37"/>
        <v>I</v>
      </c>
      <c r="C410" s="131">
        <f t="shared" si="38"/>
        <v>45915.461000000003</v>
      </c>
      <c r="D410" s="12" t="str">
        <f t="shared" si="39"/>
        <v>vis</v>
      </c>
      <c r="E410" s="139">
        <f>VLOOKUP(C410,'Active 1'!C$21:E$973,3,FALSE)</f>
        <v>-13633.013927656322</v>
      </c>
      <c r="F410" s="16" t="s">
        <v>1907</v>
      </c>
      <c r="G410" s="12" t="str">
        <f t="shared" si="40"/>
        <v>45915.461</v>
      </c>
      <c r="H410" s="131">
        <f t="shared" si="41"/>
        <v>-8755</v>
      </c>
      <c r="I410" s="140" t="s">
        <v>4550</v>
      </c>
      <c r="J410" s="141" t="s">
        <v>4551</v>
      </c>
      <c r="K410" s="140">
        <v>-8755</v>
      </c>
      <c r="L410" s="140" t="s">
        <v>4305</v>
      </c>
      <c r="M410" s="141" t="s">
        <v>2324</v>
      </c>
      <c r="N410" s="141"/>
      <c r="O410" s="142" t="s">
        <v>4552</v>
      </c>
      <c r="P410" s="142" t="s">
        <v>4535</v>
      </c>
    </row>
    <row r="411" spans="1:16" ht="13.5" thickBot="1" x14ac:dyDescent="0.25">
      <c r="A411" s="131" t="str">
        <f t="shared" si="36"/>
        <v> BRNO 27 </v>
      </c>
      <c r="B411" s="16" t="str">
        <f t="shared" si="37"/>
        <v>I</v>
      </c>
      <c r="C411" s="131">
        <f t="shared" si="38"/>
        <v>45915.463000000003</v>
      </c>
      <c r="D411" s="12" t="str">
        <f t="shared" si="39"/>
        <v>vis</v>
      </c>
      <c r="E411" s="139">
        <f>VLOOKUP(C411,'Active 1'!C$21:E$973,3,FALSE)</f>
        <v>-13633.010747644603</v>
      </c>
      <c r="F411" s="16" t="s">
        <v>1907</v>
      </c>
      <c r="G411" s="12" t="str">
        <f t="shared" si="40"/>
        <v>45915.463</v>
      </c>
      <c r="H411" s="131">
        <f t="shared" si="41"/>
        <v>-8755</v>
      </c>
      <c r="I411" s="140" t="s">
        <v>4553</v>
      </c>
      <c r="J411" s="141" t="s">
        <v>4554</v>
      </c>
      <c r="K411" s="140">
        <v>-8755</v>
      </c>
      <c r="L411" s="140" t="s">
        <v>4444</v>
      </c>
      <c r="M411" s="141" t="s">
        <v>2324</v>
      </c>
      <c r="N411" s="141"/>
      <c r="O411" s="142" t="s">
        <v>4555</v>
      </c>
      <c r="P411" s="142" t="s">
        <v>4535</v>
      </c>
    </row>
    <row r="412" spans="1:16" ht="13.5" thickBot="1" x14ac:dyDescent="0.25">
      <c r="A412" s="131" t="str">
        <f t="shared" si="36"/>
        <v> BRNO 27 </v>
      </c>
      <c r="B412" s="16" t="str">
        <f t="shared" si="37"/>
        <v>I</v>
      </c>
      <c r="C412" s="131">
        <f t="shared" si="38"/>
        <v>45915.464999999997</v>
      </c>
      <c r="D412" s="12" t="str">
        <f t="shared" si="39"/>
        <v>vis</v>
      </c>
      <c r="E412" s="139">
        <f>VLOOKUP(C412,'Active 1'!C$21:E$973,3,FALSE)</f>
        <v>-13633.007567632896</v>
      </c>
      <c r="F412" s="16" t="s">
        <v>1907</v>
      </c>
      <c r="G412" s="12" t="str">
        <f t="shared" si="40"/>
        <v>45915.465</v>
      </c>
      <c r="H412" s="131">
        <f t="shared" si="41"/>
        <v>-8755</v>
      </c>
      <c r="I412" s="140" t="s">
        <v>4556</v>
      </c>
      <c r="J412" s="141" t="s">
        <v>4557</v>
      </c>
      <c r="K412" s="140">
        <v>-8755</v>
      </c>
      <c r="L412" s="140" t="s">
        <v>4558</v>
      </c>
      <c r="M412" s="141" t="s">
        <v>2324</v>
      </c>
      <c r="N412" s="141"/>
      <c r="O412" s="142" t="s">
        <v>4559</v>
      </c>
      <c r="P412" s="142" t="s">
        <v>4535</v>
      </c>
    </row>
    <row r="413" spans="1:16" ht="13.5" thickBot="1" x14ac:dyDescent="0.25">
      <c r="A413" s="131" t="str">
        <f t="shared" si="36"/>
        <v> BRNO 27 </v>
      </c>
      <c r="B413" s="16" t="str">
        <f t="shared" si="37"/>
        <v>I</v>
      </c>
      <c r="C413" s="131">
        <f t="shared" si="38"/>
        <v>45915.466999999997</v>
      </c>
      <c r="D413" s="12" t="str">
        <f t="shared" si="39"/>
        <v>vis</v>
      </c>
      <c r="E413" s="139">
        <f>VLOOKUP(C413,'Active 1'!C$21:E$973,3,FALSE)</f>
        <v>-13633.004387621177</v>
      </c>
      <c r="F413" s="16" t="s">
        <v>1907</v>
      </c>
      <c r="G413" s="12" t="str">
        <f t="shared" si="40"/>
        <v>45915.467</v>
      </c>
      <c r="H413" s="131">
        <f t="shared" si="41"/>
        <v>-8755</v>
      </c>
      <c r="I413" s="140" t="s">
        <v>4560</v>
      </c>
      <c r="J413" s="141" t="s">
        <v>4561</v>
      </c>
      <c r="K413" s="140">
        <v>-8755</v>
      </c>
      <c r="L413" s="140" t="s">
        <v>4499</v>
      </c>
      <c r="M413" s="141" t="s">
        <v>2324</v>
      </c>
      <c r="N413" s="141"/>
      <c r="O413" s="142" t="s">
        <v>4562</v>
      </c>
      <c r="P413" s="142" t="s">
        <v>4535</v>
      </c>
    </row>
    <row r="414" spans="1:16" ht="13.5" thickBot="1" x14ac:dyDescent="0.25">
      <c r="A414" s="131" t="str">
        <f t="shared" si="36"/>
        <v> BRNO 27 </v>
      </c>
      <c r="B414" s="16" t="str">
        <f t="shared" si="37"/>
        <v>I</v>
      </c>
      <c r="C414" s="131">
        <f t="shared" si="38"/>
        <v>45915.468999999997</v>
      </c>
      <c r="D414" s="12" t="str">
        <f t="shared" si="39"/>
        <v>vis</v>
      </c>
      <c r="E414" s="139">
        <f>VLOOKUP(C414,'Active 1'!C$21:E$973,3,FALSE)</f>
        <v>-13633.001207609457</v>
      </c>
      <c r="F414" s="16" t="s">
        <v>1907</v>
      </c>
      <c r="G414" s="12" t="str">
        <f t="shared" si="40"/>
        <v>45915.469</v>
      </c>
      <c r="H414" s="131">
        <f t="shared" si="41"/>
        <v>-8755</v>
      </c>
      <c r="I414" s="140" t="s">
        <v>4563</v>
      </c>
      <c r="J414" s="141" t="s">
        <v>4564</v>
      </c>
      <c r="K414" s="140">
        <v>-8755</v>
      </c>
      <c r="L414" s="140" t="s">
        <v>4502</v>
      </c>
      <c r="M414" s="141" t="s">
        <v>2324</v>
      </c>
      <c r="N414" s="141"/>
      <c r="O414" s="142" t="s">
        <v>4565</v>
      </c>
      <c r="P414" s="142" t="s">
        <v>4535</v>
      </c>
    </row>
    <row r="415" spans="1:16" ht="13.5" thickBot="1" x14ac:dyDescent="0.25">
      <c r="A415" s="131" t="str">
        <f t="shared" si="36"/>
        <v> BRNO 27 </v>
      </c>
      <c r="B415" s="16" t="str">
        <f t="shared" si="37"/>
        <v>I</v>
      </c>
      <c r="C415" s="131">
        <f t="shared" si="38"/>
        <v>45915.468999999997</v>
      </c>
      <c r="D415" s="12" t="str">
        <f t="shared" si="39"/>
        <v>vis</v>
      </c>
      <c r="E415" s="139">
        <f>VLOOKUP(C415,'Active 1'!C$21:E$973,3,FALSE)</f>
        <v>-13633.001207609457</v>
      </c>
      <c r="F415" s="16" t="s">
        <v>1907</v>
      </c>
      <c r="G415" s="12" t="str">
        <f t="shared" si="40"/>
        <v>45915.469</v>
      </c>
      <c r="H415" s="131">
        <f t="shared" si="41"/>
        <v>-8755</v>
      </c>
      <c r="I415" s="140" t="s">
        <v>4563</v>
      </c>
      <c r="J415" s="141" t="s">
        <v>4564</v>
      </c>
      <c r="K415" s="140">
        <v>-8755</v>
      </c>
      <c r="L415" s="140" t="s">
        <v>4502</v>
      </c>
      <c r="M415" s="141" t="s">
        <v>2324</v>
      </c>
      <c r="N415" s="141"/>
      <c r="O415" s="142" t="s">
        <v>4566</v>
      </c>
      <c r="P415" s="142" t="s">
        <v>4535</v>
      </c>
    </row>
    <row r="416" spans="1:16" ht="13.5" thickBot="1" x14ac:dyDescent="0.25">
      <c r="A416" s="131" t="str">
        <f t="shared" si="36"/>
        <v> BRNO 27 </v>
      </c>
      <c r="B416" s="16" t="str">
        <f t="shared" si="37"/>
        <v>I</v>
      </c>
      <c r="C416" s="131">
        <f t="shared" si="38"/>
        <v>45915.470999999998</v>
      </c>
      <c r="D416" s="12" t="str">
        <f t="shared" si="39"/>
        <v>vis</v>
      </c>
      <c r="E416" s="139">
        <f>VLOOKUP(C416,'Active 1'!C$21:E$973,3,FALSE)</f>
        <v>-13632.998027597738</v>
      </c>
      <c r="F416" s="16" t="s">
        <v>1907</v>
      </c>
      <c r="G416" s="12" t="str">
        <f t="shared" si="40"/>
        <v>45915.471</v>
      </c>
      <c r="H416" s="131">
        <f t="shared" si="41"/>
        <v>-8755</v>
      </c>
      <c r="I416" s="140" t="s">
        <v>4567</v>
      </c>
      <c r="J416" s="141" t="s">
        <v>4568</v>
      </c>
      <c r="K416" s="140">
        <v>-8755</v>
      </c>
      <c r="L416" s="140" t="s">
        <v>4507</v>
      </c>
      <c r="M416" s="141" t="s">
        <v>2324</v>
      </c>
      <c r="N416" s="141"/>
      <c r="O416" s="142" t="s">
        <v>4569</v>
      </c>
      <c r="P416" s="142" t="s">
        <v>4535</v>
      </c>
    </row>
    <row r="417" spans="1:16" ht="13.5" thickBot="1" x14ac:dyDescent="0.25">
      <c r="A417" s="131" t="str">
        <f t="shared" si="36"/>
        <v> AOEB 1 </v>
      </c>
      <c r="B417" s="16" t="str">
        <f t="shared" si="37"/>
        <v>I</v>
      </c>
      <c r="C417" s="131">
        <f t="shared" si="38"/>
        <v>45945.658000000003</v>
      </c>
      <c r="D417" s="12" t="str">
        <f t="shared" si="39"/>
        <v>vis</v>
      </c>
      <c r="E417" s="139">
        <f>VLOOKUP(C417,'Active 1'!C$21:E$973,3,FALSE)</f>
        <v>-13585.000520726917</v>
      </c>
      <c r="F417" s="16" t="s">
        <v>1907</v>
      </c>
      <c r="G417" s="12" t="str">
        <f t="shared" si="40"/>
        <v>45945.658</v>
      </c>
      <c r="H417" s="131">
        <f t="shared" si="41"/>
        <v>-8707</v>
      </c>
      <c r="I417" s="140" t="s">
        <v>909</v>
      </c>
      <c r="J417" s="141" t="s">
        <v>910</v>
      </c>
      <c r="K417" s="140">
        <v>-8707</v>
      </c>
      <c r="L417" s="140" t="s">
        <v>4502</v>
      </c>
      <c r="M417" s="141" t="s">
        <v>2324</v>
      </c>
      <c r="N417" s="141"/>
      <c r="O417" s="142" t="s">
        <v>180</v>
      </c>
      <c r="P417" s="142" t="s">
        <v>3944</v>
      </c>
    </row>
    <row r="418" spans="1:16" ht="13.5" thickBot="1" x14ac:dyDescent="0.25">
      <c r="A418" s="131" t="str">
        <f t="shared" si="36"/>
        <v> AOEB 1 </v>
      </c>
      <c r="B418" s="16" t="str">
        <f t="shared" si="37"/>
        <v>I</v>
      </c>
      <c r="C418" s="131">
        <f t="shared" si="38"/>
        <v>45962.627999999997</v>
      </c>
      <c r="D418" s="12" t="str">
        <f t="shared" si="39"/>
        <v>vis</v>
      </c>
      <c r="E418" s="139">
        <f>VLOOKUP(C418,'Active 1'!C$21:E$973,3,FALSE)</f>
        <v>-13558.018121296785</v>
      </c>
      <c r="F418" s="16" t="s">
        <v>1907</v>
      </c>
      <c r="G418" s="12" t="str">
        <f t="shared" si="40"/>
        <v>45962.628</v>
      </c>
      <c r="H418" s="131">
        <f t="shared" si="41"/>
        <v>-8680</v>
      </c>
      <c r="I418" s="140" t="s">
        <v>911</v>
      </c>
      <c r="J418" s="141" t="s">
        <v>912</v>
      </c>
      <c r="K418" s="140">
        <v>-8680</v>
      </c>
      <c r="L418" s="140" t="s">
        <v>4245</v>
      </c>
      <c r="M418" s="141" t="s">
        <v>2324</v>
      </c>
      <c r="N418" s="141"/>
      <c r="O418" s="142" t="s">
        <v>180</v>
      </c>
      <c r="P418" s="142" t="s">
        <v>3944</v>
      </c>
    </row>
    <row r="419" spans="1:16" ht="13.5" thickBot="1" x14ac:dyDescent="0.25">
      <c r="A419" s="131" t="str">
        <f t="shared" si="36"/>
        <v> AOEB 1 </v>
      </c>
      <c r="B419" s="16" t="str">
        <f t="shared" si="37"/>
        <v>I</v>
      </c>
      <c r="C419" s="131">
        <f t="shared" si="38"/>
        <v>45991.56</v>
      </c>
      <c r="D419" s="12" t="str">
        <f t="shared" si="39"/>
        <v>vis</v>
      </c>
      <c r="E419" s="139">
        <f>VLOOKUP(C419,'Active 1'!C$21:E$973,3,FALSE)</f>
        <v>-13512.016071779231</v>
      </c>
      <c r="F419" s="16" t="s">
        <v>1907</v>
      </c>
      <c r="G419" s="12" t="str">
        <f t="shared" si="40"/>
        <v>45991.560</v>
      </c>
      <c r="H419" s="131">
        <f t="shared" si="41"/>
        <v>-8634</v>
      </c>
      <c r="I419" s="140" t="s">
        <v>913</v>
      </c>
      <c r="J419" s="141" t="s">
        <v>914</v>
      </c>
      <c r="K419" s="140">
        <v>-8634</v>
      </c>
      <c r="L419" s="140" t="s">
        <v>4354</v>
      </c>
      <c r="M419" s="141" t="s">
        <v>2324</v>
      </c>
      <c r="N419" s="141"/>
      <c r="O419" s="142" t="s">
        <v>3899</v>
      </c>
      <c r="P419" s="142" t="s">
        <v>3944</v>
      </c>
    </row>
    <row r="420" spans="1:16" ht="13.5" thickBot="1" x14ac:dyDescent="0.25">
      <c r="A420" s="131" t="str">
        <f t="shared" si="36"/>
        <v> AOEB 1 </v>
      </c>
      <c r="B420" s="16" t="str">
        <f t="shared" si="37"/>
        <v>I</v>
      </c>
      <c r="C420" s="131">
        <f t="shared" si="38"/>
        <v>45991.567000000003</v>
      </c>
      <c r="D420" s="12" t="str">
        <f t="shared" si="39"/>
        <v>vis</v>
      </c>
      <c r="E420" s="139">
        <f>VLOOKUP(C420,'Active 1'!C$21:E$973,3,FALSE)</f>
        <v>-13512.004941738209</v>
      </c>
      <c r="F420" s="16" t="s">
        <v>1907</v>
      </c>
      <c r="G420" s="12" t="str">
        <f t="shared" si="40"/>
        <v>45991.567</v>
      </c>
      <c r="H420" s="131">
        <f t="shared" si="41"/>
        <v>-8634</v>
      </c>
      <c r="I420" s="140" t="s">
        <v>915</v>
      </c>
      <c r="J420" s="141" t="s">
        <v>916</v>
      </c>
      <c r="K420" s="140">
        <v>-8634</v>
      </c>
      <c r="L420" s="140" t="s">
        <v>4499</v>
      </c>
      <c r="M420" s="141" t="s">
        <v>2324</v>
      </c>
      <c r="N420" s="141"/>
      <c r="O420" s="142" t="s">
        <v>132</v>
      </c>
      <c r="P420" s="142" t="s">
        <v>3944</v>
      </c>
    </row>
    <row r="421" spans="1:16" ht="13.5" thickBot="1" x14ac:dyDescent="0.25">
      <c r="A421" s="131" t="str">
        <f t="shared" si="36"/>
        <v> AOEB 1 </v>
      </c>
      <c r="B421" s="16" t="str">
        <f t="shared" si="37"/>
        <v>I</v>
      </c>
      <c r="C421" s="131">
        <f t="shared" si="38"/>
        <v>45994.71</v>
      </c>
      <c r="D421" s="12" t="str">
        <f t="shared" si="39"/>
        <v>vis</v>
      </c>
      <c r="E421" s="139">
        <f>VLOOKUP(C421,'Active 1'!C$21:E$973,3,FALSE)</f>
        <v>-13507.007553322839</v>
      </c>
      <c r="F421" s="16" t="s">
        <v>1907</v>
      </c>
      <c r="G421" s="12" t="str">
        <f t="shared" si="40"/>
        <v>45994.710</v>
      </c>
      <c r="H421" s="131">
        <f t="shared" si="41"/>
        <v>-8629</v>
      </c>
      <c r="I421" s="140" t="s">
        <v>917</v>
      </c>
      <c r="J421" s="141" t="s">
        <v>918</v>
      </c>
      <c r="K421" s="140">
        <v>-8629</v>
      </c>
      <c r="L421" s="140" t="s">
        <v>4558</v>
      </c>
      <c r="M421" s="141" t="s">
        <v>2324</v>
      </c>
      <c r="N421" s="141"/>
      <c r="O421" s="142" t="s">
        <v>631</v>
      </c>
      <c r="P421" s="142" t="s">
        <v>3944</v>
      </c>
    </row>
    <row r="422" spans="1:16" ht="13.5" thickBot="1" x14ac:dyDescent="0.25">
      <c r="A422" s="131" t="str">
        <f t="shared" si="36"/>
        <v> AOEB 1 </v>
      </c>
      <c r="B422" s="16" t="str">
        <f t="shared" si="37"/>
        <v>I</v>
      </c>
      <c r="C422" s="131">
        <f t="shared" si="38"/>
        <v>46018.607000000004</v>
      </c>
      <c r="D422" s="12" t="str">
        <f t="shared" si="39"/>
        <v>vis</v>
      </c>
      <c r="E422" s="139">
        <f>VLOOKUP(C422,'Active 1'!C$21:E$973,3,FALSE)</f>
        <v>-13469.011183306207</v>
      </c>
      <c r="F422" s="16" t="s">
        <v>1907</v>
      </c>
      <c r="G422" s="12" t="str">
        <f t="shared" si="40"/>
        <v>46018.607</v>
      </c>
      <c r="H422" s="131">
        <f t="shared" si="41"/>
        <v>-8591</v>
      </c>
      <c r="I422" s="140" t="s">
        <v>919</v>
      </c>
      <c r="J422" s="141" t="s">
        <v>920</v>
      </c>
      <c r="K422" s="140">
        <v>-8591</v>
      </c>
      <c r="L422" s="140" t="s">
        <v>4444</v>
      </c>
      <c r="M422" s="141" t="s">
        <v>2324</v>
      </c>
      <c r="N422" s="141"/>
      <c r="O422" s="142" t="s">
        <v>132</v>
      </c>
      <c r="P422" s="142" t="s">
        <v>3944</v>
      </c>
    </row>
    <row r="423" spans="1:16" ht="13.5" thickBot="1" x14ac:dyDescent="0.25">
      <c r="A423" s="131" t="str">
        <f t="shared" si="36"/>
        <v> AOEB 1 </v>
      </c>
      <c r="B423" s="16" t="str">
        <f t="shared" si="37"/>
        <v>I</v>
      </c>
      <c r="C423" s="131">
        <f t="shared" si="38"/>
        <v>46025.525000000001</v>
      </c>
      <c r="D423" s="12" t="str">
        <f t="shared" si="39"/>
        <v>vis</v>
      </c>
      <c r="E423" s="139">
        <f>VLOOKUP(C423,'Active 1'!C$21:E$973,3,FALSE)</f>
        <v>-13458.011522772462</v>
      </c>
      <c r="F423" s="16" t="s">
        <v>1907</v>
      </c>
      <c r="G423" s="12" t="str">
        <f t="shared" si="40"/>
        <v>46025.525</v>
      </c>
      <c r="H423" s="131">
        <f t="shared" si="41"/>
        <v>-8580</v>
      </c>
      <c r="I423" s="140" t="s">
        <v>921</v>
      </c>
      <c r="J423" s="141" t="s">
        <v>922</v>
      </c>
      <c r="K423" s="140">
        <v>-8580</v>
      </c>
      <c r="L423" s="140" t="s">
        <v>4444</v>
      </c>
      <c r="M423" s="141" t="s">
        <v>2324</v>
      </c>
      <c r="N423" s="141"/>
      <c r="O423" s="142" t="s">
        <v>132</v>
      </c>
      <c r="P423" s="142" t="s">
        <v>3944</v>
      </c>
    </row>
    <row r="424" spans="1:16" ht="13.5" thickBot="1" x14ac:dyDescent="0.25">
      <c r="A424" s="131" t="str">
        <f t="shared" si="36"/>
        <v> AOEB 1 </v>
      </c>
      <c r="B424" s="16" t="str">
        <f t="shared" si="37"/>
        <v>I</v>
      </c>
      <c r="C424" s="131">
        <f t="shared" si="38"/>
        <v>46028.67</v>
      </c>
      <c r="D424" s="12" t="str">
        <f t="shared" si="39"/>
        <v>vis</v>
      </c>
      <c r="E424" s="139">
        <f>VLOOKUP(C424,'Active 1'!C$21:E$973,3,FALSE)</f>
        <v>-13453.010954345373</v>
      </c>
      <c r="F424" s="16" t="s">
        <v>1907</v>
      </c>
      <c r="G424" s="12" t="str">
        <f t="shared" si="40"/>
        <v>46028.670</v>
      </c>
      <c r="H424" s="131">
        <f t="shared" si="41"/>
        <v>-8575</v>
      </c>
      <c r="I424" s="140" t="s">
        <v>923</v>
      </c>
      <c r="J424" s="141" t="s">
        <v>924</v>
      </c>
      <c r="K424" s="140">
        <v>-8575</v>
      </c>
      <c r="L424" s="140" t="s">
        <v>4475</v>
      </c>
      <c r="M424" s="141" t="s">
        <v>2324</v>
      </c>
      <c r="N424" s="141"/>
      <c r="O424" s="142" t="s">
        <v>3899</v>
      </c>
      <c r="P424" s="142" t="s">
        <v>3944</v>
      </c>
    </row>
    <row r="425" spans="1:16" ht="13.5" thickBot="1" x14ac:dyDescent="0.25">
      <c r="A425" s="131" t="str">
        <f t="shared" si="36"/>
        <v> BRNO 27 </v>
      </c>
      <c r="B425" s="16" t="str">
        <f t="shared" si="37"/>
        <v>I</v>
      </c>
      <c r="C425" s="131">
        <f t="shared" si="38"/>
        <v>46266.408000000003</v>
      </c>
      <c r="D425" s="12" t="str">
        <f t="shared" si="39"/>
        <v>vis</v>
      </c>
      <c r="E425" s="139">
        <f>VLOOKUP(C425,'Active 1'!C$21:E$973,3,FALSE)</f>
        <v>-13075.006141397629</v>
      </c>
      <c r="F425" s="16" t="s">
        <v>1907</v>
      </c>
      <c r="G425" s="12" t="str">
        <f t="shared" si="40"/>
        <v>46266.408</v>
      </c>
      <c r="H425" s="131">
        <f t="shared" si="41"/>
        <v>-8197</v>
      </c>
      <c r="I425" s="140" t="s">
        <v>925</v>
      </c>
      <c r="J425" s="141" t="s">
        <v>926</v>
      </c>
      <c r="K425" s="140">
        <v>-8197</v>
      </c>
      <c r="L425" s="140" t="s">
        <v>4502</v>
      </c>
      <c r="M425" s="141" t="s">
        <v>2324</v>
      </c>
      <c r="N425" s="141"/>
      <c r="O425" s="142" t="s">
        <v>927</v>
      </c>
      <c r="P425" s="142" t="s">
        <v>4535</v>
      </c>
    </row>
    <row r="426" spans="1:16" ht="13.5" thickBot="1" x14ac:dyDescent="0.25">
      <c r="A426" s="131" t="str">
        <f t="shared" si="36"/>
        <v> BRNO 27 </v>
      </c>
      <c r="B426" s="16" t="str">
        <f t="shared" si="37"/>
        <v>I</v>
      </c>
      <c r="C426" s="131">
        <f t="shared" si="38"/>
        <v>46266.411999999997</v>
      </c>
      <c r="D426" s="12" t="str">
        <f t="shared" si="39"/>
        <v>vis</v>
      </c>
      <c r="E426" s="139">
        <f>VLOOKUP(C426,'Active 1'!C$21:E$973,3,FALSE)</f>
        <v>-13074.999781374203</v>
      </c>
      <c r="F426" s="16" t="s">
        <v>1907</v>
      </c>
      <c r="G426" s="12" t="str">
        <f t="shared" si="40"/>
        <v>46266.412</v>
      </c>
      <c r="H426" s="131">
        <f t="shared" si="41"/>
        <v>-8197</v>
      </c>
      <c r="I426" s="140" t="s">
        <v>928</v>
      </c>
      <c r="J426" s="141" t="s">
        <v>929</v>
      </c>
      <c r="K426" s="140">
        <v>-8197</v>
      </c>
      <c r="L426" s="140" t="s">
        <v>930</v>
      </c>
      <c r="M426" s="141" t="s">
        <v>2324</v>
      </c>
      <c r="N426" s="141"/>
      <c r="O426" s="142" t="s">
        <v>931</v>
      </c>
      <c r="P426" s="142" t="s">
        <v>4535</v>
      </c>
    </row>
    <row r="427" spans="1:16" ht="13.5" thickBot="1" x14ac:dyDescent="0.25">
      <c r="A427" s="131" t="str">
        <f t="shared" si="36"/>
        <v> BRNO 27 </v>
      </c>
      <c r="B427" s="16" t="str">
        <f t="shared" si="37"/>
        <v>I</v>
      </c>
      <c r="C427" s="131">
        <f t="shared" si="38"/>
        <v>46271.438999999998</v>
      </c>
      <c r="D427" s="12" t="str">
        <f t="shared" si="39"/>
        <v>vis</v>
      </c>
      <c r="E427" s="139">
        <f>VLOOKUP(C427,'Active 1'!C$21:E$973,3,FALSE)</f>
        <v>-13067.006821920144</v>
      </c>
      <c r="F427" s="16" t="s">
        <v>1907</v>
      </c>
      <c r="G427" s="12" t="str">
        <f t="shared" si="40"/>
        <v>46271.439</v>
      </c>
      <c r="H427" s="131">
        <f t="shared" si="41"/>
        <v>-8189</v>
      </c>
      <c r="I427" s="140" t="s">
        <v>932</v>
      </c>
      <c r="J427" s="141" t="s">
        <v>933</v>
      </c>
      <c r="K427" s="140">
        <v>-8189</v>
      </c>
      <c r="L427" s="140" t="s">
        <v>4502</v>
      </c>
      <c r="M427" s="141" t="s">
        <v>2324</v>
      </c>
      <c r="N427" s="141"/>
      <c r="O427" s="142" t="s">
        <v>931</v>
      </c>
      <c r="P427" s="142" t="s">
        <v>4535</v>
      </c>
    </row>
    <row r="428" spans="1:16" ht="13.5" thickBot="1" x14ac:dyDescent="0.25">
      <c r="A428" s="131" t="str">
        <f t="shared" si="36"/>
        <v> BRNO 27 </v>
      </c>
      <c r="B428" s="16" t="str">
        <f t="shared" si="37"/>
        <v>I</v>
      </c>
      <c r="C428" s="131">
        <f t="shared" si="38"/>
        <v>46293.449000000001</v>
      </c>
      <c r="D428" s="12" t="str">
        <f t="shared" si="39"/>
        <v>vis</v>
      </c>
      <c r="E428" s="139">
        <f>VLOOKUP(C428,'Active 1'!C$21:E$973,3,FALSE)</f>
        <v>-13032.010792959774</v>
      </c>
      <c r="F428" s="16" t="s">
        <v>1907</v>
      </c>
      <c r="G428" s="12" t="str">
        <f t="shared" si="40"/>
        <v>46293.449</v>
      </c>
      <c r="H428" s="131">
        <f t="shared" si="41"/>
        <v>-8154</v>
      </c>
      <c r="I428" s="140" t="s">
        <v>934</v>
      </c>
      <c r="J428" s="141" t="s">
        <v>935</v>
      </c>
      <c r="K428" s="140">
        <v>-8154</v>
      </c>
      <c r="L428" s="140" t="s">
        <v>4499</v>
      </c>
      <c r="M428" s="141" t="s">
        <v>2324</v>
      </c>
      <c r="N428" s="141"/>
      <c r="O428" s="142" t="s">
        <v>936</v>
      </c>
      <c r="P428" s="142" t="s">
        <v>4535</v>
      </c>
    </row>
    <row r="429" spans="1:16" ht="13.5" thickBot="1" x14ac:dyDescent="0.25">
      <c r="A429" s="131" t="str">
        <f t="shared" si="36"/>
        <v> BRNO 27 </v>
      </c>
      <c r="B429" s="16" t="str">
        <f t="shared" si="37"/>
        <v>I</v>
      </c>
      <c r="C429" s="131">
        <f t="shared" si="38"/>
        <v>46293.449000000001</v>
      </c>
      <c r="D429" s="12" t="str">
        <f t="shared" si="39"/>
        <v>vis</v>
      </c>
      <c r="E429" s="139">
        <f>VLOOKUP(C429,'Active 1'!C$21:E$973,3,FALSE)</f>
        <v>-13032.010792959774</v>
      </c>
      <c r="F429" s="16" t="s">
        <v>1907</v>
      </c>
      <c r="G429" s="12" t="str">
        <f t="shared" si="40"/>
        <v>46293.449</v>
      </c>
      <c r="H429" s="131">
        <f t="shared" si="41"/>
        <v>-8154</v>
      </c>
      <c r="I429" s="140" t="s">
        <v>934</v>
      </c>
      <c r="J429" s="141" t="s">
        <v>935</v>
      </c>
      <c r="K429" s="140">
        <v>-8154</v>
      </c>
      <c r="L429" s="140" t="s">
        <v>4499</v>
      </c>
      <c r="M429" s="141" t="s">
        <v>2324</v>
      </c>
      <c r="N429" s="141"/>
      <c r="O429" s="142" t="s">
        <v>937</v>
      </c>
      <c r="P429" s="142" t="s">
        <v>4535</v>
      </c>
    </row>
    <row r="430" spans="1:16" ht="13.5" thickBot="1" x14ac:dyDescent="0.25">
      <c r="A430" s="131" t="str">
        <f t="shared" si="36"/>
        <v> BRNO 27 </v>
      </c>
      <c r="B430" s="16" t="str">
        <f t="shared" si="37"/>
        <v>I</v>
      </c>
      <c r="C430" s="131">
        <f t="shared" si="38"/>
        <v>46293.449000000001</v>
      </c>
      <c r="D430" s="12" t="str">
        <f t="shared" si="39"/>
        <v>vis</v>
      </c>
      <c r="E430" s="139">
        <f>VLOOKUP(C430,'Active 1'!C$21:E$973,3,FALSE)</f>
        <v>-13032.010792959774</v>
      </c>
      <c r="F430" s="16" t="s">
        <v>1907</v>
      </c>
      <c r="G430" s="12" t="str">
        <f t="shared" si="40"/>
        <v>46293.449</v>
      </c>
      <c r="H430" s="131">
        <f t="shared" si="41"/>
        <v>-8154</v>
      </c>
      <c r="I430" s="140" t="s">
        <v>934</v>
      </c>
      <c r="J430" s="141" t="s">
        <v>935</v>
      </c>
      <c r="K430" s="140">
        <v>-8154</v>
      </c>
      <c r="L430" s="140" t="s">
        <v>4499</v>
      </c>
      <c r="M430" s="141" t="s">
        <v>2324</v>
      </c>
      <c r="N430" s="141"/>
      <c r="O430" s="142" t="s">
        <v>938</v>
      </c>
      <c r="P430" s="142" t="s">
        <v>4535</v>
      </c>
    </row>
    <row r="431" spans="1:16" ht="13.5" thickBot="1" x14ac:dyDescent="0.25">
      <c r="A431" s="131" t="str">
        <f t="shared" si="36"/>
        <v> BRNO 27 </v>
      </c>
      <c r="B431" s="16" t="str">
        <f t="shared" si="37"/>
        <v>I</v>
      </c>
      <c r="C431" s="131">
        <f t="shared" si="38"/>
        <v>46293.45</v>
      </c>
      <c r="D431" s="12" t="str">
        <f t="shared" si="39"/>
        <v>vis</v>
      </c>
      <c r="E431" s="139">
        <f>VLOOKUP(C431,'Active 1'!C$21:E$973,3,FALSE)</f>
        <v>-13032.009202953921</v>
      </c>
      <c r="F431" s="16" t="s">
        <v>1907</v>
      </c>
      <c r="G431" s="12" t="str">
        <f t="shared" si="40"/>
        <v>46293.450</v>
      </c>
      <c r="H431" s="131">
        <f t="shared" si="41"/>
        <v>-8154</v>
      </c>
      <c r="I431" s="140" t="s">
        <v>939</v>
      </c>
      <c r="J431" s="141" t="s">
        <v>940</v>
      </c>
      <c r="K431" s="140">
        <v>-8154</v>
      </c>
      <c r="L431" s="140" t="s">
        <v>4541</v>
      </c>
      <c r="M431" s="141" t="s">
        <v>2324</v>
      </c>
      <c r="N431" s="141"/>
      <c r="O431" s="142" t="s">
        <v>941</v>
      </c>
      <c r="P431" s="142" t="s">
        <v>4535</v>
      </c>
    </row>
    <row r="432" spans="1:16" ht="13.5" thickBot="1" x14ac:dyDescent="0.25">
      <c r="A432" s="131" t="str">
        <f t="shared" si="36"/>
        <v> BRNO 27 </v>
      </c>
      <c r="B432" s="16" t="str">
        <f t="shared" si="37"/>
        <v>I</v>
      </c>
      <c r="C432" s="131">
        <f t="shared" si="38"/>
        <v>46293.451000000001</v>
      </c>
      <c r="D432" s="12" t="str">
        <f t="shared" si="39"/>
        <v>vis</v>
      </c>
      <c r="E432" s="139">
        <f>VLOOKUP(C432,'Active 1'!C$21:E$973,3,FALSE)</f>
        <v>-13032.007612948055</v>
      </c>
      <c r="F432" s="16" t="s">
        <v>1907</v>
      </c>
      <c r="G432" s="12" t="str">
        <f t="shared" si="40"/>
        <v>46293.451</v>
      </c>
      <c r="H432" s="131">
        <f t="shared" si="41"/>
        <v>-8154</v>
      </c>
      <c r="I432" s="140" t="s">
        <v>942</v>
      </c>
      <c r="J432" s="141" t="s">
        <v>943</v>
      </c>
      <c r="K432" s="140">
        <v>-8154</v>
      </c>
      <c r="L432" s="140" t="s">
        <v>4502</v>
      </c>
      <c r="M432" s="141" t="s">
        <v>2324</v>
      </c>
      <c r="N432" s="141"/>
      <c r="O432" s="142" t="s">
        <v>944</v>
      </c>
      <c r="P432" s="142" t="s">
        <v>4535</v>
      </c>
    </row>
    <row r="433" spans="1:16" ht="13.5" thickBot="1" x14ac:dyDescent="0.25">
      <c r="A433" s="131" t="str">
        <f t="shared" si="36"/>
        <v> BRNO 27 </v>
      </c>
      <c r="B433" s="16" t="str">
        <f t="shared" si="37"/>
        <v>I</v>
      </c>
      <c r="C433" s="131">
        <f t="shared" si="38"/>
        <v>46293.453000000001</v>
      </c>
      <c r="D433" s="12" t="str">
        <f t="shared" si="39"/>
        <v>vis</v>
      </c>
      <c r="E433" s="139">
        <f>VLOOKUP(C433,'Active 1'!C$21:E$973,3,FALSE)</f>
        <v>-13032.004432936335</v>
      </c>
      <c r="F433" s="16" t="s">
        <v>1907</v>
      </c>
      <c r="G433" s="12" t="str">
        <f t="shared" si="40"/>
        <v>46293.453</v>
      </c>
      <c r="H433" s="131">
        <f t="shared" si="41"/>
        <v>-8154</v>
      </c>
      <c r="I433" s="140" t="s">
        <v>945</v>
      </c>
      <c r="J433" s="141" t="s">
        <v>946</v>
      </c>
      <c r="K433" s="140">
        <v>-8154</v>
      </c>
      <c r="L433" s="140" t="s">
        <v>4507</v>
      </c>
      <c r="M433" s="141" t="s">
        <v>2324</v>
      </c>
      <c r="N433" s="141"/>
      <c r="O433" s="142" t="s">
        <v>947</v>
      </c>
      <c r="P433" s="142" t="s">
        <v>4535</v>
      </c>
    </row>
    <row r="434" spans="1:16" ht="13.5" thickBot="1" x14ac:dyDescent="0.25">
      <c r="A434" s="131" t="str">
        <f t="shared" si="36"/>
        <v> BRNO 27 </v>
      </c>
      <c r="B434" s="16" t="str">
        <f t="shared" si="37"/>
        <v>I</v>
      </c>
      <c r="C434" s="131">
        <f t="shared" si="38"/>
        <v>46293.455999999998</v>
      </c>
      <c r="D434" s="12" t="str">
        <f t="shared" si="39"/>
        <v>vis</v>
      </c>
      <c r="E434" s="139">
        <f>VLOOKUP(C434,'Active 1'!C$21:E$973,3,FALSE)</f>
        <v>-13031.999662918763</v>
      </c>
      <c r="F434" s="16" t="s">
        <v>1907</v>
      </c>
      <c r="G434" s="12" t="str">
        <f t="shared" si="40"/>
        <v>46293.456</v>
      </c>
      <c r="H434" s="131">
        <f t="shared" si="41"/>
        <v>-8154</v>
      </c>
      <c r="I434" s="140" t="s">
        <v>948</v>
      </c>
      <c r="J434" s="141" t="s">
        <v>949</v>
      </c>
      <c r="K434" s="140">
        <v>-8154</v>
      </c>
      <c r="L434" s="140" t="s">
        <v>4545</v>
      </c>
      <c r="M434" s="141" t="s">
        <v>2324</v>
      </c>
      <c r="N434" s="141"/>
      <c r="O434" s="142" t="s">
        <v>4542</v>
      </c>
      <c r="P434" s="142" t="s">
        <v>4535</v>
      </c>
    </row>
    <row r="435" spans="1:16" ht="13.5" thickBot="1" x14ac:dyDescent="0.25">
      <c r="A435" s="131" t="str">
        <f t="shared" si="36"/>
        <v> BRNO 27 </v>
      </c>
      <c r="B435" s="16" t="str">
        <f t="shared" si="37"/>
        <v>I</v>
      </c>
      <c r="C435" s="131">
        <f t="shared" si="38"/>
        <v>46293.455999999998</v>
      </c>
      <c r="D435" s="12" t="str">
        <f t="shared" si="39"/>
        <v>vis</v>
      </c>
      <c r="E435" s="139">
        <f>VLOOKUP(C435,'Active 1'!C$21:E$973,3,FALSE)</f>
        <v>-13031.999662918763</v>
      </c>
      <c r="F435" s="16" t="s">
        <v>1907</v>
      </c>
      <c r="G435" s="12" t="str">
        <f t="shared" si="40"/>
        <v>46293.456</v>
      </c>
      <c r="H435" s="131">
        <f t="shared" si="41"/>
        <v>-8154</v>
      </c>
      <c r="I435" s="140" t="s">
        <v>948</v>
      </c>
      <c r="J435" s="141" t="s">
        <v>949</v>
      </c>
      <c r="K435" s="140">
        <v>-8154</v>
      </c>
      <c r="L435" s="140" t="s">
        <v>4545</v>
      </c>
      <c r="M435" s="141" t="s">
        <v>2324</v>
      </c>
      <c r="N435" s="141"/>
      <c r="O435" s="142" t="s">
        <v>950</v>
      </c>
      <c r="P435" s="142" t="s">
        <v>4535</v>
      </c>
    </row>
    <row r="436" spans="1:16" ht="13.5" thickBot="1" x14ac:dyDescent="0.25">
      <c r="A436" s="131" t="str">
        <f t="shared" si="36"/>
        <v> BRNO 27 </v>
      </c>
      <c r="B436" s="16" t="str">
        <f t="shared" si="37"/>
        <v>I</v>
      </c>
      <c r="C436" s="131">
        <f t="shared" si="38"/>
        <v>46293.457000000002</v>
      </c>
      <c r="D436" s="12" t="str">
        <f t="shared" si="39"/>
        <v>vis</v>
      </c>
      <c r="E436" s="139">
        <f>VLOOKUP(C436,'Active 1'!C$21:E$973,3,FALSE)</f>
        <v>-13031.998072912898</v>
      </c>
      <c r="F436" s="16" t="s">
        <v>1907</v>
      </c>
      <c r="G436" s="12" t="str">
        <f t="shared" si="40"/>
        <v>46293.457</v>
      </c>
      <c r="H436" s="131">
        <f t="shared" si="41"/>
        <v>-8154</v>
      </c>
      <c r="I436" s="140" t="s">
        <v>1802</v>
      </c>
      <c r="J436" s="141" t="s">
        <v>1803</v>
      </c>
      <c r="K436" s="140">
        <v>-8154</v>
      </c>
      <c r="L436" s="140" t="s">
        <v>1804</v>
      </c>
      <c r="M436" s="141" t="s">
        <v>2324</v>
      </c>
      <c r="N436" s="141"/>
      <c r="O436" s="142" t="s">
        <v>1805</v>
      </c>
      <c r="P436" s="142" t="s">
        <v>4535</v>
      </c>
    </row>
    <row r="437" spans="1:16" ht="13.5" thickBot="1" x14ac:dyDescent="0.25">
      <c r="A437" s="131" t="str">
        <f t="shared" si="36"/>
        <v> BRNO 27 </v>
      </c>
      <c r="B437" s="16" t="str">
        <f t="shared" si="37"/>
        <v>I</v>
      </c>
      <c r="C437" s="131">
        <f t="shared" si="38"/>
        <v>46293.457999999999</v>
      </c>
      <c r="D437" s="12" t="str">
        <f t="shared" si="39"/>
        <v>vis</v>
      </c>
      <c r="E437" s="139">
        <f>VLOOKUP(C437,'Active 1'!C$21:E$973,3,FALSE)</f>
        <v>-13031.996482907045</v>
      </c>
      <c r="F437" s="16" t="s">
        <v>1907</v>
      </c>
      <c r="G437" s="12" t="str">
        <f t="shared" si="40"/>
        <v>46293.458</v>
      </c>
      <c r="H437" s="131">
        <f t="shared" si="41"/>
        <v>-8154</v>
      </c>
      <c r="I437" s="140" t="s">
        <v>1806</v>
      </c>
      <c r="J437" s="141" t="s">
        <v>1807</v>
      </c>
      <c r="K437" s="140">
        <v>-8154</v>
      </c>
      <c r="L437" s="140" t="s">
        <v>1808</v>
      </c>
      <c r="M437" s="141" t="s">
        <v>2324</v>
      </c>
      <c r="N437" s="141"/>
      <c r="O437" s="142" t="s">
        <v>4546</v>
      </c>
      <c r="P437" s="142" t="s">
        <v>4535</v>
      </c>
    </row>
    <row r="438" spans="1:16" ht="13.5" thickBot="1" x14ac:dyDescent="0.25">
      <c r="A438" s="131" t="str">
        <f t="shared" si="36"/>
        <v> BRNO 27 </v>
      </c>
      <c r="B438" s="16" t="str">
        <f t="shared" si="37"/>
        <v>I</v>
      </c>
      <c r="C438" s="131">
        <f t="shared" si="38"/>
        <v>46293.46</v>
      </c>
      <c r="D438" s="12" t="str">
        <f t="shared" si="39"/>
        <v>vis</v>
      </c>
      <c r="E438" s="139">
        <f>VLOOKUP(C438,'Active 1'!C$21:E$973,3,FALSE)</f>
        <v>-13031.993302895326</v>
      </c>
      <c r="F438" s="16" t="s">
        <v>1907</v>
      </c>
      <c r="G438" s="12" t="str">
        <f t="shared" si="40"/>
        <v>46293.460</v>
      </c>
      <c r="H438" s="131">
        <f t="shared" si="41"/>
        <v>-8154</v>
      </c>
      <c r="I438" s="140" t="s">
        <v>1809</v>
      </c>
      <c r="J438" s="141" t="s">
        <v>1810</v>
      </c>
      <c r="K438" s="140">
        <v>-8154</v>
      </c>
      <c r="L438" s="140" t="s">
        <v>1811</v>
      </c>
      <c r="M438" s="141" t="s">
        <v>2324</v>
      </c>
      <c r="N438" s="141"/>
      <c r="O438" s="142" t="s">
        <v>1812</v>
      </c>
      <c r="P438" s="142" t="s">
        <v>4535</v>
      </c>
    </row>
    <row r="439" spans="1:16" ht="13.5" thickBot="1" x14ac:dyDescent="0.25">
      <c r="A439" s="131" t="str">
        <f t="shared" si="36"/>
        <v> BRNO 27 </v>
      </c>
      <c r="B439" s="16" t="str">
        <f t="shared" si="37"/>
        <v>I</v>
      </c>
      <c r="C439" s="131">
        <f t="shared" si="38"/>
        <v>46293.46</v>
      </c>
      <c r="D439" s="12" t="str">
        <f t="shared" si="39"/>
        <v>vis</v>
      </c>
      <c r="E439" s="139">
        <f>VLOOKUP(C439,'Active 1'!C$21:E$973,3,FALSE)</f>
        <v>-13031.993302895326</v>
      </c>
      <c r="F439" s="16" t="s">
        <v>1907</v>
      </c>
      <c r="G439" s="12" t="str">
        <f t="shared" si="40"/>
        <v>46293.460</v>
      </c>
      <c r="H439" s="131">
        <f t="shared" si="41"/>
        <v>-8154</v>
      </c>
      <c r="I439" s="140" t="s">
        <v>1809</v>
      </c>
      <c r="J439" s="141" t="s">
        <v>1810</v>
      </c>
      <c r="K439" s="140">
        <v>-8154</v>
      </c>
      <c r="L439" s="140" t="s">
        <v>1811</v>
      </c>
      <c r="M439" s="141" t="s">
        <v>2324</v>
      </c>
      <c r="N439" s="141"/>
      <c r="O439" s="142" t="s">
        <v>1813</v>
      </c>
      <c r="P439" s="142" t="s">
        <v>4535</v>
      </c>
    </row>
    <row r="440" spans="1:16" ht="13.5" thickBot="1" x14ac:dyDescent="0.25">
      <c r="A440" s="131" t="str">
        <f t="shared" si="36"/>
        <v> BRNO 27 </v>
      </c>
      <c r="B440" s="16" t="str">
        <f t="shared" si="37"/>
        <v>I</v>
      </c>
      <c r="C440" s="131">
        <f t="shared" si="38"/>
        <v>46293.464</v>
      </c>
      <c r="D440" s="12" t="str">
        <f t="shared" si="39"/>
        <v>vis</v>
      </c>
      <c r="E440" s="139">
        <f>VLOOKUP(C440,'Active 1'!C$21:E$973,3,FALSE)</f>
        <v>-13031.986942871887</v>
      </c>
      <c r="F440" s="16" t="s">
        <v>1907</v>
      </c>
      <c r="G440" s="12" t="str">
        <f t="shared" si="40"/>
        <v>46293.464</v>
      </c>
      <c r="H440" s="131">
        <f t="shared" si="41"/>
        <v>-8154</v>
      </c>
      <c r="I440" s="140" t="s">
        <v>1814</v>
      </c>
      <c r="J440" s="141" t="s">
        <v>1815</v>
      </c>
      <c r="K440" s="140">
        <v>-8154</v>
      </c>
      <c r="L440" s="140" t="s">
        <v>1816</v>
      </c>
      <c r="M440" s="141" t="s">
        <v>2324</v>
      </c>
      <c r="N440" s="141"/>
      <c r="O440" s="142" t="s">
        <v>1817</v>
      </c>
      <c r="P440" s="142" t="s">
        <v>4535</v>
      </c>
    </row>
    <row r="441" spans="1:16" ht="13.5" thickBot="1" x14ac:dyDescent="0.25">
      <c r="A441" s="131" t="str">
        <f t="shared" si="36"/>
        <v>IBVS 3078 </v>
      </c>
      <c r="B441" s="16" t="str">
        <f t="shared" si="37"/>
        <v>I</v>
      </c>
      <c r="C441" s="131">
        <f t="shared" si="38"/>
        <v>46298.4807</v>
      </c>
      <c r="D441" s="12" t="str">
        <f t="shared" si="39"/>
        <v>vis</v>
      </c>
      <c r="E441" s="139">
        <f>VLOOKUP(C441,'Active 1'!C$21:E$973,3,FALSE)</f>
        <v>-13024.010360478182</v>
      </c>
      <c r="F441" s="16" t="s">
        <v>1907</v>
      </c>
      <c r="G441" s="12" t="str">
        <f t="shared" si="40"/>
        <v>46298.4807</v>
      </c>
      <c r="H441" s="131">
        <f t="shared" si="41"/>
        <v>-8146</v>
      </c>
      <c r="I441" s="140" t="s">
        <v>1818</v>
      </c>
      <c r="J441" s="141" t="s">
        <v>1819</v>
      </c>
      <c r="K441" s="140">
        <v>-8146</v>
      </c>
      <c r="L441" s="140" t="s">
        <v>1820</v>
      </c>
      <c r="M441" s="141" t="s">
        <v>2477</v>
      </c>
      <c r="N441" s="141" t="s">
        <v>2478</v>
      </c>
      <c r="O441" s="142" t="s">
        <v>1821</v>
      </c>
      <c r="P441" s="143" t="s">
        <v>1822</v>
      </c>
    </row>
    <row r="442" spans="1:16" ht="13.5" thickBot="1" x14ac:dyDescent="0.25">
      <c r="A442" s="131" t="str">
        <f t="shared" si="36"/>
        <v> BRNO 27 </v>
      </c>
      <c r="B442" s="16" t="str">
        <f t="shared" si="37"/>
        <v>I</v>
      </c>
      <c r="C442" s="131">
        <f t="shared" si="38"/>
        <v>46300.37</v>
      </c>
      <c r="D442" s="12" t="str">
        <f t="shared" si="39"/>
        <v>vis</v>
      </c>
      <c r="E442" s="139">
        <f>VLOOKUP(C442,'Active 1'!C$21:E$973,3,FALSE)</f>
        <v>-13021.006362408445</v>
      </c>
      <c r="F442" s="16" t="s">
        <v>1907</v>
      </c>
      <c r="G442" s="12" t="str">
        <f t="shared" si="40"/>
        <v>46300.370</v>
      </c>
      <c r="H442" s="131">
        <f t="shared" si="41"/>
        <v>-8143</v>
      </c>
      <c r="I442" s="140" t="s">
        <v>1823</v>
      </c>
      <c r="J442" s="141" t="s">
        <v>1824</v>
      </c>
      <c r="K442" s="140">
        <v>-8143</v>
      </c>
      <c r="L442" s="140" t="s">
        <v>4479</v>
      </c>
      <c r="M442" s="141" t="s">
        <v>2324</v>
      </c>
      <c r="N442" s="141"/>
      <c r="O442" s="142" t="s">
        <v>1825</v>
      </c>
      <c r="P442" s="142" t="s">
        <v>4535</v>
      </c>
    </row>
    <row r="443" spans="1:16" ht="13.5" thickBot="1" x14ac:dyDescent="0.25">
      <c r="A443" s="131" t="str">
        <f t="shared" si="36"/>
        <v> BRNO 27 </v>
      </c>
      <c r="B443" s="16" t="str">
        <f t="shared" si="37"/>
        <v>I</v>
      </c>
      <c r="C443" s="131">
        <f t="shared" si="38"/>
        <v>46300.37</v>
      </c>
      <c r="D443" s="12" t="str">
        <f t="shared" si="39"/>
        <v>vis</v>
      </c>
      <c r="E443" s="139">
        <f>VLOOKUP(C443,'Active 1'!C$21:E$973,3,FALSE)</f>
        <v>-13021.006362408445</v>
      </c>
      <c r="F443" s="16" t="s">
        <v>1907</v>
      </c>
      <c r="G443" s="12" t="str">
        <f t="shared" si="40"/>
        <v>46300.370</v>
      </c>
      <c r="H443" s="131">
        <f t="shared" si="41"/>
        <v>-8143</v>
      </c>
      <c r="I443" s="140" t="s">
        <v>1823</v>
      </c>
      <c r="J443" s="141" t="s">
        <v>1824</v>
      </c>
      <c r="K443" s="140">
        <v>-8143</v>
      </c>
      <c r="L443" s="140" t="s">
        <v>4479</v>
      </c>
      <c r="M443" s="141" t="s">
        <v>2324</v>
      </c>
      <c r="N443" s="141"/>
      <c r="O443" s="142" t="s">
        <v>1826</v>
      </c>
      <c r="P443" s="142" t="s">
        <v>4535</v>
      </c>
    </row>
    <row r="444" spans="1:16" ht="13.5" thickBot="1" x14ac:dyDescent="0.25">
      <c r="A444" s="131" t="str">
        <f t="shared" si="36"/>
        <v> BRNO 27 </v>
      </c>
      <c r="B444" s="16" t="str">
        <f t="shared" si="37"/>
        <v>I</v>
      </c>
      <c r="C444" s="131">
        <f t="shared" si="38"/>
        <v>46300.373</v>
      </c>
      <c r="D444" s="12" t="str">
        <f t="shared" si="39"/>
        <v>vis</v>
      </c>
      <c r="E444" s="139">
        <f>VLOOKUP(C444,'Active 1'!C$21:E$973,3,FALSE)</f>
        <v>-13021.001592390872</v>
      </c>
      <c r="F444" s="16" t="s">
        <v>1907</v>
      </c>
      <c r="G444" s="12" t="str">
        <f t="shared" si="40"/>
        <v>46300.373</v>
      </c>
      <c r="H444" s="131">
        <f t="shared" si="41"/>
        <v>-8143</v>
      </c>
      <c r="I444" s="140" t="s">
        <v>1827</v>
      </c>
      <c r="J444" s="141" t="s">
        <v>1828</v>
      </c>
      <c r="K444" s="140">
        <v>-8143</v>
      </c>
      <c r="L444" s="140" t="s">
        <v>930</v>
      </c>
      <c r="M444" s="141" t="s">
        <v>2324</v>
      </c>
      <c r="N444" s="141"/>
      <c r="O444" s="142" t="s">
        <v>1829</v>
      </c>
      <c r="P444" s="142" t="s">
        <v>4535</v>
      </c>
    </row>
    <row r="445" spans="1:16" ht="13.5" thickBot="1" x14ac:dyDescent="0.25">
      <c r="A445" s="131" t="str">
        <f t="shared" si="36"/>
        <v> BRNO 27 </v>
      </c>
      <c r="B445" s="16" t="str">
        <f t="shared" si="37"/>
        <v>I</v>
      </c>
      <c r="C445" s="131">
        <f t="shared" si="38"/>
        <v>46300.373</v>
      </c>
      <c r="D445" s="12" t="str">
        <f t="shared" si="39"/>
        <v>vis</v>
      </c>
      <c r="E445" s="139">
        <f>VLOOKUP(C445,'Active 1'!C$21:E$973,3,FALSE)</f>
        <v>-13021.001592390872</v>
      </c>
      <c r="F445" s="16" t="s">
        <v>1907</v>
      </c>
      <c r="G445" s="12" t="str">
        <f t="shared" si="40"/>
        <v>46300.373</v>
      </c>
      <c r="H445" s="131">
        <f t="shared" si="41"/>
        <v>-8143</v>
      </c>
      <c r="I445" s="140" t="s">
        <v>1827</v>
      </c>
      <c r="J445" s="141" t="s">
        <v>1828</v>
      </c>
      <c r="K445" s="140">
        <v>-8143</v>
      </c>
      <c r="L445" s="140" t="s">
        <v>930</v>
      </c>
      <c r="M445" s="141" t="s">
        <v>2324</v>
      </c>
      <c r="N445" s="141"/>
      <c r="O445" s="142" t="s">
        <v>566</v>
      </c>
      <c r="P445" s="142" t="s">
        <v>4535</v>
      </c>
    </row>
    <row r="446" spans="1:16" ht="13.5" thickBot="1" x14ac:dyDescent="0.25">
      <c r="A446" s="131" t="str">
        <f t="shared" si="36"/>
        <v> BRNO 27 </v>
      </c>
      <c r="B446" s="16" t="str">
        <f t="shared" si="37"/>
        <v>I</v>
      </c>
      <c r="C446" s="131">
        <f t="shared" si="38"/>
        <v>46300.374000000003</v>
      </c>
      <c r="D446" s="12" t="str">
        <f t="shared" si="39"/>
        <v>vis</v>
      </c>
      <c r="E446" s="139">
        <f>VLOOKUP(C446,'Active 1'!C$21:E$973,3,FALSE)</f>
        <v>-13021.000002385006</v>
      </c>
      <c r="F446" s="16" t="s">
        <v>1907</v>
      </c>
      <c r="G446" s="12" t="str">
        <f t="shared" si="40"/>
        <v>46300.374</v>
      </c>
      <c r="H446" s="131">
        <f t="shared" si="41"/>
        <v>-8143</v>
      </c>
      <c r="I446" s="140" t="s">
        <v>1830</v>
      </c>
      <c r="J446" s="141" t="s">
        <v>1831</v>
      </c>
      <c r="K446" s="140">
        <v>-8143</v>
      </c>
      <c r="L446" s="140" t="s">
        <v>4545</v>
      </c>
      <c r="M446" s="141" t="s">
        <v>2324</v>
      </c>
      <c r="N446" s="141"/>
      <c r="O446" s="142" t="s">
        <v>944</v>
      </c>
      <c r="P446" s="142" t="s">
        <v>4535</v>
      </c>
    </row>
    <row r="447" spans="1:16" ht="13.5" thickBot="1" x14ac:dyDescent="0.25">
      <c r="A447" s="131" t="str">
        <f t="shared" si="36"/>
        <v> BRNO 27 </v>
      </c>
      <c r="B447" s="16" t="str">
        <f t="shared" si="37"/>
        <v>I</v>
      </c>
      <c r="C447" s="131">
        <f t="shared" si="38"/>
        <v>46300.374000000003</v>
      </c>
      <c r="D447" s="12" t="str">
        <f t="shared" si="39"/>
        <v>vis</v>
      </c>
      <c r="E447" s="139">
        <f>VLOOKUP(C447,'Active 1'!C$21:E$973,3,FALSE)</f>
        <v>-13021.000002385006</v>
      </c>
      <c r="F447" s="16" t="s">
        <v>1907</v>
      </c>
      <c r="G447" s="12" t="str">
        <f t="shared" si="40"/>
        <v>46300.374</v>
      </c>
      <c r="H447" s="131">
        <f t="shared" si="41"/>
        <v>-8143</v>
      </c>
      <c r="I447" s="140" t="s">
        <v>1830</v>
      </c>
      <c r="J447" s="141" t="s">
        <v>1831</v>
      </c>
      <c r="K447" s="140">
        <v>-8143</v>
      </c>
      <c r="L447" s="140" t="s">
        <v>4545</v>
      </c>
      <c r="M447" s="141" t="s">
        <v>2324</v>
      </c>
      <c r="N447" s="141"/>
      <c r="O447" s="142" t="s">
        <v>1832</v>
      </c>
      <c r="P447" s="142" t="s">
        <v>4535</v>
      </c>
    </row>
    <row r="448" spans="1:16" ht="13.5" thickBot="1" x14ac:dyDescent="0.25">
      <c r="A448" s="131" t="str">
        <f t="shared" si="36"/>
        <v> BRNO 27 </v>
      </c>
      <c r="B448" s="16" t="str">
        <f t="shared" si="37"/>
        <v>I</v>
      </c>
      <c r="C448" s="131">
        <f t="shared" si="38"/>
        <v>46300.374000000003</v>
      </c>
      <c r="D448" s="12" t="str">
        <f t="shared" si="39"/>
        <v>vis</v>
      </c>
      <c r="E448" s="139">
        <f>VLOOKUP(C448,'Active 1'!C$21:E$973,3,FALSE)</f>
        <v>-13021.000002385006</v>
      </c>
      <c r="F448" s="16" t="s">
        <v>1907</v>
      </c>
      <c r="G448" s="12" t="str">
        <f t="shared" si="40"/>
        <v>46300.374</v>
      </c>
      <c r="H448" s="131">
        <f t="shared" si="41"/>
        <v>-8143</v>
      </c>
      <c r="I448" s="140" t="s">
        <v>1830</v>
      </c>
      <c r="J448" s="141" t="s">
        <v>1831</v>
      </c>
      <c r="K448" s="140">
        <v>-8143</v>
      </c>
      <c r="L448" s="140" t="s">
        <v>4545</v>
      </c>
      <c r="M448" s="141" t="s">
        <v>2324</v>
      </c>
      <c r="N448" s="141"/>
      <c r="O448" s="142" t="s">
        <v>1833</v>
      </c>
      <c r="P448" s="142" t="s">
        <v>4535</v>
      </c>
    </row>
    <row r="449" spans="1:16" ht="13.5" thickBot="1" x14ac:dyDescent="0.25">
      <c r="A449" s="131" t="str">
        <f t="shared" si="36"/>
        <v> BRNO 27 </v>
      </c>
      <c r="B449" s="16" t="str">
        <f t="shared" si="37"/>
        <v>I</v>
      </c>
      <c r="C449" s="131">
        <f t="shared" si="38"/>
        <v>46300.375</v>
      </c>
      <c r="D449" s="12" t="str">
        <f t="shared" si="39"/>
        <v>vis</v>
      </c>
      <c r="E449" s="139">
        <f>VLOOKUP(C449,'Active 1'!C$21:E$973,3,FALSE)</f>
        <v>-13020.998412379153</v>
      </c>
      <c r="F449" s="16" t="s">
        <v>1907</v>
      </c>
      <c r="G449" s="12" t="str">
        <f t="shared" si="40"/>
        <v>46300.375</v>
      </c>
      <c r="H449" s="131">
        <f t="shared" si="41"/>
        <v>-8143</v>
      </c>
      <c r="I449" s="140" t="s">
        <v>1834</v>
      </c>
      <c r="J449" s="141" t="s">
        <v>1835</v>
      </c>
      <c r="K449" s="140">
        <v>-8143</v>
      </c>
      <c r="L449" s="140" t="s">
        <v>1804</v>
      </c>
      <c r="M449" s="141" t="s">
        <v>2324</v>
      </c>
      <c r="N449" s="141"/>
      <c r="O449" s="142" t="s">
        <v>1836</v>
      </c>
      <c r="P449" s="142" t="s">
        <v>4535</v>
      </c>
    </row>
    <row r="450" spans="1:16" ht="13.5" thickBot="1" x14ac:dyDescent="0.25">
      <c r="A450" s="131" t="str">
        <f t="shared" si="36"/>
        <v> BRNO 27 </v>
      </c>
      <c r="B450" s="16" t="str">
        <f t="shared" si="37"/>
        <v>I</v>
      </c>
      <c r="C450" s="131">
        <f t="shared" si="38"/>
        <v>46300.375999999997</v>
      </c>
      <c r="D450" s="12" t="str">
        <f t="shared" si="39"/>
        <v>vis</v>
      </c>
      <c r="E450" s="139">
        <f>VLOOKUP(C450,'Active 1'!C$21:E$973,3,FALSE)</f>
        <v>-13020.996822373299</v>
      </c>
      <c r="F450" s="16" t="s">
        <v>1907</v>
      </c>
      <c r="G450" s="12" t="str">
        <f t="shared" si="40"/>
        <v>46300.376</v>
      </c>
      <c r="H450" s="131">
        <f t="shared" si="41"/>
        <v>-8143</v>
      </c>
      <c r="I450" s="140" t="s">
        <v>1837</v>
      </c>
      <c r="J450" s="141" t="s">
        <v>1838</v>
      </c>
      <c r="K450" s="140">
        <v>-8143</v>
      </c>
      <c r="L450" s="140" t="s">
        <v>1808</v>
      </c>
      <c r="M450" s="141" t="s">
        <v>2324</v>
      </c>
      <c r="N450" s="141"/>
      <c r="O450" s="142" t="s">
        <v>1839</v>
      </c>
      <c r="P450" s="142" t="s">
        <v>4535</v>
      </c>
    </row>
    <row r="451" spans="1:16" ht="13.5" thickBot="1" x14ac:dyDescent="0.25">
      <c r="A451" s="131" t="str">
        <f t="shared" si="36"/>
        <v> BRNO 27 </v>
      </c>
      <c r="B451" s="16" t="str">
        <f t="shared" si="37"/>
        <v>I</v>
      </c>
      <c r="C451" s="131">
        <f t="shared" si="38"/>
        <v>46300.377</v>
      </c>
      <c r="D451" s="12" t="str">
        <f t="shared" si="39"/>
        <v>vis</v>
      </c>
      <c r="E451" s="139">
        <f>VLOOKUP(C451,'Active 1'!C$21:E$973,3,FALSE)</f>
        <v>-13020.995232367433</v>
      </c>
      <c r="F451" s="16" t="s">
        <v>1907</v>
      </c>
      <c r="G451" s="12" t="str">
        <f t="shared" si="40"/>
        <v>46300.377</v>
      </c>
      <c r="H451" s="131">
        <f t="shared" si="41"/>
        <v>-8143</v>
      </c>
      <c r="I451" s="140" t="s">
        <v>983</v>
      </c>
      <c r="J451" s="141" t="s">
        <v>984</v>
      </c>
      <c r="K451" s="140">
        <v>-8143</v>
      </c>
      <c r="L451" s="140" t="s">
        <v>985</v>
      </c>
      <c r="M451" s="141" t="s">
        <v>2324</v>
      </c>
      <c r="N451" s="141"/>
      <c r="O451" s="142" t="s">
        <v>931</v>
      </c>
      <c r="P451" s="142" t="s">
        <v>4535</v>
      </c>
    </row>
    <row r="452" spans="1:16" ht="13.5" thickBot="1" x14ac:dyDescent="0.25">
      <c r="A452" s="131" t="str">
        <f t="shared" si="36"/>
        <v> BRNO 27 </v>
      </c>
      <c r="B452" s="16" t="str">
        <f t="shared" si="37"/>
        <v>I</v>
      </c>
      <c r="C452" s="131">
        <f t="shared" si="38"/>
        <v>46300.377</v>
      </c>
      <c r="D452" s="12" t="str">
        <f t="shared" si="39"/>
        <v>vis</v>
      </c>
      <c r="E452" s="139">
        <f>VLOOKUP(C452,'Active 1'!C$21:E$973,3,FALSE)</f>
        <v>-13020.995232367433</v>
      </c>
      <c r="F452" s="16" t="s">
        <v>1907</v>
      </c>
      <c r="G452" s="12" t="str">
        <f t="shared" si="40"/>
        <v>46300.377</v>
      </c>
      <c r="H452" s="131">
        <f t="shared" si="41"/>
        <v>-8143</v>
      </c>
      <c r="I452" s="140" t="s">
        <v>983</v>
      </c>
      <c r="J452" s="141" t="s">
        <v>984</v>
      </c>
      <c r="K452" s="140">
        <v>-8143</v>
      </c>
      <c r="L452" s="140" t="s">
        <v>985</v>
      </c>
      <c r="M452" s="141" t="s">
        <v>2324</v>
      </c>
      <c r="N452" s="141"/>
      <c r="O452" s="142" t="s">
        <v>986</v>
      </c>
      <c r="P452" s="142" t="s">
        <v>4535</v>
      </c>
    </row>
    <row r="453" spans="1:16" ht="13.5" thickBot="1" x14ac:dyDescent="0.25">
      <c r="A453" s="131" t="str">
        <f t="shared" si="36"/>
        <v> BRNO 27 </v>
      </c>
      <c r="B453" s="16" t="str">
        <f t="shared" si="37"/>
        <v>I</v>
      </c>
      <c r="C453" s="131">
        <f t="shared" si="38"/>
        <v>46300.377999999997</v>
      </c>
      <c r="D453" s="12" t="str">
        <f t="shared" si="39"/>
        <v>vis</v>
      </c>
      <c r="E453" s="139">
        <f>VLOOKUP(C453,'Active 1'!C$21:E$973,3,FALSE)</f>
        <v>-13020.99364236158</v>
      </c>
      <c r="F453" s="16" t="s">
        <v>1907</v>
      </c>
      <c r="G453" s="12" t="str">
        <f t="shared" si="40"/>
        <v>46300.378</v>
      </c>
      <c r="H453" s="131">
        <f t="shared" si="41"/>
        <v>-8143</v>
      </c>
      <c r="I453" s="140" t="s">
        <v>987</v>
      </c>
      <c r="J453" s="141" t="s">
        <v>988</v>
      </c>
      <c r="K453" s="140">
        <v>-8143</v>
      </c>
      <c r="L453" s="140" t="s">
        <v>1811</v>
      </c>
      <c r="M453" s="141" t="s">
        <v>2324</v>
      </c>
      <c r="N453" s="141"/>
      <c r="O453" s="142" t="s">
        <v>1812</v>
      </c>
      <c r="P453" s="142" t="s">
        <v>4535</v>
      </c>
    </row>
    <row r="454" spans="1:16" ht="13.5" thickBot="1" x14ac:dyDescent="0.25">
      <c r="A454" s="131" t="str">
        <f t="shared" si="36"/>
        <v> BRNO 27 </v>
      </c>
      <c r="B454" s="16" t="str">
        <f t="shared" si="37"/>
        <v>I</v>
      </c>
      <c r="C454" s="131">
        <f t="shared" si="38"/>
        <v>46300.377999999997</v>
      </c>
      <c r="D454" s="12" t="str">
        <f t="shared" si="39"/>
        <v>vis</v>
      </c>
      <c r="E454" s="139">
        <f>VLOOKUP(C454,'Active 1'!C$21:E$973,3,FALSE)</f>
        <v>-13020.99364236158</v>
      </c>
      <c r="F454" s="16" t="s">
        <v>1907</v>
      </c>
      <c r="G454" s="12" t="str">
        <f t="shared" si="40"/>
        <v>46300.378</v>
      </c>
      <c r="H454" s="131">
        <f t="shared" si="41"/>
        <v>-8143</v>
      </c>
      <c r="I454" s="140" t="s">
        <v>987</v>
      </c>
      <c r="J454" s="141" t="s">
        <v>988</v>
      </c>
      <c r="K454" s="140">
        <v>-8143</v>
      </c>
      <c r="L454" s="140" t="s">
        <v>1811</v>
      </c>
      <c r="M454" s="141" t="s">
        <v>2324</v>
      </c>
      <c r="N454" s="141"/>
      <c r="O454" s="142" t="s">
        <v>4227</v>
      </c>
      <c r="P454" s="142" t="s">
        <v>4535</v>
      </c>
    </row>
    <row r="455" spans="1:16" ht="13.5" thickBot="1" x14ac:dyDescent="0.25">
      <c r="A455" s="131" t="str">
        <f t="shared" si="36"/>
        <v> BRNO 27 </v>
      </c>
      <c r="B455" s="16" t="str">
        <f t="shared" si="37"/>
        <v>I</v>
      </c>
      <c r="C455" s="131">
        <f t="shared" si="38"/>
        <v>46300.379000000001</v>
      </c>
      <c r="D455" s="12" t="str">
        <f t="shared" si="39"/>
        <v>vis</v>
      </c>
      <c r="E455" s="139">
        <f>VLOOKUP(C455,'Active 1'!C$21:E$973,3,FALSE)</f>
        <v>-13020.992052355714</v>
      </c>
      <c r="F455" s="16" t="s">
        <v>1907</v>
      </c>
      <c r="G455" s="12" t="str">
        <f t="shared" si="40"/>
        <v>46300.379</v>
      </c>
      <c r="H455" s="131">
        <f t="shared" si="41"/>
        <v>-8143</v>
      </c>
      <c r="I455" s="140" t="s">
        <v>989</v>
      </c>
      <c r="J455" s="141" t="s">
        <v>990</v>
      </c>
      <c r="K455" s="140">
        <v>-8143</v>
      </c>
      <c r="L455" s="140" t="s">
        <v>991</v>
      </c>
      <c r="M455" s="141" t="s">
        <v>2324</v>
      </c>
      <c r="N455" s="141"/>
      <c r="O455" s="142" t="s">
        <v>950</v>
      </c>
      <c r="P455" s="142" t="s">
        <v>4535</v>
      </c>
    </row>
    <row r="456" spans="1:16" ht="13.5" thickBot="1" x14ac:dyDescent="0.25">
      <c r="A456" s="131" t="str">
        <f t="shared" si="36"/>
        <v> BRNO 27 </v>
      </c>
      <c r="B456" s="16" t="str">
        <f t="shared" si="37"/>
        <v>I</v>
      </c>
      <c r="C456" s="131">
        <f t="shared" si="38"/>
        <v>46300.381000000001</v>
      </c>
      <c r="D456" s="12" t="str">
        <f t="shared" si="39"/>
        <v>vis</v>
      </c>
      <c r="E456" s="139">
        <f>VLOOKUP(C456,'Active 1'!C$21:E$973,3,FALSE)</f>
        <v>-13020.988872343996</v>
      </c>
      <c r="F456" s="16" t="s">
        <v>1907</v>
      </c>
      <c r="G456" s="12" t="str">
        <f t="shared" si="40"/>
        <v>46300.381</v>
      </c>
      <c r="H456" s="131">
        <f t="shared" si="41"/>
        <v>-8143</v>
      </c>
      <c r="I456" s="140" t="s">
        <v>992</v>
      </c>
      <c r="J456" s="141" t="s">
        <v>993</v>
      </c>
      <c r="K456" s="140">
        <v>-8143</v>
      </c>
      <c r="L456" s="140" t="s">
        <v>4522</v>
      </c>
      <c r="M456" s="141" t="s">
        <v>2324</v>
      </c>
      <c r="N456" s="141"/>
      <c r="O456" s="142" t="s">
        <v>994</v>
      </c>
      <c r="P456" s="142" t="s">
        <v>4535</v>
      </c>
    </row>
    <row r="457" spans="1:16" ht="13.5" thickBot="1" x14ac:dyDescent="0.25">
      <c r="A457" s="131" t="str">
        <f t="shared" si="36"/>
        <v> BRNO 27 </v>
      </c>
      <c r="B457" s="16" t="str">
        <f t="shared" si="37"/>
        <v>I</v>
      </c>
      <c r="C457" s="131">
        <f t="shared" si="38"/>
        <v>46300.381999999998</v>
      </c>
      <c r="D457" s="12" t="str">
        <f t="shared" si="39"/>
        <v>vis</v>
      </c>
      <c r="E457" s="139">
        <f>VLOOKUP(C457,'Active 1'!C$21:E$973,3,FALSE)</f>
        <v>-13020.987282338141</v>
      </c>
      <c r="F457" s="16" t="s">
        <v>1907</v>
      </c>
      <c r="G457" s="12" t="str">
        <f t="shared" si="40"/>
        <v>46300.382</v>
      </c>
      <c r="H457" s="131">
        <f t="shared" si="41"/>
        <v>-8143</v>
      </c>
      <c r="I457" s="140" t="s">
        <v>995</v>
      </c>
      <c r="J457" s="141" t="s">
        <v>996</v>
      </c>
      <c r="K457" s="140">
        <v>-8143</v>
      </c>
      <c r="L457" s="140" t="s">
        <v>1816</v>
      </c>
      <c r="M457" s="141" t="s">
        <v>2324</v>
      </c>
      <c r="N457" s="141"/>
      <c r="O457" s="142" t="s">
        <v>997</v>
      </c>
      <c r="P457" s="142" t="s">
        <v>4535</v>
      </c>
    </row>
    <row r="458" spans="1:16" ht="13.5" thickBot="1" x14ac:dyDescent="0.25">
      <c r="A458" s="131" t="str">
        <f t="shared" si="36"/>
        <v> BRNO 27 </v>
      </c>
      <c r="B458" s="16" t="str">
        <f t="shared" si="37"/>
        <v>I</v>
      </c>
      <c r="C458" s="131">
        <f t="shared" si="38"/>
        <v>46300.381999999998</v>
      </c>
      <c r="D458" s="12" t="str">
        <f t="shared" si="39"/>
        <v>vis</v>
      </c>
      <c r="E458" s="139">
        <f>VLOOKUP(C458,'Active 1'!C$21:E$973,3,FALSE)</f>
        <v>-13020.987282338141</v>
      </c>
      <c r="F458" s="16" t="s">
        <v>1907</v>
      </c>
      <c r="G458" s="12" t="str">
        <f t="shared" si="40"/>
        <v>46300.382</v>
      </c>
      <c r="H458" s="131">
        <f t="shared" si="41"/>
        <v>-8143</v>
      </c>
      <c r="I458" s="140" t="s">
        <v>995</v>
      </c>
      <c r="J458" s="141" t="s">
        <v>996</v>
      </c>
      <c r="K458" s="140">
        <v>-8143</v>
      </c>
      <c r="L458" s="140" t="s">
        <v>1816</v>
      </c>
      <c r="M458" s="141" t="s">
        <v>2324</v>
      </c>
      <c r="N458" s="141"/>
      <c r="O458" s="142" t="s">
        <v>998</v>
      </c>
      <c r="P458" s="142" t="s">
        <v>4535</v>
      </c>
    </row>
    <row r="459" spans="1:16" ht="13.5" thickBot="1" x14ac:dyDescent="0.25">
      <c r="A459" s="131" t="str">
        <f t="shared" ref="A459:A522" si="42">P459</f>
        <v> BBS 79 </v>
      </c>
      <c r="B459" s="16" t="str">
        <f t="shared" ref="B459:B522" si="43">IF(H459=INT(H459),"I","II")</f>
        <v>I</v>
      </c>
      <c r="C459" s="131">
        <f t="shared" ref="C459:C522" si="44">1*G459</f>
        <v>46305.408000000003</v>
      </c>
      <c r="D459" s="12" t="str">
        <f t="shared" ref="D459:D522" si="45">VLOOKUP(F459,I$1:J$5,2,FALSE)</f>
        <v>vis</v>
      </c>
      <c r="E459" s="139">
        <f>VLOOKUP(C459,'Active 1'!C$21:E$973,3,FALSE)</f>
        <v>-13012.995912889937</v>
      </c>
      <c r="F459" s="16" t="s">
        <v>1907</v>
      </c>
      <c r="G459" s="12" t="str">
        <f t="shared" ref="G459:G522" si="46">MID(I459,3,LEN(I459)-3)</f>
        <v>46305.408</v>
      </c>
      <c r="H459" s="131">
        <f t="shared" ref="H459:H522" si="47">1*K459</f>
        <v>-8135</v>
      </c>
      <c r="I459" s="140" t="s">
        <v>999</v>
      </c>
      <c r="J459" s="141" t="s">
        <v>1000</v>
      </c>
      <c r="K459" s="140">
        <v>-8135</v>
      </c>
      <c r="L459" s="140" t="s">
        <v>1808</v>
      </c>
      <c r="M459" s="141" t="s">
        <v>2324</v>
      </c>
      <c r="N459" s="141"/>
      <c r="O459" s="142" t="s">
        <v>165</v>
      </c>
      <c r="P459" s="142" t="s">
        <v>1001</v>
      </c>
    </row>
    <row r="460" spans="1:16" ht="13.5" thickBot="1" x14ac:dyDescent="0.25">
      <c r="A460" s="131" t="str">
        <f t="shared" si="42"/>
        <v> BRNO 27 </v>
      </c>
      <c r="B460" s="16" t="str">
        <f t="shared" si="43"/>
        <v>I</v>
      </c>
      <c r="C460" s="131">
        <f t="shared" si="44"/>
        <v>46322.375</v>
      </c>
      <c r="D460" s="12" t="str">
        <f t="shared" si="45"/>
        <v>vis</v>
      </c>
      <c r="E460" s="139">
        <f>VLOOKUP(C460,'Active 1'!C$21:E$973,3,FALSE)</f>
        <v>-12986.018283477377</v>
      </c>
      <c r="F460" s="16" t="s">
        <v>1907</v>
      </c>
      <c r="G460" s="12" t="str">
        <f t="shared" si="46"/>
        <v>46322.375</v>
      </c>
      <c r="H460" s="131">
        <f t="shared" si="47"/>
        <v>-8108</v>
      </c>
      <c r="I460" s="140" t="s">
        <v>1002</v>
      </c>
      <c r="J460" s="141" t="s">
        <v>1003</v>
      </c>
      <c r="K460" s="140">
        <v>-8108</v>
      </c>
      <c r="L460" s="140" t="s">
        <v>4412</v>
      </c>
      <c r="M460" s="141" t="s">
        <v>2324</v>
      </c>
      <c r="N460" s="141"/>
      <c r="O460" s="142" t="s">
        <v>944</v>
      </c>
      <c r="P460" s="142" t="s">
        <v>4535</v>
      </c>
    </row>
    <row r="461" spans="1:16" ht="13.5" thickBot="1" x14ac:dyDescent="0.25">
      <c r="A461" s="131" t="str">
        <f t="shared" si="42"/>
        <v> AOEB 1 </v>
      </c>
      <c r="B461" s="16" t="str">
        <f t="shared" si="43"/>
        <v>I</v>
      </c>
      <c r="C461" s="131">
        <f t="shared" si="44"/>
        <v>46328.675000000003</v>
      </c>
      <c r="D461" s="12" t="str">
        <f t="shared" si="45"/>
        <v>vis</v>
      </c>
      <c r="E461" s="139">
        <f>VLOOKUP(C461,'Active 1'!C$21:E$973,3,FALSE)</f>
        <v>-12976.001246564592</v>
      </c>
      <c r="F461" s="16" t="s">
        <v>1907</v>
      </c>
      <c r="G461" s="12" t="str">
        <f t="shared" si="46"/>
        <v>46328.675</v>
      </c>
      <c r="H461" s="131">
        <f t="shared" si="47"/>
        <v>-8098</v>
      </c>
      <c r="I461" s="140" t="s">
        <v>1004</v>
      </c>
      <c r="J461" s="141" t="s">
        <v>1005</v>
      </c>
      <c r="K461" s="140">
        <v>-8098</v>
      </c>
      <c r="L461" s="140" t="s">
        <v>930</v>
      </c>
      <c r="M461" s="141" t="s">
        <v>2324</v>
      </c>
      <c r="N461" s="141"/>
      <c r="O461" s="142" t="s">
        <v>132</v>
      </c>
      <c r="P461" s="142" t="s">
        <v>3944</v>
      </c>
    </row>
    <row r="462" spans="1:16" ht="13.5" thickBot="1" x14ac:dyDescent="0.25">
      <c r="A462" s="131" t="str">
        <f t="shared" si="42"/>
        <v> VSSC 63.21 </v>
      </c>
      <c r="B462" s="16" t="str">
        <f t="shared" si="43"/>
        <v>I</v>
      </c>
      <c r="C462" s="131">
        <f t="shared" si="44"/>
        <v>46351.311999999998</v>
      </c>
      <c r="D462" s="12" t="str">
        <f t="shared" si="45"/>
        <v>vis</v>
      </c>
      <c r="E462" s="139">
        <f>VLOOKUP(C462,'Active 1'!C$21:E$973,3,FALSE)</f>
        <v>-12940.008283930532</v>
      </c>
      <c r="F462" s="16" t="s">
        <v>1907</v>
      </c>
      <c r="G462" s="12" t="str">
        <f t="shared" si="46"/>
        <v>46351.312</v>
      </c>
      <c r="H462" s="131">
        <f t="shared" si="47"/>
        <v>-8062</v>
      </c>
      <c r="I462" s="140" t="s">
        <v>1006</v>
      </c>
      <c r="J462" s="141" t="s">
        <v>1864</v>
      </c>
      <c r="K462" s="140">
        <v>-8062</v>
      </c>
      <c r="L462" s="140" t="s">
        <v>4502</v>
      </c>
      <c r="M462" s="141" t="s">
        <v>2324</v>
      </c>
      <c r="N462" s="141"/>
      <c r="O462" s="142" t="s">
        <v>1865</v>
      </c>
      <c r="P462" s="142" t="s">
        <v>1866</v>
      </c>
    </row>
    <row r="463" spans="1:16" ht="13.5" thickBot="1" x14ac:dyDescent="0.25">
      <c r="A463" s="131" t="str">
        <f t="shared" si="42"/>
        <v> AOEB 1 </v>
      </c>
      <c r="B463" s="16" t="str">
        <f t="shared" si="43"/>
        <v>I</v>
      </c>
      <c r="C463" s="131">
        <f t="shared" si="44"/>
        <v>46355.711000000003</v>
      </c>
      <c r="D463" s="12" t="str">
        <f t="shared" si="45"/>
        <v>vis</v>
      </c>
      <c r="E463" s="139">
        <f>VLOOKUP(C463,'Active 1'!C$21:E$973,3,FALSE)</f>
        <v>-12933.013848156028</v>
      </c>
      <c r="F463" s="16" t="s">
        <v>1907</v>
      </c>
      <c r="G463" s="12" t="str">
        <f t="shared" si="46"/>
        <v>46355.711</v>
      </c>
      <c r="H463" s="131">
        <f t="shared" si="47"/>
        <v>-8055</v>
      </c>
      <c r="I463" s="140" t="s">
        <v>1867</v>
      </c>
      <c r="J463" s="141" t="s">
        <v>1868</v>
      </c>
      <c r="K463" s="140">
        <v>-8055</v>
      </c>
      <c r="L463" s="140" t="s">
        <v>4558</v>
      </c>
      <c r="M463" s="141" t="s">
        <v>2324</v>
      </c>
      <c r="N463" s="141"/>
      <c r="O463" s="142" t="s">
        <v>132</v>
      </c>
      <c r="P463" s="142" t="s">
        <v>3944</v>
      </c>
    </row>
    <row r="464" spans="1:16" ht="13.5" thickBot="1" x14ac:dyDescent="0.25">
      <c r="A464" s="131" t="str">
        <f t="shared" si="42"/>
        <v> AOEB 1 </v>
      </c>
      <c r="B464" s="16" t="str">
        <f t="shared" si="43"/>
        <v>I</v>
      </c>
      <c r="C464" s="131">
        <f t="shared" si="44"/>
        <v>46369.557999999997</v>
      </c>
      <c r="D464" s="12" t="str">
        <f t="shared" si="45"/>
        <v>vis</v>
      </c>
      <c r="E464" s="139">
        <f>VLOOKUP(C464,'Active 1'!C$21:E$973,3,FALSE)</f>
        <v>-12910.997037024088</v>
      </c>
      <c r="F464" s="16" t="s">
        <v>1907</v>
      </c>
      <c r="G464" s="12" t="str">
        <f t="shared" si="46"/>
        <v>46369.558</v>
      </c>
      <c r="H464" s="131">
        <f t="shared" si="47"/>
        <v>-8033</v>
      </c>
      <c r="I464" s="140" t="s">
        <v>1869</v>
      </c>
      <c r="J464" s="141" t="s">
        <v>1870</v>
      </c>
      <c r="K464" s="140">
        <v>-8033</v>
      </c>
      <c r="L464" s="140" t="s">
        <v>1808</v>
      </c>
      <c r="M464" s="141" t="s">
        <v>2324</v>
      </c>
      <c r="N464" s="141"/>
      <c r="O464" s="142" t="s">
        <v>3899</v>
      </c>
      <c r="P464" s="142" t="s">
        <v>3944</v>
      </c>
    </row>
    <row r="465" spans="1:16" ht="13.5" thickBot="1" x14ac:dyDescent="0.25">
      <c r="A465" s="131" t="str">
        <f t="shared" si="42"/>
        <v> AOEB 1 </v>
      </c>
      <c r="B465" s="16" t="str">
        <f t="shared" si="43"/>
        <v>I</v>
      </c>
      <c r="C465" s="131">
        <f t="shared" si="44"/>
        <v>46372.695</v>
      </c>
      <c r="D465" s="12" t="str">
        <f t="shared" si="45"/>
        <v>vis</v>
      </c>
      <c r="E465" s="139">
        <f>VLOOKUP(C465,'Active 1'!C$21:E$973,3,FALSE)</f>
        <v>-12906.009188643864</v>
      </c>
      <c r="F465" s="16" t="s">
        <v>1907</v>
      </c>
      <c r="G465" s="12" t="str">
        <f t="shared" si="46"/>
        <v>46372.695</v>
      </c>
      <c r="H465" s="131">
        <f t="shared" si="47"/>
        <v>-8028</v>
      </c>
      <c r="I465" s="140" t="s">
        <v>1871</v>
      </c>
      <c r="J465" s="141" t="s">
        <v>1872</v>
      </c>
      <c r="K465" s="140">
        <v>-8028</v>
      </c>
      <c r="L465" s="140" t="s">
        <v>4502</v>
      </c>
      <c r="M465" s="141" t="s">
        <v>2324</v>
      </c>
      <c r="N465" s="141"/>
      <c r="O465" s="142" t="s">
        <v>631</v>
      </c>
      <c r="P465" s="142" t="s">
        <v>3944</v>
      </c>
    </row>
    <row r="466" spans="1:16" ht="13.5" thickBot="1" x14ac:dyDescent="0.25">
      <c r="A466" s="131" t="str">
        <f t="shared" si="42"/>
        <v> AOEB 1 </v>
      </c>
      <c r="B466" s="16" t="str">
        <f t="shared" si="43"/>
        <v>I</v>
      </c>
      <c r="C466" s="131">
        <f t="shared" si="44"/>
        <v>46435.588000000003</v>
      </c>
      <c r="D466" s="12" t="str">
        <f t="shared" si="45"/>
        <v>vis</v>
      </c>
      <c r="E466" s="139">
        <f>VLOOKUP(C466,'Active 1'!C$21:E$973,3,FALSE)</f>
        <v>-12806.008950142979</v>
      </c>
      <c r="F466" s="16" t="s">
        <v>1907</v>
      </c>
      <c r="G466" s="12" t="str">
        <f t="shared" si="46"/>
        <v>46435.588</v>
      </c>
      <c r="H466" s="131">
        <f t="shared" si="47"/>
        <v>-7928</v>
      </c>
      <c r="I466" s="140" t="s">
        <v>1873</v>
      </c>
      <c r="J466" s="141" t="s">
        <v>1874</v>
      </c>
      <c r="K466" s="140">
        <v>-7928</v>
      </c>
      <c r="L466" s="140" t="s">
        <v>4502</v>
      </c>
      <c r="M466" s="141" t="s">
        <v>2324</v>
      </c>
      <c r="N466" s="141"/>
      <c r="O466" s="142" t="s">
        <v>4531</v>
      </c>
      <c r="P466" s="142" t="s">
        <v>3944</v>
      </c>
    </row>
    <row r="467" spans="1:16" ht="13.5" thickBot="1" x14ac:dyDescent="0.25">
      <c r="A467" s="131" t="str">
        <f t="shared" si="42"/>
        <v> VSSC 66.33 </v>
      </c>
      <c r="B467" s="16" t="str">
        <f t="shared" si="43"/>
        <v>I</v>
      </c>
      <c r="C467" s="131">
        <f t="shared" si="44"/>
        <v>46495.34</v>
      </c>
      <c r="D467" s="12" t="str">
        <f t="shared" si="45"/>
        <v>vis</v>
      </c>
      <c r="E467" s="139">
        <f>VLOOKUP(C467,'Active 1'!C$21:E$973,3,FALSE)</f>
        <v>-12711.002920045768</v>
      </c>
      <c r="F467" s="16" t="s">
        <v>1907</v>
      </c>
      <c r="G467" s="12" t="str">
        <f t="shared" si="46"/>
        <v>46495.340</v>
      </c>
      <c r="H467" s="131">
        <f t="shared" si="47"/>
        <v>-7833</v>
      </c>
      <c r="I467" s="140" t="s">
        <v>1875</v>
      </c>
      <c r="J467" s="141" t="s">
        <v>1876</v>
      </c>
      <c r="K467" s="140">
        <v>-7833</v>
      </c>
      <c r="L467" s="140" t="s">
        <v>4545</v>
      </c>
      <c r="M467" s="141" t="s">
        <v>2324</v>
      </c>
      <c r="N467" s="141"/>
      <c r="O467" s="142" t="s">
        <v>1865</v>
      </c>
      <c r="P467" s="142" t="s">
        <v>1877</v>
      </c>
    </row>
    <row r="468" spans="1:16" ht="13.5" thickBot="1" x14ac:dyDescent="0.25">
      <c r="A468" s="131" t="str">
        <f t="shared" si="42"/>
        <v> BRNO 28 </v>
      </c>
      <c r="B468" s="16" t="str">
        <f t="shared" si="43"/>
        <v>I</v>
      </c>
      <c r="C468" s="131">
        <f t="shared" si="44"/>
        <v>46615.457000000002</v>
      </c>
      <c r="D468" s="12" t="str">
        <f t="shared" si="45"/>
        <v>vis</v>
      </c>
      <c r="E468" s="139">
        <f>VLOOKUP(C468,'Active 1'!C$21:E$973,3,FALSE)</f>
        <v>-12520.016186259645</v>
      </c>
      <c r="F468" s="16" t="s">
        <v>1907</v>
      </c>
      <c r="G468" s="12" t="str">
        <f t="shared" si="46"/>
        <v>46615.457</v>
      </c>
      <c r="H468" s="131">
        <f t="shared" si="47"/>
        <v>-7642</v>
      </c>
      <c r="I468" s="140" t="s">
        <v>1878</v>
      </c>
      <c r="J468" s="141" t="s">
        <v>1879</v>
      </c>
      <c r="K468" s="140">
        <v>-7642</v>
      </c>
      <c r="L468" s="140" t="s">
        <v>4499</v>
      </c>
      <c r="M468" s="141" t="s">
        <v>2324</v>
      </c>
      <c r="N468" s="141"/>
      <c r="O468" s="142" t="s">
        <v>1880</v>
      </c>
      <c r="P468" s="142" t="s">
        <v>1020</v>
      </c>
    </row>
    <row r="469" spans="1:16" ht="13.5" thickBot="1" x14ac:dyDescent="0.25">
      <c r="A469" s="131" t="str">
        <f t="shared" si="42"/>
        <v> BRNO 28 </v>
      </c>
      <c r="B469" s="16" t="str">
        <f t="shared" si="43"/>
        <v>I</v>
      </c>
      <c r="C469" s="131">
        <f t="shared" si="44"/>
        <v>46615.457000000002</v>
      </c>
      <c r="D469" s="12" t="str">
        <f t="shared" si="45"/>
        <v>vis</v>
      </c>
      <c r="E469" s="139">
        <f>VLOOKUP(C469,'Active 1'!C$21:E$973,3,FALSE)</f>
        <v>-12520.016186259645</v>
      </c>
      <c r="F469" s="16" t="s">
        <v>1907</v>
      </c>
      <c r="G469" s="12" t="str">
        <f t="shared" si="46"/>
        <v>46615.457</v>
      </c>
      <c r="H469" s="131">
        <f t="shared" si="47"/>
        <v>-7642</v>
      </c>
      <c r="I469" s="140" t="s">
        <v>1878</v>
      </c>
      <c r="J469" s="141" t="s">
        <v>1879</v>
      </c>
      <c r="K469" s="140">
        <v>-7642</v>
      </c>
      <c r="L469" s="140" t="s">
        <v>4499</v>
      </c>
      <c r="M469" s="141" t="s">
        <v>2324</v>
      </c>
      <c r="N469" s="141"/>
      <c r="O469" s="142" t="s">
        <v>1021</v>
      </c>
      <c r="P469" s="142" t="s">
        <v>1020</v>
      </c>
    </row>
    <row r="470" spans="1:16" ht="13.5" thickBot="1" x14ac:dyDescent="0.25">
      <c r="A470" s="131" t="str">
        <f t="shared" si="42"/>
        <v> BRNO 28 </v>
      </c>
      <c r="B470" s="16" t="str">
        <f t="shared" si="43"/>
        <v>I</v>
      </c>
      <c r="C470" s="131">
        <f t="shared" si="44"/>
        <v>46615.462</v>
      </c>
      <c r="D470" s="12" t="str">
        <f t="shared" si="45"/>
        <v>vis</v>
      </c>
      <c r="E470" s="139">
        <f>VLOOKUP(C470,'Active 1'!C$21:E$973,3,FALSE)</f>
        <v>-12520.008236230355</v>
      </c>
      <c r="F470" s="16" t="s">
        <v>1907</v>
      </c>
      <c r="G470" s="12" t="str">
        <f t="shared" si="46"/>
        <v>46615.462</v>
      </c>
      <c r="H470" s="131">
        <f t="shared" si="47"/>
        <v>-7642</v>
      </c>
      <c r="I470" s="140" t="s">
        <v>1022</v>
      </c>
      <c r="J470" s="141" t="s">
        <v>1023</v>
      </c>
      <c r="K470" s="140">
        <v>-7642</v>
      </c>
      <c r="L470" s="140" t="s">
        <v>4463</v>
      </c>
      <c r="M470" s="141" t="s">
        <v>2324</v>
      </c>
      <c r="N470" s="141"/>
      <c r="O470" s="142" t="s">
        <v>1024</v>
      </c>
      <c r="P470" s="142" t="s">
        <v>1020</v>
      </c>
    </row>
    <row r="471" spans="1:16" ht="13.5" thickBot="1" x14ac:dyDescent="0.25">
      <c r="A471" s="131" t="str">
        <f t="shared" si="42"/>
        <v> BRNO 28 </v>
      </c>
      <c r="B471" s="16" t="str">
        <f t="shared" si="43"/>
        <v>I</v>
      </c>
      <c r="C471" s="131">
        <f t="shared" si="44"/>
        <v>46615.463000000003</v>
      </c>
      <c r="D471" s="12" t="str">
        <f t="shared" si="45"/>
        <v>vis</v>
      </c>
      <c r="E471" s="139">
        <f>VLOOKUP(C471,'Active 1'!C$21:E$973,3,FALSE)</f>
        <v>-12520.006646224489</v>
      </c>
      <c r="F471" s="16" t="s">
        <v>1907</v>
      </c>
      <c r="G471" s="12" t="str">
        <f t="shared" si="46"/>
        <v>46615.463</v>
      </c>
      <c r="H471" s="131">
        <f t="shared" si="47"/>
        <v>-7642</v>
      </c>
      <c r="I471" s="140" t="s">
        <v>1025</v>
      </c>
      <c r="J471" s="141" t="s">
        <v>1026</v>
      </c>
      <c r="K471" s="140">
        <v>-7642</v>
      </c>
      <c r="L471" s="140" t="s">
        <v>930</v>
      </c>
      <c r="M471" s="141" t="s">
        <v>2324</v>
      </c>
      <c r="N471" s="141"/>
      <c r="O471" s="142" t="s">
        <v>4562</v>
      </c>
      <c r="P471" s="142" t="s">
        <v>1020</v>
      </c>
    </row>
    <row r="472" spans="1:16" ht="13.5" thickBot="1" x14ac:dyDescent="0.25">
      <c r="A472" s="131" t="str">
        <f t="shared" si="42"/>
        <v> BRNO 28 </v>
      </c>
      <c r="B472" s="16" t="str">
        <f t="shared" si="43"/>
        <v>I</v>
      </c>
      <c r="C472" s="131">
        <f t="shared" si="44"/>
        <v>46615.466999999997</v>
      </c>
      <c r="D472" s="12" t="str">
        <f t="shared" si="45"/>
        <v>vis</v>
      </c>
      <c r="E472" s="139">
        <f>VLOOKUP(C472,'Active 1'!C$21:E$973,3,FALSE)</f>
        <v>-12520.000286201062</v>
      </c>
      <c r="F472" s="16" t="s">
        <v>1907</v>
      </c>
      <c r="G472" s="12" t="str">
        <f t="shared" si="46"/>
        <v>46615.467</v>
      </c>
      <c r="H472" s="131">
        <f t="shared" si="47"/>
        <v>-7642</v>
      </c>
      <c r="I472" s="140" t="s">
        <v>1027</v>
      </c>
      <c r="J472" s="141" t="s">
        <v>1028</v>
      </c>
      <c r="K472" s="140">
        <v>-7642</v>
      </c>
      <c r="L472" s="140" t="s">
        <v>985</v>
      </c>
      <c r="M472" s="141" t="s">
        <v>2324</v>
      </c>
      <c r="N472" s="141"/>
      <c r="O472" s="142" t="s">
        <v>1029</v>
      </c>
      <c r="P472" s="142" t="s">
        <v>1020</v>
      </c>
    </row>
    <row r="473" spans="1:16" ht="13.5" thickBot="1" x14ac:dyDescent="0.25">
      <c r="A473" s="131" t="str">
        <f t="shared" si="42"/>
        <v> BRNO 28 </v>
      </c>
      <c r="B473" s="16" t="str">
        <f t="shared" si="43"/>
        <v>I</v>
      </c>
      <c r="C473" s="131">
        <f t="shared" si="44"/>
        <v>46615.476999999999</v>
      </c>
      <c r="D473" s="12" t="str">
        <f t="shared" si="45"/>
        <v>vis</v>
      </c>
      <c r="E473" s="139">
        <f>VLOOKUP(C473,'Active 1'!C$21:E$973,3,FALSE)</f>
        <v>-12519.984386142467</v>
      </c>
      <c r="F473" s="16" t="s">
        <v>1907</v>
      </c>
      <c r="G473" s="12" t="str">
        <f t="shared" si="46"/>
        <v>46615.477</v>
      </c>
      <c r="H473" s="131">
        <f t="shared" si="47"/>
        <v>-7642</v>
      </c>
      <c r="I473" s="140" t="s">
        <v>1030</v>
      </c>
      <c r="J473" s="141" t="s">
        <v>1031</v>
      </c>
      <c r="K473" s="140">
        <v>-7642</v>
      </c>
      <c r="L473" s="140" t="s">
        <v>1032</v>
      </c>
      <c r="M473" s="141" t="s">
        <v>2324</v>
      </c>
      <c r="N473" s="141"/>
      <c r="O473" s="142" t="s">
        <v>1033</v>
      </c>
      <c r="P473" s="142" t="s">
        <v>1020</v>
      </c>
    </row>
    <row r="474" spans="1:16" ht="13.5" thickBot="1" x14ac:dyDescent="0.25">
      <c r="A474" s="131" t="str">
        <f t="shared" si="42"/>
        <v> BBS 81 </v>
      </c>
      <c r="B474" s="16" t="str">
        <f t="shared" si="43"/>
        <v>I</v>
      </c>
      <c r="C474" s="131">
        <f t="shared" si="44"/>
        <v>46639.360999999997</v>
      </c>
      <c r="D474" s="12" t="str">
        <f t="shared" si="45"/>
        <v>vis</v>
      </c>
      <c r="E474" s="139">
        <f>VLOOKUP(C474,'Active 1'!C$21:E$973,3,FALSE)</f>
        <v>-12482.008686202016</v>
      </c>
      <c r="F474" s="16" t="s">
        <v>1907</v>
      </c>
      <c r="G474" s="12" t="str">
        <f t="shared" si="46"/>
        <v>46639.361</v>
      </c>
      <c r="H474" s="131">
        <f t="shared" si="47"/>
        <v>-7604</v>
      </c>
      <c r="I474" s="140" t="s">
        <v>1034</v>
      </c>
      <c r="J474" s="141" t="s">
        <v>1035</v>
      </c>
      <c r="K474" s="140">
        <v>-7604</v>
      </c>
      <c r="L474" s="140" t="s">
        <v>4463</v>
      </c>
      <c r="M474" s="141" t="s">
        <v>2324</v>
      </c>
      <c r="N474" s="141"/>
      <c r="O474" s="142" t="s">
        <v>165</v>
      </c>
      <c r="P474" s="142" t="s">
        <v>1036</v>
      </c>
    </row>
    <row r="475" spans="1:16" ht="13.5" thickBot="1" x14ac:dyDescent="0.25">
      <c r="A475" s="131" t="str">
        <f t="shared" si="42"/>
        <v>BAVM 46 </v>
      </c>
      <c r="B475" s="16" t="str">
        <f t="shared" si="43"/>
        <v>I</v>
      </c>
      <c r="C475" s="131">
        <f t="shared" si="44"/>
        <v>46649.421999999999</v>
      </c>
      <c r="D475" s="12" t="str">
        <f t="shared" si="45"/>
        <v>vis</v>
      </c>
      <c r="E475" s="139">
        <f>VLOOKUP(C475,'Active 1'!C$21:E$973,3,FALSE)</f>
        <v>-12466.011637252888</v>
      </c>
      <c r="F475" s="16" t="s">
        <v>1907</v>
      </c>
      <c r="G475" s="12" t="str">
        <f t="shared" si="46"/>
        <v>46649.422</v>
      </c>
      <c r="H475" s="131">
        <f t="shared" si="47"/>
        <v>-7588</v>
      </c>
      <c r="I475" s="140" t="s">
        <v>1037</v>
      </c>
      <c r="J475" s="141" t="s">
        <v>1038</v>
      </c>
      <c r="K475" s="140">
        <v>-7588</v>
      </c>
      <c r="L475" s="140" t="s">
        <v>4479</v>
      </c>
      <c r="M475" s="141" t="s">
        <v>2324</v>
      </c>
      <c r="N475" s="141"/>
      <c r="O475" s="142" t="s">
        <v>1039</v>
      </c>
      <c r="P475" s="143" t="s">
        <v>1040</v>
      </c>
    </row>
    <row r="476" spans="1:16" ht="13.5" thickBot="1" x14ac:dyDescent="0.25">
      <c r="A476" s="131" t="str">
        <f t="shared" si="42"/>
        <v>BAVM 46 </v>
      </c>
      <c r="B476" s="16" t="str">
        <f t="shared" si="43"/>
        <v>I</v>
      </c>
      <c r="C476" s="131">
        <f t="shared" si="44"/>
        <v>46649.430999999997</v>
      </c>
      <c r="D476" s="12" t="str">
        <f t="shared" si="45"/>
        <v>vis</v>
      </c>
      <c r="E476" s="139">
        <f>VLOOKUP(C476,'Active 1'!C$21:E$973,3,FALSE)</f>
        <v>-12465.997327200159</v>
      </c>
      <c r="F476" s="16" t="s">
        <v>1907</v>
      </c>
      <c r="G476" s="12" t="str">
        <f t="shared" si="46"/>
        <v>46649.431</v>
      </c>
      <c r="H476" s="131">
        <f t="shared" si="47"/>
        <v>-7588</v>
      </c>
      <c r="I476" s="140" t="s">
        <v>1041</v>
      </c>
      <c r="J476" s="141" t="s">
        <v>1042</v>
      </c>
      <c r="K476" s="140">
        <v>-7588</v>
      </c>
      <c r="L476" s="140" t="s">
        <v>991</v>
      </c>
      <c r="M476" s="141" t="s">
        <v>2324</v>
      </c>
      <c r="N476" s="141"/>
      <c r="O476" s="142" t="s">
        <v>1043</v>
      </c>
      <c r="P476" s="143" t="s">
        <v>1040</v>
      </c>
    </row>
    <row r="477" spans="1:16" ht="13.5" thickBot="1" x14ac:dyDescent="0.25">
      <c r="A477" s="131" t="str">
        <f t="shared" si="42"/>
        <v> BRNO 28 </v>
      </c>
      <c r="B477" s="16" t="str">
        <f t="shared" si="43"/>
        <v>I</v>
      </c>
      <c r="C477" s="131">
        <f t="shared" si="44"/>
        <v>46649.432000000001</v>
      </c>
      <c r="D477" s="12" t="str">
        <f t="shared" si="45"/>
        <v>vis</v>
      </c>
      <c r="E477" s="139">
        <f>VLOOKUP(C477,'Active 1'!C$21:E$973,3,FALSE)</f>
        <v>-12465.995737194293</v>
      </c>
      <c r="F477" s="16" t="s">
        <v>1907</v>
      </c>
      <c r="G477" s="12" t="str">
        <f t="shared" si="46"/>
        <v>46649.432</v>
      </c>
      <c r="H477" s="131">
        <f t="shared" si="47"/>
        <v>-7588</v>
      </c>
      <c r="I477" s="140" t="s">
        <v>1044</v>
      </c>
      <c r="J477" s="141" t="s">
        <v>1045</v>
      </c>
      <c r="K477" s="140">
        <v>-7588</v>
      </c>
      <c r="L477" s="140" t="s">
        <v>1046</v>
      </c>
      <c r="M477" s="141" t="s">
        <v>2324</v>
      </c>
      <c r="N477" s="141"/>
      <c r="O477" s="142" t="s">
        <v>1047</v>
      </c>
      <c r="P477" s="142" t="s">
        <v>1020</v>
      </c>
    </row>
    <row r="478" spans="1:16" ht="13.5" thickBot="1" x14ac:dyDescent="0.25">
      <c r="A478" s="131" t="str">
        <f t="shared" si="42"/>
        <v> BRNO 28 </v>
      </c>
      <c r="B478" s="16" t="str">
        <f t="shared" si="43"/>
        <v>I</v>
      </c>
      <c r="C478" s="131">
        <f t="shared" si="44"/>
        <v>46649.436000000002</v>
      </c>
      <c r="D478" s="12" t="str">
        <f t="shared" si="45"/>
        <v>vis</v>
      </c>
      <c r="E478" s="139">
        <f>VLOOKUP(C478,'Active 1'!C$21:E$973,3,FALSE)</f>
        <v>-12465.989377170856</v>
      </c>
      <c r="F478" s="16" t="s">
        <v>1907</v>
      </c>
      <c r="G478" s="12" t="str">
        <f t="shared" si="46"/>
        <v>46649.436</v>
      </c>
      <c r="H478" s="131">
        <f t="shared" si="47"/>
        <v>-7588</v>
      </c>
      <c r="I478" s="140" t="s">
        <v>1048</v>
      </c>
      <c r="J478" s="141" t="s">
        <v>1049</v>
      </c>
      <c r="K478" s="140">
        <v>-7588</v>
      </c>
      <c r="L478" s="140" t="s">
        <v>1050</v>
      </c>
      <c r="M478" s="141" t="s">
        <v>2324</v>
      </c>
      <c r="N478" s="141"/>
      <c r="O478" s="142" t="s">
        <v>4460</v>
      </c>
      <c r="P478" s="142" t="s">
        <v>1020</v>
      </c>
    </row>
    <row r="479" spans="1:16" ht="13.5" thickBot="1" x14ac:dyDescent="0.25">
      <c r="A479" s="131" t="str">
        <f t="shared" si="42"/>
        <v> AOEB 1 </v>
      </c>
      <c r="B479" s="16" t="str">
        <f t="shared" si="43"/>
        <v>I</v>
      </c>
      <c r="C479" s="131">
        <f t="shared" si="44"/>
        <v>46672.703000000001</v>
      </c>
      <c r="D479" s="12" t="str">
        <f t="shared" si="45"/>
        <v>vis</v>
      </c>
      <c r="E479" s="139">
        <f>VLOOKUP(C479,'Active 1'!C$21:E$973,3,FALSE)</f>
        <v>-12428.994710845511</v>
      </c>
      <c r="F479" s="16" t="s">
        <v>1907</v>
      </c>
      <c r="G479" s="12" t="str">
        <f t="shared" si="46"/>
        <v>46672.703</v>
      </c>
      <c r="H479" s="131">
        <f t="shared" si="47"/>
        <v>-7551</v>
      </c>
      <c r="I479" s="140" t="s">
        <v>1051</v>
      </c>
      <c r="J479" s="141" t="s">
        <v>1052</v>
      </c>
      <c r="K479" s="140">
        <v>-7551</v>
      </c>
      <c r="L479" s="140" t="s">
        <v>4522</v>
      </c>
      <c r="M479" s="141" t="s">
        <v>2324</v>
      </c>
      <c r="N479" s="141"/>
      <c r="O479" s="142" t="s">
        <v>132</v>
      </c>
      <c r="P479" s="142" t="s">
        <v>3944</v>
      </c>
    </row>
    <row r="480" spans="1:16" ht="13.5" thickBot="1" x14ac:dyDescent="0.25">
      <c r="A480" s="131" t="str">
        <f t="shared" si="42"/>
        <v> AOEB 1 </v>
      </c>
      <c r="B480" s="16" t="str">
        <f t="shared" si="43"/>
        <v>I</v>
      </c>
      <c r="C480" s="131">
        <f t="shared" si="44"/>
        <v>46674.593000000001</v>
      </c>
      <c r="D480" s="12" t="str">
        <f t="shared" si="45"/>
        <v>vis</v>
      </c>
      <c r="E480" s="139">
        <f>VLOOKUP(C480,'Active 1'!C$21:E$973,3,FALSE)</f>
        <v>-12425.989599771678</v>
      </c>
      <c r="F480" s="16" t="s">
        <v>1907</v>
      </c>
      <c r="G480" s="12" t="str">
        <f t="shared" si="46"/>
        <v>46674.593</v>
      </c>
      <c r="H480" s="131">
        <f t="shared" si="47"/>
        <v>-7548</v>
      </c>
      <c r="I480" s="140" t="s">
        <v>1053</v>
      </c>
      <c r="J480" s="141" t="s">
        <v>1054</v>
      </c>
      <c r="K480" s="140">
        <v>-7548</v>
      </c>
      <c r="L480" s="140" t="s">
        <v>1050</v>
      </c>
      <c r="M480" s="141" t="s">
        <v>2324</v>
      </c>
      <c r="N480" s="141"/>
      <c r="O480" s="142" t="s">
        <v>132</v>
      </c>
      <c r="P480" s="142" t="s">
        <v>3944</v>
      </c>
    </row>
    <row r="481" spans="1:16" ht="13.5" thickBot="1" x14ac:dyDescent="0.25">
      <c r="A481" s="131" t="str">
        <f t="shared" si="42"/>
        <v>BAVM 46 </v>
      </c>
      <c r="B481" s="16" t="str">
        <f t="shared" si="43"/>
        <v>I</v>
      </c>
      <c r="C481" s="131">
        <f t="shared" si="44"/>
        <v>46678.349000000002</v>
      </c>
      <c r="D481" s="12" t="str">
        <f t="shared" si="45"/>
        <v>vis</v>
      </c>
      <c r="E481" s="139">
        <f>VLOOKUP(C481,'Active 1'!C$21:E$973,3,FALSE)</f>
        <v>-12420.017537764626</v>
      </c>
      <c r="F481" s="16" t="s">
        <v>1907</v>
      </c>
      <c r="G481" s="12" t="str">
        <f t="shared" si="46"/>
        <v>46678.349</v>
      </c>
      <c r="H481" s="131">
        <f t="shared" si="47"/>
        <v>-7542</v>
      </c>
      <c r="I481" s="140" t="s">
        <v>1055</v>
      </c>
      <c r="J481" s="141" t="s">
        <v>1056</v>
      </c>
      <c r="K481" s="140">
        <v>-7542</v>
      </c>
      <c r="L481" s="140" t="s">
        <v>4499</v>
      </c>
      <c r="M481" s="141" t="s">
        <v>2324</v>
      </c>
      <c r="N481" s="141"/>
      <c r="O481" s="142" t="s">
        <v>2584</v>
      </c>
      <c r="P481" s="143" t="s">
        <v>1040</v>
      </c>
    </row>
    <row r="482" spans="1:16" ht="13.5" thickBot="1" x14ac:dyDescent="0.25">
      <c r="A482" s="131" t="str">
        <f t="shared" si="42"/>
        <v> AOEB 1 </v>
      </c>
      <c r="B482" s="16" t="str">
        <f t="shared" si="43"/>
        <v>I</v>
      </c>
      <c r="C482" s="131">
        <f t="shared" si="44"/>
        <v>46701.627999999997</v>
      </c>
      <c r="D482" s="12" t="str">
        <f t="shared" si="45"/>
        <v>vis</v>
      </c>
      <c r="E482" s="139">
        <f>VLOOKUP(C482,'Active 1'!C$21:E$973,3,FALSE)</f>
        <v>-12383.003791368979</v>
      </c>
      <c r="F482" s="16" t="s">
        <v>1907</v>
      </c>
      <c r="G482" s="12" t="str">
        <f t="shared" si="46"/>
        <v>46701.628</v>
      </c>
      <c r="H482" s="131">
        <f t="shared" si="47"/>
        <v>-7505</v>
      </c>
      <c r="I482" s="140" t="s">
        <v>1064</v>
      </c>
      <c r="J482" s="141" t="s">
        <v>1065</v>
      </c>
      <c r="K482" s="140">
        <v>-7505</v>
      </c>
      <c r="L482" s="140" t="s">
        <v>1808</v>
      </c>
      <c r="M482" s="141" t="s">
        <v>2324</v>
      </c>
      <c r="N482" s="141"/>
      <c r="O482" s="142" t="s">
        <v>132</v>
      </c>
      <c r="P482" s="142" t="s">
        <v>3944</v>
      </c>
    </row>
    <row r="483" spans="1:16" ht="13.5" thickBot="1" x14ac:dyDescent="0.25">
      <c r="A483" s="131" t="str">
        <f t="shared" si="42"/>
        <v> AOEB 1 </v>
      </c>
      <c r="B483" s="16" t="str">
        <f t="shared" si="43"/>
        <v>I</v>
      </c>
      <c r="C483" s="131">
        <f t="shared" si="44"/>
        <v>46713.584999999999</v>
      </c>
      <c r="D483" s="12" t="str">
        <f t="shared" si="45"/>
        <v>vis</v>
      </c>
      <c r="E483" s="139">
        <f>VLOOKUP(C483,'Active 1'!C$21:E$973,3,FALSE)</f>
        <v>-12363.99209131086</v>
      </c>
      <c r="F483" s="16" t="s">
        <v>1907</v>
      </c>
      <c r="G483" s="12" t="str">
        <f t="shared" si="46"/>
        <v>46713.585</v>
      </c>
      <c r="H483" s="131">
        <f t="shared" si="47"/>
        <v>-7486</v>
      </c>
      <c r="I483" s="140" t="s">
        <v>1066</v>
      </c>
      <c r="J483" s="141" t="s">
        <v>1067</v>
      </c>
      <c r="K483" s="140">
        <v>-7486</v>
      </c>
      <c r="L483" s="140" t="s">
        <v>4572</v>
      </c>
      <c r="M483" s="141" t="s">
        <v>2324</v>
      </c>
      <c r="N483" s="141"/>
      <c r="O483" s="142" t="s">
        <v>3899</v>
      </c>
      <c r="P483" s="142" t="s">
        <v>3944</v>
      </c>
    </row>
    <row r="484" spans="1:16" ht="13.5" thickBot="1" x14ac:dyDescent="0.25">
      <c r="A484" s="131" t="str">
        <f t="shared" si="42"/>
        <v> AOEB 1 </v>
      </c>
      <c r="B484" s="16" t="str">
        <f t="shared" si="43"/>
        <v>I</v>
      </c>
      <c r="C484" s="131">
        <f t="shared" si="44"/>
        <v>46723.64</v>
      </c>
      <c r="D484" s="12" t="str">
        <f t="shared" si="45"/>
        <v>vis</v>
      </c>
      <c r="E484" s="139">
        <f>VLOOKUP(C484,'Active 1'!C$21:E$973,3,FALSE)</f>
        <v>-12348.00458239689</v>
      </c>
      <c r="F484" s="16" t="s">
        <v>1907</v>
      </c>
      <c r="G484" s="12" t="str">
        <f t="shared" si="46"/>
        <v>46723.640</v>
      </c>
      <c r="H484" s="131">
        <f t="shared" si="47"/>
        <v>-7470</v>
      </c>
      <c r="I484" s="140" t="s">
        <v>1068</v>
      </c>
      <c r="J484" s="141" t="s">
        <v>1069</v>
      </c>
      <c r="K484" s="140">
        <v>-7470</v>
      </c>
      <c r="L484" s="140" t="s">
        <v>1804</v>
      </c>
      <c r="M484" s="141" t="s">
        <v>2324</v>
      </c>
      <c r="N484" s="141"/>
      <c r="O484" s="142" t="s">
        <v>132</v>
      </c>
      <c r="P484" s="142" t="s">
        <v>3944</v>
      </c>
    </row>
    <row r="485" spans="1:16" ht="13.5" thickBot="1" x14ac:dyDescent="0.25">
      <c r="A485" s="131" t="str">
        <f t="shared" si="42"/>
        <v> AOEB 1 </v>
      </c>
      <c r="B485" s="16" t="str">
        <f t="shared" si="43"/>
        <v>I</v>
      </c>
      <c r="C485" s="131">
        <f t="shared" si="44"/>
        <v>46735.588000000003</v>
      </c>
      <c r="D485" s="12" t="str">
        <f t="shared" si="45"/>
        <v>vis</v>
      </c>
      <c r="E485" s="139">
        <f>VLOOKUP(C485,'Active 1'!C$21:E$973,3,FALSE)</f>
        <v>-12329.007192391502</v>
      </c>
      <c r="F485" s="16" t="s">
        <v>1907</v>
      </c>
      <c r="G485" s="12" t="str">
        <f t="shared" si="46"/>
        <v>46735.588</v>
      </c>
      <c r="H485" s="131">
        <f t="shared" si="47"/>
        <v>-7451</v>
      </c>
      <c r="I485" s="140" t="s">
        <v>1070</v>
      </c>
      <c r="J485" s="141" t="s">
        <v>1071</v>
      </c>
      <c r="K485" s="140">
        <v>-7451</v>
      </c>
      <c r="L485" s="140" t="s">
        <v>4545</v>
      </c>
      <c r="M485" s="141" t="s">
        <v>2324</v>
      </c>
      <c r="N485" s="141"/>
      <c r="O485" s="142" t="s">
        <v>132</v>
      </c>
      <c r="P485" s="142" t="s">
        <v>3944</v>
      </c>
    </row>
    <row r="486" spans="1:16" ht="13.5" thickBot="1" x14ac:dyDescent="0.25">
      <c r="A486" s="131" t="str">
        <f t="shared" si="42"/>
        <v> BRNO 28 </v>
      </c>
      <c r="B486" s="16" t="str">
        <f t="shared" si="43"/>
        <v>I</v>
      </c>
      <c r="C486" s="131">
        <f t="shared" si="44"/>
        <v>46763.277999999998</v>
      </c>
      <c r="D486" s="12" t="str">
        <f t="shared" si="45"/>
        <v>vis</v>
      </c>
      <c r="E486" s="139">
        <f>VLOOKUP(C486,'Active 1'!C$21:E$973,3,FALSE)</f>
        <v>-12284.979930151048</v>
      </c>
      <c r="F486" s="16" t="s">
        <v>1907</v>
      </c>
      <c r="G486" s="12" t="str">
        <f t="shared" si="46"/>
        <v>46763.278</v>
      </c>
      <c r="H486" s="131">
        <f t="shared" si="47"/>
        <v>-7407</v>
      </c>
      <c r="I486" s="140" t="s">
        <v>1072</v>
      </c>
      <c r="J486" s="141" t="s">
        <v>1073</v>
      </c>
      <c r="K486" s="140">
        <v>-7407</v>
      </c>
      <c r="L486" s="140" t="s">
        <v>1074</v>
      </c>
      <c r="M486" s="141" t="s">
        <v>2324</v>
      </c>
      <c r="N486" s="141"/>
      <c r="O486" s="142" t="s">
        <v>1075</v>
      </c>
      <c r="P486" s="142" t="s">
        <v>1020</v>
      </c>
    </row>
    <row r="487" spans="1:16" ht="13.5" thickBot="1" x14ac:dyDescent="0.25">
      <c r="A487" s="131" t="str">
        <f t="shared" si="42"/>
        <v> BRNO 28 </v>
      </c>
      <c r="B487" s="16" t="str">
        <f t="shared" si="43"/>
        <v>I</v>
      </c>
      <c r="C487" s="131">
        <f t="shared" si="44"/>
        <v>46763.279000000002</v>
      </c>
      <c r="D487" s="12" t="str">
        <f t="shared" si="45"/>
        <v>vis</v>
      </c>
      <c r="E487" s="139">
        <f>VLOOKUP(C487,'Active 1'!C$21:E$973,3,FALSE)</f>
        <v>-12284.978340145182</v>
      </c>
      <c r="F487" s="16" t="s">
        <v>1907</v>
      </c>
      <c r="G487" s="12" t="str">
        <f t="shared" si="46"/>
        <v>46763.279</v>
      </c>
      <c r="H487" s="131">
        <f t="shared" si="47"/>
        <v>-7407</v>
      </c>
      <c r="I487" s="140" t="s">
        <v>1076</v>
      </c>
      <c r="J487" s="141" t="s">
        <v>1077</v>
      </c>
      <c r="K487" s="140">
        <v>-7407</v>
      </c>
      <c r="L487" s="140" t="s">
        <v>1078</v>
      </c>
      <c r="M487" s="141" t="s">
        <v>2324</v>
      </c>
      <c r="N487" s="141"/>
      <c r="O487" s="142" t="s">
        <v>1079</v>
      </c>
      <c r="P487" s="142" t="s">
        <v>1020</v>
      </c>
    </row>
    <row r="488" spans="1:16" ht="13.5" thickBot="1" x14ac:dyDescent="0.25">
      <c r="A488" s="131" t="str">
        <f t="shared" si="42"/>
        <v> BBS 83 </v>
      </c>
      <c r="B488" s="16" t="str">
        <f t="shared" si="43"/>
        <v>I</v>
      </c>
      <c r="C488" s="131">
        <f t="shared" si="44"/>
        <v>46768.305</v>
      </c>
      <c r="D488" s="12" t="str">
        <f t="shared" si="45"/>
        <v>vis</v>
      </c>
      <c r="E488" s="139">
        <f>VLOOKUP(C488,'Active 1'!C$21:E$973,3,FALSE)</f>
        <v>-12276.986970696989</v>
      </c>
      <c r="F488" s="16" t="s">
        <v>1907</v>
      </c>
      <c r="G488" s="12" t="str">
        <f t="shared" si="46"/>
        <v>46768.305</v>
      </c>
      <c r="H488" s="131">
        <f t="shared" si="47"/>
        <v>-7399</v>
      </c>
      <c r="I488" s="140" t="s">
        <v>1080</v>
      </c>
      <c r="J488" s="141" t="s">
        <v>1081</v>
      </c>
      <c r="K488" s="140">
        <v>-7399</v>
      </c>
      <c r="L488" s="140" t="s">
        <v>1032</v>
      </c>
      <c r="M488" s="141" t="s">
        <v>2324</v>
      </c>
      <c r="N488" s="141"/>
      <c r="O488" s="142" t="s">
        <v>4301</v>
      </c>
      <c r="P488" s="142" t="s">
        <v>1082</v>
      </c>
    </row>
    <row r="489" spans="1:16" ht="13.5" thickBot="1" x14ac:dyDescent="0.25">
      <c r="A489" s="131" t="str">
        <f t="shared" si="42"/>
        <v> AOEB 1 </v>
      </c>
      <c r="B489" s="16" t="str">
        <f t="shared" si="43"/>
        <v>I</v>
      </c>
      <c r="C489" s="131">
        <f t="shared" si="44"/>
        <v>46769.559000000001</v>
      </c>
      <c r="D489" s="12" t="str">
        <f t="shared" si="45"/>
        <v>vis</v>
      </c>
      <c r="E489" s="139">
        <f>VLOOKUP(C489,'Active 1'!C$21:E$973,3,FALSE)</f>
        <v>-12274.993103349587</v>
      </c>
      <c r="F489" s="16" t="s">
        <v>1907</v>
      </c>
      <c r="G489" s="12" t="str">
        <f t="shared" si="46"/>
        <v>46769.559</v>
      </c>
      <c r="H489" s="131">
        <f t="shared" si="47"/>
        <v>-7397</v>
      </c>
      <c r="I489" s="140" t="s">
        <v>1083</v>
      </c>
      <c r="J489" s="141" t="s">
        <v>1084</v>
      </c>
      <c r="K489" s="140">
        <v>-7397</v>
      </c>
      <c r="L489" s="140" t="s">
        <v>4572</v>
      </c>
      <c r="M489" s="141" t="s">
        <v>2324</v>
      </c>
      <c r="N489" s="141"/>
      <c r="O489" s="142" t="s">
        <v>3899</v>
      </c>
      <c r="P489" s="142" t="s">
        <v>3944</v>
      </c>
    </row>
    <row r="490" spans="1:16" ht="13.5" thickBot="1" x14ac:dyDescent="0.25">
      <c r="A490" s="131" t="str">
        <f t="shared" si="42"/>
        <v> AOEB 1 </v>
      </c>
      <c r="B490" s="16" t="str">
        <f t="shared" si="43"/>
        <v>I</v>
      </c>
      <c r="C490" s="131">
        <f t="shared" si="44"/>
        <v>46774.582999999999</v>
      </c>
      <c r="D490" s="12" t="str">
        <f t="shared" si="45"/>
        <v>vis</v>
      </c>
      <c r="E490" s="139">
        <f>VLOOKUP(C490,'Active 1'!C$21:E$973,3,FALSE)</f>
        <v>-12267.004913913113</v>
      </c>
      <c r="F490" s="16" t="s">
        <v>1907</v>
      </c>
      <c r="G490" s="12" t="str">
        <f t="shared" si="46"/>
        <v>46774.583</v>
      </c>
      <c r="H490" s="131">
        <f t="shared" si="47"/>
        <v>-7389</v>
      </c>
      <c r="I490" s="140" t="s">
        <v>1085</v>
      </c>
      <c r="J490" s="141" t="s">
        <v>1086</v>
      </c>
      <c r="K490" s="140">
        <v>-7389</v>
      </c>
      <c r="L490" s="140" t="s">
        <v>1808</v>
      </c>
      <c r="M490" s="141" t="s">
        <v>2324</v>
      </c>
      <c r="N490" s="141"/>
      <c r="O490" s="142" t="s">
        <v>3899</v>
      </c>
      <c r="P490" s="142" t="s">
        <v>3944</v>
      </c>
    </row>
    <row r="491" spans="1:16" ht="13.5" thickBot="1" x14ac:dyDescent="0.25">
      <c r="A491" s="131" t="str">
        <f t="shared" si="42"/>
        <v> BBS 83 </v>
      </c>
      <c r="B491" s="16" t="str">
        <f t="shared" si="43"/>
        <v>I</v>
      </c>
      <c r="C491" s="131">
        <f t="shared" si="44"/>
        <v>46795.339</v>
      </c>
      <c r="D491" s="12" t="str">
        <f t="shared" si="45"/>
        <v>vis</v>
      </c>
      <c r="E491" s="139">
        <f>VLOOKUP(C491,'Active 1'!C$21:E$973,3,FALSE)</f>
        <v>-12234.002752300144</v>
      </c>
      <c r="F491" s="16" t="s">
        <v>1907</v>
      </c>
      <c r="G491" s="12" t="str">
        <f t="shared" si="46"/>
        <v>46795.339</v>
      </c>
      <c r="H491" s="131">
        <f t="shared" si="47"/>
        <v>-7356</v>
      </c>
      <c r="I491" s="140" t="s">
        <v>1087</v>
      </c>
      <c r="J491" s="141" t="s">
        <v>1088</v>
      </c>
      <c r="K491" s="140">
        <v>-7356</v>
      </c>
      <c r="L491" s="140" t="s">
        <v>985</v>
      </c>
      <c r="M491" s="141" t="s">
        <v>2324</v>
      </c>
      <c r="N491" s="141"/>
      <c r="O491" s="142" t="s">
        <v>4301</v>
      </c>
      <c r="P491" s="142" t="s">
        <v>1082</v>
      </c>
    </row>
    <row r="492" spans="1:16" ht="13.5" thickBot="1" x14ac:dyDescent="0.25">
      <c r="A492" s="131" t="str">
        <f t="shared" si="42"/>
        <v> AOEB 1 </v>
      </c>
      <c r="B492" s="16" t="str">
        <f t="shared" si="43"/>
        <v>I</v>
      </c>
      <c r="C492" s="131">
        <f t="shared" si="44"/>
        <v>46808.542000000001</v>
      </c>
      <c r="D492" s="12" t="str">
        <f t="shared" si="45"/>
        <v>vis</v>
      </c>
      <c r="E492" s="139">
        <f>VLOOKUP(C492,'Active 1'!C$21:E$973,3,FALSE)</f>
        <v>-12213.0099049415</v>
      </c>
      <c r="F492" s="16" t="s">
        <v>1907</v>
      </c>
      <c r="G492" s="12" t="str">
        <f t="shared" si="46"/>
        <v>46808.542</v>
      </c>
      <c r="H492" s="131">
        <f t="shared" si="47"/>
        <v>-7335</v>
      </c>
      <c r="I492" s="140" t="s">
        <v>1089</v>
      </c>
      <c r="J492" s="141" t="s">
        <v>1090</v>
      </c>
      <c r="K492" s="140">
        <v>-7335</v>
      </c>
      <c r="L492" s="140" t="s">
        <v>930</v>
      </c>
      <c r="M492" s="141" t="s">
        <v>2324</v>
      </c>
      <c r="N492" s="141"/>
      <c r="O492" s="142" t="s">
        <v>132</v>
      </c>
      <c r="P492" s="142" t="s">
        <v>3944</v>
      </c>
    </row>
    <row r="493" spans="1:16" ht="13.5" thickBot="1" x14ac:dyDescent="0.25">
      <c r="A493" s="131" t="str">
        <f t="shared" si="42"/>
        <v> AOEB 1 </v>
      </c>
      <c r="B493" s="16" t="str">
        <f t="shared" si="43"/>
        <v>I</v>
      </c>
      <c r="C493" s="131">
        <f t="shared" si="44"/>
        <v>46835.578000000001</v>
      </c>
      <c r="D493" s="12" t="str">
        <f t="shared" si="45"/>
        <v>vis</v>
      </c>
      <c r="E493" s="139">
        <f>VLOOKUP(C493,'Active 1'!C$21:E$973,3,FALSE)</f>
        <v>-12170.022506532938</v>
      </c>
      <c r="F493" s="16" t="s">
        <v>1907</v>
      </c>
      <c r="G493" s="12" t="str">
        <f t="shared" si="46"/>
        <v>46835.578</v>
      </c>
      <c r="H493" s="131">
        <f t="shared" si="47"/>
        <v>-7292</v>
      </c>
      <c r="I493" s="140" t="s">
        <v>1091</v>
      </c>
      <c r="J493" s="141" t="s">
        <v>1092</v>
      </c>
      <c r="K493" s="140">
        <v>-7292</v>
      </c>
      <c r="L493" s="140" t="s">
        <v>4558</v>
      </c>
      <c r="M493" s="141" t="s">
        <v>2324</v>
      </c>
      <c r="N493" s="141"/>
      <c r="O493" s="142" t="s">
        <v>3899</v>
      </c>
      <c r="P493" s="142" t="s">
        <v>3944</v>
      </c>
    </row>
    <row r="494" spans="1:16" ht="13.5" thickBot="1" x14ac:dyDescent="0.25">
      <c r="A494" s="131" t="str">
        <f t="shared" si="42"/>
        <v> BRNO 30 </v>
      </c>
      <c r="B494" s="16" t="str">
        <f t="shared" si="43"/>
        <v>I</v>
      </c>
      <c r="C494" s="131">
        <f t="shared" si="44"/>
        <v>46851.303999999996</v>
      </c>
      <c r="D494" s="12" t="str">
        <f t="shared" si="45"/>
        <v>vis</v>
      </c>
      <c r="E494" s="139">
        <f>VLOOKUP(C494,'Active 1'!C$21:E$973,3,FALSE)</f>
        <v>-12145.018074391613</v>
      </c>
      <c r="F494" s="16" t="s">
        <v>1907</v>
      </c>
      <c r="G494" s="12" t="str">
        <f t="shared" si="46"/>
        <v>46851.304</v>
      </c>
      <c r="H494" s="131">
        <f t="shared" si="47"/>
        <v>-7267</v>
      </c>
      <c r="I494" s="140" t="s">
        <v>1093</v>
      </c>
      <c r="J494" s="141" t="s">
        <v>1094</v>
      </c>
      <c r="K494" s="140">
        <v>-7267</v>
      </c>
      <c r="L494" s="140" t="s">
        <v>4541</v>
      </c>
      <c r="M494" s="141" t="s">
        <v>2324</v>
      </c>
      <c r="N494" s="141"/>
      <c r="O494" s="142" t="s">
        <v>1095</v>
      </c>
      <c r="P494" s="142" t="s">
        <v>1096</v>
      </c>
    </row>
    <row r="495" spans="1:16" ht="13.5" thickBot="1" x14ac:dyDescent="0.25">
      <c r="A495" s="131" t="str">
        <f t="shared" si="42"/>
        <v>BAVM 46 </v>
      </c>
      <c r="B495" s="16" t="str">
        <f t="shared" si="43"/>
        <v>I</v>
      </c>
      <c r="C495" s="131">
        <f t="shared" si="44"/>
        <v>46851.311000000002</v>
      </c>
      <c r="D495" s="12" t="str">
        <f t="shared" si="45"/>
        <v>vis</v>
      </c>
      <c r="E495" s="139">
        <f>VLOOKUP(C495,'Active 1'!C$21:E$973,3,FALSE)</f>
        <v>-12145.006944350591</v>
      </c>
      <c r="F495" s="16" t="s">
        <v>1907</v>
      </c>
      <c r="G495" s="12" t="str">
        <f t="shared" si="46"/>
        <v>46851.311</v>
      </c>
      <c r="H495" s="131">
        <f t="shared" si="47"/>
        <v>-7267</v>
      </c>
      <c r="I495" s="140" t="s">
        <v>1097</v>
      </c>
      <c r="J495" s="141" t="s">
        <v>1098</v>
      </c>
      <c r="K495" s="140">
        <v>-7267</v>
      </c>
      <c r="L495" s="140" t="s">
        <v>1804</v>
      </c>
      <c r="M495" s="141" t="s">
        <v>2324</v>
      </c>
      <c r="N495" s="141"/>
      <c r="O495" s="142" t="s">
        <v>1099</v>
      </c>
      <c r="P495" s="143" t="s">
        <v>1040</v>
      </c>
    </row>
    <row r="496" spans="1:16" ht="13.5" thickBot="1" x14ac:dyDescent="0.25">
      <c r="A496" s="131" t="str">
        <f t="shared" si="42"/>
        <v> BRNO 30 </v>
      </c>
      <c r="B496" s="16" t="str">
        <f t="shared" si="43"/>
        <v>I</v>
      </c>
      <c r="C496" s="131">
        <f t="shared" si="44"/>
        <v>46959.491000000002</v>
      </c>
      <c r="D496" s="12" t="str">
        <f t="shared" si="45"/>
        <v>vis</v>
      </c>
      <c r="E496" s="139">
        <f>VLOOKUP(C496,'Active 1'!C$21:E$973,3,FALSE)</f>
        <v>-11973.000110505407</v>
      </c>
      <c r="F496" s="16" t="s">
        <v>1907</v>
      </c>
      <c r="G496" s="12" t="str">
        <f t="shared" si="46"/>
        <v>46959.491</v>
      </c>
      <c r="H496" s="131">
        <f t="shared" si="47"/>
        <v>-7095</v>
      </c>
      <c r="I496" s="140" t="s">
        <v>1100</v>
      </c>
      <c r="J496" s="141" t="s">
        <v>1101</v>
      </c>
      <c r="K496" s="140">
        <v>-7095</v>
      </c>
      <c r="L496" s="140" t="s">
        <v>4522</v>
      </c>
      <c r="M496" s="141" t="s">
        <v>2324</v>
      </c>
      <c r="N496" s="141"/>
      <c r="O496" s="142" t="s">
        <v>1029</v>
      </c>
      <c r="P496" s="142" t="s">
        <v>1096</v>
      </c>
    </row>
    <row r="497" spans="1:16" ht="13.5" thickBot="1" x14ac:dyDescent="0.25">
      <c r="A497" s="131" t="str">
        <f t="shared" si="42"/>
        <v> BRNO 30 </v>
      </c>
      <c r="B497" s="16" t="str">
        <f t="shared" si="43"/>
        <v>I</v>
      </c>
      <c r="C497" s="131">
        <f t="shared" si="44"/>
        <v>46959.491000000002</v>
      </c>
      <c r="D497" s="12" t="str">
        <f t="shared" si="45"/>
        <v>vis</v>
      </c>
      <c r="E497" s="139">
        <f>VLOOKUP(C497,'Active 1'!C$21:E$973,3,FALSE)</f>
        <v>-11973.000110505407</v>
      </c>
      <c r="F497" s="16" t="s">
        <v>1907</v>
      </c>
      <c r="G497" s="12" t="str">
        <f t="shared" si="46"/>
        <v>46959.491</v>
      </c>
      <c r="H497" s="131">
        <f t="shared" si="47"/>
        <v>-7095</v>
      </c>
      <c r="I497" s="140" t="s">
        <v>1100</v>
      </c>
      <c r="J497" s="141" t="s">
        <v>1101</v>
      </c>
      <c r="K497" s="140">
        <v>-7095</v>
      </c>
      <c r="L497" s="140" t="s">
        <v>4522</v>
      </c>
      <c r="M497" s="141" t="s">
        <v>2324</v>
      </c>
      <c r="N497" s="141"/>
      <c r="O497" s="142" t="s">
        <v>1102</v>
      </c>
      <c r="P497" s="142" t="s">
        <v>1096</v>
      </c>
    </row>
    <row r="498" spans="1:16" ht="13.5" thickBot="1" x14ac:dyDescent="0.25">
      <c r="A498" s="131" t="str">
        <f t="shared" si="42"/>
        <v> BRNO 30 </v>
      </c>
      <c r="B498" s="16" t="str">
        <f t="shared" si="43"/>
        <v>I</v>
      </c>
      <c r="C498" s="131">
        <f t="shared" si="44"/>
        <v>46976.472000000002</v>
      </c>
      <c r="D498" s="12" t="str">
        <f t="shared" si="45"/>
        <v>vis</v>
      </c>
      <c r="E498" s="139">
        <f>VLOOKUP(C498,'Active 1'!C$21:E$973,3,FALSE)</f>
        <v>-11946.000221010814</v>
      </c>
      <c r="F498" s="16" t="s">
        <v>1907</v>
      </c>
      <c r="G498" s="12" t="str">
        <f t="shared" si="46"/>
        <v>46976.472</v>
      </c>
      <c r="H498" s="131">
        <f t="shared" si="47"/>
        <v>-7068</v>
      </c>
      <c r="I498" s="140" t="s">
        <v>1103</v>
      </c>
      <c r="J498" s="141" t="s">
        <v>1104</v>
      </c>
      <c r="K498" s="140">
        <v>-7068</v>
      </c>
      <c r="L498" s="140" t="s">
        <v>4522</v>
      </c>
      <c r="M498" s="141" t="s">
        <v>2324</v>
      </c>
      <c r="N498" s="141"/>
      <c r="O498" s="142" t="s">
        <v>1029</v>
      </c>
      <c r="P498" s="142" t="s">
        <v>1096</v>
      </c>
    </row>
    <row r="499" spans="1:16" ht="13.5" thickBot="1" x14ac:dyDescent="0.25">
      <c r="A499" s="131" t="str">
        <f t="shared" si="42"/>
        <v> BBS 84 </v>
      </c>
      <c r="B499" s="16" t="str">
        <f t="shared" si="43"/>
        <v>I</v>
      </c>
      <c r="C499" s="131">
        <f t="shared" si="44"/>
        <v>46988.418599999997</v>
      </c>
      <c r="D499" s="12" t="str">
        <f t="shared" si="45"/>
        <v>vis</v>
      </c>
      <c r="E499" s="139">
        <f>VLOOKUP(C499,'Active 1'!C$21:E$973,3,FALSE)</f>
        <v>-11927.005057013643</v>
      </c>
      <c r="F499" s="16" t="s">
        <v>1907</v>
      </c>
      <c r="G499" s="12" t="str">
        <f t="shared" si="46"/>
        <v>46988.4186</v>
      </c>
      <c r="H499" s="131">
        <f t="shared" si="47"/>
        <v>-7049</v>
      </c>
      <c r="I499" s="140" t="s">
        <v>1105</v>
      </c>
      <c r="J499" s="141" t="s">
        <v>1106</v>
      </c>
      <c r="K499" s="140">
        <v>-7049</v>
      </c>
      <c r="L499" s="140" t="s">
        <v>1107</v>
      </c>
      <c r="M499" s="141" t="s">
        <v>2477</v>
      </c>
      <c r="N499" s="141" t="s">
        <v>2478</v>
      </c>
      <c r="O499" s="142" t="s">
        <v>473</v>
      </c>
      <c r="P499" s="142" t="s">
        <v>1108</v>
      </c>
    </row>
    <row r="500" spans="1:16" ht="13.5" thickBot="1" x14ac:dyDescent="0.25">
      <c r="A500" s="131" t="str">
        <f t="shared" si="42"/>
        <v> BRNO 30 </v>
      </c>
      <c r="B500" s="16" t="str">
        <f t="shared" si="43"/>
        <v>I</v>
      </c>
      <c r="C500" s="131">
        <f t="shared" si="44"/>
        <v>46988.42</v>
      </c>
      <c r="D500" s="12" t="str">
        <f t="shared" si="45"/>
        <v>vis</v>
      </c>
      <c r="E500" s="139">
        <f>VLOOKUP(C500,'Active 1'!C$21:E$973,3,FALSE)</f>
        <v>-11927.002831005439</v>
      </c>
      <c r="F500" s="16" t="s">
        <v>1907</v>
      </c>
      <c r="G500" s="12" t="str">
        <f t="shared" si="46"/>
        <v>46988.420</v>
      </c>
      <c r="H500" s="131">
        <f t="shared" si="47"/>
        <v>-7049</v>
      </c>
      <c r="I500" s="140" t="s">
        <v>1109</v>
      </c>
      <c r="J500" s="141" t="s">
        <v>1110</v>
      </c>
      <c r="K500" s="140">
        <v>-7049</v>
      </c>
      <c r="L500" s="140" t="s">
        <v>991</v>
      </c>
      <c r="M500" s="141" t="s">
        <v>2324</v>
      </c>
      <c r="N500" s="141"/>
      <c r="O500" s="142" t="s">
        <v>1095</v>
      </c>
      <c r="P500" s="142" t="s">
        <v>1096</v>
      </c>
    </row>
    <row r="501" spans="1:16" ht="13.5" thickBot="1" x14ac:dyDescent="0.25">
      <c r="A501" s="131" t="str">
        <f t="shared" si="42"/>
        <v> BBS 86 </v>
      </c>
      <c r="B501" s="16" t="str">
        <f t="shared" si="43"/>
        <v>I</v>
      </c>
      <c r="C501" s="131">
        <f t="shared" si="44"/>
        <v>46998.483</v>
      </c>
      <c r="D501" s="12" t="str">
        <f t="shared" si="45"/>
        <v>vis</v>
      </c>
      <c r="E501" s="139">
        <f>VLOOKUP(C501,'Active 1'!C$21:E$973,3,FALSE)</f>
        <v>-11911.002602044591</v>
      </c>
      <c r="F501" s="16" t="s">
        <v>1907</v>
      </c>
      <c r="G501" s="12" t="str">
        <f t="shared" si="46"/>
        <v>46998.483</v>
      </c>
      <c r="H501" s="131">
        <f t="shared" si="47"/>
        <v>-7033</v>
      </c>
      <c r="I501" s="140" t="s">
        <v>1111</v>
      </c>
      <c r="J501" s="141" t="s">
        <v>1112</v>
      </c>
      <c r="K501" s="140">
        <v>-7033</v>
      </c>
      <c r="L501" s="140" t="s">
        <v>1046</v>
      </c>
      <c r="M501" s="141" t="s">
        <v>2324</v>
      </c>
      <c r="N501" s="141"/>
      <c r="O501" s="142" t="s">
        <v>4301</v>
      </c>
      <c r="P501" s="142" t="s">
        <v>1113</v>
      </c>
    </row>
    <row r="502" spans="1:16" ht="13.5" thickBot="1" x14ac:dyDescent="0.25">
      <c r="A502" s="131" t="str">
        <f t="shared" si="42"/>
        <v> BBS 86 </v>
      </c>
      <c r="B502" s="16" t="str">
        <f t="shared" si="43"/>
        <v>I</v>
      </c>
      <c r="C502" s="131">
        <f t="shared" si="44"/>
        <v>47003.523999999998</v>
      </c>
      <c r="D502" s="12" t="str">
        <f t="shared" si="45"/>
        <v>vis</v>
      </c>
      <c r="E502" s="139">
        <f>VLOOKUP(C502,'Active 1'!C$21:E$973,3,FALSE)</f>
        <v>-11902.987382508511</v>
      </c>
      <c r="F502" s="16" t="s">
        <v>1907</v>
      </c>
      <c r="G502" s="12" t="str">
        <f t="shared" si="46"/>
        <v>47003.524</v>
      </c>
      <c r="H502" s="131">
        <f t="shared" si="47"/>
        <v>-7025</v>
      </c>
      <c r="I502" s="140" t="s">
        <v>1114</v>
      </c>
      <c r="J502" s="141" t="s">
        <v>1115</v>
      </c>
      <c r="K502" s="140">
        <v>-7025</v>
      </c>
      <c r="L502" s="140" t="s">
        <v>1116</v>
      </c>
      <c r="M502" s="141" t="s">
        <v>2324</v>
      </c>
      <c r="N502" s="141"/>
      <c r="O502" s="142" t="s">
        <v>4301</v>
      </c>
      <c r="P502" s="142" t="s">
        <v>1113</v>
      </c>
    </row>
    <row r="503" spans="1:16" ht="13.5" thickBot="1" x14ac:dyDescent="0.25">
      <c r="A503" s="131" t="str">
        <f t="shared" si="42"/>
        <v> BBS 86 </v>
      </c>
      <c r="B503" s="16" t="str">
        <f t="shared" si="43"/>
        <v>I</v>
      </c>
      <c r="C503" s="131">
        <f t="shared" si="44"/>
        <v>47005.411</v>
      </c>
      <c r="D503" s="12" t="str">
        <f t="shared" si="45"/>
        <v>vis</v>
      </c>
      <c r="E503" s="139">
        <f>VLOOKUP(C503,'Active 1'!C$21:E$973,3,FALSE)</f>
        <v>-11899.98704145225</v>
      </c>
      <c r="F503" s="16" t="s">
        <v>1907</v>
      </c>
      <c r="G503" s="12" t="str">
        <f t="shared" si="46"/>
        <v>47005.411</v>
      </c>
      <c r="H503" s="131">
        <f t="shared" si="47"/>
        <v>-7022</v>
      </c>
      <c r="I503" s="140" t="s">
        <v>1117</v>
      </c>
      <c r="J503" s="141" t="s">
        <v>1118</v>
      </c>
      <c r="K503" s="140">
        <v>-7022</v>
      </c>
      <c r="L503" s="140" t="s">
        <v>1116</v>
      </c>
      <c r="M503" s="141" t="s">
        <v>2324</v>
      </c>
      <c r="N503" s="141"/>
      <c r="O503" s="142" t="s">
        <v>4301</v>
      </c>
      <c r="P503" s="142" t="s">
        <v>1113</v>
      </c>
    </row>
    <row r="504" spans="1:16" ht="13.5" thickBot="1" x14ac:dyDescent="0.25">
      <c r="A504" s="131" t="str">
        <f t="shared" si="42"/>
        <v> BBS 86 </v>
      </c>
      <c r="B504" s="16" t="str">
        <f t="shared" si="43"/>
        <v>I</v>
      </c>
      <c r="C504" s="131">
        <f t="shared" si="44"/>
        <v>47010.432999999997</v>
      </c>
      <c r="D504" s="12" t="str">
        <f t="shared" si="45"/>
        <v>vis</v>
      </c>
      <c r="E504" s="139">
        <f>VLOOKUP(C504,'Active 1'!C$21:E$973,3,FALSE)</f>
        <v>-11892.002032027496</v>
      </c>
      <c r="F504" s="16" t="s">
        <v>1907</v>
      </c>
      <c r="G504" s="12" t="str">
        <f t="shared" si="46"/>
        <v>47010.433</v>
      </c>
      <c r="H504" s="131">
        <f t="shared" si="47"/>
        <v>-7014</v>
      </c>
      <c r="I504" s="140" t="s">
        <v>1119</v>
      </c>
      <c r="J504" s="141" t="s">
        <v>1120</v>
      </c>
      <c r="K504" s="140">
        <v>-7014</v>
      </c>
      <c r="L504" s="140" t="s">
        <v>1046</v>
      </c>
      <c r="M504" s="141" t="s">
        <v>2324</v>
      </c>
      <c r="N504" s="141"/>
      <c r="O504" s="142" t="s">
        <v>4301</v>
      </c>
      <c r="P504" s="142" t="s">
        <v>1113</v>
      </c>
    </row>
    <row r="505" spans="1:16" ht="13.5" thickBot="1" x14ac:dyDescent="0.25">
      <c r="A505" s="131" t="str">
        <f t="shared" si="42"/>
        <v>IBVS 3355 </v>
      </c>
      <c r="B505" s="16" t="str">
        <f t="shared" si="43"/>
        <v>I</v>
      </c>
      <c r="C505" s="131">
        <f t="shared" si="44"/>
        <v>47015.461000000003</v>
      </c>
      <c r="D505" s="12" t="str">
        <f t="shared" si="45"/>
        <v>vis</v>
      </c>
      <c r="E505" s="139">
        <f>VLOOKUP(C505,'Active 1'!C$21:E$973,3,FALSE)</f>
        <v>-11884.007482567571</v>
      </c>
      <c r="F505" s="16" t="s">
        <v>1907</v>
      </c>
      <c r="G505" s="12" t="str">
        <f t="shared" si="46"/>
        <v>47015.4610</v>
      </c>
      <c r="H505" s="131">
        <f t="shared" si="47"/>
        <v>-7006</v>
      </c>
      <c r="I505" s="140" t="s">
        <v>1121</v>
      </c>
      <c r="J505" s="141" t="s">
        <v>1122</v>
      </c>
      <c r="K505" s="140">
        <v>-7006</v>
      </c>
      <c r="L505" s="140" t="s">
        <v>1123</v>
      </c>
      <c r="M505" s="141" t="s">
        <v>2477</v>
      </c>
      <c r="N505" s="141" t="s">
        <v>2478</v>
      </c>
      <c r="O505" s="142" t="s">
        <v>1124</v>
      </c>
      <c r="P505" s="143" t="s">
        <v>1125</v>
      </c>
    </row>
    <row r="506" spans="1:16" ht="13.5" thickBot="1" x14ac:dyDescent="0.25">
      <c r="A506" s="131" t="str">
        <f t="shared" si="42"/>
        <v> BBS 86 </v>
      </c>
      <c r="B506" s="16" t="str">
        <f t="shared" si="43"/>
        <v>I</v>
      </c>
      <c r="C506" s="131">
        <f t="shared" si="44"/>
        <v>47017.347999999998</v>
      </c>
      <c r="D506" s="12" t="str">
        <f t="shared" si="45"/>
        <v>vis</v>
      </c>
      <c r="E506" s="139">
        <f>VLOOKUP(C506,'Active 1'!C$21:E$973,3,FALSE)</f>
        <v>-11881.007141511322</v>
      </c>
      <c r="F506" s="16" t="s">
        <v>1907</v>
      </c>
      <c r="G506" s="12" t="str">
        <f t="shared" si="46"/>
        <v>47017.348</v>
      </c>
      <c r="H506" s="131">
        <f t="shared" si="47"/>
        <v>-7003</v>
      </c>
      <c r="I506" s="140" t="s">
        <v>1126</v>
      </c>
      <c r="J506" s="141" t="s">
        <v>1127</v>
      </c>
      <c r="K506" s="140">
        <v>-7003</v>
      </c>
      <c r="L506" s="140" t="s">
        <v>985</v>
      </c>
      <c r="M506" s="141" t="s">
        <v>2324</v>
      </c>
      <c r="N506" s="141"/>
      <c r="O506" s="142" t="s">
        <v>4301</v>
      </c>
      <c r="P506" s="142" t="s">
        <v>1113</v>
      </c>
    </row>
    <row r="507" spans="1:16" ht="13.5" thickBot="1" x14ac:dyDescent="0.25">
      <c r="A507" s="131" t="str">
        <f t="shared" si="42"/>
        <v> AOEB 1 </v>
      </c>
      <c r="B507" s="16" t="str">
        <f t="shared" si="43"/>
        <v>I</v>
      </c>
      <c r="C507" s="131">
        <f t="shared" si="44"/>
        <v>47023.646999999997</v>
      </c>
      <c r="D507" s="12" t="str">
        <f t="shared" si="45"/>
        <v>vis</v>
      </c>
      <c r="E507" s="139">
        <f>VLOOKUP(C507,'Active 1'!C$21:E$973,3,FALSE)</f>
        <v>-11870.991694604401</v>
      </c>
      <c r="F507" s="16" t="s">
        <v>1907</v>
      </c>
      <c r="G507" s="12" t="str">
        <f t="shared" si="46"/>
        <v>47023.647</v>
      </c>
      <c r="H507" s="131">
        <f t="shared" si="47"/>
        <v>-6993</v>
      </c>
      <c r="I507" s="140" t="s">
        <v>1128</v>
      </c>
      <c r="J507" s="141" t="s">
        <v>1129</v>
      </c>
      <c r="K507" s="140">
        <v>-6993</v>
      </c>
      <c r="L507" s="140" t="s">
        <v>1032</v>
      </c>
      <c r="M507" s="141" t="s">
        <v>2324</v>
      </c>
      <c r="N507" s="141"/>
      <c r="O507" s="142" t="s">
        <v>132</v>
      </c>
      <c r="P507" s="142" t="s">
        <v>3944</v>
      </c>
    </row>
    <row r="508" spans="1:16" ht="13.5" thickBot="1" x14ac:dyDescent="0.25">
      <c r="A508" s="131" t="str">
        <f t="shared" si="42"/>
        <v> VSSC 70.18 </v>
      </c>
      <c r="B508" s="16" t="str">
        <f t="shared" si="43"/>
        <v>I</v>
      </c>
      <c r="C508" s="131">
        <f t="shared" si="44"/>
        <v>47032.447</v>
      </c>
      <c r="D508" s="12" t="str">
        <f t="shared" si="45"/>
        <v>vis</v>
      </c>
      <c r="E508" s="139">
        <f>VLOOKUP(C508,'Active 1'!C$21:E$973,3,FALSE)</f>
        <v>-11856.999643043688</v>
      </c>
      <c r="F508" s="16" t="s">
        <v>1907</v>
      </c>
      <c r="G508" s="12" t="str">
        <f t="shared" si="46"/>
        <v>47032.447</v>
      </c>
      <c r="H508" s="131">
        <f t="shared" si="47"/>
        <v>-6979</v>
      </c>
      <c r="I508" s="140" t="s">
        <v>1130</v>
      </c>
      <c r="J508" s="141" t="s">
        <v>1131</v>
      </c>
      <c r="K508" s="140">
        <v>-6979</v>
      </c>
      <c r="L508" s="140" t="s">
        <v>1816</v>
      </c>
      <c r="M508" s="141" t="s">
        <v>2324</v>
      </c>
      <c r="N508" s="141"/>
      <c r="O508" s="142" t="s">
        <v>1865</v>
      </c>
      <c r="P508" s="142" t="s">
        <v>1132</v>
      </c>
    </row>
    <row r="509" spans="1:16" ht="13.5" thickBot="1" x14ac:dyDescent="0.25">
      <c r="A509" s="131" t="str">
        <f t="shared" si="42"/>
        <v> AOEB 1 </v>
      </c>
      <c r="B509" s="16" t="str">
        <f t="shared" si="43"/>
        <v>I</v>
      </c>
      <c r="C509" s="131">
        <f t="shared" si="44"/>
        <v>47040.618000000002</v>
      </c>
      <c r="D509" s="12" t="str">
        <f t="shared" si="45"/>
        <v>vis</v>
      </c>
      <c r="E509" s="139">
        <f>VLOOKUP(C509,'Active 1'!C$21:E$973,3,FALSE)</f>
        <v>-11844.007705168393</v>
      </c>
      <c r="F509" s="16" t="s">
        <v>1907</v>
      </c>
      <c r="G509" s="12" t="str">
        <f t="shared" si="46"/>
        <v>47040.618</v>
      </c>
      <c r="H509" s="131">
        <f t="shared" si="47"/>
        <v>-6966</v>
      </c>
      <c r="I509" s="140" t="s">
        <v>1133</v>
      </c>
      <c r="J509" s="141" t="s">
        <v>1134</v>
      </c>
      <c r="K509" s="140">
        <v>-6966</v>
      </c>
      <c r="L509" s="140" t="s">
        <v>985</v>
      </c>
      <c r="M509" s="141" t="s">
        <v>2324</v>
      </c>
      <c r="N509" s="141"/>
      <c r="O509" s="142" t="s">
        <v>132</v>
      </c>
      <c r="P509" s="142" t="s">
        <v>3944</v>
      </c>
    </row>
    <row r="510" spans="1:16" ht="13.5" thickBot="1" x14ac:dyDescent="0.25">
      <c r="A510" s="131" t="str">
        <f t="shared" si="42"/>
        <v> VSSC 70.18 </v>
      </c>
      <c r="B510" s="16" t="str">
        <f t="shared" si="43"/>
        <v>I</v>
      </c>
      <c r="C510" s="131">
        <f t="shared" si="44"/>
        <v>47044.391600000003</v>
      </c>
      <c r="D510" s="12" t="str">
        <f t="shared" si="45"/>
        <v>vis</v>
      </c>
      <c r="E510" s="139">
        <f>VLOOKUP(C510,'Active 1'!C$21:E$973,3,FALSE)</f>
        <v>-11838.007659058223</v>
      </c>
      <c r="F510" s="16" t="s">
        <v>1907</v>
      </c>
      <c r="G510" s="12" t="str">
        <f t="shared" si="46"/>
        <v>47044.3916</v>
      </c>
      <c r="H510" s="131">
        <f t="shared" si="47"/>
        <v>-6960</v>
      </c>
      <c r="I510" s="140" t="s">
        <v>1135</v>
      </c>
      <c r="J510" s="141" t="s">
        <v>1136</v>
      </c>
      <c r="K510" s="140">
        <v>-6960</v>
      </c>
      <c r="L510" s="140" t="s">
        <v>1137</v>
      </c>
      <c r="M510" s="141" t="s">
        <v>2477</v>
      </c>
      <c r="N510" s="141" t="s">
        <v>2478</v>
      </c>
      <c r="O510" s="142" t="s">
        <v>1138</v>
      </c>
      <c r="P510" s="142" t="s">
        <v>1132</v>
      </c>
    </row>
    <row r="511" spans="1:16" ht="13.5" thickBot="1" x14ac:dyDescent="0.25">
      <c r="A511" s="131" t="str">
        <f t="shared" si="42"/>
        <v> BBS 86 </v>
      </c>
      <c r="B511" s="16" t="str">
        <f t="shared" si="43"/>
        <v>I</v>
      </c>
      <c r="C511" s="131">
        <f t="shared" si="44"/>
        <v>47051.313000000002</v>
      </c>
      <c r="D511" s="12" t="str">
        <f t="shared" si="45"/>
        <v>vis</v>
      </c>
      <c r="E511" s="139">
        <f>VLOOKUP(C511,'Active 1'!C$21:E$973,3,FALSE)</f>
        <v>-11827.002592504554</v>
      </c>
      <c r="F511" s="16" t="s">
        <v>1907</v>
      </c>
      <c r="G511" s="12" t="str">
        <f t="shared" si="46"/>
        <v>47051.313</v>
      </c>
      <c r="H511" s="131">
        <f t="shared" si="47"/>
        <v>-6949</v>
      </c>
      <c r="I511" s="140" t="s">
        <v>1139</v>
      </c>
      <c r="J511" s="141" t="s">
        <v>1140</v>
      </c>
      <c r="K511" s="140">
        <v>-6949</v>
      </c>
      <c r="L511" s="140" t="s">
        <v>1046</v>
      </c>
      <c r="M511" s="141" t="s">
        <v>2324</v>
      </c>
      <c r="N511" s="141"/>
      <c r="O511" s="142" t="s">
        <v>4301</v>
      </c>
      <c r="P511" s="142" t="s">
        <v>1113</v>
      </c>
    </row>
    <row r="512" spans="1:16" ht="13.5" thickBot="1" x14ac:dyDescent="0.25">
      <c r="A512" s="131" t="str">
        <f t="shared" si="42"/>
        <v> BBS 86 </v>
      </c>
      <c r="B512" s="16" t="str">
        <f t="shared" si="43"/>
        <v>I</v>
      </c>
      <c r="C512" s="131">
        <f t="shared" si="44"/>
        <v>47056.341999999997</v>
      </c>
      <c r="D512" s="12" t="str">
        <f t="shared" si="45"/>
        <v>vis</v>
      </c>
      <c r="E512" s="139">
        <f>VLOOKUP(C512,'Active 1'!C$21:E$973,3,FALSE)</f>
        <v>-11819.006453038788</v>
      </c>
      <c r="F512" s="16" t="s">
        <v>1907</v>
      </c>
      <c r="G512" s="12" t="str">
        <f t="shared" si="46"/>
        <v>47056.342</v>
      </c>
      <c r="H512" s="131">
        <f t="shared" si="47"/>
        <v>-6941</v>
      </c>
      <c r="I512" s="140" t="s">
        <v>1141</v>
      </c>
      <c r="J512" s="141" t="s">
        <v>1142</v>
      </c>
      <c r="K512" s="140">
        <v>-6941</v>
      </c>
      <c r="L512" s="140" t="s">
        <v>1811</v>
      </c>
      <c r="M512" s="141" t="s">
        <v>2324</v>
      </c>
      <c r="N512" s="141"/>
      <c r="O512" s="142" t="s">
        <v>4301</v>
      </c>
      <c r="P512" s="142" t="s">
        <v>1113</v>
      </c>
    </row>
    <row r="513" spans="1:16" ht="13.5" thickBot="1" x14ac:dyDescent="0.25">
      <c r="A513" s="131" t="str">
        <f t="shared" si="42"/>
        <v> BRNO 30 </v>
      </c>
      <c r="B513" s="16" t="str">
        <f t="shared" si="43"/>
        <v>I</v>
      </c>
      <c r="C513" s="131">
        <f t="shared" si="44"/>
        <v>47061.374000000003</v>
      </c>
      <c r="D513" s="12" t="str">
        <f t="shared" si="45"/>
        <v>vis</v>
      </c>
      <c r="E513" s="139">
        <f>VLOOKUP(C513,'Active 1'!C$21:E$973,3,FALSE)</f>
        <v>-11811.005543555426</v>
      </c>
      <c r="F513" s="16" t="s">
        <v>1907</v>
      </c>
      <c r="G513" s="12" t="str">
        <f t="shared" si="46"/>
        <v>47061.374</v>
      </c>
      <c r="H513" s="131">
        <f t="shared" si="47"/>
        <v>-6933</v>
      </c>
      <c r="I513" s="140" t="s">
        <v>1143</v>
      </c>
      <c r="J513" s="141" t="s">
        <v>1144</v>
      </c>
      <c r="K513" s="140">
        <v>-6933</v>
      </c>
      <c r="L513" s="140" t="s">
        <v>1811</v>
      </c>
      <c r="M513" s="141" t="s">
        <v>2324</v>
      </c>
      <c r="N513" s="141"/>
      <c r="O513" s="142" t="s">
        <v>1829</v>
      </c>
      <c r="P513" s="142" t="s">
        <v>1096</v>
      </c>
    </row>
    <row r="514" spans="1:16" ht="13.5" thickBot="1" x14ac:dyDescent="0.25">
      <c r="A514" s="131" t="str">
        <f t="shared" si="42"/>
        <v> AOEB 1 </v>
      </c>
      <c r="B514" s="16" t="str">
        <f t="shared" si="43"/>
        <v>I</v>
      </c>
      <c r="C514" s="131">
        <f t="shared" si="44"/>
        <v>47062.624000000003</v>
      </c>
      <c r="D514" s="12" t="str">
        <f t="shared" si="45"/>
        <v>vis</v>
      </c>
      <c r="E514" s="139">
        <f>VLOOKUP(C514,'Active 1'!C$21:E$973,3,FALSE)</f>
        <v>-11809.01803623146</v>
      </c>
      <c r="F514" s="16" t="s">
        <v>1907</v>
      </c>
      <c r="G514" s="12" t="str">
        <f t="shared" si="46"/>
        <v>47062.624</v>
      </c>
      <c r="H514" s="131">
        <f t="shared" si="47"/>
        <v>-6931</v>
      </c>
      <c r="I514" s="140" t="s">
        <v>1145</v>
      </c>
      <c r="J514" s="141" t="s">
        <v>1146</v>
      </c>
      <c r="K514" s="140">
        <v>-6931</v>
      </c>
      <c r="L514" s="140" t="s">
        <v>4507</v>
      </c>
      <c r="M514" s="141" t="s">
        <v>2324</v>
      </c>
      <c r="N514" s="141"/>
      <c r="O514" s="142" t="s">
        <v>3899</v>
      </c>
      <c r="P514" s="142" t="s">
        <v>3944</v>
      </c>
    </row>
    <row r="515" spans="1:16" ht="13.5" thickBot="1" x14ac:dyDescent="0.25">
      <c r="A515" s="131" t="str">
        <f t="shared" si="42"/>
        <v> AOEB 1 </v>
      </c>
      <c r="B515" s="16" t="str">
        <f t="shared" si="43"/>
        <v>I</v>
      </c>
      <c r="C515" s="131">
        <f t="shared" si="44"/>
        <v>47062.631999999998</v>
      </c>
      <c r="D515" s="12" t="str">
        <f t="shared" si="45"/>
        <v>vis</v>
      </c>
      <c r="E515" s="139">
        <f>VLOOKUP(C515,'Active 1'!C$21:E$973,3,FALSE)</f>
        <v>-11809.005316184597</v>
      </c>
      <c r="F515" s="16" t="s">
        <v>1907</v>
      </c>
      <c r="G515" s="12" t="str">
        <f t="shared" si="46"/>
        <v>47062.632</v>
      </c>
      <c r="H515" s="131">
        <f t="shared" si="47"/>
        <v>-6931</v>
      </c>
      <c r="I515" s="140" t="s">
        <v>1147</v>
      </c>
      <c r="J515" s="141" t="s">
        <v>1148</v>
      </c>
      <c r="K515" s="140">
        <v>-6931</v>
      </c>
      <c r="L515" s="140" t="s">
        <v>991</v>
      </c>
      <c r="M515" s="141" t="s">
        <v>2324</v>
      </c>
      <c r="N515" s="141"/>
      <c r="O515" s="142" t="s">
        <v>132</v>
      </c>
      <c r="P515" s="142" t="s">
        <v>3944</v>
      </c>
    </row>
    <row r="516" spans="1:16" ht="13.5" thickBot="1" x14ac:dyDescent="0.25">
      <c r="A516" s="131" t="str">
        <f t="shared" si="42"/>
        <v> BBS 86 </v>
      </c>
      <c r="B516" s="16" t="str">
        <f t="shared" si="43"/>
        <v>I</v>
      </c>
      <c r="C516" s="131">
        <f t="shared" si="44"/>
        <v>47083.381999999998</v>
      </c>
      <c r="D516" s="12" t="str">
        <f t="shared" si="45"/>
        <v>vis</v>
      </c>
      <c r="E516" s="139">
        <f>VLOOKUP(C516,'Active 1'!C$21:E$973,3,FALSE)</f>
        <v>-11776.012694606787</v>
      </c>
      <c r="F516" s="16" t="s">
        <v>1907</v>
      </c>
      <c r="G516" s="12" t="str">
        <f t="shared" si="46"/>
        <v>47083.382</v>
      </c>
      <c r="H516" s="131">
        <f t="shared" si="47"/>
        <v>-6898</v>
      </c>
      <c r="I516" s="140" t="s">
        <v>1153</v>
      </c>
      <c r="J516" s="141" t="s">
        <v>1154</v>
      </c>
      <c r="K516" s="140">
        <v>-6898</v>
      </c>
      <c r="L516" s="140" t="s">
        <v>4545</v>
      </c>
      <c r="M516" s="141" t="s">
        <v>2324</v>
      </c>
      <c r="N516" s="141"/>
      <c r="O516" s="142" t="s">
        <v>4301</v>
      </c>
      <c r="P516" s="142" t="s">
        <v>1113</v>
      </c>
    </row>
    <row r="517" spans="1:16" ht="13.5" thickBot="1" x14ac:dyDescent="0.25">
      <c r="A517" s="131" t="str">
        <f t="shared" si="42"/>
        <v> BBS 86 </v>
      </c>
      <c r="B517" s="16" t="str">
        <f t="shared" si="43"/>
        <v>I</v>
      </c>
      <c r="C517" s="131">
        <f t="shared" si="44"/>
        <v>47086.536</v>
      </c>
      <c r="D517" s="12" t="str">
        <f t="shared" si="45"/>
        <v>vis</v>
      </c>
      <c r="E517" s="139">
        <f>VLOOKUP(C517,'Active 1'!C$21:E$973,3,FALSE)</f>
        <v>-11770.997816126956</v>
      </c>
      <c r="F517" s="16" t="s">
        <v>1907</v>
      </c>
      <c r="G517" s="12" t="str">
        <f t="shared" si="46"/>
        <v>47086.536</v>
      </c>
      <c r="H517" s="131">
        <f t="shared" si="47"/>
        <v>-6893</v>
      </c>
      <c r="I517" s="140" t="s">
        <v>1155</v>
      </c>
      <c r="J517" s="141" t="s">
        <v>1156</v>
      </c>
      <c r="K517" s="140">
        <v>-6893</v>
      </c>
      <c r="L517" s="140" t="s">
        <v>1050</v>
      </c>
      <c r="M517" s="141" t="s">
        <v>2324</v>
      </c>
      <c r="N517" s="141"/>
      <c r="O517" s="142" t="s">
        <v>1157</v>
      </c>
      <c r="P517" s="142" t="s">
        <v>1113</v>
      </c>
    </row>
    <row r="518" spans="1:16" ht="13.5" thickBot="1" x14ac:dyDescent="0.25">
      <c r="A518" s="131" t="str">
        <f t="shared" si="42"/>
        <v> AOEB 1 </v>
      </c>
      <c r="B518" s="16" t="str">
        <f t="shared" si="43"/>
        <v>I</v>
      </c>
      <c r="C518" s="131">
        <f t="shared" si="44"/>
        <v>47111.680999999997</v>
      </c>
      <c r="D518" s="12" t="str">
        <f t="shared" si="45"/>
        <v>vis</v>
      </c>
      <c r="E518" s="139">
        <f>VLOOKUP(C518,'Active 1'!C$21:E$973,3,FALSE)</f>
        <v>-11731.01711879809</v>
      </c>
      <c r="F518" s="16" t="s">
        <v>1907</v>
      </c>
      <c r="G518" s="12" t="str">
        <f t="shared" si="46"/>
        <v>47111.681</v>
      </c>
      <c r="H518" s="131">
        <f t="shared" si="47"/>
        <v>-6853</v>
      </c>
      <c r="I518" s="140" t="s">
        <v>1158</v>
      </c>
      <c r="J518" s="141" t="s">
        <v>1159</v>
      </c>
      <c r="K518" s="140">
        <v>-6853</v>
      </c>
      <c r="L518" s="140" t="s">
        <v>4463</v>
      </c>
      <c r="M518" s="141" t="s">
        <v>2324</v>
      </c>
      <c r="N518" s="141"/>
      <c r="O518" s="142" t="s">
        <v>631</v>
      </c>
      <c r="P518" s="142" t="s">
        <v>3944</v>
      </c>
    </row>
    <row r="519" spans="1:16" ht="13.5" thickBot="1" x14ac:dyDescent="0.25">
      <c r="A519" s="131" t="str">
        <f t="shared" si="42"/>
        <v> BBS 89 </v>
      </c>
      <c r="B519" s="16" t="str">
        <f t="shared" si="43"/>
        <v>I</v>
      </c>
      <c r="C519" s="131">
        <f t="shared" si="44"/>
        <v>47137.462</v>
      </c>
      <c r="D519" s="12" t="str">
        <f t="shared" si="45"/>
        <v>vis</v>
      </c>
      <c r="E519" s="139">
        <f>VLOOKUP(C519,'Active 1'!C$21:E$973,3,FALSE)</f>
        <v>-11690.025177742784</v>
      </c>
      <c r="F519" s="16" t="s">
        <v>1907</v>
      </c>
      <c r="G519" s="12" t="str">
        <f t="shared" si="46"/>
        <v>47137.462</v>
      </c>
      <c r="H519" s="131">
        <f t="shared" si="47"/>
        <v>-6812</v>
      </c>
      <c r="I519" s="140" t="s">
        <v>1160</v>
      </c>
      <c r="J519" s="141" t="s">
        <v>1161</v>
      </c>
      <c r="K519" s="140">
        <v>-6812</v>
      </c>
      <c r="L519" s="140" t="s">
        <v>4499</v>
      </c>
      <c r="M519" s="141" t="s">
        <v>2324</v>
      </c>
      <c r="N519" s="141"/>
      <c r="O519" s="142" t="s">
        <v>1157</v>
      </c>
      <c r="P519" s="142" t="s">
        <v>1162</v>
      </c>
    </row>
    <row r="520" spans="1:16" ht="13.5" thickBot="1" x14ac:dyDescent="0.25">
      <c r="A520" s="131" t="str">
        <f t="shared" si="42"/>
        <v> BBS 89 </v>
      </c>
      <c r="B520" s="16" t="str">
        <f t="shared" si="43"/>
        <v>I</v>
      </c>
      <c r="C520" s="131">
        <f t="shared" si="44"/>
        <v>47137.476000000002</v>
      </c>
      <c r="D520" s="12" t="str">
        <f t="shared" si="45"/>
        <v>vis</v>
      </c>
      <c r="E520" s="139">
        <f>VLOOKUP(C520,'Active 1'!C$21:E$973,3,FALSE)</f>
        <v>-11690.002917660751</v>
      </c>
      <c r="F520" s="16" t="s">
        <v>1907</v>
      </c>
      <c r="G520" s="12" t="str">
        <f t="shared" si="46"/>
        <v>47137.476</v>
      </c>
      <c r="H520" s="131">
        <f t="shared" si="47"/>
        <v>-6812</v>
      </c>
      <c r="I520" s="140" t="s">
        <v>1163</v>
      </c>
      <c r="J520" s="141" t="s">
        <v>1164</v>
      </c>
      <c r="K520" s="140">
        <v>-6812</v>
      </c>
      <c r="L520" s="140" t="s">
        <v>4522</v>
      </c>
      <c r="M520" s="141" t="s">
        <v>2324</v>
      </c>
      <c r="N520" s="141"/>
      <c r="O520" s="142" t="s">
        <v>1165</v>
      </c>
      <c r="P520" s="142" t="s">
        <v>1162</v>
      </c>
    </row>
    <row r="521" spans="1:16" ht="13.5" thickBot="1" x14ac:dyDescent="0.25">
      <c r="A521" s="131" t="str">
        <f t="shared" si="42"/>
        <v>BAVM 52 </v>
      </c>
      <c r="B521" s="16" t="str">
        <f t="shared" si="43"/>
        <v>I</v>
      </c>
      <c r="C521" s="131">
        <f t="shared" si="44"/>
        <v>47166.400000000001</v>
      </c>
      <c r="D521" s="12" t="str">
        <f t="shared" si="45"/>
        <v>vis</v>
      </c>
      <c r="E521" s="139">
        <f>VLOOKUP(C521,'Active 1'!C$21:E$973,3,FALSE)</f>
        <v>-11644.013588190073</v>
      </c>
      <c r="F521" s="16" t="s">
        <v>1907</v>
      </c>
      <c r="G521" s="12" t="str">
        <f t="shared" si="46"/>
        <v>47166.400</v>
      </c>
      <c r="H521" s="131">
        <f t="shared" si="47"/>
        <v>-6766</v>
      </c>
      <c r="I521" s="140" t="s">
        <v>1166</v>
      </c>
      <c r="J521" s="141" t="s">
        <v>1167</v>
      </c>
      <c r="K521" s="140">
        <v>-6766</v>
      </c>
      <c r="L521" s="140" t="s">
        <v>1804</v>
      </c>
      <c r="M521" s="141" t="s">
        <v>2324</v>
      </c>
      <c r="N521" s="141"/>
      <c r="O521" s="142" t="s">
        <v>1168</v>
      </c>
      <c r="P521" s="143" t="s">
        <v>1169</v>
      </c>
    </row>
    <row r="522" spans="1:16" ht="13.5" thickBot="1" x14ac:dyDescent="0.25">
      <c r="A522" s="131" t="str">
        <f t="shared" si="42"/>
        <v>BAVM 50 </v>
      </c>
      <c r="B522" s="16" t="str">
        <f t="shared" si="43"/>
        <v>I</v>
      </c>
      <c r="C522" s="131">
        <f t="shared" si="44"/>
        <v>47212.315000000002</v>
      </c>
      <c r="D522" s="12" t="str">
        <f t="shared" si="45"/>
        <v>vis</v>
      </c>
      <c r="E522" s="139">
        <f>VLOOKUP(C522,'Active 1'!C$21:E$973,3,FALSE)</f>
        <v>-11571.008469166209</v>
      </c>
      <c r="F522" s="16" t="s">
        <v>1907</v>
      </c>
      <c r="G522" s="12" t="str">
        <f t="shared" si="46"/>
        <v>47212.315</v>
      </c>
      <c r="H522" s="131">
        <f t="shared" si="47"/>
        <v>-6693</v>
      </c>
      <c r="I522" s="140" t="s">
        <v>1170</v>
      </c>
      <c r="J522" s="141" t="s">
        <v>1171</v>
      </c>
      <c r="K522" s="140">
        <v>-6693</v>
      </c>
      <c r="L522" s="140" t="s">
        <v>1811</v>
      </c>
      <c r="M522" s="141" t="s">
        <v>2324</v>
      </c>
      <c r="N522" s="141"/>
      <c r="O522" s="142" t="s">
        <v>32</v>
      </c>
      <c r="P522" s="143" t="s">
        <v>1172</v>
      </c>
    </row>
    <row r="523" spans="1:16" ht="13.5" thickBot="1" x14ac:dyDescent="0.25">
      <c r="A523" s="131" t="str">
        <f t="shared" ref="A523:A586" si="48">P523</f>
        <v> BBS 89 </v>
      </c>
      <c r="B523" s="16" t="str">
        <f t="shared" ref="B523:B586" si="49">IF(H523=INT(H523),"I","II")</f>
        <v>I</v>
      </c>
      <c r="C523" s="131">
        <f t="shared" ref="C523:C586" si="50">1*G523</f>
        <v>47274.578000000001</v>
      </c>
      <c r="D523" s="12" t="str">
        <f t="shared" ref="D523:D586" si="51">VLOOKUP(F523,I$1:J$5,2,FALSE)</f>
        <v>vis</v>
      </c>
      <c r="E523" s="139">
        <f>VLOOKUP(C523,'Active 1'!C$21:E$973,3,FALSE)</f>
        <v>-11472.009934356609</v>
      </c>
      <c r="F523" s="16" t="s">
        <v>1907</v>
      </c>
      <c r="G523" s="12" t="str">
        <f t="shared" ref="G523:G586" si="52">MID(I523,3,LEN(I523)-3)</f>
        <v>47274.578</v>
      </c>
      <c r="H523" s="131">
        <f t="shared" ref="H523:H586" si="53">1*K523</f>
        <v>-6594</v>
      </c>
      <c r="I523" s="140" t="s">
        <v>1173</v>
      </c>
      <c r="J523" s="141" t="s">
        <v>1174</v>
      </c>
      <c r="K523" s="140">
        <v>-6594</v>
      </c>
      <c r="L523" s="140" t="s">
        <v>1811</v>
      </c>
      <c r="M523" s="141" t="s">
        <v>2324</v>
      </c>
      <c r="N523" s="141"/>
      <c r="O523" s="142" t="s">
        <v>1175</v>
      </c>
      <c r="P523" s="142" t="s">
        <v>1162</v>
      </c>
    </row>
    <row r="524" spans="1:16" ht="13.5" thickBot="1" x14ac:dyDescent="0.25">
      <c r="A524" s="131" t="str">
        <f t="shared" si="48"/>
        <v> AOEB 1 </v>
      </c>
      <c r="B524" s="16" t="str">
        <f t="shared" si="49"/>
        <v>I</v>
      </c>
      <c r="C524" s="131">
        <f t="shared" si="50"/>
        <v>47316.718000000001</v>
      </c>
      <c r="D524" s="12" t="str">
        <f t="shared" si="51"/>
        <v>vis</v>
      </c>
      <c r="E524" s="139">
        <f>VLOOKUP(C524,'Active 1'!C$21:E$973,3,FALSE)</f>
        <v>-11405.007087451118</v>
      </c>
      <c r="F524" s="16" t="s">
        <v>1907</v>
      </c>
      <c r="G524" s="12" t="str">
        <f t="shared" si="52"/>
        <v>47316.718</v>
      </c>
      <c r="H524" s="131">
        <f t="shared" si="53"/>
        <v>-6527</v>
      </c>
      <c r="I524" s="140" t="s">
        <v>1176</v>
      </c>
      <c r="J524" s="141" t="s">
        <v>1177</v>
      </c>
      <c r="K524" s="140">
        <v>-6527</v>
      </c>
      <c r="L524" s="140" t="s">
        <v>1046</v>
      </c>
      <c r="M524" s="141" t="s">
        <v>2324</v>
      </c>
      <c r="N524" s="141"/>
      <c r="O524" s="142" t="s">
        <v>3899</v>
      </c>
      <c r="P524" s="142" t="s">
        <v>3944</v>
      </c>
    </row>
    <row r="525" spans="1:16" ht="13.5" thickBot="1" x14ac:dyDescent="0.25">
      <c r="A525" s="131" t="str">
        <f t="shared" si="48"/>
        <v> BBS 89 </v>
      </c>
      <c r="B525" s="16" t="str">
        <f t="shared" si="49"/>
        <v>I</v>
      </c>
      <c r="C525" s="131">
        <f t="shared" si="50"/>
        <v>47327.41</v>
      </c>
      <c r="D525" s="12" t="str">
        <f t="shared" si="51"/>
        <v>vis</v>
      </c>
      <c r="E525" s="139">
        <f>VLOOKUP(C525,'Active 1'!C$21:E$973,3,FALSE)</f>
        <v>-11388.006744804852</v>
      </c>
      <c r="F525" s="16" t="s">
        <v>1907</v>
      </c>
      <c r="G525" s="12" t="str">
        <f t="shared" si="52"/>
        <v>47327.410</v>
      </c>
      <c r="H525" s="131">
        <f t="shared" si="53"/>
        <v>-6510</v>
      </c>
      <c r="I525" s="140" t="s">
        <v>1178</v>
      </c>
      <c r="J525" s="141" t="s">
        <v>1179</v>
      </c>
      <c r="K525" s="140">
        <v>-6510</v>
      </c>
      <c r="L525" s="140" t="s">
        <v>4522</v>
      </c>
      <c r="M525" s="141" t="s">
        <v>2324</v>
      </c>
      <c r="N525" s="141"/>
      <c r="O525" s="142" t="s">
        <v>1175</v>
      </c>
      <c r="P525" s="142" t="s">
        <v>1162</v>
      </c>
    </row>
    <row r="526" spans="1:16" ht="13.5" thickBot="1" x14ac:dyDescent="0.25">
      <c r="A526" s="131" t="str">
        <f t="shared" si="48"/>
        <v> BBS 91 </v>
      </c>
      <c r="B526" s="16" t="str">
        <f t="shared" si="49"/>
        <v>I</v>
      </c>
      <c r="C526" s="131">
        <f t="shared" si="50"/>
        <v>47352.569000000003</v>
      </c>
      <c r="D526" s="12" t="str">
        <f t="shared" si="51"/>
        <v>vis</v>
      </c>
      <c r="E526" s="139">
        <f>VLOOKUP(C526,'Active 1'!C$21:E$973,3,FALSE)</f>
        <v>-11348.003787393955</v>
      </c>
      <c r="F526" s="16" t="s">
        <v>1907</v>
      </c>
      <c r="G526" s="12" t="str">
        <f t="shared" si="52"/>
        <v>47352.569</v>
      </c>
      <c r="H526" s="131">
        <f t="shared" si="53"/>
        <v>-6470</v>
      </c>
      <c r="I526" s="140" t="s">
        <v>1180</v>
      </c>
      <c r="J526" s="141" t="s">
        <v>1181</v>
      </c>
      <c r="K526" s="140">
        <v>-6470</v>
      </c>
      <c r="L526" s="140" t="s">
        <v>4572</v>
      </c>
      <c r="M526" s="141" t="s">
        <v>2324</v>
      </c>
      <c r="N526" s="141"/>
      <c r="O526" s="142" t="s">
        <v>1175</v>
      </c>
      <c r="P526" s="142" t="s">
        <v>1182</v>
      </c>
    </row>
    <row r="527" spans="1:16" ht="13.5" thickBot="1" x14ac:dyDescent="0.25">
      <c r="A527" s="131" t="str">
        <f t="shared" si="48"/>
        <v> BBS 91 </v>
      </c>
      <c r="B527" s="16" t="str">
        <f t="shared" si="49"/>
        <v>I</v>
      </c>
      <c r="C527" s="131">
        <f t="shared" si="50"/>
        <v>47354.453999999998</v>
      </c>
      <c r="D527" s="12" t="str">
        <f t="shared" si="51"/>
        <v>vis</v>
      </c>
      <c r="E527" s="139">
        <f>VLOOKUP(C527,'Active 1'!C$21:E$973,3,FALSE)</f>
        <v>-11345.006626349425</v>
      </c>
      <c r="F527" s="16" t="s">
        <v>1907</v>
      </c>
      <c r="G527" s="12" t="str">
        <f t="shared" si="52"/>
        <v>47354.454</v>
      </c>
      <c r="H527" s="131">
        <f t="shared" si="53"/>
        <v>-6467</v>
      </c>
      <c r="I527" s="140" t="s">
        <v>1183</v>
      </c>
      <c r="J527" s="141" t="s">
        <v>1184</v>
      </c>
      <c r="K527" s="140">
        <v>-6467</v>
      </c>
      <c r="L527" s="140" t="s">
        <v>4522</v>
      </c>
      <c r="M527" s="141" t="s">
        <v>2324</v>
      </c>
      <c r="N527" s="141"/>
      <c r="O527" s="142" t="s">
        <v>1175</v>
      </c>
      <c r="P527" s="142" t="s">
        <v>1182</v>
      </c>
    </row>
    <row r="528" spans="1:16" ht="13.5" thickBot="1" x14ac:dyDescent="0.25">
      <c r="A528" s="131" t="str">
        <f t="shared" si="48"/>
        <v> BRNO 30 </v>
      </c>
      <c r="B528" s="16" t="str">
        <f t="shared" si="49"/>
        <v>I</v>
      </c>
      <c r="C528" s="131">
        <f t="shared" si="50"/>
        <v>47354.466999999997</v>
      </c>
      <c r="D528" s="12" t="str">
        <f t="shared" si="51"/>
        <v>vis</v>
      </c>
      <c r="E528" s="139">
        <f>VLOOKUP(C528,'Active 1'!C$21:E$973,3,FALSE)</f>
        <v>-11344.985956273256</v>
      </c>
      <c r="F528" s="16" t="s">
        <v>1907</v>
      </c>
      <c r="G528" s="12" t="str">
        <f t="shared" si="52"/>
        <v>47354.467</v>
      </c>
      <c r="H528" s="131">
        <f t="shared" si="53"/>
        <v>-6467</v>
      </c>
      <c r="I528" s="140" t="s">
        <v>1185</v>
      </c>
      <c r="J528" s="141" t="s">
        <v>1186</v>
      </c>
      <c r="K528" s="140">
        <v>-6467</v>
      </c>
      <c r="L528" s="140" t="s">
        <v>1187</v>
      </c>
      <c r="M528" s="141" t="s">
        <v>2324</v>
      </c>
      <c r="N528" s="141"/>
      <c r="O528" s="142" t="s">
        <v>1188</v>
      </c>
      <c r="P528" s="142" t="s">
        <v>1096</v>
      </c>
    </row>
    <row r="529" spans="1:16" ht="13.5" thickBot="1" x14ac:dyDescent="0.25">
      <c r="A529" s="131" t="str">
        <f t="shared" si="48"/>
        <v> BBS 89 </v>
      </c>
      <c r="B529" s="16" t="str">
        <f t="shared" si="49"/>
        <v>I</v>
      </c>
      <c r="C529" s="131">
        <f t="shared" si="50"/>
        <v>47366.409</v>
      </c>
      <c r="D529" s="12" t="str">
        <f t="shared" si="51"/>
        <v>vis</v>
      </c>
      <c r="E529" s="139">
        <f>VLOOKUP(C529,'Active 1'!C$21:E$973,3,FALSE)</f>
        <v>-11325.998106303025</v>
      </c>
      <c r="F529" s="16" t="s">
        <v>1907</v>
      </c>
      <c r="G529" s="12" t="str">
        <f t="shared" si="52"/>
        <v>47366.409</v>
      </c>
      <c r="H529" s="131">
        <f t="shared" si="53"/>
        <v>-6448</v>
      </c>
      <c r="I529" s="140" t="s">
        <v>1189</v>
      </c>
      <c r="J529" s="141" t="s">
        <v>1190</v>
      </c>
      <c r="K529" s="140">
        <v>-6448</v>
      </c>
      <c r="L529" s="140" t="s">
        <v>1191</v>
      </c>
      <c r="M529" s="141" t="s">
        <v>2324</v>
      </c>
      <c r="N529" s="141"/>
      <c r="O529" s="142" t="s">
        <v>4301</v>
      </c>
      <c r="P529" s="142" t="s">
        <v>1162</v>
      </c>
    </row>
    <row r="530" spans="1:16" ht="13.5" thickBot="1" x14ac:dyDescent="0.25">
      <c r="A530" s="131" t="str">
        <f t="shared" si="48"/>
        <v> BRNO 30 </v>
      </c>
      <c r="B530" s="16" t="str">
        <f t="shared" si="49"/>
        <v>I</v>
      </c>
      <c r="C530" s="131">
        <f t="shared" si="50"/>
        <v>47388.404999999999</v>
      </c>
      <c r="D530" s="12" t="str">
        <f t="shared" si="51"/>
        <v>vis</v>
      </c>
      <c r="E530" s="139">
        <f>VLOOKUP(C530,'Active 1'!C$21:E$973,3,FALSE)</f>
        <v>-11291.024337424687</v>
      </c>
      <c r="F530" s="16" t="s">
        <v>1907</v>
      </c>
      <c r="G530" s="12" t="str">
        <f t="shared" si="52"/>
        <v>47388.405</v>
      </c>
      <c r="H530" s="131">
        <f t="shared" si="53"/>
        <v>-6413</v>
      </c>
      <c r="I530" s="140" t="s">
        <v>1197</v>
      </c>
      <c r="J530" s="141" t="s">
        <v>1198</v>
      </c>
      <c r="K530" s="140">
        <v>-6413</v>
      </c>
      <c r="L530" s="140" t="s">
        <v>4479</v>
      </c>
      <c r="M530" s="141" t="s">
        <v>2324</v>
      </c>
      <c r="N530" s="141"/>
      <c r="O530" s="142" t="s">
        <v>1199</v>
      </c>
      <c r="P530" s="142" t="s">
        <v>1096</v>
      </c>
    </row>
    <row r="531" spans="1:16" ht="13.5" thickBot="1" x14ac:dyDescent="0.25">
      <c r="A531" s="131" t="str">
        <f t="shared" si="48"/>
        <v> BRNO 30 </v>
      </c>
      <c r="B531" s="16" t="str">
        <f t="shared" si="49"/>
        <v>I</v>
      </c>
      <c r="C531" s="131">
        <f t="shared" si="50"/>
        <v>47388.413</v>
      </c>
      <c r="D531" s="12" t="str">
        <f t="shared" si="51"/>
        <v>vis</v>
      </c>
      <c r="E531" s="139">
        <f>VLOOKUP(C531,'Active 1'!C$21:E$973,3,FALSE)</f>
        <v>-11291.011617377811</v>
      </c>
      <c r="F531" s="16" t="s">
        <v>1907</v>
      </c>
      <c r="G531" s="12" t="str">
        <f t="shared" si="52"/>
        <v>47388.413</v>
      </c>
      <c r="H531" s="131">
        <f t="shared" si="53"/>
        <v>-6413</v>
      </c>
      <c r="I531" s="140" t="s">
        <v>1200</v>
      </c>
      <c r="J531" s="141" t="s">
        <v>1201</v>
      </c>
      <c r="K531" s="140">
        <v>-6413</v>
      </c>
      <c r="L531" s="140" t="s">
        <v>1811</v>
      </c>
      <c r="M531" s="141" t="s">
        <v>2324</v>
      </c>
      <c r="N531" s="141"/>
      <c r="O531" s="142" t="s">
        <v>947</v>
      </c>
      <c r="P531" s="142" t="s">
        <v>1096</v>
      </c>
    </row>
    <row r="532" spans="1:16" ht="13.5" thickBot="1" x14ac:dyDescent="0.25">
      <c r="A532" s="131" t="str">
        <f t="shared" si="48"/>
        <v> BRNO 30 </v>
      </c>
      <c r="B532" s="16" t="str">
        <f t="shared" si="49"/>
        <v>I</v>
      </c>
      <c r="C532" s="131">
        <f t="shared" si="50"/>
        <v>47388.417000000001</v>
      </c>
      <c r="D532" s="12" t="str">
        <f t="shared" si="51"/>
        <v>vis</v>
      </c>
      <c r="E532" s="139">
        <f>VLOOKUP(C532,'Active 1'!C$21:E$973,3,FALSE)</f>
        <v>-11291.005257354374</v>
      </c>
      <c r="F532" s="16" t="s">
        <v>1907</v>
      </c>
      <c r="G532" s="12" t="str">
        <f t="shared" si="52"/>
        <v>47388.417</v>
      </c>
      <c r="H532" s="131">
        <f t="shared" si="53"/>
        <v>-6413</v>
      </c>
      <c r="I532" s="140" t="s">
        <v>1202</v>
      </c>
      <c r="J532" s="141" t="s">
        <v>1203</v>
      </c>
      <c r="K532" s="140">
        <v>-6413</v>
      </c>
      <c r="L532" s="140" t="s">
        <v>1816</v>
      </c>
      <c r="M532" s="141" t="s">
        <v>2324</v>
      </c>
      <c r="N532" s="141"/>
      <c r="O532" s="142" t="s">
        <v>4542</v>
      </c>
      <c r="P532" s="142" t="s">
        <v>1096</v>
      </c>
    </row>
    <row r="533" spans="1:16" ht="13.5" thickBot="1" x14ac:dyDescent="0.25">
      <c r="A533" s="131" t="str">
        <f t="shared" si="48"/>
        <v> BRNO 30 </v>
      </c>
      <c r="B533" s="16" t="str">
        <f t="shared" si="49"/>
        <v>I</v>
      </c>
      <c r="C533" s="131">
        <f t="shared" si="50"/>
        <v>47388.419000000002</v>
      </c>
      <c r="D533" s="12" t="str">
        <f t="shared" si="51"/>
        <v>vis</v>
      </c>
      <c r="E533" s="139">
        <f>VLOOKUP(C533,'Active 1'!C$21:E$973,3,FALSE)</f>
        <v>-11291.002077342655</v>
      </c>
      <c r="F533" s="16" t="s">
        <v>1907</v>
      </c>
      <c r="G533" s="12" t="str">
        <f t="shared" si="52"/>
        <v>47388.419</v>
      </c>
      <c r="H533" s="131">
        <f t="shared" si="53"/>
        <v>-6413</v>
      </c>
      <c r="I533" s="140" t="s">
        <v>1204</v>
      </c>
      <c r="J533" s="141" t="s">
        <v>1205</v>
      </c>
      <c r="K533" s="140">
        <v>-6413</v>
      </c>
      <c r="L533" s="140" t="s">
        <v>1050</v>
      </c>
      <c r="M533" s="141" t="s">
        <v>2324</v>
      </c>
      <c r="N533" s="141"/>
      <c r="O533" s="142" t="s">
        <v>1206</v>
      </c>
      <c r="P533" s="142" t="s">
        <v>1096</v>
      </c>
    </row>
    <row r="534" spans="1:16" ht="13.5" thickBot="1" x14ac:dyDescent="0.25">
      <c r="A534" s="131" t="str">
        <f t="shared" si="48"/>
        <v> BRNO 30 </v>
      </c>
      <c r="B534" s="16" t="str">
        <f t="shared" si="49"/>
        <v>I</v>
      </c>
      <c r="C534" s="131">
        <f t="shared" si="50"/>
        <v>47388.421000000002</v>
      </c>
      <c r="D534" s="12" t="str">
        <f t="shared" si="51"/>
        <v>vis</v>
      </c>
      <c r="E534" s="139">
        <f>VLOOKUP(C534,'Active 1'!C$21:E$973,3,FALSE)</f>
        <v>-11290.998897330936</v>
      </c>
      <c r="F534" s="16" t="s">
        <v>1907</v>
      </c>
      <c r="G534" s="12" t="str">
        <f t="shared" si="52"/>
        <v>47388.421</v>
      </c>
      <c r="H534" s="131">
        <f t="shared" si="53"/>
        <v>-6413</v>
      </c>
      <c r="I534" s="140" t="s">
        <v>1207</v>
      </c>
      <c r="J534" s="141" t="s">
        <v>1208</v>
      </c>
      <c r="K534" s="140">
        <v>-6413</v>
      </c>
      <c r="L534" s="140" t="s">
        <v>1191</v>
      </c>
      <c r="M534" s="141" t="s">
        <v>2324</v>
      </c>
      <c r="N534" s="141"/>
      <c r="O534" s="142" t="s">
        <v>1209</v>
      </c>
      <c r="P534" s="142" t="s">
        <v>1096</v>
      </c>
    </row>
    <row r="535" spans="1:16" ht="13.5" thickBot="1" x14ac:dyDescent="0.25">
      <c r="A535" s="131" t="str">
        <f t="shared" si="48"/>
        <v> BRNO 30 </v>
      </c>
      <c r="B535" s="16" t="str">
        <f t="shared" si="49"/>
        <v>I</v>
      </c>
      <c r="C535" s="131">
        <f t="shared" si="50"/>
        <v>47388.427000000003</v>
      </c>
      <c r="D535" s="12" t="str">
        <f t="shared" si="51"/>
        <v>vis</v>
      </c>
      <c r="E535" s="139">
        <f>VLOOKUP(C535,'Active 1'!C$21:E$973,3,FALSE)</f>
        <v>-11290.989357295779</v>
      </c>
      <c r="F535" s="16" t="s">
        <v>1907</v>
      </c>
      <c r="G535" s="12" t="str">
        <f t="shared" si="52"/>
        <v>47388.427</v>
      </c>
      <c r="H535" s="131">
        <f t="shared" si="53"/>
        <v>-6413</v>
      </c>
      <c r="I535" s="140" t="s">
        <v>1210</v>
      </c>
      <c r="J535" s="141" t="s">
        <v>1211</v>
      </c>
      <c r="K535" s="140">
        <v>-6413</v>
      </c>
      <c r="L535" s="140" t="s">
        <v>1078</v>
      </c>
      <c r="M535" s="141" t="s">
        <v>2324</v>
      </c>
      <c r="N535" s="141"/>
      <c r="O535" s="142" t="s">
        <v>1817</v>
      </c>
      <c r="P535" s="142" t="s">
        <v>1096</v>
      </c>
    </row>
    <row r="536" spans="1:16" ht="13.5" thickBot="1" x14ac:dyDescent="0.25">
      <c r="A536" s="131" t="str">
        <f t="shared" si="48"/>
        <v> BRNO 30 </v>
      </c>
      <c r="B536" s="16" t="str">
        <f t="shared" si="49"/>
        <v>I</v>
      </c>
      <c r="C536" s="131">
        <f t="shared" si="50"/>
        <v>47388.427000000003</v>
      </c>
      <c r="D536" s="12" t="str">
        <f t="shared" si="51"/>
        <v>vis</v>
      </c>
      <c r="E536" s="139">
        <f>VLOOKUP(C536,'Active 1'!C$21:E$973,3,FALSE)</f>
        <v>-11290.989357295779</v>
      </c>
      <c r="F536" s="16" t="s">
        <v>1907</v>
      </c>
      <c r="G536" s="12" t="str">
        <f t="shared" si="52"/>
        <v>47388.427</v>
      </c>
      <c r="H536" s="131">
        <f t="shared" si="53"/>
        <v>-6413</v>
      </c>
      <c r="I536" s="140" t="s">
        <v>1210</v>
      </c>
      <c r="J536" s="141" t="s">
        <v>1211</v>
      </c>
      <c r="K536" s="140">
        <v>-6413</v>
      </c>
      <c r="L536" s="140" t="s">
        <v>1078</v>
      </c>
      <c r="M536" s="141" t="s">
        <v>2324</v>
      </c>
      <c r="N536" s="141"/>
      <c r="O536" s="142" t="s">
        <v>1212</v>
      </c>
      <c r="P536" s="142" t="s">
        <v>1096</v>
      </c>
    </row>
    <row r="537" spans="1:16" ht="13.5" thickBot="1" x14ac:dyDescent="0.25">
      <c r="A537" s="131" t="str">
        <f t="shared" si="48"/>
        <v>BAVM 52 </v>
      </c>
      <c r="B537" s="16" t="str">
        <f t="shared" si="49"/>
        <v>I</v>
      </c>
      <c r="C537" s="131">
        <f t="shared" si="50"/>
        <v>47405.398999999998</v>
      </c>
      <c r="D537" s="12" t="str">
        <f t="shared" si="51"/>
        <v>vis</v>
      </c>
      <c r="E537" s="139">
        <f>VLOOKUP(C537,'Active 1'!C$21:E$973,3,FALSE)</f>
        <v>-11264.003777853928</v>
      </c>
      <c r="F537" s="16" t="s">
        <v>1907</v>
      </c>
      <c r="G537" s="12" t="str">
        <f t="shared" si="52"/>
        <v>47405.399</v>
      </c>
      <c r="H537" s="131">
        <f t="shared" si="53"/>
        <v>-6386</v>
      </c>
      <c r="I537" s="140" t="s">
        <v>1213</v>
      </c>
      <c r="J537" s="141" t="s">
        <v>1214</v>
      </c>
      <c r="K537" s="140">
        <v>-6386</v>
      </c>
      <c r="L537" s="140" t="s">
        <v>4572</v>
      </c>
      <c r="M537" s="141" t="s">
        <v>2324</v>
      </c>
      <c r="N537" s="141"/>
      <c r="O537" s="142" t="s">
        <v>1215</v>
      </c>
      <c r="P537" s="143" t="s">
        <v>1169</v>
      </c>
    </row>
    <row r="538" spans="1:16" ht="13.5" thickBot="1" x14ac:dyDescent="0.25">
      <c r="A538" s="131" t="str">
        <f t="shared" si="48"/>
        <v> AOEB 1 </v>
      </c>
      <c r="B538" s="16" t="str">
        <f t="shared" si="49"/>
        <v>I</v>
      </c>
      <c r="C538" s="131">
        <f t="shared" si="50"/>
        <v>47406.654000000002</v>
      </c>
      <c r="D538" s="12" t="str">
        <f t="shared" si="51"/>
        <v>vis</v>
      </c>
      <c r="E538" s="139">
        <f>VLOOKUP(C538,'Active 1'!C$21:E$973,3,FALSE)</f>
        <v>-11262.008320500659</v>
      </c>
      <c r="F538" s="16" t="s">
        <v>1907</v>
      </c>
      <c r="G538" s="12" t="str">
        <f t="shared" si="52"/>
        <v>47406.654</v>
      </c>
      <c r="H538" s="131">
        <f t="shared" si="53"/>
        <v>-6384</v>
      </c>
      <c r="I538" s="140" t="s">
        <v>1216</v>
      </c>
      <c r="J538" s="141" t="s">
        <v>1217</v>
      </c>
      <c r="K538" s="140">
        <v>-6384</v>
      </c>
      <c r="L538" s="140" t="s">
        <v>1046</v>
      </c>
      <c r="M538" s="141" t="s">
        <v>2324</v>
      </c>
      <c r="N538" s="141"/>
      <c r="O538" s="142" t="s">
        <v>132</v>
      </c>
      <c r="P538" s="142" t="s">
        <v>3944</v>
      </c>
    </row>
    <row r="539" spans="1:16" ht="13.5" thickBot="1" x14ac:dyDescent="0.25">
      <c r="A539" s="131" t="str">
        <f t="shared" si="48"/>
        <v> AOEB 1 </v>
      </c>
      <c r="B539" s="16" t="str">
        <f t="shared" si="49"/>
        <v>I</v>
      </c>
      <c r="C539" s="131">
        <f t="shared" si="50"/>
        <v>47411.686999999998</v>
      </c>
      <c r="D539" s="12" t="str">
        <f t="shared" si="51"/>
        <v>vis</v>
      </c>
      <c r="E539" s="139">
        <f>VLOOKUP(C539,'Active 1'!C$21:E$973,3,FALSE)</f>
        <v>-11254.005821011457</v>
      </c>
      <c r="F539" s="16" t="s">
        <v>1907</v>
      </c>
      <c r="G539" s="12" t="str">
        <f t="shared" si="52"/>
        <v>47411.687</v>
      </c>
      <c r="H539" s="131">
        <f t="shared" si="53"/>
        <v>-6376</v>
      </c>
      <c r="I539" s="140" t="s">
        <v>1218</v>
      </c>
      <c r="J539" s="141" t="s">
        <v>1219</v>
      </c>
      <c r="K539" s="140">
        <v>-6376</v>
      </c>
      <c r="L539" s="140" t="s">
        <v>1816</v>
      </c>
      <c r="M539" s="141" t="s">
        <v>2324</v>
      </c>
      <c r="N539" s="141"/>
      <c r="O539" s="142" t="s">
        <v>132</v>
      </c>
      <c r="P539" s="142" t="s">
        <v>3944</v>
      </c>
    </row>
    <row r="540" spans="1:16" ht="13.5" thickBot="1" x14ac:dyDescent="0.25">
      <c r="A540" s="131" t="str">
        <f t="shared" si="48"/>
        <v> BRNO 30 </v>
      </c>
      <c r="B540" s="16" t="str">
        <f t="shared" si="49"/>
        <v>I</v>
      </c>
      <c r="C540" s="131">
        <f t="shared" si="50"/>
        <v>47439.358999999997</v>
      </c>
      <c r="D540" s="12" t="str">
        <f t="shared" si="51"/>
        <v>vis</v>
      </c>
      <c r="E540" s="139">
        <f>VLOOKUP(C540,'Active 1'!C$21:E$973,3,FALSE)</f>
        <v>-11210.007178876462</v>
      </c>
      <c r="F540" s="16" t="s">
        <v>1907</v>
      </c>
      <c r="G540" s="12" t="str">
        <f t="shared" si="52"/>
        <v>47439.359</v>
      </c>
      <c r="H540" s="131">
        <f t="shared" si="53"/>
        <v>-6332</v>
      </c>
      <c r="I540" s="140" t="s">
        <v>1220</v>
      </c>
      <c r="J540" s="141" t="s">
        <v>1221</v>
      </c>
      <c r="K540" s="140">
        <v>-6332</v>
      </c>
      <c r="L540" s="140" t="s">
        <v>1816</v>
      </c>
      <c r="M540" s="141" t="s">
        <v>2324</v>
      </c>
      <c r="N540" s="141"/>
      <c r="O540" s="142" t="s">
        <v>1222</v>
      </c>
      <c r="P540" s="142" t="s">
        <v>1096</v>
      </c>
    </row>
    <row r="541" spans="1:16" ht="13.5" thickBot="1" x14ac:dyDescent="0.25">
      <c r="A541" s="131" t="str">
        <f t="shared" si="48"/>
        <v> AOEB 1 </v>
      </c>
      <c r="B541" s="16" t="str">
        <f t="shared" si="49"/>
        <v>I</v>
      </c>
      <c r="C541" s="131">
        <f t="shared" si="50"/>
        <v>47506.669000000002</v>
      </c>
      <c r="D541" s="12" t="str">
        <f t="shared" si="51"/>
        <v>vis</v>
      </c>
      <c r="E541" s="139">
        <f>VLOOKUP(C541,'Active 1'!C$21:E$973,3,FALSE)</f>
        <v>-11102.983884495614</v>
      </c>
      <c r="F541" s="16" t="s">
        <v>1907</v>
      </c>
      <c r="G541" s="12" t="str">
        <f t="shared" si="52"/>
        <v>47506.669</v>
      </c>
      <c r="H541" s="131">
        <f t="shared" si="53"/>
        <v>-6225</v>
      </c>
      <c r="I541" s="140" t="s">
        <v>1227</v>
      </c>
      <c r="J541" s="141" t="s">
        <v>1228</v>
      </c>
      <c r="K541" s="140">
        <v>-6225</v>
      </c>
      <c r="L541" s="140" t="s">
        <v>1229</v>
      </c>
      <c r="M541" s="141" t="s">
        <v>2324</v>
      </c>
      <c r="N541" s="141"/>
      <c r="O541" s="142" t="s">
        <v>631</v>
      </c>
      <c r="P541" s="142" t="s">
        <v>3944</v>
      </c>
    </row>
    <row r="542" spans="1:16" ht="13.5" thickBot="1" x14ac:dyDescent="0.25">
      <c r="A542" s="131" t="str">
        <f t="shared" si="48"/>
        <v> BRNO 31 </v>
      </c>
      <c r="B542" s="16" t="str">
        <f t="shared" si="49"/>
        <v>I</v>
      </c>
      <c r="C542" s="131">
        <f t="shared" si="50"/>
        <v>47529.290999999997</v>
      </c>
      <c r="D542" s="12" t="str">
        <f t="shared" si="51"/>
        <v>vis</v>
      </c>
      <c r="E542" s="139">
        <f>VLOOKUP(C542,'Active 1'!C$21:E$973,3,FALSE)</f>
        <v>-11067.014771949442</v>
      </c>
      <c r="F542" s="16" t="s">
        <v>1907</v>
      </c>
      <c r="G542" s="12" t="str">
        <f t="shared" si="52"/>
        <v>47529.291</v>
      </c>
      <c r="H542" s="131">
        <f t="shared" si="53"/>
        <v>-6189</v>
      </c>
      <c r="I542" s="140" t="s">
        <v>1230</v>
      </c>
      <c r="J542" s="141" t="s">
        <v>1231</v>
      </c>
      <c r="K542" s="140">
        <v>-6189</v>
      </c>
      <c r="L542" s="140" t="s">
        <v>1811</v>
      </c>
      <c r="M542" s="141" t="s">
        <v>2324</v>
      </c>
      <c r="N542" s="141"/>
      <c r="O542" s="142" t="s">
        <v>1232</v>
      </c>
      <c r="P542" s="142" t="s">
        <v>1233</v>
      </c>
    </row>
    <row r="543" spans="1:16" ht="13.5" thickBot="1" x14ac:dyDescent="0.25">
      <c r="A543" s="131" t="str">
        <f t="shared" si="48"/>
        <v> AOEB 1 </v>
      </c>
      <c r="B543" s="16" t="str">
        <f t="shared" si="49"/>
        <v>I</v>
      </c>
      <c r="C543" s="131">
        <f t="shared" si="50"/>
        <v>47540.612999999998</v>
      </c>
      <c r="D543" s="12" t="str">
        <f t="shared" si="51"/>
        <v>vis</v>
      </c>
      <c r="E543" s="139">
        <f>VLOOKUP(C543,'Active 1'!C$21:E$973,3,FALSE)</f>
        <v>-11049.012725611901</v>
      </c>
      <c r="F543" s="16" t="s">
        <v>1907</v>
      </c>
      <c r="G543" s="12" t="str">
        <f t="shared" si="52"/>
        <v>47540.613</v>
      </c>
      <c r="H543" s="131">
        <f t="shared" si="53"/>
        <v>-6171</v>
      </c>
      <c r="I543" s="140" t="s">
        <v>1234</v>
      </c>
      <c r="J543" s="141" t="s">
        <v>1235</v>
      </c>
      <c r="K543" s="140">
        <v>-6171</v>
      </c>
      <c r="L543" s="140" t="s">
        <v>991</v>
      </c>
      <c r="M543" s="141" t="s">
        <v>2324</v>
      </c>
      <c r="N543" s="141"/>
      <c r="O543" s="142" t="s">
        <v>3899</v>
      </c>
      <c r="P543" s="142" t="s">
        <v>3944</v>
      </c>
    </row>
    <row r="544" spans="1:16" ht="13.5" thickBot="1" x14ac:dyDescent="0.25">
      <c r="A544" s="131" t="str">
        <f t="shared" si="48"/>
        <v> BBS 93 </v>
      </c>
      <c r="B544" s="16" t="str">
        <f t="shared" si="49"/>
        <v>I</v>
      </c>
      <c r="C544" s="131">
        <f t="shared" si="50"/>
        <v>47698.48</v>
      </c>
      <c r="D544" s="12" t="str">
        <f t="shared" si="51"/>
        <v>vis</v>
      </c>
      <c r="E544" s="139">
        <f>VLOOKUP(C544,'Active 1'!C$21:E$973,3,FALSE)</f>
        <v>-10798.00327064205</v>
      </c>
      <c r="F544" s="16" t="s">
        <v>1907</v>
      </c>
      <c r="G544" s="12" t="str">
        <f t="shared" si="52"/>
        <v>47698.480</v>
      </c>
      <c r="H544" s="131">
        <f t="shared" si="53"/>
        <v>-5920</v>
      </c>
      <c r="I544" s="140" t="s">
        <v>1236</v>
      </c>
      <c r="J544" s="141" t="s">
        <v>1237</v>
      </c>
      <c r="K544" s="140">
        <v>-5920</v>
      </c>
      <c r="L544" s="140" t="s">
        <v>1032</v>
      </c>
      <c r="M544" s="141" t="s">
        <v>2324</v>
      </c>
      <c r="N544" s="141"/>
      <c r="O544" s="142" t="s">
        <v>1238</v>
      </c>
      <c r="P544" s="142" t="s">
        <v>1239</v>
      </c>
    </row>
    <row r="545" spans="1:16" ht="13.5" thickBot="1" x14ac:dyDescent="0.25">
      <c r="A545" s="131" t="str">
        <f t="shared" si="48"/>
        <v> BBS 93 </v>
      </c>
      <c r="B545" s="16" t="str">
        <f t="shared" si="49"/>
        <v>I</v>
      </c>
      <c r="C545" s="131">
        <f t="shared" si="50"/>
        <v>47703.506999999998</v>
      </c>
      <c r="D545" s="12" t="str">
        <f t="shared" si="51"/>
        <v>vis</v>
      </c>
      <c r="E545" s="139">
        <f>VLOOKUP(C545,'Active 1'!C$21:E$973,3,FALSE)</f>
        <v>-10790.010311188003</v>
      </c>
      <c r="F545" s="16" t="s">
        <v>1907</v>
      </c>
      <c r="G545" s="12" t="str">
        <f t="shared" si="52"/>
        <v>47703.507</v>
      </c>
      <c r="H545" s="131">
        <f t="shared" si="53"/>
        <v>-5912</v>
      </c>
      <c r="I545" s="140" t="s">
        <v>1240</v>
      </c>
      <c r="J545" s="141" t="s">
        <v>1241</v>
      </c>
      <c r="K545" s="140">
        <v>-5912</v>
      </c>
      <c r="L545" s="140" t="s">
        <v>1816</v>
      </c>
      <c r="M545" s="141" t="s">
        <v>2324</v>
      </c>
      <c r="N545" s="141"/>
      <c r="O545" s="142" t="s">
        <v>1238</v>
      </c>
      <c r="P545" s="142" t="s">
        <v>1239</v>
      </c>
    </row>
    <row r="546" spans="1:16" ht="13.5" thickBot="1" x14ac:dyDescent="0.25">
      <c r="A546" s="131" t="str">
        <f t="shared" si="48"/>
        <v> BRNO 30 </v>
      </c>
      <c r="B546" s="16" t="str">
        <f t="shared" si="49"/>
        <v>I</v>
      </c>
      <c r="C546" s="131">
        <f t="shared" si="50"/>
        <v>47715.45</v>
      </c>
      <c r="D546" s="12" t="str">
        <f t="shared" si="51"/>
        <v>vis</v>
      </c>
      <c r="E546" s="139" t="e">
        <f>VLOOKUP(C546,'Active 1'!C$21:E$973,3,FALSE)</f>
        <v>#N/A</v>
      </c>
      <c r="F546" s="16" t="s">
        <v>1907</v>
      </c>
      <c r="G546" s="12" t="str">
        <f t="shared" si="52"/>
        <v>47715.450</v>
      </c>
      <c r="H546" s="131">
        <f t="shared" si="53"/>
        <v>-5893</v>
      </c>
      <c r="I546" s="140" t="s">
        <v>1242</v>
      </c>
      <c r="J546" s="141" t="s">
        <v>1243</v>
      </c>
      <c r="K546" s="140">
        <v>-5893</v>
      </c>
      <c r="L546" s="140" t="s">
        <v>1808</v>
      </c>
      <c r="M546" s="141" t="s">
        <v>2324</v>
      </c>
      <c r="N546" s="141"/>
      <c r="O546" s="142" t="s">
        <v>1244</v>
      </c>
      <c r="P546" s="142" t="s">
        <v>1096</v>
      </c>
    </row>
    <row r="547" spans="1:16" ht="13.5" thickBot="1" x14ac:dyDescent="0.25">
      <c r="A547" s="131" t="str">
        <f t="shared" si="48"/>
        <v> BRNO 30 </v>
      </c>
      <c r="B547" s="16" t="str">
        <f t="shared" si="49"/>
        <v>I</v>
      </c>
      <c r="C547" s="131">
        <f t="shared" si="50"/>
        <v>47715.453000000001</v>
      </c>
      <c r="D547" s="12" t="str">
        <f t="shared" si="51"/>
        <v>vis</v>
      </c>
      <c r="E547" s="139" t="e">
        <f>VLOOKUP(C547,'Active 1'!C$21:E$973,3,FALSE)</f>
        <v>#N/A</v>
      </c>
      <c r="F547" s="16" t="s">
        <v>1907</v>
      </c>
      <c r="G547" s="12" t="str">
        <f t="shared" si="52"/>
        <v>47715.453</v>
      </c>
      <c r="H547" s="131">
        <f t="shared" si="53"/>
        <v>-5893</v>
      </c>
      <c r="I547" s="140" t="s">
        <v>1245</v>
      </c>
      <c r="J547" s="141" t="s">
        <v>1246</v>
      </c>
      <c r="K547" s="140">
        <v>-5893</v>
      </c>
      <c r="L547" s="140" t="s">
        <v>991</v>
      </c>
      <c r="M547" s="141" t="s">
        <v>2324</v>
      </c>
      <c r="N547" s="141"/>
      <c r="O547" s="142" t="s">
        <v>1247</v>
      </c>
      <c r="P547" s="142" t="s">
        <v>1096</v>
      </c>
    </row>
    <row r="548" spans="1:16" ht="13.5" thickBot="1" x14ac:dyDescent="0.25">
      <c r="A548" s="131" t="str">
        <f t="shared" si="48"/>
        <v> BRNO 30 </v>
      </c>
      <c r="B548" s="16" t="str">
        <f t="shared" si="49"/>
        <v>I</v>
      </c>
      <c r="C548" s="131">
        <f t="shared" si="50"/>
        <v>47715.466999999997</v>
      </c>
      <c r="D548" s="12" t="str">
        <f t="shared" si="51"/>
        <v>vis</v>
      </c>
      <c r="E548" s="139" t="e">
        <f>VLOOKUP(C548,'Active 1'!C$21:E$973,3,FALSE)</f>
        <v>#N/A</v>
      </c>
      <c r="F548" s="16" t="s">
        <v>1907</v>
      </c>
      <c r="G548" s="12" t="str">
        <f t="shared" si="52"/>
        <v>47715.467</v>
      </c>
      <c r="H548" s="131">
        <f t="shared" si="53"/>
        <v>-5893</v>
      </c>
      <c r="I548" s="140" t="s">
        <v>1248</v>
      </c>
      <c r="J548" s="141" t="s">
        <v>1249</v>
      </c>
      <c r="K548" s="140">
        <v>-5893</v>
      </c>
      <c r="L548" s="140" t="s">
        <v>1250</v>
      </c>
      <c r="M548" s="141" t="s">
        <v>2324</v>
      </c>
      <c r="N548" s="141"/>
      <c r="O548" s="142" t="s">
        <v>1251</v>
      </c>
      <c r="P548" s="142" t="s">
        <v>1096</v>
      </c>
    </row>
    <row r="549" spans="1:16" ht="13.5" thickBot="1" x14ac:dyDescent="0.25">
      <c r="A549" s="131" t="str">
        <f t="shared" si="48"/>
        <v> BRNO 30 </v>
      </c>
      <c r="B549" s="16" t="str">
        <f t="shared" si="49"/>
        <v>I</v>
      </c>
      <c r="C549" s="131">
        <f t="shared" si="50"/>
        <v>47737.476000000002</v>
      </c>
      <c r="D549" s="12" t="str">
        <f t="shared" si="51"/>
        <v>vis</v>
      </c>
      <c r="E549" s="139" t="e">
        <f>VLOOKUP(C549,'Active 1'!C$21:E$973,3,FALSE)</f>
        <v>#N/A</v>
      </c>
      <c r="F549" s="16" t="s">
        <v>1907</v>
      </c>
      <c r="G549" s="12" t="str">
        <f t="shared" si="52"/>
        <v>47737.476</v>
      </c>
      <c r="H549" s="131">
        <f t="shared" si="53"/>
        <v>-5858</v>
      </c>
      <c r="I549" s="140" t="s">
        <v>1257</v>
      </c>
      <c r="J549" s="141" t="s">
        <v>1258</v>
      </c>
      <c r="K549" s="140">
        <v>-5858</v>
      </c>
      <c r="L549" s="140" t="s">
        <v>1259</v>
      </c>
      <c r="M549" s="141" t="s">
        <v>2324</v>
      </c>
      <c r="N549" s="141"/>
      <c r="O549" s="142" t="s">
        <v>1260</v>
      </c>
      <c r="P549" s="142" t="s">
        <v>1096</v>
      </c>
    </row>
    <row r="550" spans="1:16" ht="13.5" thickBot="1" x14ac:dyDescent="0.25">
      <c r="A550" s="131" t="str">
        <f t="shared" si="48"/>
        <v> BRNO 30 </v>
      </c>
      <c r="B550" s="16" t="str">
        <f t="shared" si="49"/>
        <v>I</v>
      </c>
      <c r="C550" s="131">
        <f t="shared" si="50"/>
        <v>47737.476999999999</v>
      </c>
      <c r="D550" s="12" t="str">
        <f t="shared" si="51"/>
        <v>vis</v>
      </c>
      <c r="E550" s="139" t="e">
        <f>VLOOKUP(C550,'Active 1'!C$21:E$973,3,FALSE)</f>
        <v>#N/A</v>
      </c>
      <c r="F550" s="16" t="s">
        <v>1907</v>
      </c>
      <c r="G550" s="12" t="str">
        <f t="shared" si="52"/>
        <v>47737.477</v>
      </c>
      <c r="H550" s="131">
        <f t="shared" si="53"/>
        <v>-5858</v>
      </c>
      <c r="I550" s="140" t="s">
        <v>1261</v>
      </c>
      <c r="J550" s="141" t="s">
        <v>1262</v>
      </c>
      <c r="K550" s="140">
        <v>-5858</v>
      </c>
      <c r="L550" s="140" t="s">
        <v>1074</v>
      </c>
      <c r="M550" s="141" t="s">
        <v>2324</v>
      </c>
      <c r="N550" s="141"/>
      <c r="O550" s="142" t="s">
        <v>1263</v>
      </c>
      <c r="P550" s="142" t="s">
        <v>1096</v>
      </c>
    </row>
    <row r="551" spans="1:16" ht="13.5" thickBot="1" x14ac:dyDescent="0.25">
      <c r="A551" s="131" t="str">
        <f t="shared" si="48"/>
        <v> BRNO 30 </v>
      </c>
      <c r="B551" s="16" t="str">
        <f t="shared" si="49"/>
        <v>I</v>
      </c>
      <c r="C551" s="131">
        <f t="shared" si="50"/>
        <v>47737.485999999997</v>
      </c>
      <c r="D551" s="12" t="str">
        <f t="shared" si="51"/>
        <v>vis</v>
      </c>
      <c r="E551" s="139" t="e">
        <f>VLOOKUP(C551,'Active 1'!C$21:E$973,3,FALSE)</f>
        <v>#N/A</v>
      </c>
      <c r="F551" s="16" t="s">
        <v>1907</v>
      </c>
      <c r="G551" s="12" t="str">
        <f t="shared" si="52"/>
        <v>47737.486</v>
      </c>
      <c r="H551" s="131">
        <f t="shared" si="53"/>
        <v>-5858</v>
      </c>
      <c r="I551" s="140" t="s">
        <v>1264</v>
      </c>
      <c r="J551" s="141" t="s">
        <v>1265</v>
      </c>
      <c r="K551" s="140">
        <v>-5858</v>
      </c>
      <c r="L551" s="140" t="s">
        <v>1266</v>
      </c>
      <c r="M551" s="141" t="s">
        <v>2324</v>
      </c>
      <c r="N551" s="141"/>
      <c r="O551" s="142" t="s">
        <v>1021</v>
      </c>
      <c r="P551" s="142" t="s">
        <v>1096</v>
      </c>
    </row>
    <row r="552" spans="1:16" ht="13.5" thickBot="1" x14ac:dyDescent="0.25">
      <c r="A552" s="131" t="str">
        <f t="shared" si="48"/>
        <v> BRNO 30 </v>
      </c>
      <c r="B552" s="16" t="str">
        <f t="shared" si="49"/>
        <v>I</v>
      </c>
      <c r="C552" s="131">
        <f t="shared" si="50"/>
        <v>47749.415999999997</v>
      </c>
      <c r="D552" s="12" t="str">
        <f t="shared" si="51"/>
        <v>vis</v>
      </c>
      <c r="E552" s="139" t="e">
        <f>VLOOKUP(C552,'Active 1'!C$21:E$973,3,FALSE)</f>
        <v>#N/A</v>
      </c>
      <c r="F552" s="16" t="s">
        <v>1907</v>
      </c>
      <c r="G552" s="12" t="str">
        <f t="shared" si="52"/>
        <v>47749.416</v>
      </c>
      <c r="H552" s="131">
        <f t="shared" si="53"/>
        <v>-5839</v>
      </c>
      <c r="I552" s="140" t="s">
        <v>1267</v>
      </c>
      <c r="J552" s="141" t="s">
        <v>1268</v>
      </c>
      <c r="K552" s="140">
        <v>-5839</v>
      </c>
      <c r="L552" s="140" t="s">
        <v>1046</v>
      </c>
      <c r="M552" s="141" t="s">
        <v>2324</v>
      </c>
      <c r="N552" s="141"/>
      <c r="O552" s="142" t="s">
        <v>927</v>
      </c>
      <c r="P552" s="142" t="s">
        <v>1096</v>
      </c>
    </row>
    <row r="553" spans="1:16" ht="13.5" thickBot="1" x14ac:dyDescent="0.25">
      <c r="A553" s="131" t="str">
        <f t="shared" si="48"/>
        <v> BRNO 30 </v>
      </c>
      <c r="B553" s="16" t="str">
        <f t="shared" si="49"/>
        <v>I</v>
      </c>
      <c r="C553" s="131">
        <f t="shared" si="50"/>
        <v>47749.425999999999</v>
      </c>
      <c r="D553" s="12" t="str">
        <f t="shared" si="51"/>
        <v>vis</v>
      </c>
      <c r="E553" s="139" t="e">
        <f>VLOOKUP(C553,'Active 1'!C$21:E$973,3,FALSE)</f>
        <v>#N/A</v>
      </c>
      <c r="F553" s="16" t="s">
        <v>1907</v>
      </c>
      <c r="G553" s="12" t="str">
        <f t="shared" si="52"/>
        <v>47749.426</v>
      </c>
      <c r="H553" s="131">
        <f t="shared" si="53"/>
        <v>-5839</v>
      </c>
      <c r="I553" s="140" t="s">
        <v>1269</v>
      </c>
      <c r="J553" s="141" t="s">
        <v>1270</v>
      </c>
      <c r="K553" s="140">
        <v>-5839</v>
      </c>
      <c r="L553" s="140" t="s">
        <v>1259</v>
      </c>
      <c r="M553" s="141" t="s">
        <v>2324</v>
      </c>
      <c r="N553" s="141"/>
      <c r="O553" s="142" t="s">
        <v>1271</v>
      </c>
      <c r="P553" s="142" t="s">
        <v>1096</v>
      </c>
    </row>
    <row r="554" spans="1:16" ht="13.5" thickBot="1" x14ac:dyDescent="0.25">
      <c r="A554" s="131" t="str">
        <f t="shared" si="48"/>
        <v> BRNO 30 </v>
      </c>
      <c r="B554" s="16" t="str">
        <f t="shared" si="49"/>
        <v>I</v>
      </c>
      <c r="C554" s="131">
        <f t="shared" si="50"/>
        <v>47749.428</v>
      </c>
      <c r="D554" s="12" t="str">
        <f t="shared" si="51"/>
        <v>vis</v>
      </c>
      <c r="E554" s="139" t="e">
        <f>VLOOKUP(C554,'Active 1'!C$21:E$973,3,FALSE)</f>
        <v>#N/A</v>
      </c>
      <c r="F554" s="16" t="s">
        <v>1907</v>
      </c>
      <c r="G554" s="12" t="str">
        <f t="shared" si="52"/>
        <v>47749.428</v>
      </c>
      <c r="H554" s="131">
        <f t="shared" si="53"/>
        <v>-5839</v>
      </c>
      <c r="I554" s="140" t="s">
        <v>1272</v>
      </c>
      <c r="J554" s="141" t="s">
        <v>1273</v>
      </c>
      <c r="K554" s="140">
        <v>-5839</v>
      </c>
      <c r="L554" s="140" t="s">
        <v>1078</v>
      </c>
      <c r="M554" s="141" t="s">
        <v>2324</v>
      </c>
      <c r="N554" s="141"/>
      <c r="O554" s="142" t="s">
        <v>1274</v>
      </c>
      <c r="P554" s="142" t="s">
        <v>1096</v>
      </c>
    </row>
    <row r="555" spans="1:16" ht="13.5" thickBot="1" x14ac:dyDescent="0.25">
      <c r="A555" s="131" t="str">
        <f t="shared" si="48"/>
        <v>IBVS 4172 </v>
      </c>
      <c r="B555" s="16" t="str">
        <f t="shared" si="49"/>
        <v>I</v>
      </c>
      <c r="C555" s="131">
        <f t="shared" si="50"/>
        <v>47756.338499999998</v>
      </c>
      <c r="D555" s="12" t="str">
        <f t="shared" si="51"/>
        <v>vis</v>
      </c>
      <c r="E555" s="139" t="e">
        <f>VLOOKUP(C555,'Active 1'!C$21:E$973,3,FALSE)</f>
        <v>#N/A</v>
      </c>
      <c r="F555" s="16" t="s">
        <v>1907</v>
      </c>
      <c r="G555" s="12" t="str">
        <f t="shared" si="52"/>
        <v>47756.3385</v>
      </c>
      <c r="H555" s="131">
        <f t="shared" si="53"/>
        <v>-5828</v>
      </c>
      <c r="I555" s="140" t="s">
        <v>1275</v>
      </c>
      <c r="J555" s="141" t="s">
        <v>1276</v>
      </c>
      <c r="K555" s="140">
        <v>-5828</v>
      </c>
      <c r="L555" s="140" t="s">
        <v>1277</v>
      </c>
      <c r="M555" s="141" t="s">
        <v>2477</v>
      </c>
      <c r="N555" s="141" t="s">
        <v>2478</v>
      </c>
      <c r="O555" s="142" t="s">
        <v>1278</v>
      </c>
      <c r="P555" s="143" t="s">
        <v>1279</v>
      </c>
    </row>
    <row r="556" spans="1:16" ht="13.5" thickBot="1" x14ac:dyDescent="0.25">
      <c r="A556" s="131" t="str">
        <f t="shared" si="48"/>
        <v>IBVS 4172 </v>
      </c>
      <c r="B556" s="16" t="str">
        <f t="shared" si="49"/>
        <v>II</v>
      </c>
      <c r="C556" s="131">
        <f t="shared" si="50"/>
        <v>47758.538999999997</v>
      </c>
      <c r="D556" s="12" t="str">
        <f t="shared" si="51"/>
        <v>vis</v>
      </c>
      <c r="E556" s="139" t="e">
        <f>VLOOKUP(C556,'Active 1'!C$21:E$973,3,FALSE)</f>
        <v>#N/A</v>
      </c>
      <c r="F556" s="16" t="s">
        <v>1907</v>
      </c>
      <c r="G556" s="12" t="str">
        <f t="shared" si="52"/>
        <v>47758.5390</v>
      </c>
      <c r="H556" s="131">
        <f t="shared" si="53"/>
        <v>-5824.5</v>
      </c>
      <c r="I556" s="140" t="s">
        <v>1280</v>
      </c>
      <c r="J556" s="141" t="s">
        <v>1281</v>
      </c>
      <c r="K556" s="140">
        <v>-5824.5</v>
      </c>
      <c r="L556" s="140" t="s">
        <v>1282</v>
      </c>
      <c r="M556" s="141" t="s">
        <v>2477</v>
      </c>
      <c r="N556" s="141" t="s">
        <v>2478</v>
      </c>
      <c r="O556" s="142" t="s">
        <v>1278</v>
      </c>
      <c r="P556" s="143" t="s">
        <v>1279</v>
      </c>
    </row>
    <row r="557" spans="1:16" ht="13.5" thickBot="1" x14ac:dyDescent="0.25">
      <c r="A557" s="131" t="str">
        <f t="shared" si="48"/>
        <v>IBVS 4172 </v>
      </c>
      <c r="B557" s="16" t="str">
        <f t="shared" si="49"/>
        <v>I</v>
      </c>
      <c r="C557" s="131">
        <f t="shared" si="50"/>
        <v>47759.483200000002</v>
      </c>
      <c r="D557" s="12" t="str">
        <f t="shared" si="51"/>
        <v>vis</v>
      </c>
      <c r="E557" s="139" t="e">
        <f>VLOOKUP(C557,'Active 1'!C$21:E$973,3,FALSE)</f>
        <v>#N/A</v>
      </c>
      <c r="F557" s="16" t="s">
        <v>1907</v>
      </c>
      <c r="G557" s="12" t="str">
        <f t="shared" si="52"/>
        <v>47759.4832</v>
      </c>
      <c r="H557" s="131">
        <f t="shared" si="53"/>
        <v>-5823</v>
      </c>
      <c r="I557" s="140" t="s">
        <v>1283</v>
      </c>
      <c r="J557" s="141" t="s">
        <v>1284</v>
      </c>
      <c r="K557" s="140">
        <v>-5823</v>
      </c>
      <c r="L557" s="140" t="s">
        <v>1285</v>
      </c>
      <c r="M557" s="141" t="s">
        <v>2477</v>
      </c>
      <c r="N557" s="141" t="s">
        <v>2478</v>
      </c>
      <c r="O557" s="142" t="s">
        <v>1278</v>
      </c>
      <c r="P557" s="143" t="s">
        <v>1279</v>
      </c>
    </row>
    <row r="558" spans="1:16" ht="13.5" thickBot="1" x14ac:dyDescent="0.25">
      <c r="A558" s="131" t="str">
        <f t="shared" si="48"/>
        <v>IBVS 4172 </v>
      </c>
      <c r="B558" s="16" t="str">
        <f t="shared" si="49"/>
        <v>II</v>
      </c>
      <c r="C558" s="131">
        <f t="shared" si="50"/>
        <v>47760.425600000002</v>
      </c>
      <c r="D558" s="12" t="str">
        <f t="shared" si="51"/>
        <v>vis</v>
      </c>
      <c r="E558" s="139" t="e">
        <f>VLOOKUP(C558,'Active 1'!C$21:E$973,3,FALSE)</f>
        <v>#N/A</v>
      </c>
      <c r="F558" s="16" t="s">
        <v>1907</v>
      </c>
      <c r="G558" s="12" t="str">
        <f t="shared" si="52"/>
        <v>47760.4256</v>
      </c>
      <c r="H558" s="131">
        <f t="shared" si="53"/>
        <v>-5821.5</v>
      </c>
      <c r="I558" s="140" t="s">
        <v>1286</v>
      </c>
      <c r="J558" s="141" t="s">
        <v>1287</v>
      </c>
      <c r="K558" s="140">
        <v>-5821.5</v>
      </c>
      <c r="L558" s="140" t="s">
        <v>1288</v>
      </c>
      <c r="M558" s="141" t="s">
        <v>2477</v>
      </c>
      <c r="N558" s="141" t="s">
        <v>2478</v>
      </c>
      <c r="O558" s="142" t="s">
        <v>1278</v>
      </c>
      <c r="P558" s="143" t="s">
        <v>1279</v>
      </c>
    </row>
    <row r="559" spans="1:16" ht="13.5" thickBot="1" x14ac:dyDescent="0.25">
      <c r="A559" s="131" t="str">
        <f t="shared" si="48"/>
        <v>IBVS 4172 </v>
      </c>
      <c r="B559" s="16" t="str">
        <f t="shared" si="49"/>
        <v>II</v>
      </c>
      <c r="C559" s="131">
        <f t="shared" si="50"/>
        <v>47763.571100000001</v>
      </c>
      <c r="D559" s="12" t="str">
        <f t="shared" si="51"/>
        <v>vis</v>
      </c>
      <c r="E559" s="139" t="e">
        <f>VLOOKUP(C559,'Active 1'!C$21:E$973,3,FALSE)</f>
        <v>#N/A</v>
      </c>
      <c r="F559" s="16" t="s">
        <v>1907</v>
      </c>
      <c r="G559" s="12" t="str">
        <f t="shared" si="52"/>
        <v>47763.5711</v>
      </c>
      <c r="H559" s="131">
        <f t="shared" si="53"/>
        <v>-5816.5</v>
      </c>
      <c r="I559" s="140" t="s">
        <v>1289</v>
      </c>
      <c r="J559" s="141" t="s">
        <v>1290</v>
      </c>
      <c r="K559" s="140">
        <v>-5816.5</v>
      </c>
      <c r="L559" s="140" t="s">
        <v>1277</v>
      </c>
      <c r="M559" s="141" t="s">
        <v>2477</v>
      </c>
      <c r="N559" s="141" t="s">
        <v>2478</v>
      </c>
      <c r="O559" s="142" t="s">
        <v>1278</v>
      </c>
      <c r="P559" s="143" t="s">
        <v>1279</v>
      </c>
    </row>
    <row r="560" spans="1:16" ht="13.5" thickBot="1" x14ac:dyDescent="0.25">
      <c r="A560" s="131" t="str">
        <f t="shared" si="48"/>
        <v>IBVS 5745 </v>
      </c>
      <c r="B560" s="16" t="str">
        <f t="shared" si="49"/>
        <v>I</v>
      </c>
      <c r="C560" s="131">
        <f t="shared" si="50"/>
        <v>47770.808799999999</v>
      </c>
      <c r="D560" s="12" t="str">
        <f t="shared" si="51"/>
        <v>vis</v>
      </c>
      <c r="E560" s="139" t="e">
        <f>VLOOKUP(C560,'Active 1'!C$21:E$973,3,FALSE)</f>
        <v>#N/A</v>
      </c>
      <c r="F560" s="16" t="s">
        <v>1907</v>
      </c>
      <c r="G560" s="12" t="str">
        <f t="shared" si="52"/>
        <v>47770.8088</v>
      </c>
      <c r="H560" s="131">
        <f t="shared" si="53"/>
        <v>-5805</v>
      </c>
      <c r="I560" s="140" t="s">
        <v>1291</v>
      </c>
      <c r="J560" s="141" t="s">
        <v>1292</v>
      </c>
      <c r="K560" s="140">
        <v>-5805</v>
      </c>
      <c r="L560" s="140" t="s">
        <v>1293</v>
      </c>
      <c r="M560" s="141" t="s">
        <v>2477</v>
      </c>
      <c r="N560" s="141" t="s">
        <v>2478</v>
      </c>
      <c r="O560" s="142" t="s">
        <v>1294</v>
      </c>
      <c r="P560" s="143" t="s">
        <v>1295</v>
      </c>
    </row>
    <row r="561" spans="1:16" ht="13.5" thickBot="1" x14ac:dyDescent="0.25">
      <c r="A561" s="131" t="str">
        <f t="shared" si="48"/>
        <v> BRNO 30 </v>
      </c>
      <c r="B561" s="16" t="str">
        <f t="shared" si="49"/>
        <v>I</v>
      </c>
      <c r="C561" s="131">
        <f t="shared" si="50"/>
        <v>47771.438000000002</v>
      </c>
      <c r="D561" s="12" t="str">
        <f t="shared" si="51"/>
        <v>vis</v>
      </c>
      <c r="E561" s="139" t="e">
        <f>VLOOKUP(C561,'Active 1'!C$21:E$973,3,FALSE)</f>
        <v>#N/A</v>
      </c>
      <c r="F561" s="16" t="s">
        <v>1907</v>
      </c>
      <c r="G561" s="12" t="str">
        <f t="shared" si="52"/>
        <v>47771.438</v>
      </c>
      <c r="H561" s="131">
        <f t="shared" si="53"/>
        <v>-5804</v>
      </c>
      <c r="I561" s="140" t="s">
        <v>1296</v>
      </c>
      <c r="J561" s="141" t="s">
        <v>1297</v>
      </c>
      <c r="K561" s="140">
        <v>-5804</v>
      </c>
      <c r="L561" s="140" t="s">
        <v>1259</v>
      </c>
      <c r="M561" s="141" t="s">
        <v>2324</v>
      </c>
      <c r="N561" s="141"/>
      <c r="O561" s="142" t="s">
        <v>1298</v>
      </c>
      <c r="P561" s="142" t="s">
        <v>1096</v>
      </c>
    </row>
    <row r="562" spans="1:16" ht="13.5" thickBot="1" x14ac:dyDescent="0.25">
      <c r="A562" s="131" t="str">
        <f t="shared" si="48"/>
        <v> BRNO 30 </v>
      </c>
      <c r="B562" s="16" t="str">
        <f t="shared" si="49"/>
        <v>I</v>
      </c>
      <c r="C562" s="131">
        <f t="shared" si="50"/>
        <v>47771.440999999999</v>
      </c>
      <c r="D562" s="12" t="str">
        <f t="shared" si="51"/>
        <v>vis</v>
      </c>
      <c r="E562" s="139" t="e">
        <f>VLOOKUP(C562,'Active 1'!C$21:E$973,3,FALSE)</f>
        <v>#N/A</v>
      </c>
      <c r="F562" s="16" t="s">
        <v>1907</v>
      </c>
      <c r="G562" s="12" t="str">
        <f t="shared" si="52"/>
        <v>47771.441</v>
      </c>
      <c r="H562" s="131">
        <f t="shared" si="53"/>
        <v>-5804</v>
      </c>
      <c r="I562" s="140" t="s">
        <v>1299</v>
      </c>
      <c r="J562" s="141" t="s">
        <v>1300</v>
      </c>
      <c r="K562" s="140">
        <v>-5804</v>
      </c>
      <c r="L562" s="140" t="s">
        <v>1250</v>
      </c>
      <c r="M562" s="141" t="s">
        <v>2324</v>
      </c>
      <c r="N562" s="141"/>
      <c r="O562" s="142" t="s">
        <v>1301</v>
      </c>
      <c r="P562" s="142" t="s">
        <v>1096</v>
      </c>
    </row>
    <row r="563" spans="1:16" ht="13.5" thickBot="1" x14ac:dyDescent="0.25">
      <c r="A563" s="131" t="str">
        <f t="shared" si="48"/>
        <v>BAVM 56 </v>
      </c>
      <c r="B563" s="16" t="str">
        <f t="shared" si="49"/>
        <v>I</v>
      </c>
      <c r="C563" s="131">
        <f t="shared" si="50"/>
        <v>47778.338000000003</v>
      </c>
      <c r="D563" s="12" t="str">
        <f t="shared" si="51"/>
        <v>vis</v>
      </c>
      <c r="E563" s="139" t="e">
        <f>VLOOKUP(C563,'Active 1'!C$21:E$973,3,FALSE)</f>
        <v>#N/A</v>
      </c>
      <c r="F563" s="16" t="s">
        <v>1907</v>
      </c>
      <c r="G563" s="12" t="str">
        <f t="shared" si="52"/>
        <v>47778.338</v>
      </c>
      <c r="H563" s="131">
        <f t="shared" si="53"/>
        <v>-5793</v>
      </c>
      <c r="I563" s="140" t="s">
        <v>1302</v>
      </c>
      <c r="J563" s="141" t="s">
        <v>1303</v>
      </c>
      <c r="K563" s="140">
        <v>-5793</v>
      </c>
      <c r="L563" s="140" t="s">
        <v>4463</v>
      </c>
      <c r="M563" s="141" t="s">
        <v>2324</v>
      </c>
      <c r="N563" s="141"/>
      <c r="O563" s="142" t="s">
        <v>2584</v>
      </c>
      <c r="P563" s="143" t="s">
        <v>1304</v>
      </c>
    </row>
    <row r="564" spans="1:16" ht="13.5" thickBot="1" x14ac:dyDescent="0.25">
      <c r="A564" s="131" t="str">
        <f t="shared" si="48"/>
        <v> AOEB 1 </v>
      </c>
      <c r="B564" s="16" t="str">
        <f t="shared" si="49"/>
        <v>I</v>
      </c>
      <c r="C564" s="131">
        <f t="shared" si="50"/>
        <v>47794.697999999997</v>
      </c>
      <c r="D564" s="12" t="str">
        <f t="shared" si="51"/>
        <v>vis</v>
      </c>
      <c r="E564" s="139" t="e">
        <f>VLOOKUP(C564,'Active 1'!C$21:E$973,3,FALSE)</f>
        <v>#N/A</v>
      </c>
      <c r="F564" s="16" t="s">
        <v>1907</v>
      </c>
      <c r="G564" s="12" t="str">
        <f t="shared" si="52"/>
        <v>47794.698</v>
      </c>
      <c r="H564" s="131">
        <f t="shared" si="53"/>
        <v>-5767</v>
      </c>
      <c r="I564" s="140" t="s">
        <v>1305</v>
      </c>
      <c r="J564" s="141" t="s">
        <v>1306</v>
      </c>
      <c r="K564" s="140">
        <v>-5767</v>
      </c>
      <c r="L564" s="140" t="s">
        <v>1046</v>
      </c>
      <c r="M564" s="141" t="s">
        <v>2324</v>
      </c>
      <c r="N564" s="141"/>
      <c r="O564" s="142" t="s">
        <v>3899</v>
      </c>
      <c r="P564" s="142" t="s">
        <v>3944</v>
      </c>
    </row>
    <row r="565" spans="1:16" ht="13.5" thickBot="1" x14ac:dyDescent="0.25">
      <c r="A565" s="131" t="str">
        <f t="shared" si="48"/>
        <v> AOEB 1 </v>
      </c>
      <c r="B565" s="16" t="str">
        <f t="shared" si="49"/>
        <v>I</v>
      </c>
      <c r="C565" s="131">
        <f t="shared" si="50"/>
        <v>47796.593999999997</v>
      </c>
      <c r="D565" s="12" t="str">
        <f t="shared" si="51"/>
        <v>vis</v>
      </c>
      <c r="E565" s="139" t="e">
        <f>VLOOKUP(C565,'Active 1'!C$21:E$973,3,FALSE)</f>
        <v>#N/A</v>
      </c>
      <c r="F565" s="16" t="s">
        <v>1907</v>
      </c>
      <c r="G565" s="12" t="str">
        <f t="shared" si="52"/>
        <v>47796.594</v>
      </c>
      <c r="H565" s="131">
        <f t="shared" si="53"/>
        <v>-5764</v>
      </c>
      <c r="I565" s="140" t="s">
        <v>1307</v>
      </c>
      <c r="J565" s="141" t="s">
        <v>1308</v>
      </c>
      <c r="K565" s="140">
        <v>-5764</v>
      </c>
      <c r="L565" s="140" t="s">
        <v>1116</v>
      </c>
      <c r="M565" s="141" t="s">
        <v>2324</v>
      </c>
      <c r="N565" s="141"/>
      <c r="O565" s="142" t="s">
        <v>132</v>
      </c>
      <c r="P565" s="142" t="s">
        <v>3944</v>
      </c>
    </row>
    <row r="566" spans="1:16" ht="13.5" thickBot="1" x14ac:dyDescent="0.25">
      <c r="A566" s="131" t="str">
        <f t="shared" si="48"/>
        <v>IBVS 3661 </v>
      </c>
      <c r="B566" s="16" t="str">
        <f t="shared" si="49"/>
        <v>I</v>
      </c>
      <c r="C566" s="131">
        <f t="shared" si="50"/>
        <v>47803.509400000003</v>
      </c>
      <c r="D566" s="12" t="str">
        <f t="shared" si="51"/>
        <v>vis</v>
      </c>
      <c r="E566" s="139" t="e">
        <f>VLOOKUP(C566,'Active 1'!C$21:E$973,3,FALSE)</f>
        <v>#N/A</v>
      </c>
      <c r="F566" s="16" t="s">
        <v>1907</v>
      </c>
      <c r="G566" s="12" t="str">
        <f t="shared" si="52"/>
        <v>47803.5094</v>
      </c>
      <c r="H566" s="131">
        <f t="shared" si="53"/>
        <v>-5753</v>
      </c>
      <c r="I566" s="140" t="s">
        <v>1309</v>
      </c>
      <c r="J566" s="141" t="s">
        <v>1310</v>
      </c>
      <c r="K566" s="140">
        <v>-5753</v>
      </c>
      <c r="L566" s="140" t="s">
        <v>1311</v>
      </c>
      <c r="M566" s="141" t="s">
        <v>2477</v>
      </c>
      <c r="N566" s="141" t="s">
        <v>2478</v>
      </c>
      <c r="O566" s="142" t="s">
        <v>1312</v>
      </c>
      <c r="P566" s="143" t="s">
        <v>1313</v>
      </c>
    </row>
    <row r="567" spans="1:16" ht="13.5" thickBot="1" x14ac:dyDescent="0.25">
      <c r="A567" s="131" t="str">
        <f t="shared" si="48"/>
        <v> BBS 93 </v>
      </c>
      <c r="B567" s="16" t="str">
        <f t="shared" si="49"/>
        <v>I</v>
      </c>
      <c r="C567" s="131">
        <f t="shared" si="50"/>
        <v>47815.457999999999</v>
      </c>
      <c r="D567" s="12" t="str">
        <f t="shared" si="51"/>
        <v>vis</v>
      </c>
      <c r="E567" s="139" t="e">
        <f>VLOOKUP(C567,'Active 1'!C$21:E$973,3,FALSE)</f>
        <v>#N/A</v>
      </c>
      <c r="F567" s="16" t="s">
        <v>1907</v>
      </c>
      <c r="G567" s="12" t="str">
        <f t="shared" si="52"/>
        <v>47815.458</v>
      </c>
      <c r="H567" s="131">
        <f t="shared" si="53"/>
        <v>-5734</v>
      </c>
      <c r="I567" s="140" t="s">
        <v>1317</v>
      </c>
      <c r="J567" s="141" t="s">
        <v>1318</v>
      </c>
      <c r="K567" s="140">
        <v>-5734</v>
      </c>
      <c r="L567" s="140" t="s">
        <v>1059</v>
      </c>
      <c r="M567" s="141" t="s">
        <v>2324</v>
      </c>
      <c r="N567" s="141"/>
      <c r="O567" s="142" t="s">
        <v>1238</v>
      </c>
      <c r="P567" s="142" t="s">
        <v>1239</v>
      </c>
    </row>
    <row r="568" spans="1:16" ht="13.5" thickBot="1" x14ac:dyDescent="0.25">
      <c r="A568" s="131" t="str">
        <f t="shared" si="48"/>
        <v> BBS 93 </v>
      </c>
      <c r="B568" s="16" t="str">
        <f t="shared" si="49"/>
        <v>I</v>
      </c>
      <c r="C568" s="131">
        <f t="shared" si="50"/>
        <v>47817.343000000001</v>
      </c>
      <c r="D568" s="12" t="str">
        <f t="shared" si="51"/>
        <v>vis</v>
      </c>
      <c r="E568" s="139" t="e">
        <f>VLOOKUP(C568,'Active 1'!C$21:E$973,3,FALSE)</f>
        <v>#N/A</v>
      </c>
      <c r="F568" s="16" t="s">
        <v>1907</v>
      </c>
      <c r="G568" s="12" t="str">
        <f t="shared" si="52"/>
        <v>47817.343</v>
      </c>
      <c r="H568" s="131">
        <f t="shared" si="53"/>
        <v>-5731</v>
      </c>
      <c r="I568" s="140" t="s">
        <v>1319</v>
      </c>
      <c r="J568" s="141" t="s">
        <v>1320</v>
      </c>
      <c r="K568" s="140">
        <v>-5731</v>
      </c>
      <c r="L568" s="140" t="s">
        <v>1050</v>
      </c>
      <c r="M568" s="141" t="s">
        <v>2324</v>
      </c>
      <c r="N568" s="141"/>
      <c r="O568" s="142" t="s">
        <v>1238</v>
      </c>
      <c r="P568" s="142" t="s">
        <v>1239</v>
      </c>
    </row>
    <row r="569" spans="1:16" ht="13.5" thickBot="1" x14ac:dyDescent="0.25">
      <c r="A569" s="131" t="str">
        <f t="shared" si="48"/>
        <v> BBS 93 </v>
      </c>
      <c r="B569" s="16" t="str">
        <f t="shared" si="49"/>
        <v>I</v>
      </c>
      <c r="C569" s="131">
        <f t="shared" si="50"/>
        <v>47822.374000000003</v>
      </c>
      <c r="D569" s="12" t="str">
        <f t="shared" si="51"/>
        <v>vis</v>
      </c>
      <c r="E569" s="139" t="e">
        <f>VLOOKUP(C569,'Active 1'!C$21:E$973,3,FALSE)</f>
        <v>#N/A</v>
      </c>
      <c r="F569" s="16" t="s">
        <v>1907</v>
      </c>
      <c r="G569" s="12" t="str">
        <f t="shared" si="52"/>
        <v>47822.374</v>
      </c>
      <c r="H569" s="131">
        <f t="shared" si="53"/>
        <v>-5723</v>
      </c>
      <c r="I569" s="140" t="s">
        <v>1325</v>
      </c>
      <c r="J569" s="141" t="s">
        <v>1326</v>
      </c>
      <c r="K569" s="140">
        <v>-5723</v>
      </c>
      <c r="L569" s="140" t="s">
        <v>4572</v>
      </c>
      <c r="M569" s="141" t="s">
        <v>2324</v>
      </c>
      <c r="N569" s="141"/>
      <c r="O569" s="142" t="s">
        <v>1238</v>
      </c>
      <c r="P569" s="142" t="s">
        <v>1239</v>
      </c>
    </row>
    <row r="570" spans="1:16" ht="13.5" thickBot="1" x14ac:dyDescent="0.25">
      <c r="A570" s="131" t="str">
        <f t="shared" si="48"/>
        <v> BBS 95 </v>
      </c>
      <c r="B570" s="16" t="str">
        <f t="shared" si="49"/>
        <v>I</v>
      </c>
      <c r="C570" s="131">
        <f t="shared" si="50"/>
        <v>47834.32</v>
      </c>
      <c r="D570" s="12" t="str">
        <f t="shared" si="51"/>
        <v>vis</v>
      </c>
      <c r="E570" s="139" t="e">
        <f>VLOOKUP(C570,'Active 1'!C$21:E$973,3,FALSE)</f>
        <v>#N/A</v>
      </c>
      <c r="F570" s="16" t="s">
        <v>1907</v>
      </c>
      <c r="G570" s="12" t="str">
        <f t="shared" si="52"/>
        <v>47834.320</v>
      </c>
      <c r="H570" s="131">
        <f t="shared" si="53"/>
        <v>-5704</v>
      </c>
      <c r="I570" s="140" t="s">
        <v>1327</v>
      </c>
      <c r="J570" s="141" t="s">
        <v>1328</v>
      </c>
      <c r="K570" s="140">
        <v>-5704</v>
      </c>
      <c r="L570" s="140" t="s">
        <v>1046</v>
      </c>
      <c r="M570" s="141" t="s">
        <v>2324</v>
      </c>
      <c r="N570" s="141"/>
      <c r="O570" s="142" t="s">
        <v>1238</v>
      </c>
      <c r="P570" s="142" t="s">
        <v>1329</v>
      </c>
    </row>
    <row r="571" spans="1:16" ht="13.5" thickBot="1" x14ac:dyDescent="0.25">
      <c r="A571" s="131" t="str">
        <f t="shared" si="48"/>
        <v> BBS 95 </v>
      </c>
      <c r="B571" s="16" t="str">
        <f t="shared" si="49"/>
        <v>I</v>
      </c>
      <c r="C571" s="131">
        <f t="shared" si="50"/>
        <v>47849.421000000002</v>
      </c>
      <c r="D571" s="12" t="str">
        <f t="shared" si="51"/>
        <v>vis</v>
      </c>
      <c r="E571" s="139" t="e">
        <f>VLOOKUP(C571,'Active 1'!C$21:E$973,3,FALSE)</f>
        <v>#N/A</v>
      </c>
      <c r="F571" s="16" t="s">
        <v>1907</v>
      </c>
      <c r="G571" s="12" t="str">
        <f t="shared" si="52"/>
        <v>47849.421</v>
      </c>
      <c r="H571" s="131">
        <f t="shared" si="53"/>
        <v>-5680</v>
      </c>
      <c r="I571" s="140" t="s">
        <v>1330</v>
      </c>
      <c r="J571" s="141" t="s">
        <v>1331</v>
      </c>
      <c r="K571" s="140">
        <v>-5680</v>
      </c>
      <c r="L571" s="140" t="s">
        <v>1032</v>
      </c>
      <c r="M571" s="141" t="s">
        <v>2324</v>
      </c>
      <c r="N571" s="141"/>
      <c r="O571" s="142" t="s">
        <v>1238</v>
      </c>
      <c r="P571" s="142" t="s">
        <v>1329</v>
      </c>
    </row>
    <row r="572" spans="1:16" ht="13.5" thickBot="1" x14ac:dyDescent="0.25">
      <c r="A572" s="131" t="str">
        <f t="shared" si="48"/>
        <v> BBS 95 </v>
      </c>
      <c r="B572" s="16" t="str">
        <f t="shared" si="49"/>
        <v>I</v>
      </c>
      <c r="C572" s="131">
        <f t="shared" si="50"/>
        <v>47856.343999999997</v>
      </c>
      <c r="D572" s="12" t="str">
        <f t="shared" si="51"/>
        <v>vis</v>
      </c>
      <c r="E572" s="139" t="e">
        <f>VLOOKUP(C572,'Active 1'!C$21:E$973,3,FALSE)</f>
        <v>#N/A</v>
      </c>
      <c r="F572" s="16" t="s">
        <v>1907</v>
      </c>
      <c r="G572" s="12" t="str">
        <f t="shared" si="52"/>
        <v>47856.344</v>
      </c>
      <c r="H572" s="131">
        <f t="shared" si="53"/>
        <v>-5669</v>
      </c>
      <c r="I572" s="140" t="s">
        <v>1336</v>
      </c>
      <c r="J572" s="141" t="s">
        <v>1337</v>
      </c>
      <c r="K572" s="140">
        <v>-5669</v>
      </c>
      <c r="L572" s="140" t="s">
        <v>1078</v>
      </c>
      <c r="M572" s="141" t="s">
        <v>2324</v>
      </c>
      <c r="N572" s="141"/>
      <c r="O572" s="142" t="s">
        <v>1238</v>
      </c>
      <c r="P572" s="142" t="s">
        <v>1329</v>
      </c>
    </row>
    <row r="573" spans="1:16" ht="13.5" thickBot="1" x14ac:dyDescent="0.25">
      <c r="A573" s="131" t="str">
        <f t="shared" si="48"/>
        <v> AOEB 1 </v>
      </c>
      <c r="B573" s="16" t="str">
        <f t="shared" si="49"/>
        <v>I</v>
      </c>
      <c r="C573" s="131">
        <f t="shared" si="50"/>
        <v>47918.603000000003</v>
      </c>
      <c r="D573" s="12" t="str">
        <f t="shared" si="51"/>
        <v>vis</v>
      </c>
      <c r="E573" s="139" t="e">
        <f>VLOOKUP(C573,'Active 1'!C$21:E$973,3,FALSE)</f>
        <v>#N/A</v>
      </c>
      <c r="F573" s="16" t="s">
        <v>1907</v>
      </c>
      <c r="G573" s="12" t="str">
        <f t="shared" si="52"/>
        <v>47918.603</v>
      </c>
      <c r="H573" s="131">
        <f t="shared" si="53"/>
        <v>-5570</v>
      </c>
      <c r="I573" s="140" t="s">
        <v>1338</v>
      </c>
      <c r="J573" s="141" t="s">
        <v>1339</v>
      </c>
      <c r="K573" s="140">
        <v>-5570</v>
      </c>
      <c r="L573" s="140" t="s">
        <v>1032</v>
      </c>
      <c r="M573" s="141" t="s">
        <v>2324</v>
      </c>
      <c r="N573" s="141"/>
      <c r="O573" s="142" t="s">
        <v>132</v>
      </c>
      <c r="P573" s="142" t="s">
        <v>3944</v>
      </c>
    </row>
    <row r="574" spans="1:16" ht="13.5" thickBot="1" x14ac:dyDescent="0.25">
      <c r="A574" s="131" t="str">
        <f t="shared" si="48"/>
        <v> BBS 94 </v>
      </c>
      <c r="B574" s="16" t="str">
        <f t="shared" si="49"/>
        <v>I</v>
      </c>
      <c r="C574" s="131">
        <f t="shared" si="50"/>
        <v>47927.41</v>
      </c>
      <c r="D574" s="12" t="str">
        <f t="shared" si="51"/>
        <v>vis</v>
      </c>
      <c r="E574" s="139" t="e">
        <f>VLOOKUP(C574,'Active 1'!C$21:E$973,3,FALSE)</f>
        <v>#N/A</v>
      </c>
      <c r="F574" s="16" t="s">
        <v>1907</v>
      </c>
      <c r="G574" s="12" t="str">
        <f t="shared" si="52"/>
        <v>47927.410</v>
      </c>
      <c r="H574" s="131">
        <f t="shared" si="53"/>
        <v>-5556</v>
      </c>
      <c r="I574" s="140" t="s">
        <v>1340</v>
      </c>
      <c r="J574" s="141" t="s">
        <v>1341</v>
      </c>
      <c r="K574" s="140">
        <v>-5556</v>
      </c>
      <c r="L574" s="140" t="s">
        <v>1116</v>
      </c>
      <c r="M574" s="141" t="s">
        <v>2324</v>
      </c>
      <c r="N574" s="141"/>
      <c r="O574" s="142" t="s">
        <v>1175</v>
      </c>
      <c r="P574" s="142" t="s">
        <v>1342</v>
      </c>
    </row>
    <row r="575" spans="1:16" ht="13.5" thickBot="1" x14ac:dyDescent="0.25">
      <c r="A575" s="131" t="str">
        <f t="shared" si="48"/>
        <v> AOEB 1 </v>
      </c>
      <c r="B575" s="16" t="str">
        <f t="shared" si="49"/>
        <v>I</v>
      </c>
      <c r="C575" s="131">
        <f t="shared" si="50"/>
        <v>47930.552000000003</v>
      </c>
      <c r="D575" s="12" t="str">
        <f t="shared" si="51"/>
        <v>vis</v>
      </c>
      <c r="E575" s="139" t="e">
        <f>VLOOKUP(C575,'Active 1'!C$21:E$973,3,FALSE)</f>
        <v>#N/A</v>
      </c>
      <c r="F575" s="16" t="s">
        <v>1907</v>
      </c>
      <c r="G575" s="12" t="str">
        <f t="shared" si="52"/>
        <v>47930.552</v>
      </c>
      <c r="H575" s="131">
        <f t="shared" si="53"/>
        <v>-5551</v>
      </c>
      <c r="I575" s="140" t="s">
        <v>1343</v>
      </c>
      <c r="J575" s="141" t="s">
        <v>1344</v>
      </c>
      <c r="K575" s="140">
        <v>-5551</v>
      </c>
      <c r="L575" s="140" t="s">
        <v>1032</v>
      </c>
      <c r="M575" s="141" t="s">
        <v>2324</v>
      </c>
      <c r="N575" s="141"/>
      <c r="O575" s="142" t="s">
        <v>132</v>
      </c>
      <c r="P575" s="142" t="s">
        <v>3944</v>
      </c>
    </row>
    <row r="576" spans="1:16" ht="13.5" thickBot="1" x14ac:dyDescent="0.25">
      <c r="A576" s="131" t="str">
        <f t="shared" si="48"/>
        <v> BRNO 31 </v>
      </c>
      <c r="B576" s="16" t="str">
        <f t="shared" si="49"/>
        <v>I</v>
      </c>
      <c r="C576" s="131">
        <f t="shared" si="50"/>
        <v>48088.417000000001</v>
      </c>
      <c r="D576" s="12" t="str">
        <f t="shared" si="51"/>
        <v>vis</v>
      </c>
      <c r="E576" s="139" t="e">
        <f>VLOOKUP(C576,'Active 1'!C$21:E$973,3,FALSE)</f>
        <v>#N/A</v>
      </c>
      <c r="F576" s="16" t="s">
        <v>1907</v>
      </c>
      <c r="G576" s="12" t="str">
        <f t="shared" si="52"/>
        <v>48088.417</v>
      </c>
      <c r="H576" s="131">
        <f t="shared" si="53"/>
        <v>-5300</v>
      </c>
      <c r="I576" s="140" t="s">
        <v>1345</v>
      </c>
      <c r="J576" s="141" t="s">
        <v>1346</v>
      </c>
      <c r="K576" s="140">
        <v>-5300</v>
      </c>
      <c r="L576" s="140" t="s">
        <v>1078</v>
      </c>
      <c r="M576" s="141" t="s">
        <v>2324</v>
      </c>
      <c r="N576" s="141"/>
      <c r="O576" s="142" t="s">
        <v>1347</v>
      </c>
      <c r="P576" s="142" t="s">
        <v>1233</v>
      </c>
    </row>
    <row r="577" spans="1:16" ht="13.5" thickBot="1" x14ac:dyDescent="0.25">
      <c r="A577" s="131" t="str">
        <f t="shared" si="48"/>
        <v> BRNO 31 </v>
      </c>
      <c r="B577" s="16" t="str">
        <f t="shared" si="49"/>
        <v>I</v>
      </c>
      <c r="C577" s="131">
        <f t="shared" si="50"/>
        <v>48088.417999999998</v>
      </c>
      <c r="D577" s="12" t="str">
        <f t="shared" si="51"/>
        <v>vis</v>
      </c>
      <c r="E577" s="139" t="e">
        <f>VLOOKUP(C577,'Active 1'!C$21:E$973,3,FALSE)</f>
        <v>#N/A</v>
      </c>
      <c r="F577" s="16" t="s">
        <v>1907</v>
      </c>
      <c r="G577" s="12" t="str">
        <f t="shared" si="52"/>
        <v>48088.418</v>
      </c>
      <c r="H577" s="131">
        <f t="shared" si="53"/>
        <v>-5300</v>
      </c>
      <c r="I577" s="140" t="s">
        <v>1348</v>
      </c>
      <c r="J577" s="141" t="s">
        <v>1349</v>
      </c>
      <c r="K577" s="140">
        <v>-5300</v>
      </c>
      <c r="L577" s="140" t="s">
        <v>1250</v>
      </c>
      <c r="M577" s="141" t="s">
        <v>2324</v>
      </c>
      <c r="N577" s="141"/>
      <c r="O577" s="142" t="s">
        <v>1209</v>
      </c>
      <c r="P577" s="142" t="s">
        <v>1233</v>
      </c>
    </row>
    <row r="578" spans="1:16" ht="13.5" thickBot="1" x14ac:dyDescent="0.25">
      <c r="A578" s="131" t="str">
        <f t="shared" si="48"/>
        <v> BRNO 31 </v>
      </c>
      <c r="B578" s="16" t="str">
        <f t="shared" si="49"/>
        <v>I</v>
      </c>
      <c r="C578" s="131">
        <f t="shared" si="50"/>
        <v>48088.419000000002</v>
      </c>
      <c r="D578" s="12" t="str">
        <f t="shared" si="51"/>
        <v>vis</v>
      </c>
      <c r="E578" s="139" t="e">
        <f>VLOOKUP(C578,'Active 1'!C$21:E$973,3,FALSE)</f>
        <v>#N/A</v>
      </c>
      <c r="F578" s="16" t="s">
        <v>1907</v>
      </c>
      <c r="G578" s="12" t="str">
        <f t="shared" si="52"/>
        <v>48088.419</v>
      </c>
      <c r="H578" s="131">
        <f t="shared" si="53"/>
        <v>-5300</v>
      </c>
      <c r="I578" s="140" t="s">
        <v>1350</v>
      </c>
      <c r="J578" s="141" t="s">
        <v>1351</v>
      </c>
      <c r="K578" s="140">
        <v>-5300</v>
      </c>
      <c r="L578" s="140" t="s">
        <v>1187</v>
      </c>
      <c r="M578" s="141" t="s">
        <v>2324</v>
      </c>
      <c r="N578" s="141"/>
      <c r="O578" s="142" t="s">
        <v>1352</v>
      </c>
      <c r="P578" s="142" t="s">
        <v>1233</v>
      </c>
    </row>
    <row r="579" spans="1:16" ht="13.5" thickBot="1" x14ac:dyDescent="0.25">
      <c r="A579" s="131" t="str">
        <f t="shared" si="48"/>
        <v> BRNO 31 </v>
      </c>
      <c r="B579" s="16" t="str">
        <f t="shared" si="49"/>
        <v>I</v>
      </c>
      <c r="C579" s="131">
        <f t="shared" si="50"/>
        <v>48088.42</v>
      </c>
      <c r="D579" s="12" t="str">
        <f t="shared" si="51"/>
        <v>vis</v>
      </c>
      <c r="E579" s="139" t="e">
        <f>VLOOKUP(C579,'Active 1'!C$21:E$973,3,FALSE)</f>
        <v>#N/A</v>
      </c>
      <c r="F579" s="16" t="s">
        <v>1907</v>
      </c>
      <c r="G579" s="12" t="str">
        <f t="shared" si="52"/>
        <v>48088.420</v>
      </c>
      <c r="H579" s="131">
        <f t="shared" si="53"/>
        <v>-5300</v>
      </c>
      <c r="I579" s="140" t="s">
        <v>1353</v>
      </c>
      <c r="J579" s="141" t="s">
        <v>1354</v>
      </c>
      <c r="K579" s="140">
        <v>-5300</v>
      </c>
      <c r="L579" s="140" t="s">
        <v>1355</v>
      </c>
      <c r="M579" s="141" t="s">
        <v>2324</v>
      </c>
      <c r="N579" s="141"/>
      <c r="O579" s="142" t="s">
        <v>1212</v>
      </c>
      <c r="P579" s="142" t="s">
        <v>1233</v>
      </c>
    </row>
    <row r="580" spans="1:16" ht="13.5" thickBot="1" x14ac:dyDescent="0.25">
      <c r="A580" s="131" t="str">
        <f t="shared" si="48"/>
        <v> BRNO 31 </v>
      </c>
      <c r="B580" s="16" t="str">
        <f t="shared" si="49"/>
        <v>I</v>
      </c>
      <c r="C580" s="131">
        <f t="shared" si="50"/>
        <v>48088.421999999999</v>
      </c>
      <c r="D580" s="12" t="str">
        <f t="shared" si="51"/>
        <v>vis</v>
      </c>
      <c r="E580" s="139" t="e">
        <f>VLOOKUP(C580,'Active 1'!C$21:E$973,3,FALSE)</f>
        <v>#N/A</v>
      </c>
      <c r="F580" s="16" t="s">
        <v>1907</v>
      </c>
      <c r="G580" s="12" t="str">
        <f t="shared" si="52"/>
        <v>48088.422</v>
      </c>
      <c r="H580" s="131">
        <f t="shared" si="53"/>
        <v>-5300</v>
      </c>
      <c r="I580" s="140" t="s">
        <v>1356</v>
      </c>
      <c r="J580" s="141" t="s">
        <v>1357</v>
      </c>
      <c r="K580" s="140">
        <v>-5300</v>
      </c>
      <c r="L580" s="140" t="s">
        <v>1229</v>
      </c>
      <c r="M580" s="141" t="s">
        <v>2324</v>
      </c>
      <c r="N580" s="141"/>
      <c r="O580" s="142" t="s">
        <v>1358</v>
      </c>
      <c r="P580" s="142" t="s">
        <v>1233</v>
      </c>
    </row>
    <row r="581" spans="1:16" ht="13.5" thickBot="1" x14ac:dyDescent="0.25">
      <c r="A581" s="131" t="str">
        <f t="shared" si="48"/>
        <v> BRNO 31 </v>
      </c>
      <c r="B581" s="16" t="str">
        <f t="shared" si="49"/>
        <v>I</v>
      </c>
      <c r="C581" s="131">
        <f t="shared" si="50"/>
        <v>48093.455000000002</v>
      </c>
      <c r="D581" s="12" t="str">
        <f t="shared" si="51"/>
        <v>vis</v>
      </c>
      <c r="E581" s="139" t="e">
        <f>VLOOKUP(C581,'Active 1'!C$21:E$973,3,FALSE)</f>
        <v>#N/A</v>
      </c>
      <c r="F581" s="16" t="s">
        <v>1907</v>
      </c>
      <c r="G581" s="12" t="str">
        <f t="shared" si="52"/>
        <v>48093.455</v>
      </c>
      <c r="H581" s="131">
        <f t="shared" si="53"/>
        <v>-5292</v>
      </c>
      <c r="I581" s="140" t="s">
        <v>1359</v>
      </c>
      <c r="J581" s="141" t="s">
        <v>1360</v>
      </c>
      <c r="K581" s="140">
        <v>-5292</v>
      </c>
      <c r="L581" s="140" t="s">
        <v>1361</v>
      </c>
      <c r="M581" s="141" t="s">
        <v>2324</v>
      </c>
      <c r="N581" s="141"/>
      <c r="O581" s="142" t="s">
        <v>1362</v>
      </c>
      <c r="P581" s="142" t="s">
        <v>1233</v>
      </c>
    </row>
    <row r="582" spans="1:16" ht="13.5" thickBot="1" x14ac:dyDescent="0.25">
      <c r="A582" s="131" t="str">
        <f t="shared" si="48"/>
        <v> BBS 96 </v>
      </c>
      <c r="B582" s="16" t="str">
        <f t="shared" si="49"/>
        <v>I</v>
      </c>
      <c r="C582" s="131">
        <f t="shared" si="50"/>
        <v>48101.631000000001</v>
      </c>
      <c r="D582" s="12" t="str">
        <f t="shared" si="51"/>
        <v>vis</v>
      </c>
      <c r="E582" s="139" t="e">
        <f>VLOOKUP(C582,'Active 1'!C$21:E$973,3,FALSE)</f>
        <v>#N/A</v>
      </c>
      <c r="F582" s="16" t="s">
        <v>1907</v>
      </c>
      <c r="G582" s="12" t="str">
        <f t="shared" si="52"/>
        <v>48101.631</v>
      </c>
      <c r="H582" s="131">
        <f t="shared" si="53"/>
        <v>-5279</v>
      </c>
      <c r="I582" s="140" t="s">
        <v>1363</v>
      </c>
      <c r="J582" s="141" t="s">
        <v>1364</v>
      </c>
      <c r="K582" s="140">
        <v>-5279</v>
      </c>
      <c r="L582" s="140" t="s">
        <v>1361</v>
      </c>
      <c r="M582" s="141" t="s">
        <v>2324</v>
      </c>
      <c r="N582" s="141"/>
      <c r="O582" s="142" t="s">
        <v>1365</v>
      </c>
      <c r="P582" s="142" t="s">
        <v>1366</v>
      </c>
    </row>
    <row r="583" spans="1:16" ht="13.5" thickBot="1" x14ac:dyDescent="0.25">
      <c r="A583" s="131" t="str">
        <f t="shared" si="48"/>
        <v> BRNO 31 </v>
      </c>
      <c r="B583" s="16" t="str">
        <f t="shared" si="49"/>
        <v>I</v>
      </c>
      <c r="C583" s="131">
        <f t="shared" si="50"/>
        <v>48120.487999999998</v>
      </c>
      <c r="D583" s="12" t="str">
        <f t="shared" si="51"/>
        <v>vis</v>
      </c>
      <c r="E583" s="139" t="e">
        <f>VLOOKUP(C583,'Active 1'!C$21:E$973,3,FALSE)</f>
        <v>#N/A</v>
      </c>
      <c r="F583" s="16" t="s">
        <v>1907</v>
      </c>
      <c r="G583" s="12" t="str">
        <f t="shared" si="52"/>
        <v>48120.488</v>
      </c>
      <c r="H583" s="131">
        <f t="shared" si="53"/>
        <v>-5249</v>
      </c>
      <c r="I583" s="140" t="s">
        <v>1367</v>
      </c>
      <c r="J583" s="141" t="s">
        <v>1368</v>
      </c>
      <c r="K583" s="140">
        <v>-5249</v>
      </c>
      <c r="L583" s="140" t="s">
        <v>1254</v>
      </c>
      <c r="M583" s="141" t="s">
        <v>2324</v>
      </c>
      <c r="N583" s="141"/>
      <c r="O583" s="142" t="s">
        <v>1301</v>
      </c>
      <c r="P583" s="142" t="s">
        <v>1233</v>
      </c>
    </row>
    <row r="584" spans="1:16" ht="13.5" thickBot="1" x14ac:dyDescent="0.25">
      <c r="A584" s="131" t="str">
        <f t="shared" si="48"/>
        <v> BRNO 31 </v>
      </c>
      <c r="B584" s="16" t="str">
        <f t="shared" si="49"/>
        <v>I</v>
      </c>
      <c r="C584" s="131">
        <f t="shared" si="50"/>
        <v>48120.493999999999</v>
      </c>
      <c r="D584" s="12" t="str">
        <f t="shared" si="51"/>
        <v>vis</v>
      </c>
      <c r="E584" s="139" t="e">
        <f>VLOOKUP(C584,'Active 1'!C$21:E$973,3,FALSE)</f>
        <v>#N/A</v>
      </c>
      <c r="F584" s="16" t="s">
        <v>1907</v>
      </c>
      <c r="G584" s="12" t="str">
        <f t="shared" si="52"/>
        <v>48120.494</v>
      </c>
      <c r="H584" s="131">
        <f t="shared" si="53"/>
        <v>-5249</v>
      </c>
      <c r="I584" s="140" t="s">
        <v>1369</v>
      </c>
      <c r="J584" s="141" t="s">
        <v>1370</v>
      </c>
      <c r="K584" s="140">
        <v>-5249</v>
      </c>
      <c r="L584" s="140" t="s">
        <v>1187</v>
      </c>
      <c r="M584" s="141" t="s">
        <v>2324</v>
      </c>
      <c r="N584" s="141"/>
      <c r="O584" s="142" t="s">
        <v>1371</v>
      </c>
      <c r="P584" s="142" t="s">
        <v>1233</v>
      </c>
    </row>
    <row r="585" spans="1:16" ht="13.5" thickBot="1" x14ac:dyDescent="0.25">
      <c r="A585" s="131" t="str">
        <f t="shared" si="48"/>
        <v> BRNO 31 </v>
      </c>
      <c r="B585" s="16" t="str">
        <f t="shared" si="49"/>
        <v>I</v>
      </c>
      <c r="C585" s="131">
        <f t="shared" si="50"/>
        <v>48120.502</v>
      </c>
      <c r="D585" s="12" t="str">
        <f t="shared" si="51"/>
        <v>vis</v>
      </c>
      <c r="E585" s="139" t="e">
        <f>VLOOKUP(C585,'Active 1'!C$21:E$973,3,FALSE)</f>
        <v>#N/A</v>
      </c>
      <c r="F585" s="16" t="s">
        <v>1907</v>
      </c>
      <c r="G585" s="12" t="str">
        <f t="shared" si="52"/>
        <v>48120.502</v>
      </c>
      <c r="H585" s="131">
        <f t="shared" si="53"/>
        <v>-5249</v>
      </c>
      <c r="I585" s="140" t="s">
        <v>1372</v>
      </c>
      <c r="J585" s="141" t="s">
        <v>1373</v>
      </c>
      <c r="K585" s="140">
        <v>-5249</v>
      </c>
      <c r="L585" s="140" t="s">
        <v>1374</v>
      </c>
      <c r="M585" s="141" t="s">
        <v>2324</v>
      </c>
      <c r="N585" s="141"/>
      <c r="O585" s="142" t="s">
        <v>1375</v>
      </c>
      <c r="P585" s="142" t="s">
        <v>1233</v>
      </c>
    </row>
    <row r="586" spans="1:16" ht="13.5" thickBot="1" x14ac:dyDescent="0.25">
      <c r="A586" s="131" t="str">
        <f t="shared" si="48"/>
        <v> BRNO 31 </v>
      </c>
      <c r="B586" s="16" t="str">
        <f t="shared" si="49"/>
        <v>I</v>
      </c>
      <c r="C586" s="131">
        <f t="shared" si="50"/>
        <v>48122.373</v>
      </c>
      <c r="D586" s="12" t="str">
        <f t="shared" si="51"/>
        <v>vis</v>
      </c>
      <c r="E586" s="139" t="e">
        <f>VLOOKUP(C586,'Active 1'!C$21:E$973,3,FALSE)</f>
        <v>#N/A</v>
      </c>
      <c r="F586" s="16" t="s">
        <v>1907</v>
      </c>
      <c r="G586" s="12" t="str">
        <f t="shared" si="52"/>
        <v>48122.373</v>
      </c>
      <c r="H586" s="131">
        <f t="shared" si="53"/>
        <v>-5246</v>
      </c>
      <c r="I586" s="140" t="s">
        <v>1376</v>
      </c>
      <c r="J586" s="141" t="s">
        <v>1377</v>
      </c>
      <c r="K586" s="140">
        <v>-5246</v>
      </c>
      <c r="L586" s="140" t="s">
        <v>1032</v>
      </c>
      <c r="M586" s="141" t="s">
        <v>2324</v>
      </c>
      <c r="N586" s="141"/>
      <c r="O586" s="142" t="s">
        <v>4447</v>
      </c>
      <c r="P586" s="142" t="s">
        <v>1233</v>
      </c>
    </row>
    <row r="587" spans="1:16" ht="13.5" thickBot="1" x14ac:dyDescent="0.25">
      <c r="A587" s="131" t="str">
        <f t="shared" ref="A587:A650" si="54">P587</f>
        <v> BRNO 31 </v>
      </c>
      <c r="B587" s="16" t="str">
        <f t="shared" ref="B587:B650" si="55">IF(H587=INT(H587),"I","II")</f>
        <v>I</v>
      </c>
      <c r="C587" s="131">
        <f t="shared" ref="C587:C650" si="56">1*G587</f>
        <v>48122.377</v>
      </c>
      <c r="D587" s="12" t="str">
        <f t="shared" ref="D587:D650" si="57">VLOOKUP(F587,I$1:J$5,2,FALSE)</f>
        <v>vis</v>
      </c>
      <c r="E587" s="139" t="e">
        <f>VLOOKUP(C587,'Active 1'!C$21:E$973,3,FALSE)</f>
        <v>#N/A</v>
      </c>
      <c r="F587" s="16" t="s">
        <v>1907</v>
      </c>
      <c r="G587" s="12" t="str">
        <f t="shared" ref="G587:G650" si="58">MID(I587,3,LEN(I587)-3)</f>
        <v>48122.377</v>
      </c>
      <c r="H587" s="131">
        <f t="shared" ref="H587:H650" si="59">1*K587</f>
        <v>-5246</v>
      </c>
      <c r="I587" s="140" t="s">
        <v>1378</v>
      </c>
      <c r="J587" s="141" t="s">
        <v>1379</v>
      </c>
      <c r="K587" s="140">
        <v>-5246</v>
      </c>
      <c r="L587" s="140" t="s">
        <v>1074</v>
      </c>
      <c r="M587" s="141" t="s">
        <v>2324</v>
      </c>
      <c r="N587" s="141"/>
      <c r="O587" s="142" t="s">
        <v>1375</v>
      </c>
      <c r="P587" s="142" t="s">
        <v>1233</v>
      </c>
    </row>
    <row r="588" spans="1:16" ht="13.5" thickBot="1" x14ac:dyDescent="0.25">
      <c r="A588" s="131" t="str">
        <f t="shared" si="54"/>
        <v> BRNO 31 </v>
      </c>
      <c r="B588" s="16" t="str">
        <f t="shared" si="55"/>
        <v>I</v>
      </c>
      <c r="C588" s="131">
        <f t="shared" si="56"/>
        <v>48122.379000000001</v>
      </c>
      <c r="D588" s="12" t="str">
        <f t="shared" si="57"/>
        <v>vis</v>
      </c>
      <c r="E588" s="139" t="e">
        <f>VLOOKUP(C588,'Active 1'!C$21:E$973,3,FALSE)</f>
        <v>#N/A</v>
      </c>
      <c r="F588" s="16" t="s">
        <v>1907</v>
      </c>
      <c r="G588" s="12" t="str">
        <f t="shared" si="58"/>
        <v>48122.379</v>
      </c>
      <c r="H588" s="131">
        <f t="shared" si="59"/>
        <v>-5246</v>
      </c>
      <c r="I588" s="140" t="s">
        <v>1380</v>
      </c>
      <c r="J588" s="141" t="s">
        <v>1381</v>
      </c>
      <c r="K588" s="140">
        <v>-5246</v>
      </c>
      <c r="L588" s="140" t="s">
        <v>1250</v>
      </c>
      <c r="M588" s="141" t="s">
        <v>2324</v>
      </c>
      <c r="N588" s="141"/>
      <c r="O588" s="142" t="s">
        <v>4566</v>
      </c>
      <c r="P588" s="142" t="s">
        <v>1233</v>
      </c>
    </row>
    <row r="589" spans="1:16" ht="13.5" thickBot="1" x14ac:dyDescent="0.25">
      <c r="A589" s="131" t="str">
        <f t="shared" si="54"/>
        <v> BRNO 31 </v>
      </c>
      <c r="B589" s="16" t="str">
        <f t="shared" si="55"/>
        <v>I</v>
      </c>
      <c r="C589" s="131">
        <f t="shared" si="56"/>
        <v>48122.381000000001</v>
      </c>
      <c r="D589" s="12" t="str">
        <f t="shared" si="57"/>
        <v>vis</v>
      </c>
      <c r="E589" s="139" t="e">
        <f>VLOOKUP(C589,'Active 1'!C$21:E$973,3,FALSE)</f>
        <v>#N/A</v>
      </c>
      <c r="F589" s="16" t="s">
        <v>1907</v>
      </c>
      <c r="G589" s="12" t="str">
        <f t="shared" si="58"/>
        <v>48122.381</v>
      </c>
      <c r="H589" s="131">
        <f t="shared" si="59"/>
        <v>-5246</v>
      </c>
      <c r="I589" s="140" t="s">
        <v>1382</v>
      </c>
      <c r="J589" s="141" t="s">
        <v>1383</v>
      </c>
      <c r="K589" s="140">
        <v>-5246</v>
      </c>
      <c r="L589" s="140" t="s">
        <v>1355</v>
      </c>
      <c r="M589" s="141" t="s">
        <v>2324</v>
      </c>
      <c r="N589" s="141"/>
      <c r="O589" s="142" t="s">
        <v>1384</v>
      </c>
      <c r="P589" s="142" t="s">
        <v>1233</v>
      </c>
    </row>
    <row r="590" spans="1:16" ht="13.5" thickBot="1" x14ac:dyDescent="0.25">
      <c r="A590" s="131" t="str">
        <f t="shared" si="54"/>
        <v> BRNO 31 </v>
      </c>
      <c r="B590" s="16" t="str">
        <f t="shared" si="55"/>
        <v>I</v>
      </c>
      <c r="C590" s="131">
        <f t="shared" si="56"/>
        <v>48122.381000000001</v>
      </c>
      <c r="D590" s="12" t="str">
        <f t="shared" si="57"/>
        <v>vis</v>
      </c>
      <c r="E590" s="139" t="e">
        <f>VLOOKUP(C590,'Active 1'!C$21:E$973,3,FALSE)</f>
        <v>#N/A</v>
      </c>
      <c r="F590" s="16" t="s">
        <v>1907</v>
      </c>
      <c r="G590" s="12" t="str">
        <f t="shared" si="58"/>
        <v>48122.381</v>
      </c>
      <c r="H590" s="131">
        <f t="shared" si="59"/>
        <v>-5246</v>
      </c>
      <c r="I590" s="140" t="s">
        <v>1382</v>
      </c>
      <c r="J590" s="141" t="s">
        <v>1383</v>
      </c>
      <c r="K590" s="140">
        <v>-5246</v>
      </c>
      <c r="L590" s="140" t="s">
        <v>1355</v>
      </c>
      <c r="M590" s="141" t="s">
        <v>2324</v>
      </c>
      <c r="N590" s="141"/>
      <c r="O590" s="142" t="s">
        <v>4569</v>
      </c>
      <c r="P590" s="142" t="s">
        <v>1233</v>
      </c>
    </row>
    <row r="591" spans="1:16" ht="13.5" thickBot="1" x14ac:dyDescent="0.25">
      <c r="A591" s="131" t="str">
        <f t="shared" si="54"/>
        <v> BRNO 31 </v>
      </c>
      <c r="B591" s="16" t="str">
        <f t="shared" si="55"/>
        <v>I</v>
      </c>
      <c r="C591" s="131">
        <f t="shared" si="56"/>
        <v>48122.385000000002</v>
      </c>
      <c r="D591" s="12" t="str">
        <f t="shared" si="57"/>
        <v>vis</v>
      </c>
      <c r="E591" s="139" t="e">
        <f>VLOOKUP(C591,'Active 1'!C$21:E$973,3,FALSE)</f>
        <v>#N/A</v>
      </c>
      <c r="F591" s="16" t="s">
        <v>1907</v>
      </c>
      <c r="G591" s="12" t="str">
        <f t="shared" si="58"/>
        <v>48122.385</v>
      </c>
      <c r="H591" s="131">
        <f t="shared" si="59"/>
        <v>-5246</v>
      </c>
      <c r="I591" s="140" t="s">
        <v>1385</v>
      </c>
      <c r="J591" s="141" t="s">
        <v>1386</v>
      </c>
      <c r="K591" s="140">
        <v>-5246</v>
      </c>
      <c r="L591" s="140" t="s">
        <v>1361</v>
      </c>
      <c r="M591" s="141" t="s">
        <v>2324</v>
      </c>
      <c r="N591" s="141"/>
      <c r="O591" s="142" t="s">
        <v>1387</v>
      </c>
      <c r="P591" s="142" t="s">
        <v>1233</v>
      </c>
    </row>
    <row r="592" spans="1:16" ht="13.5" thickBot="1" x14ac:dyDescent="0.25">
      <c r="A592" s="131" t="str">
        <f t="shared" si="54"/>
        <v> BRNO 31 </v>
      </c>
      <c r="B592" s="16" t="str">
        <f t="shared" si="55"/>
        <v>I</v>
      </c>
      <c r="C592" s="131">
        <f t="shared" si="56"/>
        <v>48122.387999999999</v>
      </c>
      <c r="D592" s="12" t="str">
        <f t="shared" si="57"/>
        <v>vis</v>
      </c>
      <c r="E592" s="139" t="e">
        <f>VLOOKUP(C592,'Active 1'!C$21:E$973,3,FALSE)</f>
        <v>#N/A</v>
      </c>
      <c r="F592" s="16" t="s">
        <v>1907</v>
      </c>
      <c r="G592" s="12" t="str">
        <f t="shared" si="58"/>
        <v>48122.388</v>
      </c>
      <c r="H592" s="131">
        <f t="shared" si="59"/>
        <v>-5246</v>
      </c>
      <c r="I592" s="140" t="s">
        <v>1388</v>
      </c>
      <c r="J592" s="141" t="s">
        <v>1389</v>
      </c>
      <c r="K592" s="140">
        <v>-5246</v>
      </c>
      <c r="L592" s="140" t="s">
        <v>1374</v>
      </c>
      <c r="M592" s="141" t="s">
        <v>2324</v>
      </c>
      <c r="N592" s="141"/>
      <c r="O592" s="142" t="s">
        <v>1390</v>
      </c>
      <c r="P592" s="142" t="s">
        <v>1233</v>
      </c>
    </row>
    <row r="593" spans="1:16" ht="13.5" thickBot="1" x14ac:dyDescent="0.25">
      <c r="A593" s="131" t="str">
        <f t="shared" si="54"/>
        <v> BRNO 31 </v>
      </c>
      <c r="B593" s="16" t="str">
        <f t="shared" si="55"/>
        <v>I</v>
      </c>
      <c r="C593" s="131">
        <f t="shared" si="56"/>
        <v>48127.41</v>
      </c>
      <c r="D593" s="12" t="str">
        <f t="shared" si="57"/>
        <v>vis</v>
      </c>
      <c r="E593" s="139" t="e">
        <f>VLOOKUP(C593,'Active 1'!C$21:E$973,3,FALSE)</f>
        <v>#N/A</v>
      </c>
      <c r="F593" s="16" t="s">
        <v>1907</v>
      </c>
      <c r="G593" s="12" t="str">
        <f t="shared" si="58"/>
        <v>48127.410</v>
      </c>
      <c r="H593" s="131">
        <f t="shared" si="59"/>
        <v>-5238</v>
      </c>
      <c r="I593" s="140" t="s">
        <v>1397</v>
      </c>
      <c r="J593" s="141" t="s">
        <v>1398</v>
      </c>
      <c r="K593" s="140">
        <v>-5238</v>
      </c>
      <c r="L593" s="140" t="s">
        <v>1078</v>
      </c>
      <c r="M593" s="141" t="s">
        <v>2324</v>
      </c>
      <c r="N593" s="141"/>
      <c r="O593" s="142" t="s">
        <v>1399</v>
      </c>
      <c r="P593" s="142" t="s">
        <v>1233</v>
      </c>
    </row>
    <row r="594" spans="1:16" ht="13.5" thickBot="1" x14ac:dyDescent="0.25">
      <c r="A594" s="131" t="str">
        <f t="shared" si="54"/>
        <v> BRNO 31 </v>
      </c>
      <c r="B594" s="16" t="str">
        <f t="shared" si="55"/>
        <v>I</v>
      </c>
      <c r="C594" s="131">
        <f t="shared" si="56"/>
        <v>48127.411</v>
      </c>
      <c r="D594" s="12" t="str">
        <f t="shared" si="57"/>
        <v>vis</v>
      </c>
      <c r="E594" s="139" t="e">
        <f>VLOOKUP(C594,'Active 1'!C$21:E$973,3,FALSE)</f>
        <v>#N/A</v>
      </c>
      <c r="F594" s="16" t="s">
        <v>1907</v>
      </c>
      <c r="G594" s="12" t="str">
        <f t="shared" si="58"/>
        <v>48127.411</v>
      </c>
      <c r="H594" s="131">
        <f t="shared" si="59"/>
        <v>-5238</v>
      </c>
      <c r="I594" s="140" t="s">
        <v>1400</v>
      </c>
      <c r="J594" s="141" t="s">
        <v>1401</v>
      </c>
      <c r="K594" s="140">
        <v>-5238</v>
      </c>
      <c r="L594" s="140" t="s">
        <v>1250</v>
      </c>
      <c r="M594" s="141" t="s">
        <v>2324</v>
      </c>
      <c r="N594" s="141"/>
      <c r="O594" s="142" t="s">
        <v>1362</v>
      </c>
      <c r="P594" s="142" t="s">
        <v>1233</v>
      </c>
    </row>
    <row r="595" spans="1:16" ht="13.5" thickBot="1" x14ac:dyDescent="0.25">
      <c r="A595" s="131" t="str">
        <f t="shared" si="54"/>
        <v> BRNO 31 </v>
      </c>
      <c r="B595" s="16" t="str">
        <f t="shared" si="55"/>
        <v>I</v>
      </c>
      <c r="C595" s="131">
        <f t="shared" si="56"/>
        <v>48127.415000000001</v>
      </c>
      <c r="D595" s="12" t="str">
        <f t="shared" si="57"/>
        <v>vis</v>
      </c>
      <c r="E595" s="139" t="e">
        <f>VLOOKUP(C595,'Active 1'!C$21:E$973,3,FALSE)</f>
        <v>#N/A</v>
      </c>
      <c r="F595" s="16" t="s">
        <v>1907</v>
      </c>
      <c r="G595" s="12" t="str">
        <f t="shared" si="58"/>
        <v>48127.415</v>
      </c>
      <c r="H595" s="131">
        <f t="shared" si="59"/>
        <v>-5238</v>
      </c>
      <c r="I595" s="140" t="s">
        <v>1402</v>
      </c>
      <c r="J595" s="141" t="s">
        <v>1403</v>
      </c>
      <c r="K595" s="140">
        <v>-5238</v>
      </c>
      <c r="L595" s="140" t="s">
        <v>1229</v>
      </c>
      <c r="M595" s="141" t="s">
        <v>2324</v>
      </c>
      <c r="N595" s="141"/>
      <c r="O595" s="142" t="s">
        <v>1404</v>
      </c>
      <c r="P595" s="142" t="s">
        <v>1233</v>
      </c>
    </row>
    <row r="596" spans="1:16" ht="13.5" thickBot="1" x14ac:dyDescent="0.25">
      <c r="A596" s="131" t="str">
        <f t="shared" si="54"/>
        <v> BBS 96 </v>
      </c>
      <c r="B596" s="16" t="str">
        <f t="shared" si="55"/>
        <v>I</v>
      </c>
      <c r="C596" s="131">
        <f t="shared" si="56"/>
        <v>48127.419000000002</v>
      </c>
      <c r="D596" s="12" t="str">
        <f t="shared" si="57"/>
        <v>vis</v>
      </c>
      <c r="E596" s="139" t="e">
        <f>VLOOKUP(C596,'Active 1'!C$21:E$973,3,FALSE)</f>
        <v>#N/A</v>
      </c>
      <c r="F596" s="16" t="s">
        <v>1907</v>
      </c>
      <c r="G596" s="12" t="str">
        <f t="shared" si="58"/>
        <v>48127.419</v>
      </c>
      <c r="H596" s="131">
        <f t="shared" si="59"/>
        <v>-5238</v>
      </c>
      <c r="I596" s="140" t="s">
        <v>1405</v>
      </c>
      <c r="J596" s="141" t="s">
        <v>1406</v>
      </c>
      <c r="K596" s="140">
        <v>-5238</v>
      </c>
      <c r="L596" s="140" t="s">
        <v>1407</v>
      </c>
      <c r="M596" s="141" t="s">
        <v>2324</v>
      </c>
      <c r="N596" s="141"/>
      <c r="O596" s="142" t="s">
        <v>1408</v>
      </c>
      <c r="P596" s="142" t="s">
        <v>1366</v>
      </c>
    </row>
    <row r="597" spans="1:16" ht="13.5" thickBot="1" x14ac:dyDescent="0.25">
      <c r="A597" s="131" t="str">
        <f t="shared" si="54"/>
        <v> BRNO 31 </v>
      </c>
      <c r="B597" s="16" t="str">
        <f t="shared" si="55"/>
        <v>I</v>
      </c>
      <c r="C597" s="131">
        <f t="shared" si="56"/>
        <v>48127.419000000002</v>
      </c>
      <c r="D597" s="12" t="str">
        <f t="shared" si="57"/>
        <v>vis</v>
      </c>
      <c r="E597" s="139" t="e">
        <f>VLOOKUP(C597,'Active 1'!C$21:E$973,3,FALSE)</f>
        <v>#N/A</v>
      </c>
      <c r="F597" s="16" t="s">
        <v>1907</v>
      </c>
      <c r="G597" s="12" t="str">
        <f t="shared" si="58"/>
        <v>48127.419</v>
      </c>
      <c r="H597" s="131">
        <f t="shared" si="59"/>
        <v>-5238</v>
      </c>
      <c r="I597" s="140" t="s">
        <v>1405</v>
      </c>
      <c r="J597" s="141" t="s">
        <v>1406</v>
      </c>
      <c r="K597" s="140">
        <v>-5238</v>
      </c>
      <c r="L597" s="140" t="s">
        <v>1407</v>
      </c>
      <c r="M597" s="141" t="s">
        <v>2324</v>
      </c>
      <c r="N597" s="141"/>
      <c r="O597" s="142" t="s">
        <v>1409</v>
      </c>
      <c r="P597" s="142" t="s">
        <v>1233</v>
      </c>
    </row>
    <row r="598" spans="1:16" ht="13.5" thickBot="1" x14ac:dyDescent="0.25">
      <c r="A598" s="131" t="str">
        <f t="shared" si="54"/>
        <v> BRNO 31 </v>
      </c>
      <c r="B598" s="16" t="str">
        <f t="shared" si="55"/>
        <v>I</v>
      </c>
      <c r="C598" s="131">
        <f t="shared" si="56"/>
        <v>48127.43</v>
      </c>
      <c r="D598" s="12" t="str">
        <f t="shared" si="57"/>
        <v>vis</v>
      </c>
      <c r="E598" s="139" t="e">
        <f>VLOOKUP(C598,'Active 1'!C$21:E$973,3,FALSE)</f>
        <v>#N/A</v>
      </c>
      <c r="F598" s="16" t="s">
        <v>1907</v>
      </c>
      <c r="G598" s="12" t="str">
        <f t="shared" si="58"/>
        <v>48127.430</v>
      </c>
      <c r="H598" s="131">
        <f t="shared" si="59"/>
        <v>-5238</v>
      </c>
      <c r="I598" s="140" t="s">
        <v>1410</v>
      </c>
      <c r="J598" s="141" t="s">
        <v>1411</v>
      </c>
      <c r="K598" s="140">
        <v>-5238</v>
      </c>
      <c r="L598" s="140" t="s">
        <v>1412</v>
      </c>
      <c r="M598" s="141" t="s">
        <v>2324</v>
      </c>
      <c r="N598" s="141"/>
      <c r="O598" s="142" t="s">
        <v>1413</v>
      </c>
      <c r="P598" s="142" t="s">
        <v>1233</v>
      </c>
    </row>
    <row r="599" spans="1:16" ht="13.5" thickBot="1" x14ac:dyDescent="0.25">
      <c r="A599" s="131" t="str">
        <f t="shared" si="54"/>
        <v>IBVS 3661 </v>
      </c>
      <c r="B599" s="16" t="str">
        <f t="shared" si="55"/>
        <v>I</v>
      </c>
      <c r="C599" s="131">
        <f t="shared" si="56"/>
        <v>48132.438600000001</v>
      </c>
      <c r="D599" s="12" t="str">
        <f t="shared" si="57"/>
        <v>vis</v>
      </c>
      <c r="E599" s="139" t="e">
        <f>VLOOKUP(C599,'Active 1'!C$21:E$973,3,FALSE)</f>
        <v>#N/A</v>
      </c>
      <c r="F599" s="16" t="s">
        <v>1907</v>
      </c>
      <c r="G599" s="12" t="str">
        <f t="shared" si="58"/>
        <v>48132.4386</v>
      </c>
      <c r="H599" s="131">
        <f t="shared" si="59"/>
        <v>-5230</v>
      </c>
      <c r="I599" s="140" t="s">
        <v>1417</v>
      </c>
      <c r="J599" s="141" t="s">
        <v>1418</v>
      </c>
      <c r="K599" s="140">
        <v>-5230</v>
      </c>
      <c r="L599" s="140" t="s">
        <v>1419</v>
      </c>
      <c r="M599" s="141" t="s">
        <v>2477</v>
      </c>
      <c r="N599" s="141" t="s">
        <v>2478</v>
      </c>
      <c r="O599" s="142" t="s">
        <v>1312</v>
      </c>
      <c r="P599" s="143" t="s">
        <v>1313</v>
      </c>
    </row>
    <row r="600" spans="1:16" ht="13.5" thickBot="1" x14ac:dyDescent="0.25">
      <c r="A600" s="131" t="str">
        <f t="shared" si="54"/>
        <v> BRNO 31 </v>
      </c>
      <c r="B600" s="16" t="str">
        <f t="shared" si="55"/>
        <v>I</v>
      </c>
      <c r="C600" s="131">
        <f t="shared" si="56"/>
        <v>48149.421999999999</v>
      </c>
      <c r="D600" s="12" t="str">
        <f t="shared" si="57"/>
        <v>vis</v>
      </c>
      <c r="E600" s="139" t="e">
        <f>VLOOKUP(C600,'Active 1'!C$21:E$973,3,FALSE)</f>
        <v>#N/A</v>
      </c>
      <c r="F600" s="16" t="s">
        <v>1907</v>
      </c>
      <c r="G600" s="12" t="str">
        <f t="shared" si="58"/>
        <v>48149.422</v>
      </c>
      <c r="H600" s="131">
        <f t="shared" si="59"/>
        <v>-5203</v>
      </c>
      <c r="I600" s="140" t="s">
        <v>1423</v>
      </c>
      <c r="J600" s="141" t="s">
        <v>1424</v>
      </c>
      <c r="K600" s="140">
        <v>-5203</v>
      </c>
      <c r="L600" s="140" t="s">
        <v>1078</v>
      </c>
      <c r="M600" s="141" t="s">
        <v>2324</v>
      </c>
      <c r="N600" s="141"/>
      <c r="O600" s="142" t="s">
        <v>1399</v>
      </c>
      <c r="P600" s="142" t="s">
        <v>1233</v>
      </c>
    </row>
    <row r="601" spans="1:16" ht="13.5" thickBot="1" x14ac:dyDescent="0.25">
      <c r="A601" s="131" t="str">
        <f t="shared" si="54"/>
        <v>IBVS 5745 </v>
      </c>
      <c r="B601" s="16" t="str">
        <f t="shared" si="55"/>
        <v>II</v>
      </c>
      <c r="C601" s="131">
        <f t="shared" si="56"/>
        <v>48159.800499999998</v>
      </c>
      <c r="D601" s="12" t="str">
        <f t="shared" si="57"/>
        <v>vis</v>
      </c>
      <c r="E601" s="139" t="e">
        <f>VLOOKUP(C601,'Active 1'!C$21:E$973,3,FALSE)</f>
        <v>#N/A</v>
      </c>
      <c r="F601" s="16" t="s">
        <v>1907</v>
      </c>
      <c r="G601" s="12" t="str">
        <f t="shared" si="58"/>
        <v>48159.8005</v>
      </c>
      <c r="H601" s="131">
        <f t="shared" si="59"/>
        <v>-5186.5</v>
      </c>
      <c r="I601" s="140" t="s">
        <v>1425</v>
      </c>
      <c r="J601" s="141" t="s">
        <v>1426</v>
      </c>
      <c r="K601" s="140">
        <v>-5186.5</v>
      </c>
      <c r="L601" s="140" t="s">
        <v>1427</v>
      </c>
      <c r="M601" s="141" t="s">
        <v>2477</v>
      </c>
      <c r="N601" s="141" t="s">
        <v>2478</v>
      </c>
      <c r="O601" s="142" t="s">
        <v>1294</v>
      </c>
      <c r="P601" s="143" t="s">
        <v>1295</v>
      </c>
    </row>
    <row r="602" spans="1:16" ht="13.5" thickBot="1" x14ac:dyDescent="0.25">
      <c r="A602" s="131" t="str">
        <f t="shared" si="54"/>
        <v> BRNO 31 </v>
      </c>
      <c r="B602" s="16" t="str">
        <f t="shared" si="55"/>
        <v>I</v>
      </c>
      <c r="C602" s="131">
        <f t="shared" si="56"/>
        <v>48178.353999999999</v>
      </c>
      <c r="D602" s="12" t="str">
        <f t="shared" si="57"/>
        <v>vis</v>
      </c>
      <c r="E602" s="139" t="e">
        <f>VLOOKUP(C602,'Active 1'!C$21:E$973,3,FALSE)</f>
        <v>#N/A</v>
      </c>
      <c r="F602" s="16" t="s">
        <v>1907</v>
      </c>
      <c r="G602" s="12" t="str">
        <f t="shared" si="58"/>
        <v>48178.354</v>
      </c>
      <c r="H602" s="131">
        <f t="shared" si="59"/>
        <v>-5157</v>
      </c>
      <c r="I602" s="140" t="s">
        <v>1428</v>
      </c>
      <c r="J602" s="141" t="s">
        <v>1429</v>
      </c>
      <c r="K602" s="140">
        <v>-5157</v>
      </c>
      <c r="L602" s="140" t="s">
        <v>1187</v>
      </c>
      <c r="M602" s="141" t="s">
        <v>2324</v>
      </c>
      <c r="N602" s="141"/>
      <c r="O602" s="142" t="s">
        <v>1362</v>
      </c>
      <c r="P602" s="142" t="s">
        <v>1233</v>
      </c>
    </row>
    <row r="603" spans="1:16" ht="13.5" thickBot="1" x14ac:dyDescent="0.25">
      <c r="A603" s="131" t="str">
        <f t="shared" si="54"/>
        <v>IBVS 5745 </v>
      </c>
      <c r="B603" s="16" t="str">
        <f t="shared" si="55"/>
        <v>I</v>
      </c>
      <c r="C603" s="131">
        <f t="shared" si="56"/>
        <v>48191.559600000001</v>
      </c>
      <c r="D603" s="12" t="str">
        <f t="shared" si="57"/>
        <v>vis</v>
      </c>
      <c r="E603" s="139" t="e">
        <f>VLOOKUP(C603,'Active 1'!C$21:E$973,3,FALSE)</f>
        <v>#N/A</v>
      </c>
      <c r="F603" s="16" t="s">
        <v>1907</v>
      </c>
      <c r="G603" s="12" t="str">
        <f t="shared" si="58"/>
        <v>48191.5596</v>
      </c>
      <c r="H603" s="131">
        <f t="shared" si="59"/>
        <v>-5136</v>
      </c>
      <c r="I603" s="140" t="s">
        <v>1430</v>
      </c>
      <c r="J603" s="141" t="s">
        <v>1431</v>
      </c>
      <c r="K603" s="140">
        <v>-5136</v>
      </c>
      <c r="L603" s="140" t="s">
        <v>1432</v>
      </c>
      <c r="M603" s="141" t="s">
        <v>2477</v>
      </c>
      <c r="N603" s="141" t="s">
        <v>2478</v>
      </c>
      <c r="O603" s="142" t="s">
        <v>1294</v>
      </c>
      <c r="P603" s="143" t="s">
        <v>1295</v>
      </c>
    </row>
    <row r="604" spans="1:16" ht="13.5" thickBot="1" x14ac:dyDescent="0.25">
      <c r="A604" s="131" t="str">
        <f t="shared" si="54"/>
        <v> AOEB 1 </v>
      </c>
      <c r="B604" s="16" t="str">
        <f t="shared" si="55"/>
        <v>I</v>
      </c>
      <c r="C604" s="131">
        <f t="shared" si="56"/>
        <v>48191.561000000002</v>
      </c>
      <c r="D604" s="12" t="str">
        <f t="shared" si="57"/>
        <v>vis</v>
      </c>
      <c r="E604" s="139" t="e">
        <f>VLOOKUP(C604,'Active 1'!C$21:E$973,3,FALSE)</f>
        <v>#N/A</v>
      </c>
      <c r="F604" s="16" t="s">
        <v>1907</v>
      </c>
      <c r="G604" s="12" t="str">
        <f t="shared" si="58"/>
        <v>48191.561</v>
      </c>
      <c r="H604" s="131">
        <f t="shared" si="59"/>
        <v>-5136</v>
      </c>
      <c r="I604" s="140" t="s">
        <v>1433</v>
      </c>
      <c r="J604" s="141" t="s">
        <v>1434</v>
      </c>
      <c r="K604" s="140">
        <v>-5136</v>
      </c>
      <c r="L604" s="140" t="s">
        <v>1250</v>
      </c>
      <c r="M604" s="141" t="s">
        <v>2324</v>
      </c>
      <c r="N604" s="141"/>
      <c r="O604" s="142" t="s">
        <v>132</v>
      </c>
      <c r="P604" s="142" t="s">
        <v>3944</v>
      </c>
    </row>
    <row r="605" spans="1:16" ht="13.5" thickBot="1" x14ac:dyDescent="0.25">
      <c r="A605" s="131" t="str">
        <f t="shared" si="54"/>
        <v> AOEB 1 </v>
      </c>
      <c r="B605" s="16" t="str">
        <f t="shared" si="55"/>
        <v>I</v>
      </c>
      <c r="C605" s="131">
        <f t="shared" si="56"/>
        <v>48196.593999999997</v>
      </c>
      <c r="D605" s="12" t="str">
        <f t="shared" si="57"/>
        <v>vis</v>
      </c>
      <c r="E605" s="139" t="e">
        <f>VLOOKUP(C605,'Active 1'!C$21:E$973,3,FALSE)</f>
        <v>#N/A</v>
      </c>
      <c r="F605" s="16" t="s">
        <v>1907</v>
      </c>
      <c r="G605" s="12" t="str">
        <f t="shared" si="58"/>
        <v>48196.594</v>
      </c>
      <c r="H605" s="131">
        <f t="shared" si="59"/>
        <v>-5128</v>
      </c>
      <c r="I605" s="140" t="s">
        <v>1435</v>
      </c>
      <c r="J605" s="141" t="s">
        <v>1436</v>
      </c>
      <c r="K605" s="140">
        <v>-5128</v>
      </c>
      <c r="L605" s="140" t="s">
        <v>1355</v>
      </c>
      <c r="M605" s="141" t="s">
        <v>2324</v>
      </c>
      <c r="N605" s="141"/>
      <c r="O605" s="142" t="s">
        <v>132</v>
      </c>
      <c r="P605" s="142" t="s">
        <v>3944</v>
      </c>
    </row>
    <row r="606" spans="1:16" ht="13.5" thickBot="1" x14ac:dyDescent="0.25">
      <c r="A606" s="131" t="str">
        <f t="shared" si="54"/>
        <v> BRNO 31 </v>
      </c>
      <c r="B606" s="16" t="str">
        <f t="shared" si="55"/>
        <v>I</v>
      </c>
      <c r="C606" s="131">
        <f t="shared" si="56"/>
        <v>48205.41</v>
      </c>
      <c r="D606" s="12" t="str">
        <f t="shared" si="57"/>
        <v>vis</v>
      </c>
      <c r="E606" s="139" t="e">
        <f>VLOOKUP(C606,'Active 1'!C$21:E$973,3,FALSE)</f>
        <v>#N/A</v>
      </c>
      <c r="F606" s="16" t="s">
        <v>1907</v>
      </c>
      <c r="G606" s="12" t="str">
        <f t="shared" si="58"/>
        <v>48205.410</v>
      </c>
      <c r="H606" s="131">
        <f t="shared" si="59"/>
        <v>-5114</v>
      </c>
      <c r="I606" s="140" t="s">
        <v>1437</v>
      </c>
      <c r="J606" s="141" t="s">
        <v>1438</v>
      </c>
      <c r="K606" s="140">
        <v>-5114</v>
      </c>
      <c r="L606" s="140" t="s">
        <v>1439</v>
      </c>
      <c r="M606" s="141" t="s">
        <v>2324</v>
      </c>
      <c r="N606" s="141"/>
      <c r="O606" s="142" t="s">
        <v>1440</v>
      </c>
      <c r="P606" s="142" t="s">
        <v>1233</v>
      </c>
    </row>
    <row r="607" spans="1:16" ht="13.5" thickBot="1" x14ac:dyDescent="0.25">
      <c r="A607" s="131" t="str">
        <f t="shared" si="54"/>
        <v> AOEB 1 </v>
      </c>
      <c r="B607" s="16" t="str">
        <f t="shared" si="55"/>
        <v>I</v>
      </c>
      <c r="C607" s="131">
        <f t="shared" si="56"/>
        <v>48208.54</v>
      </c>
      <c r="D607" s="12" t="str">
        <f t="shared" si="57"/>
        <v>vis</v>
      </c>
      <c r="E607" s="139" t="e">
        <f>VLOOKUP(C607,'Active 1'!C$21:E$973,3,FALSE)</f>
        <v>#N/A</v>
      </c>
      <c r="F607" s="16" t="s">
        <v>1907</v>
      </c>
      <c r="G607" s="12" t="str">
        <f t="shared" si="58"/>
        <v>48208.540</v>
      </c>
      <c r="H607" s="131">
        <f t="shared" si="59"/>
        <v>-5109</v>
      </c>
      <c r="I607" s="140" t="s">
        <v>1441</v>
      </c>
      <c r="J607" s="141" t="s">
        <v>1442</v>
      </c>
      <c r="K607" s="140">
        <v>-5109</v>
      </c>
      <c r="L607" s="140" t="s">
        <v>1074</v>
      </c>
      <c r="M607" s="141" t="s">
        <v>2324</v>
      </c>
      <c r="N607" s="141"/>
      <c r="O607" s="142" t="s">
        <v>132</v>
      </c>
      <c r="P607" s="142" t="s">
        <v>3944</v>
      </c>
    </row>
    <row r="608" spans="1:16" ht="13.5" thickBot="1" x14ac:dyDescent="0.25">
      <c r="A608" s="131" t="str">
        <f t="shared" si="54"/>
        <v> BBS 97 </v>
      </c>
      <c r="B608" s="16" t="str">
        <f t="shared" si="55"/>
        <v>I</v>
      </c>
      <c r="C608" s="131">
        <f t="shared" si="56"/>
        <v>48252.571000000004</v>
      </c>
      <c r="D608" s="12" t="str">
        <f t="shared" si="57"/>
        <v>vis</v>
      </c>
      <c r="E608" s="139" t="e">
        <f>VLOOKUP(C608,'Active 1'!C$21:E$973,3,FALSE)</f>
        <v>#N/A</v>
      </c>
      <c r="F608" s="16" t="s">
        <v>1907</v>
      </c>
      <c r="G608" s="12" t="str">
        <f t="shared" si="58"/>
        <v>48252.571</v>
      </c>
      <c r="H608" s="131">
        <f t="shared" si="59"/>
        <v>-5039</v>
      </c>
      <c r="I608" s="140" t="s">
        <v>1443</v>
      </c>
      <c r="J608" s="141" t="s">
        <v>1444</v>
      </c>
      <c r="K608" s="140">
        <v>-5039</v>
      </c>
      <c r="L608" s="140" t="s">
        <v>1445</v>
      </c>
      <c r="M608" s="141" t="s">
        <v>2324</v>
      </c>
      <c r="N608" s="141"/>
      <c r="O608" s="142" t="s">
        <v>1365</v>
      </c>
      <c r="P608" s="142" t="s">
        <v>1446</v>
      </c>
    </row>
    <row r="609" spans="1:16" ht="13.5" thickBot="1" x14ac:dyDescent="0.25">
      <c r="A609" s="131" t="str">
        <f t="shared" si="54"/>
        <v>BAVM 59 </v>
      </c>
      <c r="B609" s="16" t="str">
        <f t="shared" si="55"/>
        <v>I</v>
      </c>
      <c r="C609" s="131">
        <f t="shared" si="56"/>
        <v>48290.296000000002</v>
      </c>
      <c r="D609" s="12" t="str">
        <f t="shared" si="57"/>
        <v>vis</v>
      </c>
      <c r="E609" s="139" t="e">
        <f>VLOOKUP(C609,'Active 1'!C$21:E$973,3,FALSE)</f>
        <v>#N/A</v>
      </c>
      <c r="F609" s="16" t="s">
        <v>1907</v>
      </c>
      <c r="G609" s="12" t="str">
        <f t="shared" si="58"/>
        <v>48290.296</v>
      </c>
      <c r="H609" s="131">
        <f t="shared" si="59"/>
        <v>-4979</v>
      </c>
      <c r="I609" s="140" t="s">
        <v>1447</v>
      </c>
      <c r="J609" s="141" t="s">
        <v>1448</v>
      </c>
      <c r="K609" s="140">
        <v>-4979</v>
      </c>
      <c r="L609" s="140" t="s">
        <v>1254</v>
      </c>
      <c r="M609" s="141" t="s">
        <v>2324</v>
      </c>
      <c r="N609" s="141"/>
      <c r="O609" s="142" t="s">
        <v>1449</v>
      </c>
      <c r="P609" s="143" t="s">
        <v>1450</v>
      </c>
    </row>
    <row r="610" spans="1:16" ht="13.5" thickBot="1" x14ac:dyDescent="0.25">
      <c r="A610" s="131" t="str">
        <f t="shared" si="54"/>
        <v> BRNO 31 </v>
      </c>
      <c r="B610" s="16" t="str">
        <f t="shared" si="55"/>
        <v>I</v>
      </c>
      <c r="C610" s="131">
        <f t="shared" si="56"/>
        <v>48449.421999999999</v>
      </c>
      <c r="D610" s="12" t="str">
        <f t="shared" si="57"/>
        <v>vis</v>
      </c>
      <c r="E610" s="139" t="e">
        <f>VLOOKUP(C610,'Active 1'!C$21:E$973,3,FALSE)</f>
        <v>#N/A</v>
      </c>
      <c r="F610" s="16" t="s">
        <v>1907</v>
      </c>
      <c r="G610" s="12" t="str">
        <f t="shared" si="58"/>
        <v>48449.422</v>
      </c>
      <c r="H610" s="131">
        <f t="shared" si="59"/>
        <v>-4726</v>
      </c>
      <c r="I610" s="140" t="s">
        <v>1451</v>
      </c>
      <c r="J610" s="141" t="s">
        <v>1452</v>
      </c>
      <c r="K610" s="140">
        <v>-4726</v>
      </c>
      <c r="L610" s="140" t="s">
        <v>1453</v>
      </c>
      <c r="M610" s="141" t="s">
        <v>2324</v>
      </c>
      <c r="N610" s="141"/>
      <c r="O610" s="142" t="s">
        <v>1399</v>
      </c>
      <c r="P610" s="142" t="s">
        <v>1233</v>
      </c>
    </row>
    <row r="611" spans="1:16" ht="13.5" thickBot="1" x14ac:dyDescent="0.25">
      <c r="A611" s="131" t="str">
        <f t="shared" si="54"/>
        <v> BRNO 31 </v>
      </c>
      <c r="B611" s="16" t="str">
        <f t="shared" si="55"/>
        <v>I</v>
      </c>
      <c r="C611" s="131">
        <f t="shared" si="56"/>
        <v>48454.447999999997</v>
      </c>
      <c r="D611" s="12" t="str">
        <f t="shared" si="57"/>
        <v>vis</v>
      </c>
      <c r="E611" s="139" t="e">
        <f>VLOOKUP(C611,'Active 1'!C$21:E$973,3,FALSE)</f>
        <v>#N/A</v>
      </c>
      <c r="F611" s="16" t="s">
        <v>1907</v>
      </c>
      <c r="G611" s="12" t="str">
        <f t="shared" si="58"/>
        <v>48454.448</v>
      </c>
      <c r="H611" s="131">
        <f t="shared" si="59"/>
        <v>-4718</v>
      </c>
      <c r="I611" s="140" t="s">
        <v>1454</v>
      </c>
      <c r="J611" s="141" t="s">
        <v>1455</v>
      </c>
      <c r="K611" s="140">
        <v>-4718</v>
      </c>
      <c r="L611" s="140" t="s">
        <v>1074</v>
      </c>
      <c r="M611" s="141" t="s">
        <v>2324</v>
      </c>
      <c r="N611" s="141"/>
      <c r="O611" s="142" t="s">
        <v>1456</v>
      </c>
      <c r="P611" s="142" t="s">
        <v>1233</v>
      </c>
    </row>
    <row r="612" spans="1:16" ht="13.5" thickBot="1" x14ac:dyDescent="0.25">
      <c r="A612" s="131" t="str">
        <f t="shared" si="54"/>
        <v> BRNO 31 </v>
      </c>
      <c r="B612" s="16" t="str">
        <f t="shared" si="55"/>
        <v>I</v>
      </c>
      <c r="C612" s="131">
        <f t="shared" si="56"/>
        <v>48454.449000000001</v>
      </c>
      <c r="D612" s="12" t="str">
        <f t="shared" si="57"/>
        <v>vis</v>
      </c>
      <c r="E612" s="139" t="e">
        <f>VLOOKUP(C612,'Active 1'!C$21:E$973,3,FALSE)</f>
        <v>#N/A</v>
      </c>
      <c r="F612" s="16" t="s">
        <v>1907</v>
      </c>
      <c r="G612" s="12" t="str">
        <f t="shared" si="58"/>
        <v>48454.449</v>
      </c>
      <c r="H612" s="131">
        <f t="shared" si="59"/>
        <v>-4718</v>
      </c>
      <c r="I612" s="140" t="s">
        <v>1457</v>
      </c>
      <c r="J612" s="141" t="s">
        <v>1458</v>
      </c>
      <c r="K612" s="140">
        <v>-4718</v>
      </c>
      <c r="L612" s="140" t="s">
        <v>1078</v>
      </c>
      <c r="M612" s="141" t="s">
        <v>2324</v>
      </c>
      <c r="N612" s="141"/>
      <c r="O612" s="142" t="s">
        <v>1399</v>
      </c>
      <c r="P612" s="142" t="s">
        <v>1233</v>
      </c>
    </row>
    <row r="613" spans="1:16" ht="13.5" thickBot="1" x14ac:dyDescent="0.25">
      <c r="A613" s="131" t="str">
        <f t="shared" si="54"/>
        <v> BRNO 31 </v>
      </c>
      <c r="B613" s="16" t="str">
        <f t="shared" si="55"/>
        <v>I</v>
      </c>
      <c r="C613" s="131">
        <f t="shared" si="56"/>
        <v>48454.451999999997</v>
      </c>
      <c r="D613" s="12" t="str">
        <f t="shared" si="57"/>
        <v>vis</v>
      </c>
      <c r="E613" s="139" t="e">
        <f>VLOOKUP(C613,'Active 1'!C$21:E$973,3,FALSE)</f>
        <v>#N/A</v>
      </c>
      <c r="F613" s="16" t="s">
        <v>1907</v>
      </c>
      <c r="G613" s="12" t="str">
        <f t="shared" si="58"/>
        <v>48454.452</v>
      </c>
      <c r="H613" s="131">
        <f t="shared" si="59"/>
        <v>-4718</v>
      </c>
      <c r="I613" s="140" t="s">
        <v>1459</v>
      </c>
      <c r="J613" s="141" t="s">
        <v>1460</v>
      </c>
      <c r="K613" s="140">
        <v>-4718</v>
      </c>
      <c r="L613" s="140" t="s">
        <v>1355</v>
      </c>
      <c r="M613" s="141" t="s">
        <v>2324</v>
      </c>
      <c r="N613" s="141"/>
      <c r="O613" s="142" t="s">
        <v>1362</v>
      </c>
      <c r="P613" s="142" t="s">
        <v>1233</v>
      </c>
    </row>
    <row r="614" spans="1:16" ht="13.5" thickBot="1" x14ac:dyDescent="0.25">
      <c r="A614" s="131" t="str">
        <f t="shared" si="54"/>
        <v> BRNO 31 </v>
      </c>
      <c r="B614" s="16" t="str">
        <f t="shared" si="55"/>
        <v>I</v>
      </c>
      <c r="C614" s="131">
        <f t="shared" si="56"/>
        <v>48476.457999999999</v>
      </c>
      <c r="D614" s="12" t="str">
        <f t="shared" si="57"/>
        <v>vis</v>
      </c>
      <c r="E614" s="139" t="e">
        <f>VLOOKUP(C614,'Active 1'!C$21:E$973,3,FALSE)</f>
        <v>#N/A</v>
      </c>
      <c r="F614" s="16" t="s">
        <v>1907</v>
      </c>
      <c r="G614" s="12" t="str">
        <f t="shared" si="58"/>
        <v>48476.458</v>
      </c>
      <c r="H614" s="131">
        <f t="shared" si="59"/>
        <v>-4683</v>
      </c>
      <c r="I614" s="140" t="s">
        <v>1461</v>
      </c>
      <c r="J614" s="141" t="s">
        <v>1462</v>
      </c>
      <c r="K614" s="140">
        <v>-4683</v>
      </c>
      <c r="L614" s="140" t="s">
        <v>1116</v>
      </c>
      <c r="M614" s="141" t="s">
        <v>2324</v>
      </c>
      <c r="N614" s="141"/>
      <c r="O614" s="142" t="s">
        <v>4447</v>
      </c>
      <c r="P614" s="142" t="s">
        <v>1233</v>
      </c>
    </row>
    <row r="615" spans="1:16" ht="13.5" thickBot="1" x14ac:dyDescent="0.25">
      <c r="A615" s="131" t="str">
        <f t="shared" si="54"/>
        <v> BRNO 31 </v>
      </c>
      <c r="B615" s="16" t="str">
        <f t="shared" si="55"/>
        <v>I</v>
      </c>
      <c r="C615" s="131">
        <f t="shared" si="56"/>
        <v>48476.463000000003</v>
      </c>
      <c r="D615" s="12" t="str">
        <f t="shared" si="57"/>
        <v>vis</v>
      </c>
      <c r="E615" s="139" t="e">
        <f>VLOOKUP(C615,'Active 1'!C$21:E$973,3,FALSE)</f>
        <v>#N/A</v>
      </c>
      <c r="F615" s="16" t="s">
        <v>1907</v>
      </c>
      <c r="G615" s="12" t="str">
        <f t="shared" si="58"/>
        <v>48476.463</v>
      </c>
      <c r="H615" s="131">
        <f t="shared" si="59"/>
        <v>-4683</v>
      </c>
      <c r="I615" s="140" t="s">
        <v>1463</v>
      </c>
      <c r="J615" s="141" t="s">
        <v>1464</v>
      </c>
      <c r="K615" s="140">
        <v>-4683</v>
      </c>
      <c r="L615" s="140" t="s">
        <v>1187</v>
      </c>
      <c r="M615" s="141" t="s">
        <v>2324</v>
      </c>
      <c r="N615" s="141"/>
      <c r="O615" s="142" t="s">
        <v>1362</v>
      </c>
      <c r="P615" s="142" t="s">
        <v>1233</v>
      </c>
    </row>
    <row r="616" spans="1:16" ht="13.5" thickBot="1" x14ac:dyDescent="0.25">
      <c r="A616" s="131" t="str">
        <f t="shared" si="54"/>
        <v> BRNO 31 </v>
      </c>
      <c r="B616" s="16" t="str">
        <f t="shared" si="55"/>
        <v>I</v>
      </c>
      <c r="C616" s="131">
        <f t="shared" si="56"/>
        <v>48476.464999999997</v>
      </c>
      <c r="D616" s="12" t="str">
        <f t="shared" si="57"/>
        <v>vis</v>
      </c>
      <c r="E616" s="139" t="e">
        <f>VLOOKUP(C616,'Active 1'!C$21:E$973,3,FALSE)</f>
        <v>#N/A</v>
      </c>
      <c r="F616" s="16" t="s">
        <v>1907</v>
      </c>
      <c r="G616" s="12" t="str">
        <f t="shared" si="58"/>
        <v>48476.465</v>
      </c>
      <c r="H616" s="131">
        <f t="shared" si="59"/>
        <v>-4683</v>
      </c>
      <c r="I616" s="140" t="s">
        <v>1465</v>
      </c>
      <c r="J616" s="141" t="s">
        <v>1466</v>
      </c>
      <c r="K616" s="140">
        <v>-4683</v>
      </c>
      <c r="L616" s="140" t="s">
        <v>1453</v>
      </c>
      <c r="M616" s="141" t="s">
        <v>2324</v>
      </c>
      <c r="N616" s="141"/>
      <c r="O616" s="142" t="s">
        <v>1399</v>
      </c>
      <c r="P616" s="142" t="s">
        <v>1233</v>
      </c>
    </row>
    <row r="617" spans="1:16" ht="13.5" thickBot="1" x14ac:dyDescent="0.25">
      <c r="A617" s="131" t="str">
        <f t="shared" si="54"/>
        <v> BRNO 31 </v>
      </c>
      <c r="B617" s="16" t="str">
        <f t="shared" si="55"/>
        <v>I</v>
      </c>
      <c r="C617" s="131">
        <f t="shared" si="56"/>
        <v>48483.375999999997</v>
      </c>
      <c r="D617" s="12" t="str">
        <f t="shared" si="57"/>
        <v>vis</v>
      </c>
      <c r="E617" s="139" t="e">
        <f>VLOOKUP(C617,'Active 1'!C$21:E$973,3,FALSE)</f>
        <v>#N/A</v>
      </c>
      <c r="F617" s="16" t="s">
        <v>1907</v>
      </c>
      <c r="G617" s="12" t="str">
        <f t="shared" si="58"/>
        <v>48483.376</v>
      </c>
      <c r="H617" s="131">
        <f t="shared" si="59"/>
        <v>-4672</v>
      </c>
      <c r="I617" s="140" t="s">
        <v>1467</v>
      </c>
      <c r="J617" s="141" t="s">
        <v>1468</v>
      </c>
      <c r="K617" s="140">
        <v>-4672</v>
      </c>
      <c r="L617" s="140" t="s">
        <v>1116</v>
      </c>
      <c r="M617" s="141" t="s">
        <v>2324</v>
      </c>
      <c r="N617" s="141"/>
      <c r="O617" s="142" t="s">
        <v>1375</v>
      </c>
      <c r="P617" s="142" t="s">
        <v>1233</v>
      </c>
    </row>
    <row r="618" spans="1:16" ht="13.5" thickBot="1" x14ac:dyDescent="0.25">
      <c r="A618" s="131" t="str">
        <f t="shared" si="54"/>
        <v> BRNO 31 </v>
      </c>
      <c r="B618" s="16" t="str">
        <f t="shared" si="55"/>
        <v>I</v>
      </c>
      <c r="C618" s="131">
        <f t="shared" si="56"/>
        <v>48483.38</v>
      </c>
      <c r="D618" s="12" t="str">
        <f t="shared" si="57"/>
        <v>vis</v>
      </c>
      <c r="E618" s="139" t="e">
        <f>VLOOKUP(C618,'Active 1'!C$21:E$973,3,FALSE)</f>
        <v>#N/A</v>
      </c>
      <c r="F618" s="16" t="s">
        <v>1907</v>
      </c>
      <c r="G618" s="12" t="str">
        <f t="shared" si="58"/>
        <v>48483.380</v>
      </c>
      <c r="H618" s="131">
        <f t="shared" si="59"/>
        <v>-4672</v>
      </c>
      <c r="I618" s="140" t="s">
        <v>1469</v>
      </c>
      <c r="J618" s="141" t="s">
        <v>1470</v>
      </c>
      <c r="K618" s="140">
        <v>-4672</v>
      </c>
      <c r="L618" s="140" t="s">
        <v>1250</v>
      </c>
      <c r="M618" s="141" t="s">
        <v>2324</v>
      </c>
      <c r="N618" s="141"/>
      <c r="O618" s="142" t="s">
        <v>927</v>
      </c>
      <c r="P618" s="142" t="s">
        <v>1233</v>
      </c>
    </row>
    <row r="619" spans="1:16" ht="13.5" thickBot="1" x14ac:dyDescent="0.25">
      <c r="A619" s="131" t="str">
        <f t="shared" si="54"/>
        <v>BAVM 60 </v>
      </c>
      <c r="B619" s="16" t="str">
        <f t="shared" si="55"/>
        <v>I</v>
      </c>
      <c r="C619" s="131">
        <f t="shared" si="56"/>
        <v>48488.413</v>
      </c>
      <c r="D619" s="12" t="str">
        <f t="shared" si="57"/>
        <v>vis</v>
      </c>
      <c r="E619" s="139" t="e">
        <f>VLOOKUP(C619,'Active 1'!C$21:E$973,3,FALSE)</f>
        <v>#N/A</v>
      </c>
      <c r="F619" s="16" t="s">
        <v>1907</v>
      </c>
      <c r="G619" s="12" t="str">
        <f t="shared" si="58"/>
        <v>48488.413</v>
      </c>
      <c r="H619" s="131">
        <f t="shared" si="59"/>
        <v>-4664</v>
      </c>
      <c r="I619" s="140" t="s">
        <v>1471</v>
      </c>
      <c r="J619" s="141" t="s">
        <v>1472</v>
      </c>
      <c r="K619" s="140">
        <v>-4664</v>
      </c>
      <c r="L619" s="140" t="s">
        <v>1187</v>
      </c>
      <c r="M619" s="141" t="s">
        <v>2324</v>
      </c>
      <c r="N619" s="141"/>
      <c r="O619" s="142" t="s">
        <v>1473</v>
      </c>
      <c r="P619" s="143" t="s">
        <v>1474</v>
      </c>
    </row>
    <row r="620" spans="1:16" ht="13.5" thickBot="1" x14ac:dyDescent="0.25">
      <c r="A620" s="131" t="str">
        <f t="shared" si="54"/>
        <v> BRNO 31 </v>
      </c>
      <c r="B620" s="16" t="str">
        <f t="shared" si="55"/>
        <v>I</v>
      </c>
      <c r="C620" s="131">
        <f t="shared" si="56"/>
        <v>48488.417000000001</v>
      </c>
      <c r="D620" s="12" t="str">
        <f t="shared" si="57"/>
        <v>vis</v>
      </c>
      <c r="E620" s="139" t="e">
        <f>VLOOKUP(C620,'Active 1'!C$21:E$973,3,FALSE)</f>
        <v>#N/A</v>
      </c>
      <c r="F620" s="16" t="s">
        <v>1907</v>
      </c>
      <c r="G620" s="12" t="str">
        <f t="shared" si="58"/>
        <v>48488.417</v>
      </c>
      <c r="H620" s="131">
        <f t="shared" si="59"/>
        <v>-4664</v>
      </c>
      <c r="I620" s="140" t="s">
        <v>1475</v>
      </c>
      <c r="J620" s="141" t="s">
        <v>1476</v>
      </c>
      <c r="K620" s="140">
        <v>-4664</v>
      </c>
      <c r="L620" s="140" t="s">
        <v>1445</v>
      </c>
      <c r="M620" s="141" t="s">
        <v>2324</v>
      </c>
      <c r="N620" s="141"/>
      <c r="O620" s="142" t="s">
        <v>927</v>
      </c>
      <c r="P620" s="142" t="s">
        <v>1233</v>
      </c>
    </row>
    <row r="621" spans="1:16" ht="13.5" thickBot="1" x14ac:dyDescent="0.25">
      <c r="A621" s="131" t="str">
        <f t="shared" si="54"/>
        <v> BRNO 31 </v>
      </c>
      <c r="B621" s="16" t="str">
        <f t="shared" si="55"/>
        <v>I</v>
      </c>
      <c r="C621" s="131">
        <f t="shared" si="56"/>
        <v>48488.417000000001</v>
      </c>
      <c r="D621" s="12" t="str">
        <f t="shared" si="57"/>
        <v>vis</v>
      </c>
      <c r="E621" s="139" t="e">
        <f>VLOOKUP(C621,'Active 1'!C$21:E$973,3,FALSE)</f>
        <v>#N/A</v>
      </c>
      <c r="F621" s="16" t="s">
        <v>1907</v>
      </c>
      <c r="G621" s="12" t="str">
        <f t="shared" si="58"/>
        <v>48488.417</v>
      </c>
      <c r="H621" s="131">
        <f t="shared" si="59"/>
        <v>-4664</v>
      </c>
      <c r="I621" s="140" t="s">
        <v>1475</v>
      </c>
      <c r="J621" s="141" t="s">
        <v>1476</v>
      </c>
      <c r="K621" s="140">
        <v>-4664</v>
      </c>
      <c r="L621" s="140" t="s">
        <v>1445</v>
      </c>
      <c r="M621" s="141" t="s">
        <v>2324</v>
      </c>
      <c r="N621" s="141"/>
      <c r="O621" s="142" t="s">
        <v>1477</v>
      </c>
      <c r="P621" s="142" t="s">
        <v>1233</v>
      </c>
    </row>
    <row r="622" spans="1:16" ht="13.5" thickBot="1" x14ac:dyDescent="0.25">
      <c r="A622" s="131" t="str">
        <f t="shared" si="54"/>
        <v> BRNO 31 </v>
      </c>
      <c r="B622" s="16" t="str">
        <f t="shared" si="55"/>
        <v>I</v>
      </c>
      <c r="C622" s="131">
        <f t="shared" si="56"/>
        <v>48498.474999999999</v>
      </c>
      <c r="D622" s="12" t="str">
        <f t="shared" si="57"/>
        <v>vis</v>
      </c>
      <c r="E622" s="139" t="e">
        <f>VLOOKUP(C622,'Active 1'!C$21:E$973,3,FALSE)</f>
        <v>#N/A</v>
      </c>
      <c r="F622" s="16" t="s">
        <v>1907</v>
      </c>
      <c r="G622" s="12" t="str">
        <f t="shared" si="58"/>
        <v>48498.475</v>
      </c>
      <c r="H622" s="131">
        <f t="shared" si="59"/>
        <v>-4648</v>
      </c>
      <c r="I622" s="140" t="s">
        <v>1478</v>
      </c>
      <c r="J622" s="141" t="s">
        <v>1479</v>
      </c>
      <c r="K622" s="140">
        <v>-4648</v>
      </c>
      <c r="L622" s="140" t="s">
        <v>1187</v>
      </c>
      <c r="M622" s="141" t="s">
        <v>2324</v>
      </c>
      <c r="N622" s="141"/>
      <c r="O622" s="142" t="s">
        <v>1399</v>
      </c>
      <c r="P622" s="142" t="s">
        <v>1233</v>
      </c>
    </row>
    <row r="623" spans="1:16" ht="13.5" thickBot="1" x14ac:dyDescent="0.25">
      <c r="A623" s="131" t="str">
        <f t="shared" si="54"/>
        <v> BRNO 31 </v>
      </c>
      <c r="B623" s="16" t="str">
        <f t="shared" si="55"/>
        <v>I</v>
      </c>
      <c r="C623" s="131">
        <f t="shared" si="56"/>
        <v>48498.478999999999</v>
      </c>
      <c r="D623" s="12" t="str">
        <f t="shared" si="57"/>
        <v>vis</v>
      </c>
      <c r="E623" s="139" t="e">
        <f>VLOOKUP(C623,'Active 1'!C$21:E$973,3,FALSE)</f>
        <v>#N/A</v>
      </c>
      <c r="F623" s="16" t="s">
        <v>1907</v>
      </c>
      <c r="G623" s="12" t="str">
        <f t="shared" si="58"/>
        <v>48498.479</v>
      </c>
      <c r="H623" s="131">
        <f t="shared" si="59"/>
        <v>-4648</v>
      </c>
      <c r="I623" s="140" t="s">
        <v>1480</v>
      </c>
      <c r="J623" s="141" t="s">
        <v>1481</v>
      </c>
      <c r="K623" s="140">
        <v>-4648</v>
      </c>
      <c r="L623" s="140" t="s">
        <v>1445</v>
      </c>
      <c r="M623" s="141" t="s">
        <v>2324</v>
      </c>
      <c r="N623" s="141"/>
      <c r="O623" s="142" t="s">
        <v>1482</v>
      </c>
      <c r="P623" s="142" t="s">
        <v>1233</v>
      </c>
    </row>
    <row r="624" spans="1:16" ht="13.5" thickBot="1" x14ac:dyDescent="0.25">
      <c r="A624" s="131" t="str">
        <f t="shared" si="54"/>
        <v> BRNO 31 </v>
      </c>
      <c r="B624" s="16" t="str">
        <f t="shared" si="55"/>
        <v>I</v>
      </c>
      <c r="C624" s="131">
        <f t="shared" si="56"/>
        <v>48503.504000000001</v>
      </c>
      <c r="D624" s="12" t="str">
        <f t="shared" si="57"/>
        <v>vis</v>
      </c>
      <c r="E624" s="139" t="e">
        <f>VLOOKUP(C624,'Active 1'!C$21:E$973,3,FALSE)</f>
        <v>#N/A</v>
      </c>
      <c r="F624" s="16" t="s">
        <v>1907</v>
      </c>
      <c r="G624" s="12" t="str">
        <f t="shared" si="58"/>
        <v>48503.504</v>
      </c>
      <c r="H624" s="131">
        <f t="shared" si="59"/>
        <v>-4640</v>
      </c>
      <c r="I624" s="140" t="s">
        <v>1483</v>
      </c>
      <c r="J624" s="141" t="s">
        <v>1484</v>
      </c>
      <c r="K624" s="140">
        <v>-4640</v>
      </c>
      <c r="L624" s="140" t="s">
        <v>1074</v>
      </c>
      <c r="M624" s="141" t="s">
        <v>2324</v>
      </c>
      <c r="N624" s="141"/>
      <c r="O624" s="142" t="s">
        <v>1399</v>
      </c>
      <c r="P624" s="142" t="s">
        <v>1233</v>
      </c>
    </row>
    <row r="625" spans="1:16" ht="13.5" thickBot="1" x14ac:dyDescent="0.25">
      <c r="A625" s="131" t="str">
        <f t="shared" si="54"/>
        <v>IBVS 4097 </v>
      </c>
      <c r="B625" s="16" t="str">
        <f t="shared" si="55"/>
        <v>II</v>
      </c>
      <c r="C625" s="131">
        <f t="shared" si="56"/>
        <v>48506.337299999999</v>
      </c>
      <c r="D625" s="12" t="str">
        <f t="shared" si="57"/>
        <v>vis</v>
      </c>
      <c r="E625" s="139" t="e">
        <f>VLOOKUP(C625,'Active 1'!C$21:E$973,3,FALSE)</f>
        <v>#N/A</v>
      </c>
      <c r="F625" s="16" t="s">
        <v>1907</v>
      </c>
      <c r="G625" s="12" t="str">
        <f t="shared" si="58"/>
        <v>48506.3373</v>
      </c>
      <c r="H625" s="131">
        <f t="shared" si="59"/>
        <v>-4635.5</v>
      </c>
      <c r="I625" s="140" t="s">
        <v>1485</v>
      </c>
      <c r="J625" s="141" t="s">
        <v>1486</v>
      </c>
      <c r="K625" s="140">
        <v>-4635.5</v>
      </c>
      <c r="L625" s="140" t="s">
        <v>1487</v>
      </c>
      <c r="M625" s="141" t="s">
        <v>2477</v>
      </c>
      <c r="N625" s="141" t="s">
        <v>1940</v>
      </c>
      <c r="O625" s="142" t="s">
        <v>1232</v>
      </c>
      <c r="P625" s="143" t="s">
        <v>1488</v>
      </c>
    </row>
    <row r="626" spans="1:16" ht="13.5" thickBot="1" x14ac:dyDescent="0.25">
      <c r="A626" s="131" t="str">
        <f t="shared" si="54"/>
        <v>IBVS 3818 </v>
      </c>
      <c r="B626" s="16" t="str">
        <f t="shared" si="55"/>
        <v>I</v>
      </c>
      <c r="C626" s="131">
        <f t="shared" si="56"/>
        <v>48510.4257</v>
      </c>
      <c r="D626" s="12" t="str">
        <f t="shared" si="57"/>
        <v>vis</v>
      </c>
      <c r="E626" s="139" t="e">
        <f>VLOOKUP(C626,'Active 1'!C$21:E$973,3,FALSE)</f>
        <v>#N/A</v>
      </c>
      <c r="F626" s="16" t="s">
        <v>1907</v>
      </c>
      <c r="G626" s="12" t="str">
        <f t="shared" si="58"/>
        <v>48510.4257</v>
      </c>
      <c r="H626" s="131">
        <f t="shared" si="59"/>
        <v>-4629</v>
      </c>
      <c r="I626" s="140" t="s">
        <v>1489</v>
      </c>
      <c r="J626" s="141" t="s">
        <v>1490</v>
      </c>
      <c r="K626" s="140">
        <v>-4629</v>
      </c>
      <c r="L626" s="140" t="s">
        <v>1491</v>
      </c>
      <c r="M626" s="141" t="s">
        <v>2477</v>
      </c>
      <c r="N626" s="141" t="s">
        <v>1970</v>
      </c>
      <c r="O626" s="142" t="s">
        <v>1312</v>
      </c>
      <c r="P626" s="143" t="s">
        <v>1492</v>
      </c>
    </row>
    <row r="627" spans="1:16" ht="13.5" thickBot="1" x14ac:dyDescent="0.25">
      <c r="A627" s="131" t="str">
        <f t="shared" si="54"/>
        <v>IBVS 3818 </v>
      </c>
      <c r="B627" s="16" t="str">
        <f t="shared" si="55"/>
        <v>I</v>
      </c>
      <c r="C627" s="131">
        <f t="shared" si="56"/>
        <v>48510.426200000002</v>
      </c>
      <c r="D627" s="12" t="str">
        <f t="shared" si="57"/>
        <v>vis</v>
      </c>
      <c r="E627" s="139" t="e">
        <f>VLOOKUP(C627,'Active 1'!C$21:E$973,3,FALSE)</f>
        <v>#N/A</v>
      </c>
      <c r="F627" s="16" t="s">
        <v>1907</v>
      </c>
      <c r="G627" s="12" t="str">
        <f t="shared" si="58"/>
        <v>48510.4262</v>
      </c>
      <c r="H627" s="131">
        <f t="shared" si="59"/>
        <v>-4629</v>
      </c>
      <c r="I627" s="140" t="s">
        <v>1493</v>
      </c>
      <c r="J627" s="141" t="s">
        <v>1490</v>
      </c>
      <c r="K627" s="140">
        <v>-4629</v>
      </c>
      <c r="L627" s="140" t="s">
        <v>1494</v>
      </c>
      <c r="M627" s="141" t="s">
        <v>2477</v>
      </c>
      <c r="N627" s="141" t="s">
        <v>1940</v>
      </c>
      <c r="O627" s="142" t="s">
        <v>1312</v>
      </c>
      <c r="P627" s="143" t="s">
        <v>1492</v>
      </c>
    </row>
    <row r="628" spans="1:16" ht="13.5" thickBot="1" x14ac:dyDescent="0.25">
      <c r="A628" s="131" t="str">
        <f t="shared" si="54"/>
        <v>IBVS 3818 </v>
      </c>
      <c r="B628" s="16" t="str">
        <f t="shared" si="55"/>
        <v>I</v>
      </c>
      <c r="C628" s="131">
        <f t="shared" si="56"/>
        <v>48510.426200000002</v>
      </c>
      <c r="D628" s="12" t="str">
        <f t="shared" si="57"/>
        <v>vis</v>
      </c>
      <c r="E628" s="139" t="e">
        <f>VLOOKUP(C628,'Active 1'!C$21:E$973,3,FALSE)</f>
        <v>#N/A</v>
      </c>
      <c r="F628" s="16" t="s">
        <v>1907</v>
      </c>
      <c r="G628" s="12" t="str">
        <f t="shared" si="58"/>
        <v>48510.4262</v>
      </c>
      <c r="H628" s="131">
        <f t="shared" si="59"/>
        <v>-4629</v>
      </c>
      <c r="I628" s="140" t="s">
        <v>1493</v>
      </c>
      <c r="J628" s="141" t="s">
        <v>1490</v>
      </c>
      <c r="K628" s="140">
        <v>-4629</v>
      </c>
      <c r="L628" s="140" t="s">
        <v>1494</v>
      </c>
      <c r="M628" s="141" t="s">
        <v>2477</v>
      </c>
      <c r="N628" s="141" t="s">
        <v>1993</v>
      </c>
      <c r="O628" s="142" t="s">
        <v>1312</v>
      </c>
      <c r="P628" s="143" t="s">
        <v>1492</v>
      </c>
    </row>
    <row r="629" spans="1:16" ht="13.5" thickBot="1" x14ac:dyDescent="0.25">
      <c r="A629" s="131" t="str">
        <f t="shared" si="54"/>
        <v>IBVS 3818 </v>
      </c>
      <c r="B629" s="16" t="str">
        <f t="shared" si="55"/>
        <v>II</v>
      </c>
      <c r="C629" s="131">
        <f t="shared" si="56"/>
        <v>48511.368799999997</v>
      </c>
      <c r="D629" s="12" t="str">
        <f t="shared" si="57"/>
        <v>vis</v>
      </c>
      <c r="E629" s="139" t="e">
        <f>VLOOKUP(C629,'Active 1'!C$21:E$973,3,FALSE)</f>
        <v>#N/A</v>
      </c>
      <c r="F629" s="16" t="s">
        <v>1907</v>
      </c>
      <c r="G629" s="12" t="str">
        <f t="shared" si="58"/>
        <v>48511.3688</v>
      </c>
      <c r="H629" s="131">
        <f t="shared" si="59"/>
        <v>-4627.5</v>
      </c>
      <c r="I629" s="140" t="s">
        <v>1495</v>
      </c>
      <c r="J629" s="141" t="s">
        <v>1496</v>
      </c>
      <c r="K629" s="140">
        <v>-4627.5</v>
      </c>
      <c r="L629" s="140" t="s">
        <v>1497</v>
      </c>
      <c r="M629" s="141" t="s">
        <v>2477</v>
      </c>
      <c r="N629" s="141" t="s">
        <v>1940</v>
      </c>
      <c r="O629" s="142" t="s">
        <v>1312</v>
      </c>
      <c r="P629" s="143" t="s">
        <v>1492</v>
      </c>
    </row>
    <row r="630" spans="1:16" ht="13.5" thickBot="1" x14ac:dyDescent="0.25">
      <c r="A630" s="131" t="str">
        <f t="shared" si="54"/>
        <v>IBVS 3818 </v>
      </c>
      <c r="B630" s="16" t="str">
        <f t="shared" si="55"/>
        <v>II</v>
      </c>
      <c r="C630" s="131">
        <f t="shared" si="56"/>
        <v>48511.368799999997</v>
      </c>
      <c r="D630" s="12" t="str">
        <f t="shared" si="57"/>
        <v>vis</v>
      </c>
      <c r="E630" s="139" t="e">
        <f>VLOOKUP(C630,'Active 1'!C$21:E$973,3,FALSE)</f>
        <v>#N/A</v>
      </c>
      <c r="F630" s="16" t="s">
        <v>1907</v>
      </c>
      <c r="G630" s="12" t="str">
        <f t="shared" si="58"/>
        <v>48511.3688</v>
      </c>
      <c r="H630" s="131">
        <f t="shared" si="59"/>
        <v>-4627.5</v>
      </c>
      <c r="I630" s="140" t="s">
        <v>1495</v>
      </c>
      <c r="J630" s="141" t="s">
        <v>1496</v>
      </c>
      <c r="K630" s="140">
        <v>-4627.5</v>
      </c>
      <c r="L630" s="140" t="s">
        <v>1497</v>
      </c>
      <c r="M630" s="141" t="s">
        <v>2477</v>
      </c>
      <c r="N630" s="141" t="s">
        <v>1970</v>
      </c>
      <c r="O630" s="142" t="s">
        <v>1312</v>
      </c>
      <c r="P630" s="143" t="s">
        <v>1492</v>
      </c>
    </row>
    <row r="631" spans="1:16" ht="13.5" thickBot="1" x14ac:dyDescent="0.25">
      <c r="A631" s="131" t="str">
        <f t="shared" si="54"/>
        <v>IBVS 3818 </v>
      </c>
      <c r="B631" s="16" t="str">
        <f t="shared" si="55"/>
        <v>II</v>
      </c>
      <c r="C631" s="131">
        <f t="shared" si="56"/>
        <v>48511.369599999998</v>
      </c>
      <c r="D631" s="12" t="str">
        <f t="shared" si="57"/>
        <v>vis</v>
      </c>
      <c r="E631" s="139" t="e">
        <f>VLOOKUP(C631,'Active 1'!C$21:E$973,3,FALSE)</f>
        <v>#N/A</v>
      </c>
      <c r="F631" s="16" t="s">
        <v>1907</v>
      </c>
      <c r="G631" s="12" t="str">
        <f t="shared" si="58"/>
        <v>48511.3696</v>
      </c>
      <c r="H631" s="131">
        <f t="shared" si="59"/>
        <v>-4627.5</v>
      </c>
      <c r="I631" s="140" t="s">
        <v>1498</v>
      </c>
      <c r="J631" s="141" t="s">
        <v>1499</v>
      </c>
      <c r="K631" s="140">
        <v>-4627.5</v>
      </c>
      <c r="L631" s="140" t="s">
        <v>1494</v>
      </c>
      <c r="M631" s="141" t="s">
        <v>2477</v>
      </c>
      <c r="N631" s="141" t="s">
        <v>1993</v>
      </c>
      <c r="O631" s="142" t="s">
        <v>1312</v>
      </c>
      <c r="P631" s="143" t="s">
        <v>1492</v>
      </c>
    </row>
    <row r="632" spans="1:16" ht="13.5" thickBot="1" x14ac:dyDescent="0.25">
      <c r="A632" s="131" t="str">
        <f t="shared" si="54"/>
        <v>IBVS 3818 </v>
      </c>
      <c r="B632" s="16" t="str">
        <f t="shared" si="55"/>
        <v>I</v>
      </c>
      <c r="C632" s="131">
        <f t="shared" si="56"/>
        <v>48512.312299999998</v>
      </c>
      <c r="D632" s="12" t="str">
        <f t="shared" si="57"/>
        <v>vis</v>
      </c>
      <c r="E632" s="139" t="e">
        <f>VLOOKUP(C632,'Active 1'!C$21:E$973,3,FALSE)</f>
        <v>#N/A</v>
      </c>
      <c r="F632" s="16" t="s">
        <v>1907</v>
      </c>
      <c r="G632" s="12" t="str">
        <f t="shared" si="58"/>
        <v>48512.3123</v>
      </c>
      <c r="H632" s="131">
        <f t="shared" si="59"/>
        <v>-4626</v>
      </c>
      <c r="I632" s="140" t="s">
        <v>1500</v>
      </c>
      <c r="J632" s="141" t="s">
        <v>1501</v>
      </c>
      <c r="K632" s="140">
        <v>-4626</v>
      </c>
      <c r="L632" s="140" t="s">
        <v>1502</v>
      </c>
      <c r="M632" s="141" t="s">
        <v>2477</v>
      </c>
      <c r="N632" s="141" t="s">
        <v>1970</v>
      </c>
      <c r="O632" s="142" t="s">
        <v>1312</v>
      </c>
      <c r="P632" s="143" t="s">
        <v>1492</v>
      </c>
    </row>
    <row r="633" spans="1:16" ht="13.5" thickBot="1" x14ac:dyDescent="0.25">
      <c r="A633" s="131" t="str">
        <f t="shared" si="54"/>
        <v>IBVS 3818 </v>
      </c>
      <c r="B633" s="16" t="str">
        <f t="shared" si="55"/>
        <v>I</v>
      </c>
      <c r="C633" s="131">
        <f t="shared" si="56"/>
        <v>48512.312400000003</v>
      </c>
      <c r="D633" s="12" t="str">
        <f t="shared" si="57"/>
        <v>vis</v>
      </c>
      <c r="E633" s="139" t="e">
        <f>VLOOKUP(C633,'Active 1'!C$21:E$973,3,FALSE)</f>
        <v>#N/A</v>
      </c>
      <c r="F633" s="16" t="s">
        <v>1907</v>
      </c>
      <c r="G633" s="12" t="str">
        <f t="shared" si="58"/>
        <v>48512.3124</v>
      </c>
      <c r="H633" s="131">
        <f t="shared" si="59"/>
        <v>-4626</v>
      </c>
      <c r="I633" s="140" t="s">
        <v>1503</v>
      </c>
      <c r="J633" s="141" t="s">
        <v>1501</v>
      </c>
      <c r="K633" s="140">
        <v>-4626</v>
      </c>
      <c r="L633" s="140" t="s">
        <v>1504</v>
      </c>
      <c r="M633" s="141" t="s">
        <v>2477</v>
      </c>
      <c r="N633" s="141" t="s">
        <v>1940</v>
      </c>
      <c r="O633" s="142" t="s">
        <v>1312</v>
      </c>
      <c r="P633" s="143" t="s">
        <v>1492</v>
      </c>
    </row>
    <row r="634" spans="1:16" ht="13.5" thickBot="1" x14ac:dyDescent="0.25">
      <c r="A634" s="131" t="str">
        <f t="shared" si="54"/>
        <v>IBVS 3818 </v>
      </c>
      <c r="B634" s="16" t="str">
        <f t="shared" si="55"/>
        <v>I</v>
      </c>
      <c r="C634" s="131">
        <f t="shared" si="56"/>
        <v>48512.312599999997</v>
      </c>
      <c r="D634" s="12" t="str">
        <f t="shared" si="57"/>
        <v>vis</v>
      </c>
      <c r="E634" s="139" t="e">
        <f>VLOOKUP(C634,'Active 1'!C$21:E$973,3,FALSE)</f>
        <v>#N/A</v>
      </c>
      <c r="F634" s="16" t="s">
        <v>1907</v>
      </c>
      <c r="G634" s="12" t="str">
        <f t="shared" si="58"/>
        <v>48512.3126</v>
      </c>
      <c r="H634" s="131">
        <f t="shared" si="59"/>
        <v>-4626</v>
      </c>
      <c r="I634" s="140" t="s">
        <v>1505</v>
      </c>
      <c r="J634" s="141" t="s">
        <v>1506</v>
      </c>
      <c r="K634" s="140">
        <v>-4626</v>
      </c>
      <c r="L634" s="140" t="s">
        <v>1507</v>
      </c>
      <c r="M634" s="141" t="s">
        <v>2477</v>
      </c>
      <c r="N634" s="141" t="s">
        <v>1993</v>
      </c>
      <c r="O634" s="142" t="s">
        <v>1312</v>
      </c>
      <c r="P634" s="143" t="s">
        <v>1492</v>
      </c>
    </row>
    <row r="635" spans="1:16" ht="13.5" thickBot="1" x14ac:dyDescent="0.25">
      <c r="A635" s="131" t="str">
        <f t="shared" si="54"/>
        <v>IBVS 3818 </v>
      </c>
      <c r="B635" s="16" t="str">
        <f t="shared" si="55"/>
        <v>II</v>
      </c>
      <c r="C635" s="131">
        <f t="shared" si="56"/>
        <v>48514.513099999996</v>
      </c>
      <c r="D635" s="12" t="str">
        <f t="shared" si="57"/>
        <v>vis</v>
      </c>
      <c r="E635" s="139" t="e">
        <f>VLOOKUP(C635,'Active 1'!C$21:E$973,3,FALSE)</f>
        <v>#N/A</v>
      </c>
      <c r="F635" s="16" t="s">
        <v>1907</v>
      </c>
      <c r="G635" s="12" t="str">
        <f t="shared" si="58"/>
        <v>48514.5131</v>
      </c>
      <c r="H635" s="131">
        <f t="shared" si="59"/>
        <v>-4622.5</v>
      </c>
      <c r="I635" s="140" t="s">
        <v>1508</v>
      </c>
      <c r="J635" s="141" t="s">
        <v>1509</v>
      </c>
      <c r="K635" s="140">
        <v>-4622.5</v>
      </c>
      <c r="L635" s="140" t="s">
        <v>1510</v>
      </c>
      <c r="M635" s="141" t="s">
        <v>2477</v>
      </c>
      <c r="N635" s="141" t="s">
        <v>1940</v>
      </c>
      <c r="O635" s="142" t="s">
        <v>1312</v>
      </c>
      <c r="P635" s="143" t="s">
        <v>1492</v>
      </c>
    </row>
    <row r="636" spans="1:16" ht="13.5" thickBot="1" x14ac:dyDescent="0.25">
      <c r="A636" s="131" t="str">
        <f t="shared" si="54"/>
        <v>IBVS 3818 </v>
      </c>
      <c r="B636" s="16" t="str">
        <f t="shared" si="55"/>
        <v>II</v>
      </c>
      <c r="C636" s="131">
        <f t="shared" si="56"/>
        <v>48514.514300000003</v>
      </c>
      <c r="D636" s="12" t="str">
        <f t="shared" si="57"/>
        <v>vis</v>
      </c>
      <c r="E636" s="139" t="e">
        <f>VLOOKUP(C636,'Active 1'!C$21:E$973,3,FALSE)</f>
        <v>#N/A</v>
      </c>
      <c r="F636" s="16" t="s">
        <v>1907</v>
      </c>
      <c r="G636" s="12" t="str">
        <f t="shared" si="58"/>
        <v>48514.5143</v>
      </c>
      <c r="H636" s="131">
        <f t="shared" si="59"/>
        <v>-4622.5</v>
      </c>
      <c r="I636" s="140" t="s">
        <v>1513</v>
      </c>
      <c r="J636" s="141" t="s">
        <v>1514</v>
      </c>
      <c r="K636" s="140">
        <v>-4622.5</v>
      </c>
      <c r="L636" s="140" t="s">
        <v>1515</v>
      </c>
      <c r="M636" s="141" t="s">
        <v>2477</v>
      </c>
      <c r="N636" s="141" t="s">
        <v>1970</v>
      </c>
      <c r="O636" s="142" t="s">
        <v>1312</v>
      </c>
      <c r="P636" s="143" t="s">
        <v>1492</v>
      </c>
    </row>
    <row r="637" spans="1:16" ht="13.5" thickBot="1" x14ac:dyDescent="0.25">
      <c r="A637" s="131" t="str">
        <f t="shared" si="54"/>
        <v> BRNO 31 </v>
      </c>
      <c r="B637" s="16" t="str">
        <f t="shared" si="55"/>
        <v>I</v>
      </c>
      <c r="C637" s="131">
        <f t="shared" si="56"/>
        <v>48534.322</v>
      </c>
      <c r="D637" s="12" t="str">
        <f t="shared" si="57"/>
        <v>vis</v>
      </c>
      <c r="E637" s="139" t="e">
        <f>VLOOKUP(C637,'Active 1'!C$21:E$973,3,FALSE)</f>
        <v>#N/A</v>
      </c>
      <c r="F637" s="16" t="s">
        <v>1907</v>
      </c>
      <c r="G637" s="12" t="str">
        <f t="shared" si="58"/>
        <v>48534.322</v>
      </c>
      <c r="H637" s="131">
        <f t="shared" si="59"/>
        <v>-4591</v>
      </c>
      <c r="I637" s="140" t="s">
        <v>1516</v>
      </c>
      <c r="J637" s="141" t="s">
        <v>1517</v>
      </c>
      <c r="K637" s="140">
        <v>-4591</v>
      </c>
      <c r="L637" s="140" t="s">
        <v>1078</v>
      </c>
      <c r="M637" s="141" t="s">
        <v>2324</v>
      </c>
      <c r="N637" s="141"/>
      <c r="O637" s="142" t="s">
        <v>1399</v>
      </c>
      <c r="P637" s="142" t="s">
        <v>1233</v>
      </c>
    </row>
    <row r="638" spans="1:16" ht="13.5" thickBot="1" x14ac:dyDescent="0.25">
      <c r="A638" s="131" t="str">
        <f t="shared" si="54"/>
        <v> BRNO 31 </v>
      </c>
      <c r="B638" s="16" t="str">
        <f t="shared" si="55"/>
        <v>I</v>
      </c>
      <c r="C638" s="131">
        <f t="shared" si="56"/>
        <v>48534.322999999997</v>
      </c>
      <c r="D638" s="12" t="str">
        <f t="shared" si="57"/>
        <v>vis</v>
      </c>
      <c r="E638" s="139" t="e">
        <f>VLOOKUP(C638,'Active 1'!C$21:E$973,3,FALSE)</f>
        <v>#N/A</v>
      </c>
      <c r="F638" s="16" t="s">
        <v>1907</v>
      </c>
      <c r="G638" s="12" t="str">
        <f t="shared" si="58"/>
        <v>48534.323</v>
      </c>
      <c r="H638" s="131">
        <f t="shared" si="59"/>
        <v>-4591</v>
      </c>
      <c r="I638" s="140" t="s">
        <v>1518</v>
      </c>
      <c r="J638" s="141" t="s">
        <v>1519</v>
      </c>
      <c r="K638" s="140">
        <v>-4591</v>
      </c>
      <c r="L638" s="140" t="s">
        <v>1250</v>
      </c>
      <c r="M638" s="141" t="s">
        <v>2324</v>
      </c>
      <c r="N638" s="141"/>
      <c r="O638" s="142" t="s">
        <v>1362</v>
      </c>
      <c r="P638" s="142" t="s">
        <v>1233</v>
      </c>
    </row>
    <row r="639" spans="1:16" ht="13.5" thickBot="1" x14ac:dyDescent="0.25">
      <c r="A639" s="131" t="str">
        <f t="shared" si="54"/>
        <v> BRNO 31 </v>
      </c>
      <c r="B639" s="16" t="str">
        <f t="shared" si="55"/>
        <v>I</v>
      </c>
      <c r="C639" s="131">
        <f t="shared" si="56"/>
        <v>48534.332000000002</v>
      </c>
      <c r="D639" s="12" t="str">
        <f t="shared" si="57"/>
        <v>vis</v>
      </c>
      <c r="E639" s="139" t="e">
        <f>VLOOKUP(C639,'Active 1'!C$21:E$973,3,FALSE)</f>
        <v>#N/A</v>
      </c>
      <c r="F639" s="16" t="s">
        <v>1907</v>
      </c>
      <c r="G639" s="12" t="str">
        <f t="shared" si="58"/>
        <v>48534.332</v>
      </c>
      <c r="H639" s="131">
        <f t="shared" si="59"/>
        <v>-4591</v>
      </c>
      <c r="I639" s="140" t="s">
        <v>1520</v>
      </c>
      <c r="J639" s="141" t="s">
        <v>1521</v>
      </c>
      <c r="K639" s="140">
        <v>-4591</v>
      </c>
      <c r="L639" s="140" t="s">
        <v>1374</v>
      </c>
      <c r="M639" s="141" t="s">
        <v>2324</v>
      </c>
      <c r="N639" s="141"/>
      <c r="O639" s="142" t="s">
        <v>1522</v>
      </c>
      <c r="P639" s="142" t="s">
        <v>1233</v>
      </c>
    </row>
    <row r="640" spans="1:16" ht="13.5" thickBot="1" x14ac:dyDescent="0.25">
      <c r="A640" s="131" t="str">
        <f t="shared" si="54"/>
        <v> BRNO 31 </v>
      </c>
      <c r="B640" s="16" t="str">
        <f t="shared" si="55"/>
        <v>I</v>
      </c>
      <c r="C640" s="131">
        <f t="shared" si="56"/>
        <v>48534.34</v>
      </c>
      <c r="D640" s="12" t="str">
        <f t="shared" si="57"/>
        <v>vis</v>
      </c>
      <c r="E640" s="139" t="e">
        <f>VLOOKUP(C640,'Active 1'!C$21:E$973,3,FALSE)</f>
        <v>#N/A</v>
      </c>
      <c r="F640" s="16" t="s">
        <v>1907</v>
      </c>
      <c r="G640" s="12" t="str">
        <f t="shared" si="58"/>
        <v>48534.340</v>
      </c>
      <c r="H640" s="131">
        <f t="shared" si="59"/>
        <v>-4591</v>
      </c>
      <c r="I640" s="140" t="s">
        <v>1523</v>
      </c>
      <c r="J640" s="141" t="s">
        <v>1524</v>
      </c>
      <c r="K640" s="140">
        <v>-4591</v>
      </c>
      <c r="L640" s="140" t="s">
        <v>1525</v>
      </c>
      <c r="M640" s="141" t="s">
        <v>2324</v>
      </c>
      <c r="N640" s="141"/>
      <c r="O640" s="142" t="s">
        <v>1526</v>
      </c>
      <c r="P640" s="142" t="s">
        <v>1233</v>
      </c>
    </row>
    <row r="641" spans="1:16" ht="13.5" thickBot="1" x14ac:dyDescent="0.25">
      <c r="A641" s="131" t="str">
        <f t="shared" si="54"/>
        <v> AOEB 1 </v>
      </c>
      <c r="B641" s="16" t="str">
        <f t="shared" si="55"/>
        <v>I</v>
      </c>
      <c r="C641" s="131">
        <f t="shared" si="56"/>
        <v>48535.582000000002</v>
      </c>
      <c r="D641" s="12" t="str">
        <f t="shared" si="57"/>
        <v>vis</v>
      </c>
      <c r="E641" s="139" t="e">
        <f>VLOOKUP(C641,'Active 1'!C$21:E$973,3,FALSE)</f>
        <v>#N/A</v>
      </c>
      <c r="F641" s="16" t="s">
        <v>1907</v>
      </c>
      <c r="G641" s="12" t="str">
        <f t="shared" si="58"/>
        <v>48535.582</v>
      </c>
      <c r="H641" s="131">
        <f t="shared" si="59"/>
        <v>-4589</v>
      </c>
      <c r="I641" s="140" t="s">
        <v>1527</v>
      </c>
      <c r="J641" s="141" t="s">
        <v>1528</v>
      </c>
      <c r="K641" s="140">
        <v>-4589</v>
      </c>
      <c r="L641" s="140" t="s">
        <v>1187</v>
      </c>
      <c r="M641" s="141" t="s">
        <v>2324</v>
      </c>
      <c r="N641" s="141"/>
      <c r="O641" s="142" t="s">
        <v>132</v>
      </c>
      <c r="P641" s="142" t="s">
        <v>3944</v>
      </c>
    </row>
    <row r="642" spans="1:16" ht="13.5" thickBot="1" x14ac:dyDescent="0.25">
      <c r="A642" s="131" t="str">
        <f t="shared" si="54"/>
        <v> AOEB 1 </v>
      </c>
      <c r="B642" s="16" t="str">
        <f t="shared" si="55"/>
        <v>I</v>
      </c>
      <c r="C642" s="131">
        <f t="shared" si="56"/>
        <v>48538.724000000002</v>
      </c>
      <c r="D642" s="12" t="str">
        <f t="shared" si="57"/>
        <v>vis</v>
      </c>
      <c r="E642" s="139" t="e">
        <f>VLOOKUP(C642,'Active 1'!C$21:E$973,3,FALSE)</f>
        <v>#N/A</v>
      </c>
      <c r="F642" s="16" t="s">
        <v>1907</v>
      </c>
      <c r="G642" s="12" t="str">
        <f t="shared" si="58"/>
        <v>48538.724</v>
      </c>
      <c r="H642" s="131">
        <f t="shared" si="59"/>
        <v>-4584</v>
      </c>
      <c r="I642" s="140" t="s">
        <v>1529</v>
      </c>
      <c r="J642" s="141" t="s">
        <v>1530</v>
      </c>
      <c r="K642" s="140">
        <v>-4584</v>
      </c>
      <c r="L642" s="140" t="s">
        <v>1078</v>
      </c>
      <c r="M642" s="141" t="s">
        <v>2324</v>
      </c>
      <c r="N642" s="141"/>
      <c r="O642" s="142" t="s">
        <v>132</v>
      </c>
      <c r="P642" s="142" t="s">
        <v>3944</v>
      </c>
    </row>
    <row r="643" spans="1:16" ht="13.5" thickBot="1" x14ac:dyDescent="0.25">
      <c r="A643" s="131" t="str">
        <f t="shared" si="54"/>
        <v> BRNO 31 </v>
      </c>
      <c r="B643" s="16" t="str">
        <f t="shared" si="55"/>
        <v>I</v>
      </c>
      <c r="C643" s="131">
        <f t="shared" si="56"/>
        <v>48556.33</v>
      </c>
      <c r="D643" s="12" t="str">
        <f t="shared" si="57"/>
        <v>vis</v>
      </c>
      <c r="E643" s="139" t="e">
        <f>VLOOKUP(C643,'Active 1'!C$21:E$973,3,FALSE)</f>
        <v>#N/A</v>
      </c>
      <c r="F643" s="16" t="s">
        <v>1907</v>
      </c>
      <c r="G643" s="12" t="str">
        <f t="shared" si="58"/>
        <v>48556.330</v>
      </c>
      <c r="H643" s="131">
        <f t="shared" si="59"/>
        <v>-4556</v>
      </c>
      <c r="I643" s="140" t="s">
        <v>1531</v>
      </c>
      <c r="J643" s="141" t="s">
        <v>1532</v>
      </c>
      <c r="K643" s="140">
        <v>-4556</v>
      </c>
      <c r="L643" s="140" t="s">
        <v>1254</v>
      </c>
      <c r="M643" s="141" t="s">
        <v>2324</v>
      </c>
      <c r="N643" s="141"/>
      <c r="O643" s="142" t="s">
        <v>1456</v>
      </c>
      <c r="P643" s="142" t="s">
        <v>1233</v>
      </c>
    </row>
    <row r="644" spans="1:16" ht="13.5" thickBot="1" x14ac:dyDescent="0.25">
      <c r="A644" s="131" t="str">
        <f t="shared" si="54"/>
        <v> BRNO 31 </v>
      </c>
      <c r="B644" s="16" t="str">
        <f t="shared" si="55"/>
        <v>I</v>
      </c>
      <c r="C644" s="131">
        <f t="shared" si="56"/>
        <v>48556.334999999999</v>
      </c>
      <c r="D644" s="12" t="str">
        <f t="shared" si="57"/>
        <v>vis</v>
      </c>
      <c r="E644" s="139" t="e">
        <f>VLOOKUP(C644,'Active 1'!C$21:E$973,3,FALSE)</f>
        <v>#N/A</v>
      </c>
      <c r="F644" s="16" t="s">
        <v>1907</v>
      </c>
      <c r="G644" s="12" t="str">
        <f t="shared" si="58"/>
        <v>48556.335</v>
      </c>
      <c r="H644" s="131">
        <f t="shared" si="59"/>
        <v>-4556</v>
      </c>
      <c r="I644" s="140" t="s">
        <v>1533</v>
      </c>
      <c r="J644" s="141" t="s">
        <v>1534</v>
      </c>
      <c r="K644" s="140">
        <v>-4556</v>
      </c>
      <c r="L644" s="140" t="s">
        <v>1250</v>
      </c>
      <c r="M644" s="141" t="s">
        <v>2324</v>
      </c>
      <c r="N644" s="141"/>
      <c r="O644" s="142" t="s">
        <v>1399</v>
      </c>
      <c r="P644" s="142" t="s">
        <v>1233</v>
      </c>
    </row>
    <row r="645" spans="1:16" ht="13.5" thickBot="1" x14ac:dyDescent="0.25">
      <c r="A645" s="131" t="str">
        <f t="shared" si="54"/>
        <v> BRNO 31 </v>
      </c>
      <c r="B645" s="16" t="str">
        <f t="shared" si="55"/>
        <v>I</v>
      </c>
      <c r="C645" s="131">
        <f t="shared" si="56"/>
        <v>48556.334999999999</v>
      </c>
      <c r="D645" s="12" t="str">
        <f t="shared" si="57"/>
        <v>vis</v>
      </c>
      <c r="E645" s="139" t="e">
        <f>VLOOKUP(C645,'Active 1'!C$21:E$973,3,FALSE)</f>
        <v>#N/A</v>
      </c>
      <c r="F645" s="16" t="s">
        <v>1907</v>
      </c>
      <c r="G645" s="12" t="str">
        <f t="shared" si="58"/>
        <v>48556.335</v>
      </c>
      <c r="H645" s="131">
        <f t="shared" si="59"/>
        <v>-4556</v>
      </c>
      <c r="I645" s="140" t="s">
        <v>1533</v>
      </c>
      <c r="J645" s="141" t="s">
        <v>1534</v>
      </c>
      <c r="K645" s="140">
        <v>-4556</v>
      </c>
      <c r="L645" s="140" t="s">
        <v>1250</v>
      </c>
      <c r="M645" s="141" t="s">
        <v>2324</v>
      </c>
      <c r="N645" s="141"/>
      <c r="O645" s="142" t="s">
        <v>1522</v>
      </c>
      <c r="P645" s="142" t="s">
        <v>1233</v>
      </c>
    </row>
    <row r="646" spans="1:16" ht="13.5" thickBot="1" x14ac:dyDescent="0.25">
      <c r="A646" s="131" t="str">
        <f t="shared" si="54"/>
        <v> BRNO 31 </v>
      </c>
      <c r="B646" s="16" t="str">
        <f t="shared" si="55"/>
        <v>I</v>
      </c>
      <c r="C646" s="131">
        <f t="shared" si="56"/>
        <v>48556.338000000003</v>
      </c>
      <c r="D646" s="12" t="str">
        <f t="shared" si="57"/>
        <v>vis</v>
      </c>
      <c r="E646" s="139" t="e">
        <f>VLOOKUP(C646,'Active 1'!C$21:E$973,3,FALSE)</f>
        <v>#N/A</v>
      </c>
      <c r="F646" s="16" t="s">
        <v>1907</v>
      </c>
      <c r="G646" s="12" t="str">
        <f t="shared" si="58"/>
        <v>48556.338</v>
      </c>
      <c r="H646" s="131">
        <f t="shared" si="59"/>
        <v>-4556</v>
      </c>
      <c r="I646" s="140" t="s">
        <v>1535</v>
      </c>
      <c r="J646" s="141" t="s">
        <v>1536</v>
      </c>
      <c r="K646" s="140">
        <v>-4556</v>
      </c>
      <c r="L646" s="140" t="s">
        <v>1453</v>
      </c>
      <c r="M646" s="141" t="s">
        <v>2324</v>
      </c>
      <c r="N646" s="141"/>
      <c r="O646" s="142" t="s">
        <v>1362</v>
      </c>
      <c r="P646" s="142" t="s">
        <v>1233</v>
      </c>
    </row>
    <row r="647" spans="1:16" ht="13.5" thickBot="1" x14ac:dyDescent="0.25">
      <c r="A647" s="131" t="str">
        <f t="shared" si="54"/>
        <v> BRNO 31 </v>
      </c>
      <c r="B647" s="16" t="str">
        <f t="shared" si="55"/>
        <v>I</v>
      </c>
      <c r="C647" s="131">
        <f t="shared" si="56"/>
        <v>48556.34</v>
      </c>
      <c r="D647" s="12" t="str">
        <f t="shared" si="57"/>
        <v>vis</v>
      </c>
      <c r="E647" s="139" t="e">
        <f>VLOOKUP(C647,'Active 1'!C$21:E$973,3,FALSE)</f>
        <v>#N/A</v>
      </c>
      <c r="F647" s="16" t="s">
        <v>1907</v>
      </c>
      <c r="G647" s="12" t="str">
        <f t="shared" si="58"/>
        <v>48556.340</v>
      </c>
      <c r="H647" s="131">
        <f t="shared" si="59"/>
        <v>-4556</v>
      </c>
      <c r="I647" s="140" t="s">
        <v>1537</v>
      </c>
      <c r="J647" s="141" t="s">
        <v>1538</v>
      </c>
      <c r="K647" s="140">
        <v>-4556</v>
      </c>
      <c r="L647" s="140" t="s">
        <v>1445</v>
      </c>
      <c r="M647" s="141" t="s">
        <v>2324</v>
      </c>
      <c r="N647" s="141"/>
      <c r="O647" s="142" t="s">
        <v>1526</v>
      </c>
      <c r="P647" s="142" t="s">
        <v>1233</v>
      </c>
    </row>
    <row r="648" spans="1:16" ht="13.5" thickBot="1" x14ac:dyDescent="0.25">
      <c r="A648" s="131" t="str">
        <f t="shared" si="54"/>
        <v> BRNO 31 </v>
      </c>
      <c r="B648" s="16" t="str">
        <f t="shared" si="55"/>
        <v>I</v>
      </c>
      <c r="C648" s="131">
        <f t="shared" si="56"/>
        <v>48557.591999999997</v>
      </c>
      <c r="D648" s="12" t="str">
        <f t="shared" si="57"/>
        <v>vis</v>
      </c>
      <c r="E648" s="139" t="e">
        <f>VLOOKUP(C648,'Active 1'!C$21:E$973,3,FALSE)</f>
        <v>#N/A</v>
      </c>
      <c r="F648" s="16" t="s">
        <v>1907</v>
      </c>
      <c r="G648" s="12" t="str">
        <f t="shared" si="58"/>
        <v>48557.592</v>
      </c>
      <c r="H648" s="131">
        <f t="shared" si="59"/>
        <v>-4554</v>
      </c>
      <c r="I648" s="140" t="s">
        <v>1539</v>
      </c>
      <c r="J648" s="141" t="s">
        <v>1540</v>
      </c>
      <c r="K648" s="140">
        <v>-4554</v>
      </c>
      <c r="L648" s="140" t="s">
        <v>1078</v>
      </c>
      <c r="M648" s="141" t="s">
        <v>2324</v>
      </c>
      <c r="N648" s="141"/>
      <c r="O648" s="142" t="s">
        <v>1399</v>
      </c>
      <c r="P648" s="142" t="s">
        <v>1233</v>
      </c>
    </row>
    <row r="649" spans="1:16" ht="13.5" thickBot="1" x14ac:dyDescent="0.25">
      <c r="A649" s="131" t="str">
        <f t="shared" si="54"/>
        <v> BRNO 31 </v>
      </c>
      <c r="B649" s="16" t="str">
        <f t="shared" si="55"/>
        <v>I</v>
      </c>
      <c r="C649" s="131">
        <f t="shared" si="56"/>
        <v>48557.599000000002</v>
      </c>
      <c r="D649" s="12" t="str">
        <f t="shared" si="57"/>
        <v>vis</v>
      </c>
      <c r="E649" s="139" t="e">
        <f>VLOOKUP(C649,'Active 1'!C$21:E$973,3,FALSE)</f>
        <v>#N/A</v>
      </c>
      <c r="F649" s="16" t="s">
        <v>1907</v>
      </c>
      <c r="G649" s="12" t="str">
        <f t="shared" si="58"/>
        <v>48557.599</v>
      </c>
      <c r="H649" s="131">
        <f t="shared" si="59"/>
        <v>-4554</v>
      </c>
      <c r="I649" s="140" t="s">
        <v>1541</v>
      </c>
      <c r="J649" s="141" t="s">
        <v>1542</v>
      </c>
      <c r="K649" s="140">
        <v>-4554</v>
      </c>
      <c r="L649" s="140" t="s">
        <v>1361</v>
      </c>
      <c r="M649" s="141" t="s">
        <v>2324</v>
      </c>
      <c r="N649" s="141"/>
      <c r="O649" s="142" t="s">
        <v>1362</v>
      </c>
      <c r="P649" s="142" t="s">
        <v>1233</v>
      </c>
    </row>
    <row r="650" spans="1:16" ht="13.5" thickBot="1" x14ac:dyDescent="0.25">
      <c r="A650" s="131" t="str">
        <f t="shared" si="54"/>
        <v> BRNO 31 </v>
      </c>
      <c r="B650" s="16" t="str">
        <f t="shared" si="55"/>
        <v>I</v>
      </c>
      <c r="C650" s="131">
        <f t="shared" si="56"/>
        <v>48557.601999999999</v>
      </c>
      <c r="D650" s="12" t="str">
        <f t="shared" si="57"/>
        <v>vis</v>
      </c>
      <c r="E650" s="139" t="e">
        <f>VLOOKUP(C650,'Active 1'!C$21:E$973,3,FALSE)</f>
        <v>#N/A</v>
      </c>
      <c r="F650" s="16" t="s">
        <v>1907</v>
      </c>
      <c r="G650" s="12" t="str">
        <f t="shared" si="58"/>
        <v>48557.602</v>
      </c>
      <c r="H650" s="131">
        <f t="shared" si="59"/>
        <v>-4554</v>
      </c>
      <c r="I650" s="140" t="s">
        <v>1543</v>
      </c>
      <c r="J650" s="141" t="s">
        <v>1544</v>
      </c>
      <c r="K650" s="140">
        <v>-4554</v>
      </c>
      <c r="L650" s="140" t="s">
        <v>1374</v>
      </c>
      <c r="M650" s="141" t="s">
        <v>2324</v>
      </c>
      <c r="N650" s="141"/>
      <c r="O650" s="142" t="s">
        <v>1526</v>
      </c>
      <c r="P650" s="142" t="s">
        <v>1233</v>
      </c>
    </row>
    <row r="651" spans="1:16" ht="13.5" thickBot="1" x14ac:dyDescent="0.25">
      <c r="A651" s="131" t="str">
        <f t="shared" ref="A651:A714" si="60">P651</f>
        <v> BRNO 31 </v>
      </c>
      <c r="B651" s="16" t="str">
        <f t="shared" ref="B651:B714" si="61">IF(H651=INT(H651),"I","II")</f>
        <v>I</v>
      </c>
      <c r="C651" s="131">
        <f t="shared" ref="C651:C714" si="62">1*G651</f>
        <v>48557.606</v>
      </c>
      <c r="D651" s="12" t="str">
        <f t="shared" ref="D651:D714" si="63">VLOOKUP(F651,I$1:J$5,2,FALSE)</f>
        <v>vis</v>
      </c>
      <c r="E651" s="139" t="e">
        <f>VLOOKUP(C651,'Active 1'!C$21:E$973,3,FALSE)</f>
        <v>#N/A</v>
      </c>
      <c r="F651" s="16" t="s">
        <v>1907</v>
      </c>
      <c r="G651" s="12" t="str">
        <f t="shared" ref="G651:G714" si="64">MID(I651,3,LEN(I651)-3)</f>
        <v>48557.606</v>
      </c>
      <c r="H651" s="131">
        <f t="shared" ref="H651:H714" si="65">1*K651</f>
        <v>-4554</v>
      </c>
      <c r="I651" s="140" t="s">
        <v>1545</v>
      </c>
      <c r="J651" s="141" t="s">
        <v>1546</v>
      </c>
      <c r="K651" s="140">
        <v>-4554</v>
      </c>
      <c r="L651" s="140" t="s">
        <v>1439</v>
      </c>
      <c r="M651" s="141" t="s">
        <v>2324</v>
      </c>
      <c r="N651" s="141"/>
      <c r="O651" s="142" t="s">
        <v>1522</v>
      </c>
      <c r="P651" s="142" t="s">
        <v>1233</v>
      </c>
    </row>
    <row r="652" spans="1:16" ht="13.5" thickBot="1" x14ac:dyDescent="0.25">
      <c r="A652" s="131" t="str">
        <f t="shared" si="60"/>
        <v>IBVS 4097 </v>
      </c>
      <c r="B652" s="16" t="str">
        <f t="shared" si="61"/>
        <v>I</v>
      </c>
      <c r="C652" s="131">
        <f t="shared" si="62"/>
        <v>48600.3629</v>
      </c>
      <c r="D652" s="12" t="str">
        <f t="shared" si="63"/>
        <v>vis</v>
      </c>
      <c r="E652" s="139" t="e">
        <f>VLOOKUP(C652,'Active 1'!C$21:E$973,3,FALSE)</f>
        <v>#N/A</v>
      </c>
      <c r="F652" s="16" t="s">
        <v>1907</v>
      </c>
      <c r="G652" s="12" t="str">
        <f t="shared" si="64"/>
        <v>48600.3629</v>
      </c>
      <c r="H652" s="131">
        <f t="shared" si="65"/>
        <v>-4486</v>
      </c>
      <c r="I652" s="140" t="s">
        <v>1547</v>
      </c>
      <c r="J652" s="141" t="s">
        <v>1548</v>
      </c>
      <c r="K652" s="140">
        <v>-4486</v>
      </c>
      <c r="L652" s="140" t="s">
        <v>1549</v>
      </c>
      <c r="M652" s="141" t="s">
        <v>2477</v>
      </c>
      <c r="N652" s="141" t="s">
        <v>1993</v>
      </c>
      <c r="O652" s="142" t="s">
        <v>1232</v>
      </c>
      <c r="P652" s="143" t="s">
        <v>1488</v>
      </c>
    </row>
    <row r="653" spans="1:16" ht="13.5" thickBot="1" x14ac:dyDescent="0.25">
      <c r="A653" s="131" t="str">
        <f t="shared" si="60"/>
        <v>IBVS 4097 </v>
      </c>
      <c r="B653" s="16" t="str">
        <f t="shared" si="61"/>
        <v>I</v>
      </c>
      <c r="C653" s="131">
        <f t="shared" si="62"/>
        <v>48600.363899999997</v>
      </c>
      <c r="D653" s="12" t="str">
        <f t="shared" si="63"/>
        <v>vis</v>
      </c>
      <c r="E653" s="139" t="e">
        <f>VLOOKUP(C653,'Active 1'!C$21:E$973,3,FALSE)</f>
        <v>#N/A</v>
      </c>
      <c r="F653" s="16" t="s">
        <v>1907</v>
      </c>
      <c r="G653" s="12" t="str">
        <f t="shared" si="64"/>
        <v>48600.3639</v>
      </c>
      <c r="H653" s="131">
        <f t="shared" si="65"/>
        <v>-4486</v>
      </c>
      <c r="I653" s="140" t="s">
        <v>1550</v>
      </c>
      <c r="J653" s="141" t="s">
        <v>1551</v>
      </c>
      <c r="K653" s="140">
        <v>-4486</v>
      </c>
      <c r="L653" s="140" t="s">
        <v>1552</v>
      </c>
      <c r="M653" s="141" t="s">
        <v>2477</v>
      </c>
      <c r="N653" s="141" t="s">
        <v>1940</v>
      </c>
      <c r="O653" s="142" t="s">
        <v>1232</v>
      </c>
      <c r="P653" s="143" t="s">
        <v>1488</v>
      </c>
    </row>
    <row r="654" spans="1:16" ht="13.5" thickBot="1" x14ac:dyDescent="0.25">
      <c r="A654" s="131" t="str">
        <f t="shared" si="60"/>
        <v>IBVS 4097 </v>
      </c>
      <c r="B654" s="16" t="str">
        <f t="shared" si="61"/>
        <v>I</v>
      </c>
      <c r="C654" s="131">
        <f t="shared" si="62"/>
        <v>48600.3655</v>
      </c>
      <c r="D654" s="12" t="str">
        <f t="shared" si="63"/>
        <v>vis</v>
      </c>
      <c r="E654" s="139" t="e">
        <f>VLOOKUP(C654,'Active 1'!C$21:E$973,3,FALSE)</f>
        <v>#N/A</v>
      </c>
      <c r="F654" s="16" t="s">
        <v>1907</v>
      </c>
      <c r="G654" s="12" t="str">
        <f t="shared" si="64"/>
        <v>48600.3655</v>
      </c>
      <c r="H654" s="131">
        <f t="shared" si="65"/>
        <v>-4486</v>
      </c>
      <c r="I654" s="140" t="s">
        <v>1553</v>
      </c>
      <c r="J654" s="141" t="s">
        <v>1554</v>
      </c>
      <c r="K654" s="140">
        <v>-4486</v>
      </c>
      <c r="L654" s="140" t="s">
        <v>1555</v>
      </c>
      <c r="M654" s="141" t="s">
        <v>2477</v>
      </c>
      <c r="N654" s="141" t="s">
        <v>1970</v>
      </c>
      <c r="O654" s="142" t="s">
        <v>1232</v>
      </c>
      <c r="P654" s="143" t="s">
        <v>1488</v>
      </c>
    </row>
    <row r="655" spans="1:16" ht="13.5" thickBot="1" x14ac:dyDescent="0.25">
      <c r="A655" s="131" t="str">
        <f t="shared" si="60"/>
        <v> AOEB 1 </v>
      </c>
      <c r="B655" s="16" t="str">
        <f t="shared" si="61"/>
        <v>I</v>
      </c>
      <c r="C655" s="131">
        <f t="shared" si="62"/>
        <v>48601.624000000003</v>
      </c>
      <c r="D655" s="12" t="str">
        <f t="shared" si="63"/>
        <v>vis</v>
      </c>
      <c r="E655" s="139" t="e">
        <f>VLOOKUP(C655,'Active 1'!C$21:E$973,3,FALSE)</f>
        <v>#N/A</v>
      </c>
      <c r="F655" s="16" t="s">
        <v>1907</v>
      </c>
      <c r="G655" s="12" t="str">
        <f t="shared" si="64"/>
        <v>48601.624</v>
      </c>
      <c r="H655" s="131">
        <f t="shared" si="65"/>
        <v>-4484</v>
      </c>
      <c r="I655" s="140" t="s">
        <v>1556</v>
      </c>
      <c r="J655" s="141" t="s">
        <v>1557</v>
      </c>
      <c r="K655" s="140">
        <v>-4484</v>
      </c>
      <c r="L655" s="140" t="s">
        <v>1361</v>
      </c>
      <c r="M655" s="141" t="s">
        <v>2324</v>
      </c>
      <c r="N655" s="141"/>
      <c r="O655" s="142" t="s">
        <v>3899</v>
      </c>
      <c r="P655" s="142" t="s">
        <v>3944</v>
      </c>
    </row>
    <row r="656" spans="1:16" ht="13.5" thickBot="1" x14ac:dyDescent="0.25">
      <c r="A656" s="131" t="str">
        <f t="shared" si="60"/>
        <v> BRNO 31 </v>
      </c>
      <c r="B656" s="16" t="str">
        <f t="shared" si="61"/>
        <v>I</v>
      </c>
      <c r="C656" s="131">
        <f t="shared" si="62"/>
        <v>48605.4</v>
      </c>
      <c r="D656" s="12" t="str">
        <f t="shared" si="63"/>
        <v>vis</v>
      </c>
      <c r="E656" s="139" t="e">
        <f>VLOOKUP(C656,'Active 1'!C$21:E$973,3,FALSE)</f>
        <v>#N/A</v>
      </c>
      <c r="F656" s="16" t="s">
        <v>1907</v>
      </c>
      <c r="G656" s="12" t="str">
        <f t="shared" si="64"/>
        <v>48605.400</v>
      </c>
      <c r="H656" s="131">
        <f t="shared" si="65"/>
        <v>-4478</v>
      </c>
      <c r="I656" s="140" t="s">
        <v>1558</v>
      </c>
      <c r="J656" s="141" t="s">
        <v>1559</v>
      </c>
      <c r="K656" s="140">
        <v>-4478</v>
      </c>
      <c r="L656" s="140" t="s">
        <v>1374</v>
      </c>
      <c r="M656" s="141" t="s">
        <v>2324</v>
      </c>
      <c r="N656" s="141"/>
      <c r="O656" s="142" t="s">
        <v>1456</v>
      </c>
      <c r="P656" s="142" t="s">
        <v>1233</v>
      </c>
    </row>
    <row r="657" spans="1:16" ht="13.5" thickBot="1" x14ac:dyDescent="0.25">
      <c r="A657" s="131" t="str">
        <f t="shared" si="60"/>
        <v> BRNO 31 </v>
      </c>
      <c r="B657" s="16" t="str">
        <f t="shared" si="61"/>
        <v>I</v>
      </c>
      <c r="C657" s="131">
        <f t="shared" si="62"/>
        <v>48605.4</v>
      </c>
      <c r="D657" s="12" t="str">
        <f t="shared" si="63"/>
        <v>vis</v>
      </c>
      <c r="E657" s="139" t="e">
        <f>VLOOKUP(C657,'Active 1'!C$21:E$973,3,FALSE)</f>
        <v>#N/A</v>
      </c>
      <c r="F657" s="16" t="s">
        <v>1907</v>
      </c>
      <c r="G657" s="12" t="str">
        <f t="shared" si="64"/>
        <v>48605.400</v>
      </c>
      <c r="H657" s="131">
        <f t="shared" si="65"/>
        <v>-4478</v>
      </c>
      <c r="I657" s="140" t="s">
        <v>1558</v>
      </c>
      <c r="J657" s="141" t="s">
        <v>1559</v>
      </c>
      <c r="K657" s="140">
        <v>-4478</v>
      </c>
      <c r="L657" s="140" t="s">
        <v>1374</v>
      </c>
      <c r="M657" s="141" t="s">
        <v>2324</v>
      </c>
      <c r="N657" s="141"/>
      <c r="O657" s="142" t="s">
        <v>1399</v>
      </c>
      <c r="P657" s="142" t="s">
        <v>1233</v>
      </c>
    </row>
    <row r="658" spans="1:16" ht="13.5" thickBot="1" x14ac:dyDescent="0.25">
      <c r="A658" s="131" t="str">
        <f t="shared" si="60"/>
        <v> BRNO 31 </v>
      </c>
      <c r="B658" s="16" t="str">
        <f t="shared" si="61"/>
        <v>I</v>
      </c>
      <c r="C658" s="131">
        <f t="shared" si="62"/>
        <v>48605.404000000002</v>
      </c>
      <c r="D658" s="12" t="str">
        <f t="shared" si="63"/>
        <v>vis</v>
      </c>
      <c r="E658" s="139" t="e">
        <f>VLOOKUP(C658,'Active 1'!C$21:E$973,3,FALSE)</f>
        <v>#N/A</v>
      </c>
      <c r="F658" s="16" t="s">
        <v>1907</v>
      </c>
      <c r="G658" s="12" t="str">
        <f t="shared" si="64"/>
        <v>48605.404</v>
      </c>
      <c r="H658" s="131">
        <f t="shared" si="65"/>
        <v>-4478</v>
      </c>
      <c r="I658" s="140" t="s">
        <v>1560</v>
      </c>
      <c r="J658" s="141" t="s">
        <v>1561</v>
      </c>
      <c r="K658" s="140">
        <v>-4478</v>
      </c>
      <c r="L658" s="140" t="s">
        <v>1439</v>
      </c>
      <c r="M658" s="141" t="s">
        <v>2324</v>
      </c>
      <c r="N658" s="141"/>
      <c r="O658" s="142" t="s">
        <v>1522</v>
      </c>
      <c r="P658" s="142" t="s">
        <v>1233</v>
      </c>
    </row>
    <row r="659" spans="1:16" ht="13.5" thickBot="1" x14ac:dyDescent="0.25">
      <c r="A659" s="131" t="str">
        <f t="shared" si="60"/>
        <v>IBVS 4097 </v>
      </c>
      <c r="B659" s="16" t="str">
        <f t="shared" si="61"/>
        <v>I</v>
      </c>
      <c r="C659" s="131">
        <f t="shared" si="62"/>
        <v>48646.274599999997</v>
      </c>
      <c r="D659" s="12" t="str">
        <f t="shared" si="63"/>
        <v>vis</v>
      </c>
      <c r="E659" s="139" t="e">
        <f>VLOOKUP(C659,'Active 1'!C$21:E$973,3,FALSE)</f>
        <v>#N/A</v>
      </c>
      <c r="F659" s="16" t="s">
        <v>1907</v>
      </c>
      <c r="G659" s="12" t="str">
        <f t="shared" si="64"/>
        <v>48646.2746</v>
      </c>
      <c r="H659" s="131">
        <f t="shared" si="65"/>
        <v>-4413</v>
      </c>
      <c r="I659" s="140" t="s">
        <v>1562</v>
      </c>
      <c r="J659" s="141" t="s">
        <v>1563</v>
      </c>
      <c r="K659" s="140">
        <v>-4413</v>
      </c>
      <c r="L659" s="140" t="s">
        <v>1564</v>
      </c>
      <c r="M659" s="141" t="s">
        <v>2477</v>
      </c>
      <c r="N659" s="141" t="s">
        <v>1993</v>
      </c>
      <c r="O659" s="142" t="s">
        <v>1232</v>
      </c>
      <c r="P659" s="143" t="s">
        <v>1488</v>
      </c>
    </row>
    <row r="660" spans="1:16" ht="13.5" thickBot="1" x14ac:dyDescent="0.25">
      <c r="A660" s="131" t="str">
        <f t="shared" si="60"/>
        <v>IBVS 4097 </v>
      </c>
      <c r="B660" s="16" t="str">
        <f t="shared" si="61"/>
        <v>I</v>
      </c>
      <c r="C660" s="131">
        <f t="shared" si="62"/>
        <v>48646.275099999999</v>
      </c>
      <c r="D660" s="12" t="str">
        <f t="shared" si="63"/>
        <v>vis</v>
      </c>
      <c r="E660" s="139" t="e">
        <f>VLOOKUP(C660,'Active 1'!C$21:E$973,3,FALSE)</f>
        <v>#N/A</v>
      </c>
      <c r="F660" s="16" t="s">
        <v>1907</v>
      </c>
      <c r="G660" s="12" t="str">
        <f t="shared" si="64"/>
        <v>48646.2751</v>
      </c>
      <c r="H660" s="131">
        <f t="shared" si="65"/>
        <v>-4413</v>
      </c>
      <c r="I660" s="140" t="s">
        <v>1565</v>
      </c>
      <c r="J660" s="141" t="s">
        <v>1566</v>
      </c>
      <c r="K660" s="140">
        <v>-4413</v>
      </c>
      <c r="L660" s="140" t="s">
        <v>1567</v>
      </c>
      <c r="M660" s="141" t="s">
        <v>2477</v>
      </c>
      <c r="N660" s="141" t="s">
        <v>1940</v>
      </c>
      <c r="O660" s="142" t="s">
        <v>1232</v>
      </c>
      <c r="P660" s="143" t="s">
        <v>1488</v>
      </c>
    </row>
    <row r="661" spans="1:16" ht="13.5" thickBot="1" x14ac:dyDescent="0.25">
      <c r="A661" s="131" t="str">
        <f t="shared" si="60"/>
        <v>IBVS 4097 </v>
      </c>
      <c r="B661" s="16" t="str">
        <f t="shared" si="61"/>
        <v>I</v>
      </c>
      <c r="C661" s="131">
        <f t="shared" si="62"/>
        <v>48646.275399999999</v>
      </c>
      <c r="D661" s="12" t="str">
        <f t="shared" si="63"/>
        <v>vis</v>
      </c>
      <c r="E661" s="139" t="e">
        <f>VLOOKUP(C661,'Active 1'!C$21:E$973,3,FALSE)</f>
        <v>#N/A</v>
      </c>
      <c r="F661" s="16" t="s">
        <v>1907</v>
      </c>
      <c r="G661" s="12" t="str">
        <f t="shared" si="64"/>
        <v>48646.2754</v>
      </c>
      <c r="H661" s="131">
        <f t="shared" si="65"/>
        <v>-4413</v>
      </c>
      <c r="I661" s="140" t="s">
        <v>1568</v>
      </c>
      <c r="J661" s="141" t="s">
        <v>1566</v>
      </c>
      <c r="K661" s="140">
        <v>-4413</v>
      </c>
      <c r="L661" s="140" t="s">
        <v>1569</v>
      </c>
      <c r="M661" s="141" t="s">
        <v>2477</v>
      </c>
      <c r="N661" s="141" t="s">
        <v>1970</v>
      </c>
      <c r="O661" s="142" t="s">
        <v>1232</v>
      </c>
      <c r="P661" s="143" t="s">
        <v>1488</v>
      </c>
    </row>
    <row r="662" spans="1:16" ht="13.5" thickBot="1" x14ac:dyDescent="0.25">
      <c r="A662" s="131" t="str">
        <f t="shared" si="60"/>
        <v> BRNO 31 </v>
      </c>
      <c r="B662" s="16" t="str">
        <f t="shared" si="61"/>
        <v>I</v>
      </c>
      <c r="C662" s="131">
        <f t="shared" si="62"/>
        <v>48764.51</v>
      </c>
      <c r="D662" s="12" t="str">
        <f t="shared" si="63"/>
        <v>vis</v>
      </c>
      <c r="E662" s="139" t="e">
        <f>VLOOKUP(C662,'Active 1'!C$21:E$973,3,FALSE)</f>
        <v>#N/A</v>
      </c>
      <c r="F662" s="16" t="s">
        <v>1907</v>
      </c>
      <c r="G662" s="12" t="str">
        <f t="shared" si="64"/>
        <v>48764.510</v>
      </c>
      <c r="H662" s="131">
        <f t="shared" si="65"/>
        <v>-4225</v>
      </c>
      <c r="I662" s="140" t="s">
        <v>1570</v>
      </c>
      <c r="J662" s="141" t="s">
        <v>1571</v>
      </c>
      <c r="K662" s="140">
        <v>-4225</v>
      </c>
      <c r="L662" s="140" t="s">
        <v>1355</v>
      </c>
      <c r="M662" s="141" t="s">
        <v>2324</v>
      </c>
      <c r="N662" s="141"/>
      <c r="O662" s="142" t="s">
        <v>1399</v>
      </c>
      <c r="P662" s="142" t="s">
        <v>1233</v>
      </c>
    </row>
    <row r="663" spans="1:16" ht="13.5" thickBot="1" x14ac:dyDescent="0.25">
      <c r="A663" s="131" t="str">
        <f t="shared" si="60"/>
        <v> BRNO 31 </v>
      </c>
      <c r="B663" s="16" t="str">
        <f t="shared" si="61"/>
        <v>I</v>
      </c>
      <c r="C663" s="131">
        <f t="shared" si="62"/>
        <v>48764.512999999999</v>
      </c>
      <c r="D663" s="12" t="str">
        <f t="shared" si="63"/>
        <v>vis</v>
      </c>
      <c r="E663" s="139" t="e">
        <f>VLOOKUP(C663,'Active 1'!C$21:E$973,3,FALSE)</f>
        <v>#N/A</v>
      </c>
      <c r="F663" s="16" t="s">
        <v>1907</v>
      </c>
      <c r="G663" s="12" t="str">
        <f t="shared" si="64"/>
        <v>48764.513</v>
      </c>
      <c r="H663" s="131">
        <f t="shared" si="65"/>
        <v>-4225</v>
      </c>
      <c r="I663" s="140" t="s">
        <v>1572</v>
      </c>
      <c r="J663" s="141" t="s">
        <v>1573</v>
      </c>
      <c r="K663" s="140">
        <v>-4225</v>
      </c>
      <c r="L663" s="140" t="s">
        <v>1445</v>
      </c>
      <c r="M663" s="141" t="s">
        <v>2324</v>
      </c>
      <c r="N663" s="141"/>
      <c r="O663" s="142" t="s">
        <v>1362</v>
      </c>
      <c r="P663" s="142" t="s">
        <v>1233</v>
      </c>
    </row>
    <row r="664" spans="1:16" ht="13.5" thickBot="1" x14ac:dyDescent="0.25">
      <c r="A664" s="131" t="str">
        <f t="shared" si="60"/>
        <v> BRNO 31 </v>
      </c>
      <c r="B664" s="16" t="str">
        <f t="shared" si="61"/>
        <v>I</v>
      </c>
      <c r="C664" s="131">
        <f t="shared" si="62"/>
        <v>48771.428</v>
      </c>
      <c r="D664" s="12" t="str">
        <f t="shared" si="63"/>
        <v>vis</v>
      </c>
      <c r="E664" s="139" t="e">
        <f>VLOOKUP(C664,'Active 1'!C$21:E$973,3,FALSE)</f>
        <v>#N/A</v>
      </c>
      <c r="F664" s="16" t="s">
        <v>1907</v>
      </c>
      <c r="G664" s="12" t="str">
        <f t="shared" si="64"/>
        <v>48771.428</v>
      </c>
      <c r="H664" s="131">
        <f t="shared" si="65"/>
        <v>-4214</v>
      </c>
      <c r="I664" s="140" t="s">
        <v>1574</v>
      </c>
      <c r="J664" s="141" t="s">
        <v>1575</v>
      </c>
      <c r="K664" s="140">
        <v>-4214</v>
      </c>
      <c r="L664" s="140" t="s">
        <v>1355</v>
      </c>
      <c r="M664" s="141" t="s">
        <v>2324</v>
      </c>
      <c r="N664" s="141"/>
      <c r="O664" s="142" t="s">
        <v>1399</v>
      </c>
      <c r="P664" s="142" t="s">
        <v>1233</v>
      </c>
    </row>
    <row r="665" spans="1:16" ht="13.5" thickBot="1" x14ac:dyDescent="0.25">
      <c r="A665" s="131" t="str">
        <f t="shared" si="60"/>
        <v> BRNO 31 </v>
      </c>
      <c r="B665" s="16" t="str">
        <f t="shared" si="61"/>
        <v>I</v>
      </c>
      <c r="C665" s="131">
        <f t="shared" si="62"/>
        <v>48771.438999999998</v>
      </c>
      <c r="D665" s="12" t="str">
        <f t="shared" si="63"/>
        <v>vis</v>
      </c>
      <c r="E665" s="139" t="e">
        <f>VLOOKUP(C665,'Active 1'!C$21:E$973,3,FALSE)</f>
        <v>#N/A</v>
      </c>
      <c r="F665" s="16" t="s">
        <v>1907</v>
      </c>
      <c r="G665" s="12" t="str">
        <f t="shared" si="64"/>
        <v>48771.439</v>
      </c>
      <c r="H665" s="131">
        <f t="shared" si="65"/>
        <v>-4214</v>
      </c>
      <c r="I665" s="140" t="s">
        <v>1576</v>
      </c>
      <c r="J665" s="141" t="s">
        <v>1577</v>
      </c>
      <c r="K665" s="140">
        <v>-4214</v>
      </c>
      <c r="L665" s="140" t="s">
        <v>1439</v>
      </c>
      <c r="M665" s="141" t="s">
        <v>2324</v>
      </c>
      <c r="N665" s="141"/>
      <c r="O665" s="142" t="s">
        <v>1362</v>
      </c>
      <c r="P665" s="142" t="s">
        <v>1233</v>
      </c>
    </row>
    <row r="666" spans="1:16" ht="13.5" thickBot="1" x14ac:dyDescent="0.25">
      <c r="A666" s="131" t="str">
        <f t="shared" si="60"/>
        <v> BRNO 31 </v>
      </c>
      <c r="B666" s="16" t="str">
        <f t="shared" si="61"/>
        <v>I</v>
      </c>
      <c r="C666" s="131">
        <f t="shared" si="62"/>
        <v>48805.39</v>
      </c>
      <c r="D666" s="12" t="str">
        <f t="shared" si="63"/>
        <v>vis</v>
      </c>
      <c r="E666" s="139" t="e">
        <f>VLOOKUP(C666,'Active 1'!C$21:E$973,3,FALSE)</f>
        <v>#N/A</v>
      </c>
      <c r="F666" s="16" t="s">
        <v>1907</v>
      </c>
      <c r="G666" s="12" t="str">
        <f t="shared" si="64"/>
        <v>48805.390</v>
      </c>
      <c r="H666" s="131">
        <f t="shared" si="65"/>
        <v>-4160</v>
      </c>
      <c r="I666" s="140" t="s">
        <v>1578</v>
      </c>
      <c r="J666" s="141" t="s">
        <v>1579</v>
      </c>
      <c r="K666" s="140">
        <v>-4160</v>
      </c>
      <c r="L666" s="140" t="s">
        <v>1355</v>
      </c>
      <c r="M666" s="141" t="s">
        <v>2324</v>
      </c>
      <c r="N666" s="141"/>
      <c r="O666" s="142" t="s">
        <v>1251</v>
      </c>
      <c r="P666" s="142" t="s">
        <v>1233</v>
      </c>
    </row>
    <row r="667" spans="1:16" ht="13.5" thickBot="1" x14ac:dyDescent="0.25">
      <c r="A667" s="131" t="str">
        <f t="shared" si="60"/>
        <v> BRNO 31 </v>
      </c>
      <c r="B667" s="16" t="str">
        <f t="shared" si="61"/>
        <v>I</v>
      </c>
      <c r="C667" s="131">
        <f t="shared" si="62"/>
        <v>48805.391000000003</v>
      </c>
      <c r="D667" s="12" t="str">
        <f t="shared" si="63"/>
        <v>vis</v>
      </c>
      <c r="E667" s="139" t="e">
        <f>VLOOKUP(C667,'Active 1'!C$21:E$973,3,FALSE)</f>
        <v>#N/A</v>
      </c>
      <c r="F667" s="16" t="s">
        <v>1907</v>
      </c>
      <c r="G667" s="12" t="str">
        <f t="shared" si="64"/>
        <v>48805.391</v>
      </c>
      <c r="H667" s="131">
        <f t="shared" si="65"/>
        <v>-4160</v>
      </c>
      <c r="I667" s="140" t="s">
        <v>1580</v>
      </c>
      <c r="J667" s="141" t="s">
        <v>1581</v>
      </c>
      <c r="K667" s="140">
        <v>-4160</v>
      </c>
      <c r="L667" s="140" t="s">
        <v>1453</v>
      </c>
      <c r="M667" s="141" t="s">
        <v>2324</v>
      </c>
      <c r="N667" s="141"/>
      <c r="O667" s="142" t="s">
        <v>1582</v>
      </c>
      <c r="P667" s="142" t="s">
        <v>1233</v>
      </c>
    </row>
    <row r="668" spans="1:16" ht="13.5" thickBot="1" x14ac:dyDescent="0.25">
      <c r="A668" s="131" t="str">
        <f t="shared" si="60"/>
        <v> BRNO 31 </v>
      </c>
      <c r="B668" s="16" t="str">
        <f t="shared" si="61"/>
        <v>I</v>
      </c>
      <c r="C668" s="131">
        <f t="shared" si="62"/>
        <v>48805.392</v>
      </c>
      <c r="D668" s="12" t="str">
        <f t="shared" si="63"/>
        <v>vis</v>
      </c>
      <c r="E668" s="139" t="e">
        <f>VLOOKUP(C668,'Active 1'!C$21:E$973,3,FALSE)</f>
        <v>#N/A</v>
      </c>
      <c r="F668" s="16" t="s">
        <v>1907</v>
      </c>
      <c r="G668" s="12" t="str">
        <f t="shared" si="64"/>
        <v>48805.392</v>
      </c>
      <c r="H668" s="131">
        <f t="shared" si="65"/>
        <v>-4160</v>
      </c>
      <c r="I668" s="140" t="s">
        <v>1583</v>
      </c>
      <c r="J668" s="141" t="s">
        <v>1584</v>
      </c>
      <c r="K668" s="140">
        <v>-4160</v>
      </c>
      <c r="L668" s="140" t="s">
        <v>1229</v>
      </c>
      <c r="M668" s="141" t="s">
        <v>2324</v>
      </c>
      <c r="N668" s="141"/>
      <c r="O668" s="142" t="s">
        <v>1585</v>
      </c>
      <c r="P668" s="142" t="s">
        <v>1233</v>
      </c>
    </row>
    <row r="669" spans="1:16" ht="13.5" thickBot="1" x14ac:dyDescent="0.25">
      <c r="A669" s="131" t="str">
        <f t="shared" si="60"/>
        <v> BRNO 31 </v>
      </c>
      <c r="B669" s="16" t="str">
        <f t="shared" si="61"/>
        <v>I</v>
      </c>
      <c r="C669" s="131">
        <f t="shared" si="62"/>
        <v>48805.392</v>
      </c>
      <c r="D669" s="12" t="str">
        <f t="shared" si="63"/>
        <v>vis</v>
      </c>
      <c r="E669" s="139" t="e">
        <f>VLOOKUP(C669,'Active 1'!C$21:E$973,3,FALSE)</f>
        <v>#N/A</v>
      </c>
      <c r="F669" s="16" t="s">
        <v>1907</v>
      </c>
      <c r="G669" s="12" t="str">
        <f t="shared" si="64"/>
        <v>48805.392</v>
      </c>
      <c r="H669" s="131">
        <f t="shared" si="65"/>
        <v>-4160</v>
      </c>
      <c r="I669" s="140" t="s">
        <v>1583</v>
      </c>
      <c r="J669" s="141" t="s">
        <v>1584</v>
      </c>
      <c r="K669" s="140">
        <v>-4160</v>
      </c>
      <c r="L669" s="140" t="s">
        <v>1229</v>
      </c>
      <c r="M669" s="141" t="s">
        <v>2324</v>
      </c>
      <c r="N669" s="141"/>
      <c r="O669" s="142" t="s">
        <v>1586</v>
      </c>
      <c r="P669" s="142" t="s">
        <v>1233</v>
      </c>
    </row>
    <row r="670" spans="1:16" ht="13.5" thickBot="1" x14ac:dyDescent="0.25">
      <c r="A670" s="131" t="str">
        <f t="shared" si="60"/>
        <v> BRNO 31 </v>
      </c>
      <c r="B670" s="16" t="str">
        <f t="shared" si="61"/>
        <v>I</v>
      </c>
      <c r="C670" s="131">
        <f t="shared" si="62"/>
        <v>48827.392999999996</v>
      </c>
      <c r="D670" s="12" t="str">
        <f t="shared" si="63"/>
        <v>vis</v>
      </c>
      <c r="E670" s="139" t="e">
        <f>VLOOKUP(C670,'Active 1'!C$21:E$973,3,FALSE)</f>
        <v>#N/A</v>
      </c>
      <c r="F670" s="16" t="s">
        <v>1907</v>
      </c>
      <c r="G670" s="12" t="str">
        <f t="shared" si="64"/>
        <v>48827.393</v>
      </c>
      <c r="H670" s="131">
        <f t="shared" si="65"/>
        <v>-4125</v>
      </c>
      <c r="I670" s="140" t="s">
        <v>1587</v>
      </c>
      <c r="J670" s="141" t="s">
        <v>1588</v>
      </c>
      <c r="K670" s="140">
        <v>-4125</v>
      </c>
      <c r="L670" s="140" t="s">
        <v>1191</v>
      </c>
      <c r="M670" s="141" t="s">
        <v>2324</v>
      </c>
      <c r="N670" s="141"/>
      <c r="O670" s="142" t="s">
        <v>1522</v>
      </c>
      <c r="P670" s="142" t="s">
        <v>1233</v>
      </c>
    </row>
    <row r="671" spans="1:16" ht="13.5" thickBot="1" x14ac:dyDescent="0.25">
      <c r="A671" s="131" t="str">
        <f t="shared" si="60"/>
        <v> BRNO 31 </v>
      </c>
      <c r="B671" s="16" t="str">
        <f t="shared" si="61"/>
        <v>I</v>
      </c>
      <c r="C671" s="131">
        <f t="shared" si="62"/>
        <v>48827.408000000003</v>
      </c>
      <c r="D671" s="12" t="str">
        <f t="shared" si="63"/>
        <v>vis</v>
      </c>
      <c r="E671" s="139" t="e">
        <f>VLOOKUP(C671,'Active 1'!C$21:E$973,3,FALSE)</f>
        <v>#N/A</v>
      </c>
      <c r="F671" s="16" t="s">
        <v>1907</v>
      </c>
      <c r="G671" s="12" t="str">
        <f t="shared" si="64"/>
        <v>48827.408</v>
      </c>
      <c r="H671" s="131">
        <f t="shared" si="65"/>
        <v>-4125</v>
      </c>
      <c r="I671" s="140" t="s">
        <v>1589</v>
      </c>
      <c r="J671" s="141" t="s">
        <v>1590</v>
      </c>
      <c r="K671" s="140">
        <v>-4125</v>
      </c>
      <c r="L671" s="140" t="s">
        <v>1407</v>
      </c>
      <c r="M671" s="141" t="s">
        <v>2324</v>
      </c>
      <c r="N671" s="141"/>
      <c r="O671" s="142" t="s">
        <v>1362</v>
      </c>
      <c r="P671" s="142" t="s">
        <v>1233</v>
      </c>
    </row>
    <row r="672" spans="1:16" ht="13.5" thickBot="1" x14ac:dyDescent="0.25">
      <c r="A672" s="131" t="str">
        <f t="shared" si="60"/>
        <v> BRNO 31 </v>
      </c>
      <c r="B672" s="16" t="str">
        <f t="shared" si="61"/>
        <v>I</v>
      </c>
      <c r="C672" s="131">
        <f t="shared" si="62"/>
        <v>48832.421999999999</v>
      </c>
      <c r="D672" s="12" t="str">
        <f t="shared" si="63"/>
        <v>vis</v>
      </c>
      <c r="E672" s="139" t="e">
        <f>VLOOKUP(C672,'Active 1'!C$21:E$973,3,FALSE)</f>
        <v>#N/A</v>
      </c>
      <c r="F672" s="16" t="s">
        <v>1907</v>
      </c>
      <c r="G672" s="12" t="str">
        <f t="shared" si="64"/>
        <v>48832.422</v>
      </c>
      <c r="H672" s="131">
        <f t="shared" si="65"/>
        <v>-4117</v>
      </c>
      <c r="I672" s="140" t="s">
        <v>1591</v>
      </c>
      <c r="J672" s="141" t="s">
        <v>1592</v>
      </c>
      <c r="K672" s="140">
        <v>-4117</v>
      </c>
      <c r="L672" s="140" t="s">
        <v>4572</v>
      </c>
      <c r="M672" s="141" t="s">
        <v>2324</v>
      </c>
      <c r="N672" s="141"/>
      <c r="O672" s="142" t="s">
        <v>1522</v>
      </c>
      <c r="P672" s="142" t="s">
        <v>1233</v>
      </c>
    </row>
    <row r="673" spans="1:16" ht="13.5" thickBot="1" x14ac:dyDescent="0.25">
      <c r="A673" s="131" t="str">
        <f t="shared" si="60"/>
        <v> BRNO 31 </v>
      </c>
      <c r="B673" s="16" t="str">
        <f t="shared" si="61"/>
        <v>I</v>
      </c>
      <c r="C673" s="131">
        <f t="shared" si="62"/>
        <v>48832.432000000001</v>
      </c>
      <c r="D673" s="12" t="str">
        <f t="shared" si="63"/>
        <v>vis</v>
      </c>
      <c r="E673" s="139" t="e">
        <f>VLOOKUP(C673,'Active 1'!C$21:E$973,3,FALSE)</f>
        <v>#N/A</v>
      </c>
      <c r="F673" s="16" t="s">
        <v>1907</v>
      </c>
      <c r="G673" s="12" t="str">
        <f t="shared" si="64"/>
        <v>48832.432</v>
      </c>
      <c r="H673" s="131">
        <f t="shared" si="65"/>
        <v>-4117</v>
      </c>
      <c r="I673" s="140" t="s">
        <v>1593</v>
      </c>
      <c r="J673" s="141" t="s">
        <v>1594</v>
      </c>
      <c r="K673" s="140">
        <v>-4117</v>
      </c>
      <c r="L673" s="140" t="s">
        <v>1250</v>
      </c>
      <c r="M673" s="141" t="s">
        <v>2324</v>
      </c>
      <c r="N673" s="141"/>
      <c r="O673" s="142" t="s">
        <v>1595</v>
      </c>
      <c r="P673" s="142" t="s">
        <v>1233</v>
      </c>
    </row>
    <row r="674" spans="1:16" ht="13.5" thickBot="1" x14ac:dyDescent="0.25">
      <c r="A674" s="131" t="str">
        <f t="shared" si="60"/>
        <v> BRNO 31 </v>
      </c>
      <c r="B674" s="16" t="str">
        <f t="shared" si="61"/>
        <v>I</v>
      </c>
      <c r="C674" s="131">
        <f t="shared" si="62"/>
        <v>48832.434999999998</v>
      </c>
      <c r="D674" s="12" t="str">
        <f t="shared" si="63"/>
        <v>vis</v>
      </c>
      <c r="E674" s="139" t="e">
        <f>VLOOKUP(C674,'Active 1'!C$21:E$973,3,FALSE)</f>
        <v>#N/A</v>
      </c>
      <c r="F674" s="16" t="s">
        <v>1907</v>
      </c>
      <c r="G674" s="12" t="str">
        <f t="shared" si="64"/>
        <v>48832.435</v>
      </c>
      <c r="H674" s="131">
        <f t="shared" si="65"/>
        <v>-4117</v>
      </c>
      <c r="I674" s="140" t="s">
        <v>1596</v>
      </c>
      <c r="J674" s="141" t="s">
        <v>1597</v>
      </c>
      <c r="K674" s="140">
        <v>-4117</v>
      </c>
      <c r="L674" s="140" t="s">
        <v>1453</v>
      </c>
      <c r="M674" s="141" t="s">
        <v>2324</v>
      </c>
      <c r="N674" s="141"/>
      <c r="O674" s="142" t="s">
        <v>1399</v>
      </c>
      <c r="P674" s="142" t="s">
        <v>1233</v>
      </c>
    </row>
    <row r="675" spans="1:16" ht="13.5" thickBot="1" x14ac:dyDescent="0.25">
      <c r="A675" s="131" t="str">
        <f t="shared" si="60"/>
        <v> BRNO 31 </v>
      </c>
      <c r="B675" s="16" t="str">
        <f t="shared" si="61"/>
        <v>I</v>
      </c>
      <c r="C675" s="131">
        <f t="shared" si="62"/>
        <v>48832.436000000002</v>
      </c>
      <c r="D675" s="12" t="str">
        <f t="shared" si="63"/>
        <v>vis</v>
      </c>
      <c r="E675" s="139" t="e">
        <f>VLOOKUP(C675,'Active 1'!C$21:E$973,3,FALSE)</f>
        <v>#N/A</v>
      </c>
      <c r="F675" s="16" t="s">
        <v>1907</v>
      </c>
      <c r="G675" s="12" t="str">
        <f t="shared" si="64"/>
        <v>48832.436</v>
      </c>
      <c r="H675" s="131">
        <f t="shared" si="65"/>
        <v>-4117</v>
      </c>
      <c r="I675" s="140" t="s">
        <v>1598</v>
      </c>
      <c r="J675" s="141" t="s">
        <v>1599</v>
      </c>
      <c r="K675" s="140">
        <v>-4117</v>
      </c>
      <c r="L675" s="140" t="s">
        <v>1229</v>
      </c>
      <c r="M675" s="141" t="s">
        <v>2324</v>
      </c>
      <c r="N675" s="141"/>
      <c r="O675" s="142" t="s">
        <v>1600</v>
      </c>
      <c r="P675" s="142" t="s">
        <v>1233</v>
      </c>
    </row>
    <row r="676" spans="1:16" ht="13.5" thickBot="1" x14ac:dyDescent="0.25">
      <c r="A676" s="131" t="str">
        <f t="shared" si="60"/>
        <v> BRNO 31 </v>
      </c>
      <c r="B676" s="16" t="str">
        <f t="shared" si="61"/>
        <v>I</v>
      </c>
      <c r="C676" s="131">
        <f t="shared" si="62"/>
        <v>48832.436999999998</v>
      </c>
      <c r="D676" s="12" t="str">
        <f t="shared" si="63"/>
        <v>vis</v>
      </c>
      <c r="E676" s="139" t="e">
        <f>VLOOKUP(C676,'Active 1'!C$21:E$973,3,FALSE)</f>
        <v>#N/A</v>
      </c>
      <c r="F676" s="16" t="s">
        <v>1907</v>
      </c>
      <c r="G676" s="12" t="str">
        <f t="shared" si="64"/>
        <v>48832.437</v>
      </c>
      <c r="H676" s="131">
        <f t="shared" si="65"/>
        <v>-4117</v>
      </c>
      <c r="I676" s="140" t="s">
        <v>1601</v>
      </c>
      <c r="J676" s="141" t="s">
        <v>1602</v>
      </c>
      <c r="K676" s="140">
        <v>-4117</v>
      </c>
      <c r="L676" s="140" t="s">
        <v>1445</v>
      </c>
      <c r="M676" s="141" t="s">
        <v>2324</v>
      </c>
      <c r="N676" s="141"/>
      <c r="O676" s="142" t="s">
        <v>1603</v>
      </c>
      <c r="P676" s="142" t="s">
        <v>1233</v>
      </c>
    </row>
    <row r="677" spans="1:16" ht="13.5" thickBot="1" x14ac:dyDescent="0.25">
      <c r="A677" s="131" t="str">
        <f t="shared" si="60"/>
        <v> BRNO 31 </v>
      </c>
      <c r="B677" s="16" t="str">
        <f t="shared" si="61"/>
        <v>I</v>
      </c>
      <c r="C677" s="131">
        <f t="shared" si="62"/>
        <v>48832.438999999998</v>
      </c>
      <c r="D677" s="12" t="str">
        <f t="shared" si="63"/>
        <v>vis</v>
      </c>
      <c r="E677" s="139" t="e">
        <f>VLOOKUP(C677,'Active 1'!C$21:E$973,3,FALSE)</f>
        <v>#N/A</v>
      </c>
      <c r="F677" s="16" t="s">
        <v>1907</v>
      </c>
      <c r="G677" s="12" t="str">
        <f t="shared" si="64"/>
        <v>48832.439</v>
      </c>
      <c r="H677" s="131">
        <f t="shared" si="65"/>
        <v>-4117</v>
      </c>
      <c r="I677" s="140" t="s">
        <v>1604</v>
      </c>
      <c r="J677" s="141" t="s">
        <v>1605</v>
      </c>
      <c r="K677" s="140">
        <v>-4117</v>
      </c>
      <c r="L677" s="140" t="s">
        <v>1266</v>
      </c>
      <c r="M677" s="141" t="s">
        <v>2324</v>
      </c>
      <c r="N677" s="141"/>
      <c r="O677" s="142" t="s">
        <v>1606</v>
      </c>
      <c r="P677" s="142" t="s">
        <v>1233</v>
      </c>
    </row>
    <row r="678" spans="1:16" ht="13.5" thickBot="1" x14ac:dyDescent="0.25">
      <c r="A678" s="131" t="str">
        <f t="shared" si="60"/>
        <v> BRNO 31 </v>
      </c>
      <c r="B678" s="16" t="str">
        <f t="shared" si="61"/>
        <v>I</v>
      </c>
      <c r="C678" s="131">
        <f t="shared" si="62"/>
        <v>48832.442000000003</v>
      </c>
      <c r="D678" s="12" t="str">
        <f t="shared" si="63"/>
        <v>vis</v>
      </c>
      <c r="E678" s="139" t="e">
        <f>VLOOKUP(C678,'Active 1'!C$21:E$973,3,FALSE)</f>
        <v>#N/A</v>
      </c>
      <c r="F678" s="16" t="s">
        <v>1907</v>
      </c>
      <c r="G678" s="12" t="str">
        <f t="shared" si="64"/>
        <v>48832.442</v>
      </c>
      <c r="H678" s="131">
        <f t="shared" si="65"/>
        <v>-4117</v>
      </c>
      <c r="I678" s="140" t="s">
        <v>1607</v>
      </c>
      <c r="J678" s="141" t="s">
        <v>1608</v>
      </c>
      <c r="K678" s="140">
        <v>-4117</v>
      </c>
      <c r="L678" s="140" t="s">
        <v>1609</v>
      </c>
      <c r="M678" s="141" t="s">
        <v>2324</v>
      </c>
      <c r="N678" s="141"/>
      <c r="O678" s="142" t="s">
        <v>1362</v>
      </c>
      <c r="P678" s="142" t="s">
        <v>1233</v>
      </c>
    </row>
    <row r="679" spans="1:16" ht="13.5" thickBot="1" x14ac:dyDescent="0.25">
      <c r="A679" s="131" t="str">
        <f t="shared" si="60"/>
        <v> BRNO 31 </v>
      </c>
      <c r="B679" s="16" t="str">
        <f t="shared" si="61"/>
        <v>I</v>
      </c>
      <c r="C679" s="131">
        <f t="shared" si="62"/>
        <v>48854.451999999997</v>
      </c>
      <c r="D679" s="12" t="str">
        <f t="shared" si="63"/>
        <v>vis</v>
      </c>
      <c r="E679" s="139" t="e">
        <f>VLOOKUP(C679,'Active 1'!C$21:E$973,3,FALSE)</f>
        <v>#N/A</v>
      </c>
      <c r="F679" s="16" t="s">
        <v>1907</v>
      </c>
      <c r="G679" s="12" t="str">
        <f t="shared" si="64"/>
        <v>48854.452</v>
      </c>
      <c r="H679" s="131">
        <f t="shared" si="65"/>
        <v>-4082</v>
      </c>
      <c r="I679" s="140" t="s">
        <v>1610</v>
      </c>
      <c r="J679" s="141" t="s">
        <v>1611</v>
      </c>
      <c r="K679" s="140">
        <v>-4082</v>
      </c>
      <c r="L679" s="140" t="s">
        <v>1407</v>
      </c>
      <c r="M679" s="141" t="s">
        <v>2324</v>
      </c>
      <c r="N679" s="141"/>
      <c r="O679" s="142" t="s">
        <v>927</v>
      </c>
      <c r="P679" s="142" t="s">
        <v>1233</v>
      </c>
    </row>
    <row r="680" spans="1:16" ht="13.5" thickBot="1" x14ac:dyDescent="0.25">
      <c r="A680" s="131" t="str">
        <f t="shared" si="60"/>
        <v> BRNO 31 </v>
      </c>
      <c r="B680" s="16" t="str">
        <f t="shared" si="61"/>
        <v>I</v>
      </c>
      <c r="C680" s="131">
        <f t="shared" si="62"/>
        <v>48854.455999999998</v>
      </c>
      <c r="D680" s="12" t="str">
        <f t="shared" si="63"/>
        <v>vis</v>
      </c>
      <c r="E680" s="139" t="e">
        <f>VLOOKUP(C680,'Active 1'!C$21:E$973,3,FALSE)</f>
        <v>#N/A</v>
      </c>
      <c r="F680" s="16" t="s">
        <v>1907</v>
      </c>
      <c r="G680" s="12" t="str">
        <f t="shared" si="64"/>
        <v>48854.456</v>
      </c>
      <c r="H680" s="131">
        <f t="shared" si="65"/>
        <v>-4082</v>
      </c>
      <c r="I680" s="140" t="s">
        <v>1612</v>
      </c>
      <c r="J680" s="141" t="s">
        <v>1613</v>
      </c>
      <c r="K680" s="140">
        <v>-4082</v>
      </c>
      <c r="L680" s="140" t="s">
        <v>1614</v>
      </c>
      <c r="M680" s="141" t="s">
        <v>2324</v>
      </c>
      <c r="N680" s="141"/>
      <c r="O680" s="142" t="s">
        <v>1375</v>
      </c>
      <c r="P680" s="142" t="s">
        <v>1233</v>
      </c>
    </row>
    <row r="681" spans="1:16" ht="13.5" thickBot="1" x14ac:dyDescent="0.25">
      <c r="A681" s="131" t="str">
        <f t="shared" si="60"/>
        <v> BRNO 31 </v>
      </c>
      <c r="B681" s="16" t="str">
        <f t="shared" si="61"/>
        <v>I</v>
      </c>
      <c r="C681" s="131">
        <f t="shared" si="62"/>
        <v>48854.463000000003</v>
      </c>
      <c r="D681" s="12" t="str">
        <f t="shared" si="63"/>
        <v>vis</v>
      </c>
      <c r="E681" s="139" t="e">
        <f>VLOOKUP(C681,'Active 1'!C$21:E$973,3,FALSE)</f>
        <v>#N/A</v>
      </c>
      <c r="F681" s="16" t="s">
        <v>1907</v>
      </c>
      <c r="G681" s="12" t="str">
        <f t="shared" si="64"/>
        <v>48854.463</v>
      </c>
      <c r="H681" s="131">
        <f t="shared" si="65"/>
        <v>-4082</v>
      </c>
      <c r="I681" s="140" t="s">
        <v>1615</v>
      </c>
      <c r="J681" s="141" t="s">
        <v>1616</v>
      </c>
      <c r="K681" s="140">
        <v>-4082</v>
      </c>
      <c r="L681" s="140" t="s">
        <v>1412</v>
      </c>
      <c r="M681" s="141" t="s">
        <v>2324</v>
      </c>
      <c r="N681" s="141"/>
      <c r="O681" s="142" t="s">
        <v>1371</v>
      </c>
      <c r="P681" s="142" t="s">
        <v>1233</v>
      </c>
    </row>
    <row r="682" spans="1:16" ht="13.5" thickBot="1" x14ac:dyDescent="0.25">
      <c r="A682" s="131" t="str">
        <f t="shared" si="60"/>
        <v> BRNO 31 </v>
      </c>
      <c r="B682" s="16" t="str">
        <f t="shared" si="61"/>
        <v>I</v>
      </c>
      <c r="C682" s="131">
        <f t="shared" si="62"/>
        <v>48854.466999999997</v>
      </c>
      <c r="D682" s="12" t="str">
        <f t="shared" si="63"/>
        <v>vis</v>
      </c>
      <c r="E682" s="139" t="e">
        <f>VLOOKUP(C682,'Active 1'!C$21:E$973,3,FALSE)</f>
        <v>#N/A</v>
      </c>
      <c r="F682" s="16" t="s">
        <v>1907</v>
      </c>
      <c r="G682" s="12" t="str">
        <f t="shared" si="64"/>
        <v>48854.467</v>
      </c>
      <c r="H682" s="131">
        <f t="shared" si="65"/>
        <v>-4082</v>
      </c>
      <c r="I682" s="140" t="s">
        <v>1617</v>
      </c>
      <c r="J682" s="141" t="s">
        <v>1618</v>
      </c>
      <c r="K682" s="140">
        <v>-4082</v>
      </c>
      <c r="L682" s="140" t="s">
        <v>1619</v>
      </c>
      <c r="M682" s="141" t="s">
        <v>2324</v>
      </c>
      <c r="N682" s="141"/>
      <c r="O682" s="142" t="s">
        <v>1620</v>
      </c>
      <c r="P682" s="142" t="s">
        <v>1233</v>
      </c>
    </row>
    <row r="683" spans="1:16" ht="13.5" thickBot="1" x14ac:dyDescent="0.25">
      <c r="A683" s="131" t="str">
        <f t="shared" si="60"/>
        <v>IBVS 4036 </v>
      </c>
      <c r="B683" s="16" t="str">
        <f t="shared" si="61"/>
        <v>II</v>
      </c>
      <c r="C683" s="131">
        <f t="shared" si="62"/>
        <v>48858.538800000002</v>
      </c>
      <c r="D683" s="12" t="str">
        <f t="shared" si="63"/>
        <v>vis</v>
      </c>
      <c r="E683" s="139" t="e">
        <f>VLOOKUP(C683,'Active 1'!C$21:E$973,3,FALSE)</f>
        <v>#N/A</v>
      </c>
      <c r="F683" s="16" t="s">
        <v>1907</v>
      </c>
      <c r="G683" s="12" t="str">
        <f t="shared" si="64"/>
        <v>48858.5388</v>
      </c>
      <c r="H683" s="131">
        <f t="shared" si="65"/>
        <v>-4075.5</v>
      </c>
      <c r="I683" s="140" t="s">
        <v>1621</v>
      </c>
      <c r="J683" s="141" t="s">
        <v>1622</v>
      </c>
      <c r="K683" s="140">
        <v>-4075.5</v>
      </c>
      <c r="L683" s="140" t="s">
        <v>1623</v>
      </c>
      <c r="M683" s="141" t="s">
        <v>2477</v>
      </c>
      <c r="N683" s="141" t="s">
        <v>1940</v>
      </c>
      <c r="O683" s="142" t="s">
        <v>1624</v>
      </c>
      <c r="P683" s="143" t="s">
        <v>1625</v>
      </c>
    </row>
    <row r="684" spans="1:16" ht="13.5" thickBot="1" x14ac:dyDescent="0.25">
      <c r="A684" s="131" t="str">
        <f t="shared" si="60"/>
        <v>IBVS 4036 </v>
      </c>
      <c r="B684" s="16" t="str">
        <f t="shared" si="61"/>
        <v>II</v>
      </c>
      <c r="C684" s="131">
        <f t="shared" si="62"/>
        <v>48858.540800000002</v>
      </c>
      <c r="D684" s="12" t="str">
        <f t="shared" si="63"/>
        <v>vis</v>
      </c>
      <c r="E684" s="139" t="e">
        <f>VLOOKUP(C684,'Active 1'!C$21:E$973,3,FALSE)</f>
        <v>#N/A</v>
      </c>
      <c r="F684" s="16" t="s">
        <v>1907</v>
      </c>
      <c r="G684" s="12" t="str">
        <f t="shared" si="64"/>
        <v>48858.5408</v>
      </c>
      <c r="H684" s="131">
        <f t="shared" si="65"/>
        <v>-4075.5</v>
      </c>
      <c r="I684" s="140" t="s">
        <v>1629</v>
      </c>
      <c r="J684" s="141" t="s">
        <v>1630</v>
      </c>
      <c r="K684" s="140">
        <v>-4075.5</v>
      </c>
      <c r="L684" s="140" t="s">
        <v>1631</v>
      </c>
      <c r="M684" s="141" t="s">
        <v>2477</v>
      </c>
      <c r="N684" s="141" t="s">
        <v>1970</v>
      </c>
      <c r="O684" s="142" t="s">
        <v>1624</v>
      </c>
      <c r="P684" s="143" t="s">
        <v>1625</v>
      </c>
    </row>
    <row r="685" spans="1:16" ht="13.5" thickBot="1" x14ac:dyDescent="0.25">
      <c r="A685" s="131" t="str">
        <f t="shared" si="60"/>
        <v>IBVS 4036 </v>
      </c>
      <c r="B685" s="16" t="str">
        <f t="shared" si="61"/>
        <v>I</v>
      </c>
      <c r="C685" s="131">
        <f t="shared" si="62"/>
        <v>48861.368399999999</v>
      </c>
      <c r="D685" s="12" t="str">
        <f t="shared" si="63"/>
        <v>vis</v>
      </c>
      <c r="E685" s="139" t="e">
        <f>VLOOKUP(C685,'Active 1'!C$21:E$973,3,FALSE)</f>
        <v>#N/A</v>
      </c>
      <c r="F685" s="16" t="s">
        <v>1907</v>
      </c>
      <c r="G685" s="12" t="str">
        <f t="shared" si="64"/>
        <v>48861.3684</v>
      </c>
      <c r="H685" s="131">
        <f t="shared" si="65"/>
        <v>-4071</v>
      </c>
      <c r="I685" s="140" t="s">
        <v>1632</v>
      </c>
      <c r="J685" s="141" t="s">
        <v>1633</v>
      </c>
      <c r="K685" s="140">
        <v>-4071</v>
      </c>
      <c r="L685" s="140" t="s">
        <v>1634</v>
      </c>
      <c r="M685" s="141" t="s">
        <v>2477</v>
      </c>
      <c r="N685" s="141" t="s">
        <v>1940</v>
      </c>
      <c r="O685" s="142" t="s">
        <v>1624</v>
      </c>
      <c r="P685" s="143" t="s">
        <v>1625</v>
      </c>
    </row>
    <row r="686" spans="1:16" ht="13.5" thickBot="1" x14ac:dyDescent="0.25">
      <c r="A686" s="131" t="str">
        <f t="shared" si="60"/>
        <v>IBVS 4036 </v>
      </c>
      <c r="B686" s="16" t="str">
        <f t="shared" si="61"/>
        <v>I</v>
      </c>
      <c r="C686" s="131">
        <f t="shared" si="62"/>
        <v>48861.368600000002</v>
      </c>
      <c r="D686" s="12" t="str">
        <f t="shared" si="63"/>
        <v>vis</v>
      </c>
      <c r="E686" s="139" t="e">
        <f>VLOOKUP(C686,'Active 1'!C$21:E$973,3,FALSE)</f>
        <v>#N/A</v>
      </c>
      <c r="F686" s="16" t="s">
        <v>1907</v>
      </c>
      <c r="G686" s="12" t="str">
        <f t="shared" si="64"/>
        <v>48861.3686</v>
      </c>
      <c r="H686" s="131">
        <f t="shared" si="65"/>
        <v>-4071</v>
      </c>
      <c r="I686" s="140" t="s">
        <v>1635</v>
      </c>
      <c r="J686" s="141" t="s">
        <v>1633</v>
      </c>
      <c r="K686" s="140">
        <v>-4071</v>
      </c>
      <c r="L686" s="140" t="s">
        <v>1636</v>
      </c>
      <c r="M686" s="141" t="s">
        <v>2477</v>
      </c>
      <c r="N686" s="141" t="s">
        <v>1993</v>
      </c>
      <c r="O686" s="142" t="s">
        <v>1624</v>
      </c>
      <c r="P686" s="143" t="s">
        <v>1625</v>
      </c>
    </row>
    <row r="687" spans="1:16" ht="13.5" thickBot="1" x14ac:dyDescent="0.25">
      <c r="A687" s="131" t="str">
        <f t="shared" si="60"/>
        <v>IBVS 4036 </v>
      </c>
      <c r="B687" s="16" t="str">
        <f t="shared" si="61"/>
        <v>I</v>
      </c>
      <c r="C687" s="131">
        <f t="shared" si="62"/>
        <v>48861.368699999999</v>
      </c>
      <c r="D687" s="12" t="str">
        <f t="shared" si="63"/>
        <v>vis</v>
      </c>
      <c r="E687" s="139" t="e">
        <f>VLOOKUP(C687,'Active 1'!C$21:E$973,3,FALSE)</f>
        <v>#N/A</v>
      </c>
      <c r="F687" s="16" t="s">
        <v>1907</v>
      </c>
      <c r="G687" s="12" t="str">
        <f t="shared" si="64"/>
        <v>48861.3687</v>
      </c>
      <c r="H687" s="131">
        <f t="shared" si="65"/>
        <v>-4071</v>
      </c>
      <c r="I687" s="140" t="s">
        <v>1637</v>
      </c>
      <c r="J687" s="141" t="s">
        <v>1633</v>
      </c>
      <c r="K687" s="140">
        <v>-4071</v>
      </c>
      <c r="L687" s="140" t="s">
        <v>1638</v>
      </c>
      <c r="M687" s="141" t="s">
        <v>2477</v>
      </c>
      <c r="N687" s="141" t="s">
        <v>1970</v>
      </c>
      <c r="O687" s="142" t="s">
        <v>1624</v>
      </c>
      <c r="P687" s="143" t="s">
        <v>1625</v>
      </c>
    </row>
    <row r="688" spans="1:16" ht="13.5" thickBot="1" x14ac:dyDescent="0.25">
      <c r="A688" s="131" t="str">
        <f t="shared" si="60"/>
        <v>BAVM 62 </v>
      </c>
      <c r="B688" s="16" t="str">
        <f t="shared" si="61"/>
        <v>I</v>
      </c>
      <c r="C688" s="131">
        <f t="shared" si="62"/>
        <v>48883.383000000002</v>
      </c>
      <c r="D688" s="12" t="str">
        <f t="shared" si="63"/>
        <v>vis</v>
      </c>
      <c r="E688" s="139" t="e">
        <f>VLOOKUP(C688,'Active 1'!C$21:E$973,3,FALSE)</f>
        <v>#N/A</v>
      </c>
      <c r="F688" s="16" t="s">
        <v>1907</v>
      </c>
      <c r="G688" s="12" t="str">
        <f t="shared" si="64"/>
        <v>48883.383</v>
      </c>
      <c r="H688" s="131">
        <f t="shared" si="65"/>
        <v>-4036</v>
      </c>
      <c r="I688" s="140" t="s">
        <v>1639</v>
      </c>
      <c r="J688" s="141" t="s">
        <v>1640</v>
      </c>
      <c r="K688" s="140">
        <v>-4036</v>
      </c>
      <c r="L688" s="140" t="s">
        <v>1374</v>
      </c>
      <c r="M688" s="141" t="s">
        <v>2324</v>
      </c>
      <c r="N688" s="141"/>
      <c r="O688" s="142" t="s">
        <v>1641</v>
      </c>
      <c r="P688" s="143" t="s">
        <v>1642</v>
      </c>
    </row>
    <row r="689" spans="1:16" ht="13.5" thickBot="1" x14ac:dyDescent="0.25">
      <c r="A689" s="131" t="str">
        <f t="shared" si="60"/>
        <v> AOEB 3 </v>
      </c>
      <c r="B689" s="16" t="str">
        <f t="shared" si="61"/>
        <v>I</v>
      </c>
      <c r="C689" s="131">
        <f t="shared" si="62"/>
        <v>48896.589</v>
      </c>
      <c r="D689" s="12" t="str">
        <f t="shared" si="63"/>
        <v>vis</v>
      </c>
      <c r="E689" s="139" t="e">
        <f>VLOOKUP(C689,'Active 1'!C$21:E$973,3,FALSE)</f>
        <v>#N/A</v>
      </c>
      <c r="F689" s="16" t="s">
        <v>1907</v>
      </c>
      <c r="G689" s="12" t="str">
        <f t="shared" si="64"/>
        <v>48896.589</v>
      </c>
      <c r="H689" s="131">
        <f t="shared" si="65"/>
        <v>-4015</v>
      </c>
      <c r="I689" s="140" t="s">
        <v>1643</v>
      </c>
      <c r="J689" s="141" t="s">
        <v>1644</v>
      </c>
      <c r="K689" s="140">
        <v>-4015</v>
      </c>
      <c r="L689" s="140" t="s">
        <v>1266</v>
      </c>
      <c r="M689" s="141" t="s">
        <v>2324</v>
      </c>
      <c r="N689" s="141"/>
      <c r="O689" s="142" t="s">
        <v>132</v>
      </c>
      <c r="P689" s="142" t="s">
        <v>1645</v>
      </c>
    </row>
    <row r="690" spans="1:16" ht="13.5" thickBot="1" x14ac:dyDescent="0.25">
      <c r="A690" s="131" t="str">
        <f t="shared" si="60"/>
        <v> BBS 102 </v>
      </c>
      <c r="B690" s="16" t="str">
        <f t="shared" si="61"/>
        <v>I</v>
      </c>
      <c r="C690" s="131">
        <f t="shared" si="62"/>
        <v>48934.33</v>
      </c>
      <c r="D690" s="12" t="str">
        <f t="shared" si="63"/>
        <v>vis</v>
      </c>
      <c r="E690" s="139" t="e">
        <f>VLOOKUP(C690,'Active 1'!C$21:E$973,3,FALSE)</f>
        <v>#N/A</v>
      </c>
      <c r="F690" s="16" t="s">
        <v>1907</v>
      </c>
      <c r="G690" s="12" t="str">
        <f t="shared" si="64"/>
        <v>48934.330</v>
      </c>
      <c r="H690" s="131">
        <f t="shared" si="65"/>
        <v>-3955</v>
      </c>
      <c r="I690" s="140" t="s">
        <v>1646</v>
      </c>
      <c r="J690" s="141" t="s">
        <v>1647</v>
      </c>
      <c r="K690" s="140">
        <v>-3955</v>
      </c>
      <c r="L690" s="140" t="s">
        <v>1439</v>
      </c>
      <c r="M690" s="141" t="s">
        <v>2324</v>
      </c>
      <c r="N690" s="141"/>
      <c r="O690" s="142" t="s">
        <v>637</v>
      </c>
      <c r="P690" s="142" t="s">
        <v>1648</v>
      </c>
    </row>
    <row r="691" spans="1:16" ht="13.5" thickBot="1" x14ac:dyDescent="0.25">
      <c r="A691" s="131" t="str">
        <f t="shared" si="60"/>
        <v> BRNO 31 </v>
      </c>
      <c r="B691" s="16" t="str">
        <f t="shared" si="61"/>
        <v>I</v>
      </c>
      <c r="C691" s="131">
        <f t="shared" si="62"/>
        <v>48985.267999999996</v>
      </c>
      <c r="D691" s="12" t="str">
        <f t="shared" si="63"/>
        <v>vis</v>
      </c>
      <c r="E691" s="139" t="e">
        <f>VLOOKUP(C691,'Active 1'!C$21:E$973,3,FALSE)</f>
        <v>#N/A</v>
      </c>
      <c r="F691" s="16" t="s">
        <v>1907</v>
      </c>
      <c r="G691" s="12" t="str">
        <f t="shared" si="64"/>
        <v>48985.268</v>
      </c>
      <c r="H691" s="131">
        <f t="shared" si="65"/>
        <v>-3874</v>
      </c>
      <c r="I691" s="140" t="s">
        <v>1649</v>
      </c>
      <c r="J691" s="141" t="s">
        <v>1650</v>
      </c>
      <c r="K691" s="140">
        <v>-3874</v>
      </c>
      <c r="L691" s="140" t="s">
        <v>1407</v>
      </c>
      <c r="M691" s="141" t="s">
        <v>2324</v>
      </c>
      <c r="N691" s="141"/>
      <c r="O691" s="142" t="s">
        <v>1522</v>
      </c>
      <c r="P691" s="142" t="s">
        <v>1233</v>
      </c>
    </row>
    <row r="692" spans="1:16" ht="13.5" thickBot="1" x14ac:dyDescent="0.25">
      <c r="A692" s="131" t="str">
        <f t="shared" si="60"/>
        <v> BRNO 31 </v>
      </c>
      <c r="B692" s="16" t="str">
        <f t="shared" si="61"/>
        <v>I</v>
      </c>
      <c r="C692" s="131">
        <f t="shared" si="62"/>
        <v>48985.27</v>
      </c>
      <c r="D692" s="12" t="str">
        <f t="shared" si="63"/>
        <v>vis</v>
      </c>
      <c r="E692" s="139" t="e">
        <f>VLOOKUP(C692,'Active 1'!C$21:E$973,3,FALSE)</f>
        <v>#N/A</v>
      </c>
      <c r="F692" s="16" t="s">
        <v>1907</v>
      </c>
      <c r="G692" s="12" t="str">
        <f t="shared" si="64"/>
        <v>48985.270</v>
      </c>
      <c r="H692" s="131">
        <f t="shared" si="65"/>
        <v>-3874</v>
      </c>
      <c r="I692" s="140" t="s">
        <v>1651</v>
      </c>
      <c r="J692" s="141" t="s">
        <v>1652</v>
      </c>
      <c r="K692" s="140">
        <v>-3874</v>
      </c>
      <c r="L692" s="140" t="s">
        <v>1609</v>
      </c>
      <c r="M692" s="141" t="s">
        <v>2324</v>
      </c>
      <c r="N692" s="141"/>
      <c r="O692" s="142" t="s">
        <v>1362</v>
      </c>
      <c r="P692" s="142" t="s">
        <v>1233</v>
      </c>
    </row>
    <row r="693" spans="1:16" ht="13.5" thickBot="1" x14ac:dyDescent="0.25">
      <c r="A693" s="131" t="str">
        <f t="shared" si="60"/>
        <v> BRNO 31 </v>
      </c>
      <c r="B693" s="16" t="str">
        <f t="shared" si="61"/>
        <v>I</v>
      </c>
      <c r="C693" s="131">
        <f t="shared" si="62"/>
        <v>49108.535000000003</v>
      </c>
      <c r="D693" s="12" t="str">
        <f t="shared" si="63"/>
        <v>vis</v>
      </c>
      <c r="E693" s="139" t="e">
        <f>VLOOKUP(C693,'Active 1'!C$21:E$973,3,FALSE)</f>
        <v>#N/A</v>
      </c>
      <c r="F693" s="16" t="s">
        <v>1907</v>
      </c>
      <c r="G693" s="12" t="str">
        <f t="shared" si="64"/>
        <v>49108.535</v>
      </c>
      <c r="H693" s="131">
        <f t="shared" si="65"/>
        <v>-3678</v>
      </c>
      <c r="I693" s="140" t="s">
        <v>1653</v>
      </c>
      <c r="J693" s="141" t="s">
        <v>1654</v>
      </c>
      <c r="K693" s="140">
        <v>-3678</v>
      </c>
      <c r="L693" s="140" t="s">
        <v>1266</v>
      </c>
      <c r="M693" s="141" t="s">
        <v>2324</v>
      </c>
      <c r="N693" s="141"/>
      <c r="O693" s="142" t="s">
        <v>1655</v>
      </c>
      <c r="P693" s="142" t="s">
        <v>1233</v>
      </c>
    </row>
    <row r="694" spans="1:16" ht="13.5" thickBot="1" x14ac:dyDescent="0.25">
      <c r="A694" s="131" t="str">
        <f t="shared" si="60"/>
        <v> BRNO 31 </v>
      </c>
      <c r="B694" s="16" t="str">
        <f t="shared" si="61"/>
        <v>I</v>
      </c>
      <c r="C694" s="131">
        <f t="shared" si="62"/>
        <v>49193.445</v>
      </c>
      <c r="D694" s="12" t="str">
        <f t="shared" si="63"/>
        <v>vis</v>
      </c>
      <c r="E694" s="139" t="e">
        <f>VLOOKUP(C694,'Active 1'!C$21:E$973,3,FALSE)</f>
        <v>#N/A</v>
      </c>
      <c r="F694" s="16" t="s">
        <v>1907</v>
      </c>
      <c r="G694" s="12" t="str">
        <f t="shared" si="64"/>
        <v>49193.445</v>
      </c>
      <c r="H694" s="131">
        <f t="shared" si="65"/>
        <v>-3543</v>
      </c>
      <c r="I694" s="140" t="s">
        <v>1656</v>
      </c>
      <c r="J694" s="141" t="s">
        <v>1657</v>
      </c>
      <c r="K694" s="140">
        <v>-3543</v>
      </c>
      <c r="L694" s="140" t="s">
        <v>1614</v>
      </c>
      <c r="M694" s="141" t="s">
        <v>2324</v>
      </c>
      <c r="N694" s="141"/>
      <c r="O694" s="142" t="s">
        <v>1658</v>
      </c>
      <c r="P694" s="142" t="s">
        <v>1233</v>
      </c>
    </row>
    <row r="695" spans="1:16" ht="13.5" thickBot="1" x14ac:dyDescent="0.25">
      <c r="A695" s="131" t="str">
        <f t="shared" si="60"/>
        <v> AOEB 3 </v>
      </c>
      <c r="B695" s="16" t="str">
        <f t="shared" si="61"/>
        <v>I</v>
      </c>
      <c r="C695" s="131">
        <f t="shared" si="62"/>
        <v>49198.487000000001</v>
      </c>
      <c r="D695" s="12" t="str">
        <f t="shared" si="63"/>
        <v>vis</v>
      </c>
      <c r="E695" s="139" t="e">
        <f>VLOOKUP(C695,'Active 1'!C$21:E$973,3,FALSE)</f>
        <v>#N/A</v>
      </c>
      <c r="F695" s="16" t="s">
        <v>1907</v>
      </c>
      <c r="G695" s="12" t="str">
        <f t="shared" si="64"/>
        <v>49198.487</v>
      </c>
      <c r="H695" s="131">
        <f t="shared" si="65"/>
        <v>-3535</v>
      </c>
      <c r="I695" s="140" t="s">
        <v>1664</v>
      </c>
      <c r="J695" s="141" t="s">
        <v>1665</v>
      </c>
      <c r="K695" s="140">
        <v>-3535</v>
      </c>
      <c r="L695" s="140" t="s">
        <v>1619</v>
      </c>
      <c r="M695" s="141" t="s">
        <v>2324</v>
      </c>
      <c r="N695" s="141"/>
      <c r="O695" s="142" t="s">
        <v>1666</v>
      </c>
      <c r="P695" s="142" t="s">
        <v>1645</v>
      </c>
    </row>
    <row r="696" spans="1:16" ht="13.5" thickBot="1" x14ac:dyDescent="0.25">
      <c r="A696" s="131" t="str">
        <f t="shared" si="60"/>
        <v> AOEB 3 </v>
      </c>
      <c r="B696" s="16" t="str">
        <f t="shared" si="61"/>
        <v>I</v>
      </c>
      <c r="C696" s="131">
        <f t="shared" si="62"/>
        <v>49211.69</v>
      </c>
      <c r="D696" s="12" t="str">
        <f t="shared" si="63"/>
        <v>vis</v>
      </c>
      <c r="E696" s="139" t="e">
        <f>VLOOKUP(C696,'Active 1'!C$21:E$973,3,FALSE)</f>
        <v>#N/A</v>
      </c>
      <c r="F696" s="16" t="s">
        <v>1907</v>
      </c>
      <c r="G696" s="12" t="str">
        <f t="shared" si="64"/>
        <v>49211.690</v>
      </c>
      <c r="H696" s="131">
        <f t="shared" si="65"/>
        <v>-3514</v>
      </c>
      <c r="I696" s="140" t="s">
        <v>1669</v>
      </c>
      <c r="J696" s="141" t="s">
        <v>1670</v>
      </c>
      <c r="K696" s="140">
        <v>-3514</v>
      </c>
      <c r="L696" s="140" t="s">
        <v>1412</v>
      </c>
      <c r="M696" s="141" t="s">
        <v>2324</v>
      </c>
      <c r="N696" s="141"/>
      <c r="O696" s="142" t="s">
        <v>621</v>
      </c>
      <c r="P696" s="142" t="s">
        <v>1645</v>
      </c>
    </row>
    <row r="697" spans="1:16" ht="13.5" thickBot="1" x14ac:dyDescent="0.25">
      <c r="A697" s="131" t="str">
        <f t="shared" si="60"/>
        <v> AOEB 3 </v>
      </c>
      <c r="B697" s="16" t="str">
        <f t="shared" si="61"/>
        <v>I</v>
      </c>
      <c r="C697" s="131">
        <f t="shared" si="62"/>
        <v>49223.646999999997</v>
      </c>
      <c r="D697" s="12" t="str">
        <f t="shared" si="63"/>
        <v>vis</v>
      </c>
      <c r="E697" s="139" t="e">
        <f>VLOOKUP(C697,'Active 1'!C$21:E$973,3,FALSE)</f>
        <v>#N/A</v>
      </c>
      <c r="F697" s="16" t="s">
        <v>1907</v>
      </c>
      <c r="G697" s="12" t="str">
        <f t="shared" si="64"/>
        <v>49223.647</v>
      </c>
      <c r="H697" s="131">
        <f t="shared" si="65"/>
        <v>-3495</v>
      </c>
      <c r="I697" s="140" t="s">
        <v>1671</v>
      </c>
      <c r="J697" s="141" t="s">
        <v>1672</v>
      </c>
      <c r="K697" s="140">
        <v>-3495</v>
      </c>
      <c r="L697" s="140" t="s">
        <v>1673</v>
      </c>
      <c r="M697" s="141" t="s">
        <v>2324</v>
      </c>
      <c r="N697" s="141"/>
      <c r="O697" s="142" t="s">
        <v>621</v>
      </c>
      <c r="P697" s="142" t="s">
        <v>1645</v>
      </c>
    </row>
    <row r="698" spans="1:16" ht="13.5" thickBot="1" x14ac:dyDescent="0.25">
      <c r="A698" s="131" t="str">
        <f t="shared" si="60"/>
        <v> AOEB 3 </v>
      </c>
      <c r="B698" s="16" t="str">
        <f t="shared" si="61"/>
        <v>I</v>
      </c>
      <c r="C698" s="131">
        <f t="shared" si="62"/>
        <v>49240.616000000002</v>
      </c>
      <c r="D698" s="12" t="str">
        <f t="shared" si="63"/>
        <v>vis</v>
      </c>
      <c r="E698" s="139" t="e">
        <f>VLOOKUP(C698,'Active 1'!C$21:E$973,3,FALSE)</f>
        <v>#N/A</v>
      </c>
      <c r="F698" s="16" t="s">
        <v>1907</v>
      </c>
      <c r="G698" s="12" t="str">
        <f t="shared" si="64"/>
        <v>49240.616</v>
      </c>
      <c r="H698" s="131">
        <f t="shared" si="65"/>
        <v>-3468</v>
      </c>
      <c r="I698" s="140" t="s">
        <v>1674</v>
      </c>
      <c r="J698" s="141" t="s">
        <v>1675</v>
      </c>
      <c r="K698" s="140">
        <v>-3468</v>
      </c>
      <c r="L698" s="140" t="s">
        <v>1676</v>
      </c>
      <c r="M698" s="141" t="s">
        <v>2324</v>
      </c>
      <c r="N698" s="141"/>
      <c r="O698" s="142" t="s">
        <v>132</v>
      </c>
      <c r="P698" s="142" t="s">
        <v>1645</v>
      </c>
    </row>
    <row r="699" spans="1:16" ht="13.5" thickBot="1" x14ac:dyDescent="0.25">
      <c r="A699" s="131" t="str">
        <f t="shared" si="60"/>
        <v> AOEB 3 </v>
      </c>
      <c r="B699" s="16" t="str">
        <f t="shared" si="61"/>
        <v>I</v>
      </c>
      <c r="C699" s="131">
        <f t="shared" si="62"/>
        <v>49270.811000000002</v>
      </c>
      <c r="D699" s="12" t="str">
        <f t="shared" si="63"/>
        <v>vis</v>
      </c>
      <c r="E699" s="139" t="e">
        <f>VLOOKUP(C699,'Active 1'!C$21:E$973,3,FALSE)</f>
        <v>#N/A</v>
      </c>
      <c r="F699" s="16" t="s">
        <v>1907</v>
      </c>
      <c r="G699" s="12" t="str">
        <f t="shared" si="64"/>
        <v>49270.811</v>
      </c>
      <c r="H699" s="131">
        <f t="shared" si="65"/>
        <v>-3420</v>
      </c>
      <c r="I699" s="140" t="s">
        <v>1677</v>
      </c>
      <c r="J699" s="141" t="s">
        <v>1678</v>
      </c>
      <c r="K699" s="140">
        <v>-3420</v>
      </c>
      <c r="L699" s="140" t="s">
        <v>1679</v>
      </c>
      <c r="M699" s="141" t="s">
        <v>2324</v>
      </c>
      <c r="N699" s="141"/>
      <c r="O699" s="142" t="s">
        <v>3899</v>
      </c>
      <c r="P699" s="142" t="s">
        <v>1645</v>
      </c>
    </row>
    <row r="700" spans="1:16" ht="13.5" thickBot="1" x14ac:dyDescent="0.25">
      <c r="A700" s="131" t="str">
        <f t="shared" si="60"/>
        <v> AOEB 3 </v>
      </c>
      <c r="B700" s="16" t="str">
        <f t="shared" si="61"/>
        <v>I</v>
      </c>
      <c r="C700" s="131">
        <f t="shared" si="62"/>
        <v>49296.595999999998</v>
      </c>
      <c r="D700" s="12" t="str">
        <f t="shared" si="63"/>
        <v>vis</v>
      </c>
      <c r="E700" s="139" t="e">
        <f>VLOOKUP(C700,'Active 1'!C$21:E$973,3,FALSE)</f>
        <v>#N/A</v>
      </c>
      <c r="F700" s="16" t="s">
        <v>1907</v>
      </c>
      <c r="G700" s="12" t="str">
        <f t="shared" si="64"/>
        <v>49296.596</v>
      </c>
      <c r="H700" s="131">
        <f t="shared" si="65"/>
        <v>-3379</v>
      </c>
      <c r="I700" s="140" t="s">
        <v>1680</v>
      </c>
      <c r="J700" s="141" t="s">
        <v>1681</v>
      </c>
      <c r="K700" s="140">
        <v>-3379</v>
      </c>
      <c r="L700" s="140" t="s">
        <v>1682</v>
      </c>
      <c r="M700" s="141" t="s">
        <v>2324</v>
      </c>
      <c r="N700" s="141"/>
      <c r="O700" s="142" t="s">
        <v>1683</v>
      </c>
      <c r="P700" s="142" t="s">
        <v>1645</v>
      </c>
    </row>
    <row r="701" spans="1:16" ht="13.5" thickBot="1" x14ac:dyDescent="0.25">
      <c r="A701" s="131" t="str">
        <f t="shared" si="60"/>
        <v> AOEB 3 </v>
      </c>
      <c r="B701" s="16" t="str">
        <f t="shared" si="61"/>
        <v>I</v>
      </c>
      <c r="C701" s="131">
        <f t="shared" si="62"/>
        <v>49333.699000000001</v>
      </c>
      <c r="D701" s="12" t="str">
        <f t="shared" si="63"/>
        <v>vis</v>
      </c>
      <c r="E701" s="139" t="e">
        <f>VLOOKUP(C701,'Active 1'!C$21:E$973,3,FALSE)</f>
        <v>#N/A</v>
      </c>
      <c r="F701" s="16" t="s">
        <v>1907</v>
      </c>
      <c r="G701" s="12" t="str">
        <f t="shared" si="64"/>
        <v>49333.699</v>
      </c>
      <c r="H701" s="131">
        <f t="shared" si="65"/>
        <v>-3320</v>
      </c>
      <c r="I701" s="140" t="s">
        <v>1684</v>
      </c>
      <c r="J701" s="141" t="s">
        <v>1685</v>
      </c>
      <c r="K701" s="140">
        <v>-3320</v>
      </c>
      <c r="L701" s="140" t="s">
        <v>1525</v>
      </c>
      <c r="M701" s="141" t="s">
        <v>2324</v>
      </c>
      <c r="N701" s="141"/>
      <c r="O701" s="142" t="s">
        <v>3899</v>
      </c>
      <c r="P701" s="142" t="s">
        <v>1645</v>
      </c>
    </row>
    <row r="702" spans="1:16" ht="13.5" thickBot="1" x14ac:dyDescent="0.25">
      <c r="A702" s="131" t="str">
        <f t="shared" si="60"/>
        <v> AOEB 3 </v>
      </c>
      <c r="B702" s="16" t="str">
        <f t="shared" si="61"/>
        <v>I</v>
      </c>
      <c r="C702" s="131">
        <f t="shared" si="62"/>
        <v>49347.535000000003</v>
      </c>
      <c r="D702" s="12" t="str">
        <f t="shared" si="63"/>
        <v>vis</v>
      </c>
      <c r="E702" s="139" t="e">
        <f>VLOOKUP(C702,'Active 1'!C$21:E$973,3,FALSE)</f>
        <v>#N/A</v>
      </c>
      <c r="F702" s="16" t="s">
        <v>1907</v>
      </c>
      <c r="G702" s="12" t="str">
        <f t="shared" si="64"/>
        <v>49347.535</v>
      </c>
      <c r="H702" s="131">
        <f t="shared" si="65"/>
        <v>-3298</v>
      </c>
      <c r="I702" s="140" t="s">
        <v>1686</v>
      </c>
      <c r="J702" s="141" t="s">
        <v>1687</v>
      </c>
      <c r="K702" s="140">
        <v>-3298</v>
      </c>
      <c r="L702" s="140" t="s">
        <v>1688</v>
      </c>
      <c r="M702" s="141" t="s">
        <v>2324</v>
      </c>
      <c r="N702" s="141"/>
      <c r="O702" s="142" t="s">
        <v>3899</v>
      </c>
      <c r="P702" s="142" t="s">
        <v>1645</v>
      </c>
    </row>
    <row r="703" spans="1:16" ht="13.5" thickBot="1" x14ac:dyDescent="0.25">
      <c r="A703" s="131" t="str">
        <f t="shared" si="60"/>
        <v>OEJV 0060 </v>
      </c>
      <c r="B703" s="16" t="str">
        <f t="shared" si="61"/>
        <v>I</v>
      </c>
      <c r="C703" s="131">
        <f t="shared" si="62"/>
        <v>49537.470999999998</v>
      </c>
      <c r="D703" s="12" t="str">
        <f t="shared" si="63"/>
        <v>vis</v>
      </c>
      <c r="E703" s="139" t="e">
        <f>VLOOKUP(C703,'Active 1'!C$21:E$973,3,FALSE)</f>
        <v>#N/A</v>
      </c>
      <c r="F703" s="16" t="s">
        <v>1907</v>
      </c>
      <c r="G703" s="12" t="str">
        <f t="shared" si="64"/>
        <v>49537.471</v>
      </c>
      <c r="H703" s="131">
        <f t="shared" si="65"/>
        <v>-2996</v>
      </c>
      <c r="I703" s="140" t="s">
        <v>1689</v>
      </c>
      <c r="J703" s="141" t="s">
        <v>1690</v>
      </c>
      <c r="K703" s="140">
        <v>-2996</v>
      </c>
      <c r="L703" s="140" t="s">
        <v>1691</v>
      </c>
      <c r="M703" s="141" t="s">
        <v>2324</v>
      </c>
      <c r="N703" s="141"/>
      <c r="O703" s="142" t="s">
        <v>1692</v>
      </c>
      <c r="P703" s="143" t="s">
        <v>1693</v>
      </c>
    </row>
    <row r="704" spans="1:16" ht="13.5" thickBot="1" x14ac:dyDescent="0.25">
      <c r="A704" s="131" t="str">
        <f t="shared" si="60"/>
        <v> BRNO 31 </v>
      </c>
      <c r="B704" s="16" t="str">
        <f t="shared" si="61"/>
        <v>I</v>
      </c>
      <c r="C704" s="131">
        <f t="shared" si="62"/>
        <v>49537.470999999998</v>
      </c>
      <c r="D704" s="12" t="str">
        <f t="shared" si="63"/>
        <v>vis</v>
      </c>
      <c r="E704" s="139" t="e">
        <f>VLOOKUP(C704,'Active 1'!C$21:E$973,3,FALSE)</f>
        <v>#N/A</v>
      </c>
      <c r="F704" s="16" t="s">
        <v>1907</v>
      </c>
      <c r="G704" s="12" t="str">
        <f t="shared" si="64"/>
        <v>49537.471</v>
      </c>
      <c r="H704" s="131">
        <f t="shared" si="65"/>
        <v>-2996</v>
      </c>
      <c r="I704" s="140" t="s">
        <v>1689</v>
      </c>
      <c r="J704" s="141" t="s">
        <v>1690</v>
      </c>
      <c r="K704" s="140">
        <v>-2996</v>
      </c>
      <c r="L704" s="140" t="s">
        <v>1691</v>
      </c>
      <c r="M704" s="141" t="s">
        <v>2324</v>
      </c>
      <c r="N704" s="141"/>
      <c r="O704" s="142" t="s">
        <v>1390</v>
      </c>
      <c r="P704" s="142" t="s">
        <v>1233</v>
      </c>
    </row>
    <row r="705" spans="1:16" ht="13.5" thickBot="1" x14ac:dyDescent="0.25">
      <c r="A705" s="131" t="str">
        <f t="shared" si="60"/>
        <v> BRNO 31 </v>
      </c>
      <c r="B705" s="16" t="str">
        <f t="shared" si="61"/>
        <v>I</v>
      </c>
      <c r="C705" s="131">
        <f t="shared" si="62"/>
        <v>49537.472999999998</v>
      </c>
      <c r="D705" s="12" t="str">
        <f t="shared" si="63"/>
        <v>vis</v>
      </c>
      <c r="E705" s="139" t="e">
        <f>VLOOKUP(C705,'Active 1'!C$21:E$973,3,FALSE)</f>
        <v>#N/A</v>
      </c>
      <c r="F705" s="16" t="s">
        <v>1907</v>
      </c>
      <c r="G705" s="12" t="str">
        <f t="shared" si="64"/>
        <v>49537.473</v>
      </c>
      <c r="H705" s="131">
        <f t="shared" si="65"/>
        <v>-2996</v>
      </c>
      <c r="I705" s="140" t="s">
        <v>1694</v>
      </c>
      <c r="J705" s="141" t="s">
        <v>1695</v>
      </c>
      <c r="K705" s="140">
        <v>-2996</v>
      </c>
      <c r="L705" s="140" t="s">
        <v>1682</v>
      </c>
      <c r="M705" s="141" t="s">
        <v>2324</v>
      </c>
      <c r="N705" s="141"/>
      <c r="O705" s="142" t="s">
        <v>1696</v>
      </c>
      <c r="P705" s="142" t="s">
        <v>1233</v>
      </c>
    </row>
    <row r="706" spans="1:16" ht="13.5" thickBot="1" x14ac:dyDescent="0.25">
      <c r="A706" s="131" t="str">
        <f t="shared" si="60"/>
        <v> BRNO 31 </v>
      </c>
      <c r="B706" s="16" t="str">
        <f t="shared" si="61"/>
        <v>I</v>
      </c>
      <c r="C706" s="131">
        <f t="shared" si="62"/>
        <v>49537.474000000002</v>
      </c>
      <c r="D706" s="12" t="str">
        <f t="shared" si="63"/>
        <v>vis</v>
      </c>
      <c r="E706" s="139" t="e">
        <f>VLOOKUP(C706,'Active 1'!C$21:E$973,3,FALSE)</f>
        <v>#N/A</v>
      </c>
      <c r="F706" s="16" t="s">
        <v>1907</v>
      </c>
      <c r="G706" s="12" t="str">
        <f t="shared" si="64"/>
        <v>49537.474</v>
      </c>
      <c r="H706" s="131">
        <f t="shared" si="65"/>
        <v>-2996</v>
      </c>
      <c r="I706" s="140" t="s">
        <v>1697</v>
      </c>
      <c r="J706" s="141" t="s">
        <v>1698</v>
      </c>
      <c r="K706" s="140">
        <v>-2996</v>
      </c>
      <c r="L706" s="140" t="s">
        <v>1679</v>
      </c>
      <c r="M706" s="141" t="s">
        <v>2324</v>
      </c>
      <c r="N706" s="141"/>
      <c r="O706" s="142" t="s">
        <v>1699</v>
      </c>
      <c r="P706" s="142" t="s">
        <v>1233</v>
      </c>
    </row>
    <row r="707" spans="1:16" ht="13.5" thickBot="1" x14ac:dyDescent="0.25">
      <c r="A707" s="131" t="str">
        <f t="shared" si="60"/>
        <v> BRNO 31 </v>
      </c>
      <c r="B707" s="16" t="str">
        <f t="shared" si="61"/>
        <v>I</v>
      </c>
      <c r="C707" s="131">
        <f t="shared" si="62"/>
        <v>49537.474999999999</v>
      </c>
      <c r="D707" s="12" t="str">
        <f t="shared" si="63"/>
        <v>vis</v>
      </c>
      <c r="E707" s="139" t="e">
        <f>VLOOKUP(C707,'Active 1'!C$21:E$973,3,FALSE)</f>
        <v>#N/A</v>
      </c>
      <c r="F707" s="16" t="s">
        <v>1907</v>
      </c>
      <c r="G707" s="12" t="str">
        <f t="shared" si="64"/>
        <v>49537.475</v>
      </c>
      <c r="H707" s="131">
        <f t="shared" si="65"/>
        <v>-2996</v>
      </c>
      <c r="I707" s="140" t="s">
        <v>1700</v>
      </c>
      <c r="J707" s="141" t="s">
        <v>1701</v>
      </c>
      <c r="K707" s="140">
        <v>-2996</v>
      </c>
      <c r="L707" s="140" t="s">
        <v>1702</v>
      </c>
      <c r="M707" s="141" t="s">
        <v>2324</v>
      </c>
      <c r="N707" s="141"/>
      <c r="O707" s="142" t="s">
        <v>1703</v>
      </c>
      <c r="P707" s="142" t="s">
        <v>1233</v>
      </c>
    </row>
    <row r="708" spans="1:16" ht="13.5" thickBot="1" x14ac:dyDescent="0.25">
      <c r="A708" s="131" t="str">
        <f t="shared" si="60"/>
        <v> BRNO 31 </v>
      </c>
      <c r="B708" s="16" t="str">
        <f t="shared" si="61"/>
        <v>I</v>
      </c>
      <c r="C708" s="131">
        <f t="shared" si="62"/>
        <v>49542.498</v>
      </c>
      <c r="D708" s="12" t="str">
        <f t="shared" si="63"/>
        <v>vis</v>
      </c>
      <c r="E708" s="139" t="e">
        <f>VLOOKUP(C708,'Active 1'!C$21:E$973,3,FALSE)</f>
        <v>#N/A</v>
      </c>
      <c r="F708" s="16" t="s">
        <v>1907</v>
      </c>
      <c r="G708" s="12" t="str">
        <f t="shared" si="64"/>
        <v>49542.498</v>
      </c>
      <c r="H708" s="131">
        <f t="shared" si="65"/>
        <v>-2988</v>
      </c>
      <c r="I708" s="140" t="s">
        <v>1704</v>
      </c>
      <c r="J708" s="141" t="s">
        <v>1705</v>
      </c>
      <c r="K708" s="140">
        <v>-2988</v>
      </c>
      <c r="L708" s="140" t="s">
        <v>1676</v>
      </c>
      <c r="M708" s="141" t="s">
        <v>2324</v>
      </c>
      <c r="N708" s="141"/>
      <c r="O708" s="142" t="s">
        <v>1696</v>
      </c>
      <c r="P708" s="142" t="s">
        <v>1233</v>
      </c>
    </row>
    <row r="709" spans="1:16" ht="13.5" thickBot="1" x14ac:dyDescent="0.25">
      <c r="A709" s="131" t="str">
        <f t="shared" si="60"/>
        <v>OEJV 0060 </v>
      </c>
      <c r="B709" s="16" t="str">
        <f t="shared" si="61"/>
        <v>I</v>
      </c>
      <c r="C709" s="131">
        <f t="shared" si="62"/>
        <v>49547.535000000003</v>
      </c>
      <c r="D709" s="12" t="str">
        <f t="shared" si="63"/>
        <v>vis</v>
      </c>
      <c r="E709" s="139" t="e">
        <f>VLOOKUP(C709,'Active 1'!C$21:E$973,3,FALSE)</f>
        <v>#N/A</v>
      </c>
      <c r="F709" s="16" t="s">
        <v>1907</v>
      </c>
      <c r="G709" s="12" t="str">
        <f t="shared" si="64"/>
        <v>49547.535</v>
      </c>
      <c r="H709" s="131">
        <f t="shared" si="65"/>
        <v>-2980</v>
      </c>
      <c r="I709" s="140" t="s">
        <v>1706</v>
      </c>
      <c r="J709" s="141" t="s">
        <v>1707</v>
      </c>
      <c r="K709" s="140">
        <v>-2980</v>
      </c>
      <c r="L709" s="140" t="s">
        <v>1412</v>
      </c>
      <c r="M709" s="141" t="s">
        <v>2324</v>
      </c>
      <c r="N709" s="141"/>
      <c r="O709" s="142" t="s">
        <v>1692</v>
      </c>
      <c r="P709" s="143" t="s">
        <v>1693</v>
      </c>
    </row>
    <row r="710" spans="1:16" ht="13.5" thickBot="1" x14ac:dyDescent="0.25">
      <c r="A710" s="131" t="str">
        <f t="shared" si="60"/>
        <v> BRNO 31 </v>
      </c>
      <c r="B710" s="16" t="str">
        <f t="shared" si="61"/>
        <v>I</v>
      </c>
      <c r="C710" s="131">
        <f t="shared" si="62"/>
        <v>49554.449000000001</v>
      </c>
      <c r="D710" s="12" t="str">
        <f t="shared" si="63"/>
        <v>vis</v>
      </c>
      <c r="E710" s="139" t="e">
        <f>VLOOKUP(C710,'Active 1'!C$21:E$973,3,FALSE)</f>
        <v>#N/A</v>
      </c>
      <c r="F710" s="16" t="s">
        <v>1907</v>
      </c>
      <c r="G710" s="12" t="str">
        <f t="shared" si="64"/>
        <v>49554.449</v>
      </c>
      <c r="H710" s="131">
        <f t="shared" si="65"/>
        <v>-2969</v>
      </c>
      <c r="I710" s="140" t="s">
        <v>1708</v>
      </c>
      <c r="J710" s="141" t="s">
        <v>1709</v>
      </c>
      <c r="K710" s="140">
        <v>-2969</v>
      </c>
      <c r="L710" s="140" t="s">
        <v>1710</v>
      </c>
      <c r="M710" s="141" t="s">
        <v>2324</v>
      </c>
      <c r="N710" s="141"/>
      <c r="O710" s="142" t="s">
        <v>1696</v>
      </c>
      <c r="P710" s="142" t="s">
        <v>1233</v>
      </c>
    </row>
    <row r="711" spans="1:16" ht="13.5" thickBot="1" x14ac:dyDescent="0.25">
      <c r="A711" s="131" t="str">
        <f t="shared" si="60"/>
        <v> BRNO 31 </v>
      </c>
      <c r="B711" s="16" t="str">
        <f t="shared" si="61"/>
        <v>I</v>
      </c>
      <c r="C711" s="131">
        <f t="shared" si="62"/>
        <v>49554.453000000001</v>
      </c>
      <c r="D711" s="12" t="str">
        <f t="shared" si="63"/>
        <v>vis</v>
      </c>
      <c r="E711" s="139" t="e">
        <f>VLOOKUP(C711,'Active 1'!C$21:E$973,3,FALSE)</f>
        <v>#N/A</v>
      </c>
      <c r="F711" s="16" t="s">
        <v>1907</v>
      </c>
      <c r="G711" s="12" t="str">
        <f t="shared" si="64"/>
        <v>49554.453</v>
      </c>
      <c r="H711" s="131">
        <f t="shared" si="65"/>
        <v>-2969</v>
      </c>
      <c r="I711" s="140" t="s">
        <v>1711</v>
      </c>
      <c r="J711" s="141" t="s">
        <v>1712</v>
      </c>
      <c r="K711" s="140">
        <v>-2969</v>
      </c>
      <c r="L711" s="140" t="s">
        <v>1412</v>
      </c>
      <c r="M711" s="141" t="s">
        <v>2324</v>
      </c>
      <c r="N711" s="141"/>
      <c r="O711" s="142" t="s">
        <v>1703</v>
      </c>
      <c r="P711" s="142" t="s">
        <v>1233</v>
      </c>
    </row>
    <row r="712" spans="1:16" ht="13.5" thickBot="1" x14ac:dyDescent="0.25">
      <c r="A712" s="131" t="str">
        <f t="shared" si="60"/>
        <v>OEJV 0060 </v>
      </c>
      <c r="B712" s="16" t="str">
        <f t="shared" si="61"/>
        <v>I</v>
      </c>
      <c r="C712" s="131">
        <f t="shared" si="62"/>
        <v>49559.478999999999</v>
      </c>
      <c r="D712" s="12" t="str">
        <f t="shared" si="63"/>
        <v>vis</v>
      </c>
      <c r="E712" s="139" t="e">
        <f>VLOOKUP(C712,'Active 1'!C$21:E$973,3,FALSE)</f>
        <v>#N/A</v>
      </c>
      <c r="F712" s="16" t="s">
        <v>1907</v>
      </c>
      <c r="G712" s="12" t="str">
        <f t="shared" si="64"/>
        <v>49559.479</v>
      </c>
      <c r="H712" s="131">
        <f t="shared" si="65"/>
        <v>-2961</v>
      </c>
      <c r="I712" s="140" t="s">
        <v>1713</v>
      </c>
      <c r="J712" s="141" t="s">
        <v>1714</v>
      </c>
      <c r="K712" s="140">
        <v>-2961</v>
      </c>
      <c r="L712" s="140" t="s">
        <v>1676</v>
      </c>
      <c r="M712" s="141" t="s">
        <v>2324</v>
      </c>
      <c r="N712" s="141"/>
      <c r="O712" s="142" t="s">
        <v>1692</v>
      </c>
      <c r="P712" s="143" t="s">
        <v>1693</v>
      </c>
    </row>
    <row r="713" spans="1:16" ht="13.5" thickBot="1" x14ac:dyDescent="0.25">
      <c r="A713" s="131" t="str">
        <f t="shared" si="60"/>
        <v>OEJV 0060 </v>
      </c>
      <c r="B713" s="16" t="str">
        <f t="shared" si="61"/>
        <v>I</v>
      </c>
      <c r="C713" s="131">
        <f t="shared" si="62"/>
        <v>49564.512000000002</v>
      </c>
      <c r="D713" s="12" t="str">
        <f t="shared" si="63"/>
        <v>vis</v>
      </c>
      <c r="E713" s="139" t="e">
        <f>VLOOKUP(C713,'Active 1'!C$21:E$973,3,FALSE)</f>
        <v>#N/A</v>
      </c>
      <c r="F713" s="16" t="s">
        <v>1907</v>
      </c>
      <c r="G713" s="12" t="str">
        <f t="shared" si="64"/>
        <v>49564.512</v>
      </c>
      <c r="H713" s="131">
        <f t="shared" si="65"/>
        <v>-2953</v>
      </c>
      <c r="I713" s="140" t="s">
        <v>1715</v>
      </c>
      <c r="J713" s="141" t="s">
        <v>1716</v>
      </c>
      <c r="K713" s="140">
        <v>-2953</v>
      </c>
      <c r="L713" s="140" t="s">
        <v>1710</v>
      </c>
      <c r="M713" s="141" t="s">
        <v>2324</v>
      </c>
      <c r="N713" s="141"/>
      <c r="O713" s="142" t="s">
        <v>1692</v>
      </c>
      <c r="P713" s="143" t="s">
        <v>1693</v>
      </c>
    </row>
    <row r="714" spans="1:16" ht="13.5" thickBot="1" x14ac:dyDescent="0.25">
      <c r="A714" s="131" t="str">
        <f t="shared" si="60"/>
        <v>OEJV 0060 </v>
      </c>
      <c r="B714" s="16" t="str">
        <f t="shared" si="61"/>
        <v>I</v>
      </c>
      <c r="C714" s="131">
        <f t="shared" si="62"/>
        <v>49569.538999999997</v>
      </c>
      <c r="D714" s="12" t="str">
        <f t="shared" si="63"/>
        <v>vis</v>
      </c>
      <c r="E714" s="139" t="e">
        <f>VLOOKUP(C714,'Active 1'!C$21:E$973,3,FALSE)</f>
        <v>#N/A</v>
      </c>
      <c r="F714" s="16" t="s">
        <v>1907</v>
      </c>
      <c r="G714" s="12" t="str">
        <f t="shared" si="64"/>
        <v>49569.539</v>
      </c>
      <c r="H714" s="131">
        <f t="shared" si="65"/>
        <v>-2945</v>
      </c>
      <c r="I714" s="140" t="s">
        <v>1717</v>
      </c>
      <c r="J714" s="141" t="s">
        <v>1718</v>
      </c>
      <c r="K714" s="140">
        <v>-2945</v>
      </c>
      <c r="L714" s="140" t="s">
        <v>1719</v>
      </c>
      <c r="M714" s="141" t="s">
        <v>2324</v>
      </c>
      <c r="N714" s="141"/>
      <c r="O714" s="142" t="s">
        <v>1692</v>
      </c>
      <c r="P714" s="143" t="s">
        <v>1693</v>
      </c>
    </row>
    <row r="715" spans="1:16" ht="13.5" thickBot="1" x14ac:dyDescent="0.25">
      <c r="A715" s="131" t="str">
        <f t="shared" ref="A715:A778" si="66">P715</f>
        <v>OEJV 0060 </v>
      </c>
      <c r="B715" s="16" t="str">
        <f t="shared" ref="B715:B778" si="67">IF(H715=INT(H715),"I","II")</f>
        <v>I</v>
      </c>
      <c r="C715" s="131">
        <f t="shared" ref="C715:C778" si="68">1*G715</f>
        <v>49574.576000000001</v>
      </c>
      <c r="D715" s="12" t="str">
        <f t="shared" ref="D715:D778" si="69">VLOOKUP(F715,I$1:J$5,2,FALSE)</f>
        <v>vis</v>
      </c>
      <c r="E715" s="139" t="e">
        <f>VLOOKUP(C715,'Active 1'!C$21:E$973,3,FALSE)</f>
        <v>#N/A</v>
      </c>
      <c r="F715" s="16" t="s">
        <v>1907</v>
      </c>
      <c r="G715" s="12" t="str">
        <f t="shared" ref="G715:G778" si="70">MID(I715,3,LEN(I715)-3)</f>
        <v>49574.576</v>
      </c>
      <c r="H715" s="131">
        <f t="shared" ref="H715:H778" si="71">1*K715</f>
        <v>-2937</v>
      </c>
      <c r="I715" s="140" t="s">
        <v>1720</v>
      </c>
      <c r="J715" s="141" t="s">
        <v>1721</v>
      </c>
      <c r="K715" s="140">
        <v>-2937</v>
      </c>
      <c r="L715" s="140" t="s">
        <v>1525</v>
      </c>
      <c r="M715" s="141" t="s">
        <v>2324</v>
      </c>
      <c r="N715" s="141"/>
      <c r="O715" s="142" t="s">
        <v>1692</v>
      </c>
      <c r="P715" s="143" t="s">
        <v>1693</v>
      </c>
    </row>
    <row r="716" spans="1:16" ht="13.5" thickBot="1" x14ac:dyDescent="0.25">
      <c r="A716" s="131" t="str">
        <f t="shared" si="66"/>
        <v>OEJV 0060 </v>
      </c>
      <c r="B716" s="16" t="str">
        <f t="shared" si="67"/>
        <v>I</v>
      </c>
      <c r="C716" s="131">
        <f t="shared" si="68"/>
        <v>49581.487999999998</v>
      </c>
      <c r="D716" s="12" t="str">
        <f t="shared" si="69"/>
        <v>vis</v>
      </c>
      <c r="E716" s="139" t="e">
        <f>VLOOKUP(C716,'Active 1'!C$21:E$973,3,FALSE)</f>
        <v>#N/A</v>
      </c>
      <c r="F716" s="16" t="s">
        <v>1907</v>
      </c>
      <c r="G716" s="12" t="str">
        <f t="shared" si="70"/>
        <v>49581.488</v>
      </c>
      <c r="H716" s="131">
        <f t="shared" si="71"/>
        <v>-2926</v>
      </c>
      <c r="I716" s="140" t="s">
        <v>1722</v>
      </c>
      <c r="J716" s="141" t="s">
        <v>1723</v>
      </c>
      <c r="K716" s="140">
        <v>-2926</v>
      </c>
      <c r="L716" s="140" t="s">
        <v>1719</v>
      </c>
      <c r="M716" s="141" t="s">
        <v>2324</v>
      </c>
      <c r="N716" s="141"/>
      <c r="O716" s="142" t="s">
        <v>1692</v>
      </c>
      <c r="P716" s="143" t="s">
        <v>1693</v>
      </c>
    </row>
    <row r="717" spans="1:16" ht="13.5" thickBot="1" x14ac:dyDescent="0.25">
      <c r="A717" s="131" t="str">
        <f t="shared" si="66"/>
        <v>OEJV 0060 </v>
      </c>
      <c r="B717" s="16" t="str">
        <f t="shared" si="67"/>
        <v>I</v>
      </c>
      <c r="C717" s="131">
        <f t="shared" si="68"/>
        <v>49591.559000000001</v>
      </c>
      <c r="D717" s="12" t="str">
        <f t="shared" si="69"/>
        <v>vis</v>
      </c>
      <c r="E717" s="139" t="e">
        <f>VLOOKUP(C717,'Active 1'!C$21:E$973,3,FALSE)</f>
        <v>#N/A</v>
      </c>
      <c r="F717" s="16" t="s">
        <v>1907</v>
      </c>
      <c r="G717" s="12" t="str">
        <f t="shared" si="70"/>
        <v>49591.559</v>
      </c>
      <c r="H717" s="131">
        <f t="shared" si="71"/>
        <v>-2910</v>
      </c>
      <c r="I717" s="140" t="s">
        <v>1724</v>
      </c>
      <c r="J717" s="141" t="s">
        <v>1725</v>
      </c>
      <c r="K717" s="140">
        <v>-2910</v>
      </c>
      <c r="L717" s="140" t="s">
        <v>1412</v>
      </c>
      <c r="M717" s="141" t="s">
        <v>2324</v>
      </c>
      <c r="N717" s="141"/>
      <c r="O717" s="142" t="s">
        <v>1692</v>
      </c>
      <c r="P717" s="143" t="s">
        <v>1693</v>
      </c>
    </row>
    <row r="718" spans="1:16" ht="13.5" thickBot="1" x14ac:dyDescent="0.25">
      <c r="A718" s="131" t="str">
        <f t="shared" si="66"/>
        <v> BRNO 31 </v>
      </c>
      <c r="B718" s="16" t="str">
        <f t="shared" si="67"/>
        <v>I</v>
      </c>
      <c r="C718" s="131">
        <f t="shared" si="68"/>
        <v>49600.358999999997</v>
      </c>
      <c r="D718" s="12" t="str">
        <f t="shared" si="69"/>
        <v>vis</v>
      </c>
      <c r="E718" s="139" t="e">
        <f>VLOOKUP(C718,'Active 1'!C$21:E$973,3,FALSE)</f>
        <v>#N/A</v>
      </c>
      <c r="F718" s="16" t="s">
        <v>1907</v>
      </c>
      <c r="G718" s="12" t="str">
        <f t="shared" si="70"/>
        <v>49600.359</v>
      </c>
      <c r="H718" s="131">
        <f t="shared" si="71"/>
        <v>-2896</v>
      </c>
      <c r="I718" s="140" t="s">
        <v>1726</v>
      </c>
      <c r="J718" s="141" t="s">
        <v>1727</v>
      </c>
      <c r="K718" s="140">
        <v>-2896</v>
      </c>
      <c r="L718" s="140" t="s">
        <v>1676</v>
      </c>
      <c r="M718" s="141" t="s">
        <v>2324</v>
      </c>
      <c r="N718" s="141"/>
      <c r="O718" s="142" t="s">
        <v>1658</v>
      </c>
      <c r="P718" s="142" t="s">
        <v>1233</v>
      </c>
    </row>
    <row r="719" spans="1:16" ht="13.5" thickBot="1" x14ac:dyDescent="0.25">
      <c r="A719" s="131" t="str">
        <f t="shared" si="66"/>
        <v>OEJV 0060 </v>
      </c>
      <c r="B719" s="16" t="str">
        <f t="shared" si="67"/>
        <v>I</v>
      </c>
      <c r="C719" s="131">
        <f t="shared" si="68"/>
        <v>49605.391000000003</v>
      </c>
      <c r="D719" s="12" t="str">
        <f t="shared" si="69"/>
        <v>vis</v>
      </c>
      <c r="E719" s="139" t="e">
        <f>VLOOKUP(C719,'Active 1'!C$21:E$973,3,FALSE)</f>
        <v>#N/A</v>
      </c>
      <c r="F719" s="16" t="s">
        <v>1907</v>
      </c>
      <c r="G719" s="12" t="str">
        <f t="shared" si="70"/>
        <v>49605.391</v>
      </c>
      <c r="H719" s="131">
        <f t="shared" si="71"/>
        <v>-2888</v>
      </c>
      <c r="I719" s="140" t="s">
        <v>1732</v>
      </c>
      <c r="J719" s="141" t="s">
        <v>1733</v>
      </c>
      <c r="K719" s="140">
        <v>-2888</v>
      </c>
      <c r="L719" s="140" t="s">
        <v>1710</v>
      </c>
      <c r="M719" s="141" t="s">
        <v>2324</v>
      </c>
      <c r="N719" s="141"/>
      <c r="O719" s="142" t="s">
        <v>1692</v>
      </c>
      <c r="P719" s="143" t="s">
        <v>1693</v>
      </c>
    </row>
    <row r="720" spans="1:16" ht="13.5" thickBot="1" x14ac:dyDescent="0.25">
      <c r="A720" s="131" t="str">
        <f t="shared" si="66"/>
        <v>OEJV 0060 </v>
      </c>
      <c r="B720" s="16" t="str">
        <f t="shared" si="67"/>
        <v>I</v>
      </c>
      <c r="C720" s="131">
        <f t="shared" si="68"/>
        <v>49612.305999999997</v>
      </c>
      <c r="D720" s="12" t="str">
        <f t="shared" si="69"/>
        <v>vis</v>
      </c>
      <c r="E720" s="139" t="e">
        <f>VLOOKUP(C720,'Active 1'!C$21:E$973,3,FALSE)</f>
        <v>#N/A</v>
      </c>
      <c r="F720" s="16" t="s">
        <v>1907</v>
      </c>
      <c r="G720" s="12" t="str">
        <f t="shared" si="70"/>
        <v>49612.306</v>
      </c>
      <c r="H720" s="131">
        <f t="shared" si="71"/>
        <v>-2877</v>
      </c>
      <c r="I720" s="140" t="s">
        <v>1734</v>
      </c>
      <c r="J720" s="141" t="s">
        <v>1735</v>
      </c>
      <c r="K720" s="140">
        <v>-2877</v>
      </c>
      <c r="L720" s="140" t="s">
        <v>1719</v>
      </c>
      <c r="M720" s="141" t="s">
        <v>2324</v>
      </c>
      <c r="N720" s="141"/>
      <c r="O720" s="142" t="s">
        <v>1692</v>
      </c>
      <c r="P720" s="143" t="s">
        <v>1693</v>
      </c>
    </row>
    <row r="721" spans="1:16" ht="13.5" thickBot="1" x14ac:dyDescent="0.25">
      <c r="A721" s="131" t="str">
        <f t="shared" si="66"/>
        <v>OEJV 0060 </v>
      </c>
      <c r="B721" s="16" t="str">
        <f t="shared" si="67"/>
        <v>I</v>
      </c>
      <c r="C721" s="131">
        <f t="shared" si="68"/>
        <v>49615.455999999998</v>
      </c>
      <c r="D721" s="12" t="str">
        <f t="shared" si="69"/>
        <v>vis</v>
      </c>
      <c r="E721" s="139" t="e">
        <f>VLOOKUP(C721,'Active 1'!C$21:E$973,3,FALSE)</f>
        <v>#N/A</v>
      </c>
      <c r="F721" s="16" t="s">
        <v>1907</v>
      </c>
      <c r="G721" s="12" t="str">
        <f t="shared" si="70"/>
        <v>49615.456</v>
      </c>
      <c r="H721" s="131">
        <f t="shared" si="71"/>
        <v>-2872</v>
      </c>
      <c r="I721" s="140" t="s">
        <v>1736</v>
      </c>
      <c r="J721" s="141" t="s">
        <v>1737</v>
      </c>
      <c r="K721" s="140">
        <v>-2872</v>
      </c>
      <c r="L721" s="140" t="s">
        <v>1525</v>
      </c>
      <c r="M721" s="141" t="s">
        <v>2324</v>
      </c>
      <c r="N721" s="141"/>
      <c r="O721" s="142" t="s">
        <v>1692</v>
      </c>
      <c r="P721" s="143" t="s">
        <v>1693</v>
      </c>
    </row>
    <row r="722" spans="1:16" ht="13.5" thickBot="1" x14ac:dyDescent="0.25">
      <c r="A722" s="131" t="str">
        <f t="shared" si="66"/>
        <v>OEJV 0060 </v>
      </c>
      <c r="B722" s="16" t="str">
        <f t="shared" si="67"/>
        <v>I</v>
      </c>
      <c r="C722" s="131">
        <f t="shared" si="68"/>
        <v>49618.599000000002</v>
      </c>
      <c r="D722" s="12" t="str">
        <f t="shared" si="69"/>
        <v>vis</v>
      </c>
      <c r="E722" s="139" t="e">
        <f>VLOOKUP(C722,'Active 1'!C$21:E$973,3,FALSE)</f>
        <v>#N/A</v>
      </c>
      <c r="F722" s="16" t="s">
        <v>1907</v>
      </c>
      <c r="G722" s="12" t="str">
        <f t="shared" si="70"/>
        <v>49618.599</v>
      </c>
      <c r="H722" s="131">
        <f t="shared" si="71"/>
        <v>-2867</v>
      </c>
      <c r="I722" s="140" t="s">
        <v>1738</v>
      </c>
      <c r="J722" s="141" t="s">
        <v>1739</v>
      </c>
      <c r="K722" s="140">
        <v>-2867</v>
      </c>
      <c r="L722" s="140" t="s">
        <v>1710</v>
      </c>
      <c r="M722" s="141" t="s">
        <v>2324</v>
      </c>
      <c r="N722" s="141"/>
      <c r="O722" s="142" t="s">
        <v>1692</v>
      </c>
      <c r="P722" s="143" t="s">
        <v>1693</v>
      </c>
    </row>
    <row r="723" spans="1:16" ht="13.5" thickBot="1" x14ac:dyDescent="0.25">
      <c r="A723" s="131" t="str">
        <f t="shared" si="66"/>
        <v>OEJV 0060 </v>
      </c>
      <c r="B723" s="16" t="str">
        <f t="shared" si="67"/>
        <v>I</v>
      </c>
      <c r="C723" s="131">
        <f t="shared" si="68"/>
        <v>49620.489000000001</v>
      </c>
      <c r="D723" s="12" t="str">
        <f t="shared" si="69"/>
        <v>vis</v>
      </c>
      <c r="E723" s="139" t="e">
        <f>VLOOKUP(C723,'Active 1'!C$21:E$973,3,FALSE)</f>
        <v>#N/A</v>
      </c>
      <c r="F723" s="16" t="s">
        <v>1907</v>
      </c>
      <c r="G723" s="12" t="str">
        <f t="shared" si="70"/>
        <v>49620.489</v>
      </c>
      <c r="H723" s="131">
        <f t="shared" si="71"/>
        <v>-2864</v>
      </c>
      <c r="I723" s="140" t="s">
        <v>1740</v>
      </c>
      <c r="J723" s="141" t="s">
        <v>1741</v>
      </c>
      <c r="K723" s="140">
        <v>-2864</v>
      </c>
      <c r="L723" s="140" t="s">
        <v>1691</v>
      </c>
      <c r="M723" s="141" t="s">
        <v>2324</v>
      </c>
      <c r="N723" s="141"/>
      <c r="O723" s="142" t="s">
        <v>1692</v>
      </c>
      <c r="P723" s="143" t="s">
        <v>1693</v>
      </c>
    </row>
    <row r="724" spans="1:16" ht="13.5" thickBot="1" x14ac:dyDescent="0.25">
      <c r="A724" s="131" t="str">
        <f t="shared" si="66"/>
        <v>OEJV 0060 </v>
      </c>
      <c r="B724" s="16" t="str">
        <f t="shared" si="67"/>
        <v>I</v>
      </c>
      <c r="C724" s="131">
        <f t="shared" si="68"/>
        <v>49623.635000000002</v>
      </c>
      <c r="D724" s="12" t="str">
        <f t="shared" si="69"/>
        <v>vis</v>
      </c>
      <c r="E724" s="139" t="e">
        <f>VLOOKUP(C724,'Active 1'!C$21:E$973,3,FALSE)</f>
        <v>#N/A</v>
      </c>
      <c r="F724" s="16" t="s">
        <v>1907</v>
      </c>
      <c r="G724" s="12" t="str">
        <f t="shared" si="70"/>
        <v>49623.635</v>
      </c>
      <c r="H724" s="131">
        <f t="shared" si="71"/>
        <v>-2859</v>
      </c>
      <c r="I724" s="140" t="s">
        <v>1742</v>
      </c>
      <c r="J724" s="141" t="s">
        <v>1743</v>
      </c>
      <c r="K724" s="140">
        <v>-2859</v>
      </c>
      <c r="L724" s="140" t="s">
        <v>1682</v>
      </c>
      <c r="M724" s="141" t="s">
        <v>2324</v>
      </c>
      <c r="N724" s="141"/>
      <c r="O724" s="142" t="s">
        <v>1692</v>
      </c>
      <c r="P724" s="143" t="s">
        <v>1693</v>
      </c>
    </row>
    <row r="725" spans="1:16" ht="13.5" thickBot="1" x14ac:dyDescent="0.25">
      <c r="A725" s="131" t="str">
        <f t="shared" si="66"/>
        <v>OEJV 0060 </v>
      </c>
      <c r="B725" s="16" t="str">
        <f t="shared" si="67"/>
        <v>I</v>
      </c>
      <c r="C725" s="131">
        <f t="shared" si="68"/>
        <v>49624.260999999999</v>
      </c>
      <c r="D725" s="12" t="str">
        <f t="shared" si="69"/>
        <v>vis</v>
      </c>
      <c r="E725" s="139" t="e">
        <f>VLOOKUP(C725,'Active 1'!C$21:E$973,3,FALSE)</f>
        <v>#N/A</v>
      </c>
      <c r="F725" s="16" t="s">
        <v>1907</v>
      </c>
      <c r="G725" s="12" t="str">
        <f t="shared" si="70"/>
        <v>49624.261</v>
      </c>
      <c r="H725" s="131">
        <f t="shared" si="71"/>
        <v>-2858</v>
      </c>
      <c r="I725" s="140" t="s">
        <v>1744</v>
      </c>
      <c r="J725" s="141" t="s">
        <v>1745</v>
      </c>
      <c r="K725" s="140">
        <v>-2858</v>
      </c>
      <c r="L725" s="140" t="s">
        <v>1525</v>
      </c>
      <c r="M725" s="141" t="s">
        <v>2324</v>
      </c>
      <c r="N725" s="141"/>
      <c r="O725" s="142" t="s">
        <v>1692</v>
      </c>
      <c r="P725" s="143" t="s">
        <v>1693</v>
      </c>
    </row>
    <row r="726" spans="1:16" ht="13.5" thickBot="1" x14ac:dyDescent="0.25">
      <c r="A726" s="131" t="str">
        <f t="shared" si="66"/>
        <v>OEJV 0060 </v>
      </c>
      <c r="B726" s="16" t="str">
        <f t="shared" si="67"/>
        <v>I</v>
      </c>
      <c r="C726" s="131">
        <f t="shared" si="68"/>
        <v>49625.517</v>
      </c>
      <c r="D726" s="12" t="str">
        <f t="shared" si="69"/>
        <v>vis</v>
      </c>
      <c r="E726" s="139" t="e">
        <f>VLOOKUP(C726,'Active 1'!C$21:E$973,3,FALSE)</f>
        <v>#N/A</v>
      </c>
      <c r="F726" s="16" t="s">
        <v>1907</v>
      </c>
      <c r="G726" s="12" t="str">
        <f t="shared" si="70"/>
        <v>49625.517</v>
      </c>
      <c r="H726" s="131">
        <f t="shared" si="71"/>
        <v>-2856</v>
      </c>
      <c r="I726" s="140" t="s">
        <v>1746</v>
      </c>
      <c r="J726" s="141" t="s">
        <v>1747</v>
      </c>
      <c r="K726" s="140">
        <v>-2856</v>
      </c>
      <c r="L726" s="140" t="s">
        <v>1710</v>
      </c>
      <c r="M726" s="141" t="s">
        <v>2324</v>
      </c>
      <c r="N726" s="141"/>
      <c r="O726" s="142" t="s">
        <v>1692</v>
      </c>
      <c r="P726" s="143" t="s">
        <v>1693</v>
      </c>
    </row>
    <row r="727" spans="1:16" ht="13.5" thickBot="1" x14ac:dyDescent="0.25">
      <c r="A727" s="131" t="str">
        <f t="shared" si="66"/>
        <v>OEJV 0060 </v>
      </c>
      <c r="B727" s="16" t="str">
        <f t="shared" si="67"/>
        <v>I</v>
      </c>
      <c r="C727" s="131">
        <f t="shared" si="68"/>
        <v>49630.550999999999</v>
      </c>
      <c r="D727" s="12" t="str">
        <f t="shared" si="69"/>
        <v>vis</v>
      </c>
      <c r="E727" s="139" t="e">
        <f>VLOOKUP(C727,'Active 1'!C$21:E$973,3,FALSE)</f>
        <v>#N/A</v>
      </c>
      <c r="F727" s="16" t="s">
        <v>1907</v>
      </c>
      <c r="G727" s="12" t="str">
        <f t="shared" si="70"/>
        <v>49630.551</v>
      </c>
      <c r="H727" s="131">
        <f t="shared" si="71"/>
        <v>-2848</v>
      </c>
      <c r="I727" s="140" t="s">
        <v>1748</v>
      </c>
      <c r="J727" s="141" t="s">
        <v>1749</v>
      </c>
      <c r="K727" s="140">
        <v>-2848</v>
      </c>
      <c r="L727" s="140" t="s">
        <v>1691</v>
      </c>
      <c r="M727" s="141" t="s">
        <v>2324</v>
      </c>
      <c r="N727" s="141"/>
      <c r="O727" s="142" t="s">
        <v>1692</v>
      </c>
      <c r="P727" s="143" t="s">
        <v>1693</v>
      </c>
    </row>
    <row r="728" spans="1:16" ht="13.5" thickBot="1" x14ac:dyDescent="0.25">
      <c r="A728" s="131" t="str">
        <f t="shared" si="66"/>
        <v>OEJV 0060 </v>
      </c>
      <c r="B728" s="16" t="str">
        <f t="shared" si="67"/>
        <v>I</v>
      </c>
      <c r="C728" s="131">
        <f t="shared" si="68"/>
        <v>49632.440999999999</v>
      </c>
      <c r="D728" s="12" t="str">
        <f t="shared" si="69"/>
        <v>vis</v>
      </c>
      <c r="E728" s="139" t="e">
        <f>VLOOKUP(C728,'Active 1'!C$21:E$973,3,FALSE)</f>
        <v>#N/A</v>
      </c>
      <c r="F728" s="16" t="s">
        <v>1907</v>
      </c>
      <c r="G728" s="12" t="str">
        <f t="shared" si="70"/>
        <v>49632.441</v>
      </c>
      <c r="H728" s="131">
        <f t="shared" si="71"/>
        <v>-2845</v>
      </c>
      <c r="I728" s="140" t="s">
        <v>1750</v>
      </c>
      <c r="J728" s="141" t="s">
        <v>1751</v>
      </c>
      <c r="K728" s="140">
        <v>-2845</v>
      </c>
      <c r="L728" s="140" t="s">
        <v>1679</v>
      </c>
      <c r="M728" s="141" t="s">
        <v>2324</v>
      </c>
      <c r="N728" s="141"/>
      <c r="O728" s="142" t="s">
        <v>1692</v>
      </c>
      <c r="P728" s="143" t="s">
        <v>1693</v>
      </c>
    </row>
    <row r="729" spans="1:16" ht="13.5" thickBot="1" x14ac:dyDescent="0.25">
      <c r="A729" s="131" t="str">
        <f t="shared" si="66"/>
        <v> AOEB 3 </v>
      </c>
      <c r="B729" s="16" t="str">
        <f t="shared" si="67"/>
        <v>I</v>
      </c>
      <c r="C729" s="131">
        <f t="shared" si="68"/>
        <v>49635.582999999999</v>
      </c>
      <c r="D729" s="12" t="str">
        <f t="shared" si="69"/>
        <v>vis</v>
      </c>
      <c r="E729" s="139" t="e">
        <f>VLOOKUP(C729,'Active 1'!C$21:E$973,3,FALSE)</f>
        <v>#N/A</v>
      </c>
      <c r="F729" s="16" t="s">
        <v>1907</v>
      </c>
      <c r="G729" s="12" t="str">
        <f t="shared" si="70"/>
        <v>49635.583</v>
      </c>
      <c r="H729" s="131">
        <f t="shared" si="71"/>
        <v>-2840</v>
      </c>
      <c r="I729" s="140" t="s">
        <v>1752</v>
      </c>
      <c r="J729" s="141" t="s">
        <v>1753</v>
      </c>
      <c r="K729" s="140">
        <v>-2840</v>
      </c>
      <c r="L729" s="140" t="s">
        <v>1691</v>
      </c>
      <c r="M729" s="141" t="s">
        <v>2324</v>
      </c>
      <c r="N729" s="141"/>
      <c r="O729" s="142" t="s">
        <v>3899</v>
      </c>
      <c r="P729" s="142" t="s">
        <v>1645</v>
      </c>
    </row>
    <row r="730" spans="1:16" ht="13.5" thickBot="1" x14ac:dyDescent="0.25">
      <c r="A730" s="131" t="str">
        <f t="shared" si="66"/>
        <v>OEJV 0060 </v>
      </c>
      <c r="B730" s="16" t="str">
        <f t="shared" si="67"/>
        <v>I</v>
      </c>
      <c r="C730" s="131">
        <f t="shared" si="68"/>
        <v>49639.353000000003</v>
      </c>
      <c r="D730" s="12" t="str">
        <f t="shared" si="69"/>
        <v>vis</v>
      </c>
      <c r="E730" s="139" t="e">
        <f>VLOOKUP(C730,'Active 1'!C$21:E$973,3,FALSE)</f>
        <v>#N/A</v>
      </c>
      <c r="F730" s="16" t="s">
        <v>1907</v>
      </c>
      <c r="G730" s="12" t="str">
        <f t="shared" si="70"/>
        <v>49639.353</v>
      </c>
      <c r="H730" s="131">
        <f t="shared" si="71"/>
        <v>-2834</v>
      </c>
      <c r="I730" s="140" t="s">
        <v>1754</v>
      </c>
      <c r="J730" s="141" t="s">
        <v>1755</v>
      </c>
      <c r="K730" s="140">
        <v>-2834</v>
      </c>
      <c r="L730" s="140" t="s">
        <v>1710</v>
      </c>
      <c r="M730" s="141" t="s">
        <v>2324</v>
      </c>
      <c r="N730" s="141"/>
      <c r="O730" s="142" t="s">
        <v>1692</v>
      </c>
      <c r="P730" s="143" t="s">
        <v>1693</v>
      </c>
    </row>
    <row r="731" spans="1:16" ht="13.5" thickBot="1" x14ac:dyDescent="0.25">
      <c r="A731" s="131" t="str">
        <f t="shared" si="66"/>
        <v>OEJV 0060 </v>
      </c>
      <c r="B731" s="16" t="str">
        <f t="shared" si="67"/>
        <v>I</v>
      </c>
      <c r="C731" s="131">
        <f t="shared" si="68"/>
        <v>49644.379000000001</v>
      </c>
      <c r="D731" s="12" t="str">
        <f t="shared" si="69"/>
        <v>vis</v>
      </c>
      <c r="E731" s="139" t="e">
        <f>VLOOKUP(C731,'Active 1'!C$21:E$973,3,FALSE)</f>
        <v>#N/A</v>
      </c>
      <c r="F731" s="16" t="s">
        <v>1907</v>
      </c>
      <c r="G731" s="12" t="str">
        <f t="shared" si="70"/>
        <v>49644.379</v>
      </c>
      <c r="H731" s="131">
        <f t="shared" si="71"/>
        <v>-2826</v>
      </c>
      <c r="I731" s="140" t="s">
        <v>1756</v>
      </c>
      <c r="J731" s="141" t="s">
        <v>1757</v>
      </c>
      <c r="K731" s="140">
        <v>-2826</v>
      </c>
      <c r="L731" s="140" t="s">
        <v>1374</v>
      </c>
      <c r="M731" s="141" t="s">
        <v>2324</v>
      </c>
      <c r="N731" s="141"/>
      <c r="O731" s="142" t="s">
        <v>1692</v>
      </c>
      <c r="P731" s="143" t="s">
        <v>1693</v>
      </c>
    </row>
    <row r="732" spans="1:16" ht="13.5" thickBot="1" x14ac:dyDescent="0.25">
      <c r="A732" s="131" t="str">
        <f t="shared" si="66"/>
        <v>OEJV 0060 </v>
      </c>
      <c r="B732" s="16" t="str">
        <f t="shared" si="67"/>
        <v>I</v>
      </c>
      <c r="C732" s="131">
        <f t="shared" si="68"/>
        <v>49646.273000000001</v>
      </c>
      <c r="D732" s="12" t="str">
        <f t="shared" si="69"/>
        <v>vis</v>
      </c>
      <c r="E732" s="139" t="e">
        <f>VLOOKUP(C732,'Active 1'!C$21:E$973,3,FALSE)</f>
        <v>#N/A</v>
      </c>
      <c r="F732" s="16" t="s">
        <v>1907</v>
      </c>
      <c r="G732" s="12" t="str">
        <f t="shared" si="70"/>
        <v>49646.273</v>
      </c>
      <c r="H732" s="131">
        <f t="shared" si="71"/>
        <v>-2823</v>
      </c>
      <c r="I732" s="140" t="s">
        <v>1758</v>
      </c>
      <c r="J732" s="141" t="s">
        <v>1759</v>
      </c>
      <c r="K732" s="140">
        <v>-2823</v>
      </c>
      <c r="L732" s="140" t="s">
        <v>1525</v>
      </c>
      <c r="M732" s="141" t="s">
        <v>2324</v>
      </c>
      <c r="N732" s="141"/>
      <c r="O732" s="142" t="s">
        <v>1692</v>
      </c>
      <c r="P732" s="143" t="s">
        <v>1693</v>
      </c>
    </row>
    <row r="733" spans="1:16" ht="13.5" thickBot="1" x14ac:dyDescent="0.25">
      <c r="A733" s="131" t="str">
        <f t="shared" si="66"/>
        <v>OEJV 0060 </v>
      </c>
      <c r="B733" s="16" t="str">
        <f t="shared" si="67"/>
        <v>I</v>
      </c>
      <c r="C733" s="131">
        <f t="shared" si="68"/>
        <v>49652.559000000001</v>
      </c>
      <c r="D733" s="12" t="str">
        <f t="shared" si="69"/>
        <v>vis</v>
      </c>
      <c r="E733" s="139" t="e">
        <f>VLOOKUP(C733,'Active 1'!C$21:E$973,3,FALSE)</f>
        <v>#N/A</v>
      </c>
      <c r="F733" s="16" t="s">
        <v>1907</v>
      </c>
      <c r="G733" s="12" t="str">
        <f t="shared" si="70"/>
        <v>49652.559</v>
      </c>
      <c r="H733" s="131">
        <f t="shared" si="71"/>
        <v>-2813</v>
      </c>
      <c r="I733" s="140" t="s">
        <v>1760</v>
      </c>
      <c r="J733" s="141" t="s">
        <v>1761</v>
      </c>
      <c r="K733" s="140">
        <v>-2813</v>
      </c>
      <c r="L733" s="140" t="s">
        <v>1439</v>
      </c>
      <c r="M733" s="141" t="s">
        <v>2324</v>
      </c>
      <c r="N733" s="141"/>
      <c r="O733" s="142" t="s">
        <v>1692</v>
      </c>
      <c r="P733" s="143" t="s">
        <v>1693</v>
      </c>
    </row>
    <row r="734" spans="1:16" ht="13.5" thickBot="1" x14ac:dyDescent="0.25">
      <c r="A734" s="131" t="str">
        <f t="shared" si="66"/>
        <v>BAVM 79 </v>
      </c>
      <c r="B734" s="16" t="str">
        <f t="shared" si="67"/>
        <v>I</v>
      </c>
      <c r="C734" s="131">
        <f t="shared" si="68"/>
        <v>49661.366000000002</v>
      </c>
      <c r="D734" s="12" t="str">
        <f t="shared" si="69"/>
        <v>vis</v>
      </c>
      <c r="E734" s="139" t="e">
        <f>VLOOKUP(C734,'Active 1'!C$21:E$973,3,FALSE)</f>
        <v>#N/A</v>
      </c>
      <c r="F734" s="16" t="s">
        <v>1907</v>
      </c>
      <c r="G734" s="12" t="str">
        <f t="shared" si="70"/>
        <v>49661.366</v>
      </c>
      <c r="H734" s="131">
        <f t="shared" si="71"/>
        <v>-2799</v>
      </c>
      <c r="I734" s="140" t="s">
        <v>1762</v>
      </c>
      <c r="J734" s="141" t="s">
        <v>1763</v>
      </c>
      <c r="K734" s="140">
        <v>-2799</v>
      </c>
      <c r="L734" s="140" t="s">
        <v>1688</v>
      </c>
      <c r="M734" s="141" t="s">
        <v>2324</v>
      </c>
      <c r="N734" s="141"/>
      <c r="O734" s="142" t="s">
        <v>1764</v>
      </c>
      <c r="P734" s="143" t="s">
        <v>1765</v>
      </c>
    </row>
    <row r="735" spans="1:16" ht="13.5" thickBot="1" x14ac:dyDescent="0.25">
      <c r="A735" s="131" t="str">
        <f t="shared" si="66"/>
        <v>OEJV 0060 </v>
      </c>
      <c r="B735" s="16" t="str">
        <f t="shared" si="67"/>
        <v>I</v>
      </c>
      <c r="C735" s="131">
        <f t="shared" si="68"/>
        <v>49661.366000000002</v>
      </c>
      <c r="D735" s="12" t="str">
        <f t="shared" si="69"/>
        <v>vis</v>
      </c>
      <c r="E735" s="139" t="e">
        <f>VLOOKUP(C735,'Active 1'!C$21:E$973,3,FALSE)</f>
        <v>#N/A</v>
      </c>
      <c r="F735" s="16" t="s">
        <v>1907</v>
      </c>
      <c r="G735" s="12" t="str">
        <f t="shared" si="70"/>
        <v>49661.366</v>
      </c>
      <c r="H735" s="131">
        <f t="shared" si="71"/>
        <v>-2799</v>
      </c>
      <c r="I735" s="140" t="s">
        <v>1762</v>
      </c>
      <c r="J735" s="141" t="s">
        <v>1763</v>
      </c>
      <c r="K735" s="140">
        <v>-2799</v>
      </c>
      <c r="L735" s="140" t="s">
        <v>1688</v>
      </c>
      <c r="M735" s="141" t="s">
        <v>2324</v>
      </c>
      <c r="N735" s="141"/>
      <c r="O735" s="142" t="s">
        <v>1692</v>
      </c>
      <c r="P735" s="143" t="s">
        <v>1693</v>
      </c>
    </row>
    <row r="736" spans="1:16" ht="13.5" thickBot="1" x14ac:dyDescent="0.25">
      <c r="A736" s="131" t="str">
        <f t="shared" si="66"/>
        <v> BRNO 31 </v>
      </c>
      <c r="B736" s="16" t="str">
        <f t="shared" si="67"/>
        <v>I</v>
      </c>
      <c r="C736" s="131">
        <f t="shared" si="68"/>
        <v>49661.372000000003</v>
      </c>
      <c r="D736" s="12" t="str">
        <f t="shared" si="69"/>
        <v>vis</v>
      </c>
      <c r="E736" s="139" t="e">
        <f>VLOOKUP(C736,'Active 1'!C$21:E$973,3,FALSE)</f>
        <v>#N/A</v>
      </c>
      <c r="F736" s="16" t="s">
        <v>1907</v>
      </c>
      <c r="G736" s="12" t="str">
        <f t="shared" si="70"/>
        <v>49661.372</v>
      </c>
      <c r="H736" s="131">
        <f t="shared" si="71"/>
        <v>-2799</v>
      </c>
      <c r="I736" s="140" t="s">
        <v>1769</v>
      </c>
      <c r="J736" s="141" t="s">
        <v>1770</v>
      </c>
      <c r="K736" s="140">
        <v>-2799</v>
      </c>
      <c r="L736" s="140" t="s">
        <v>1702</v>
      </c>
      <c r="M736" s="141" t="s">
        <v>2324</v>
      </c>
      <c r="N736" s="141"/>
      <c r="O736" s="142" t="s">
        <v>1771</v>
      </c>
      <c r="P736" s="142" t="s">
        <v>1233</v>
      </c>
    </row>
    <row r="737" spans="1:16" ht="13.5" thickBot="1" x14ac:dyDescent="0.25">
      <c r="A737" s="131" t="str">
        <f t="shared" si="66"/>
        <v> BRNO 31 </v>
      </c>
      <c r="B737" s="16" t="str">
        <f t="shared" si="67"/>
        <v>I</v>
      </c>
      <c r="C737" s="131">
        <f t="shared" si="68"/>
        <v>49661.373</v>
      </c>
      <c r="D737" s="12" t="str">
        <f t="shared" si="69"/>
        <v>vis</v>
      </c>
      <c r="E737" s="139" t="e">
        <f>VLOOKUP(C737,'Active 1'!C$21:E$973,3,FALSE)</f>
        <v>#N/A</v>
      </c>
      <c r="F737" s="16" t="s">
        <v>1907</v>
      </c>
      <c r="G737" s="12" t="str">
        <f t="shared" si="70"/>
        <v>49661.373</v>
      </c>
      <c r="H737" s="131">
        <f t="shared" si="71"/>
        <v>-2799</v>
      </c>
      <c r="I737" s="140" t="s">
        <v>1772</v>
      </c>
      <c r="J737" s="141" t="s">
        <v>1773</v>
      </c>
      <c r="K737" s="140">
        <v>-2799</v>
      </c>
      <c r="L737" s="140" t="s">
        <v>1619</v>
      </c>
      <c r="M737" s="141" t="s">
        <v>2324</v>
      </c>
      <c r="N737" s="141"/>
      <c r="O737" s="142" t="s">
        <v>1362</v>
      </c>
      <c r="P737" s="142" t="s">
        <v>1233</v>
      </c>
    </row>
    <row r="738" spans="1:16" ht="13.5" thickBot="1" x14ac:dyDescent="0.25">
      <c r="A738" s="131" t="str">
        <f t="shared" si="66"/>
        <v> AOEB 3 </v>
      </c>
      <c r="B738" s="16" t="str">
        <f t="shared" si="67"/>
        <v>I</v>
      </c>
      <c r="C738" s="131">
        <f t="shared" si="68"/>
        <v>49669.54</v>
      </c>
      <c r="D738" s="12" t="str">
        <f t="shared" si="69"/>
        <v>vis</v>
      </c>
      <c r="E738" s="139" t="e">
        <f>VLOOKUP(C738,'Active 1'!C$21:E$973,3,FALSE)</f>
        <v>#N/A</v>
      </c>
      <c r="F738" s="16" t="s">
        <v>1907</v>
      </c>
      <c r="G738" s="12" t="str">
        <f t="shared" si="70"/>
        <v>49669.540</v>
      </c>
      <c r="H738" s="131">
        <f t="shared" si="71"/>
        <v>-2786</v>
      </c>
      <c r="I738" s="140" t="s">
        <v>1774</v>
      </c>
      <c r="J738" s="141" t="s">
        <v>1775</v>
      </c>
      <c r="K738" s="140">
        <v>-2786</v>
      </c>
      <c r="L738" s="140" t="s">
        <v>1676</v>
      </c>
      <c r="M738" s="141" t="s">
        <v>2324</v>
      </c>
      <c r="N738" s="141"/>
      <c r="O738" s="142" t="s">
        <v>1683</v>
      </c>
      <c r="P738" s="142" t="s">
        <v>1645</v>
      </c>
    </row>
    <row r="739" spans="1:16" ht="13.5" thickBot="1" x14ac:dyDescent="0.25">
      <c r="A739" s="131" t="str">
        <f t="shared" si="66"/>
        <v>OEJV 0060 </v>
      </c>
      <c r="B739" s="16" t="str">
        <f t="shared" si="67"/>
        <v>I</v>
      </c>
      <c r="C739" s="131">
        <f t="shared" si="68"/>
        <v>49673.313999999998</v>
      </c>
      <c r="D739" s="12" t="str">
        <f t="shared" si="69"/>
        <v>vis</v>
      </c>
      <c r="E739" s="139" t="e">
        <f>VLOOKUP(C739,'Active 1'!C$21:E$973,3,FALSE)</f>
        <v>#N/A</v>
      </c>
      <c r="F739" s="16" t="s">
        <v>1907</v>
      </c>
      <c r="G739" s="12" t="str">
        <f t="shared" si="70"/>
        <v>49673.314</v>
      </c>
      <c r="H739" s="131">
        <f t="shared" si="71"/>
        <v>-2780</v>
      </c>
      <c r="I739" s="140" t="s">
        <v>1776</v>
      </c>
      <c r="J739" s="141" t="s">
        <v>1777</v>
      </c>
      <c r="K739" s="140">
        <v>-2780</v>
      </c>
      <c r="L739" s="140" t="s">
        <v>1676</v>
      </c>
      <c r="M739" s="141" t="s">
        <v>2324</v>
      </c>
      <c r="N739" s="141"/>
      <c r="O739" s="142" t="s">
        <v>1692</v>
      </c>
      <c r="P739" s="143" t="s">
        <v>1693</v>
      </c>
    </row>
    <row r="740" spans="1:16" ht="13.5" thickBot="1" x14ac:dyDescent="0.25">
      <c r="A740" s="131" t="str">
        <f t="shared" si="66"/>
        <v> AOEB 3 </v>
      </c>
      <c r="B740" s="16" t="str">
        <f t="shared" si="67"/>
        <v>I</v>
      </c>
      <c r="C740" s="131">
        <f t="shared" si="68"/>
        <v>49679.605000000003</v>
      </c>
      <c r="D740" s="12" t="str">
        <f t="shared" si="69"/>
        <v>vis</v>
      </c>
      <c r="E740" s="139" t="e">
        <f>VLOOKUP(C740,'Active 1'!C$21:E$973,3,FALSE)</f>
        <v>#N/A</v>
      </c>
      <c r="F740" s="16" t="s">
        <v>1907</v>
      </c>
      <c r="G740" s="12" t="str">
        <f t="shared" si="70"/>
        <v>49679.605</v>
      </c>
      <c r="H740" s="131">
        <f t="shared" si="71"/>
        <v>-2770</v>
      </c>
      <c r="I740" s="140" t="s">
        <v>1778</v>
      </c>
      <c r="J740" s="141" t="s">
        <v>1779</v>
      </c>
      <c r="K740" s="140">
        <v>-2770</v>
      </c>
      <c r="L740" s="140" t="s">
        <v>1688</v>
      </c>
      <c r="M740" s="141" t="s">
        <v>2324</v>
      </c>
      <c r="N740" s="141"/>
      <c r="O740" s="142" t="s">
        <v>3899</v>
      </c>
      <c r="P740" s="142" t="s">
        <v>1645</v>
      </c>
    </row>
    <row r="741" spans="1:16" ht="13.5" thickBot="1" x14ac:dyDescent="0.25">
      <c r="A741" s="131" t="str">
        <f t="shared" si="66"/>
        <v>OEJV 0060 </v>
      </c>
      <c r="B741" s="16" t="str">
        <f t="shared" si="67"/>
        <v>I</v>
      </c>
      <c r="C741" s="131">
        <f t="shared" si="68"/>
        <v>49688.411999999997</v>
      </c>
      <c r="D741" s="12" t="str">
        <f t="shared" si="69"/>
        <v>vis</v>
      </c>
      <c r="E741" s="139" t="e">
        <f>VLOOKUP(C741,'Active 1'!C$21:E$973,3,FALSE)</f>
        <v>#N/A</v>
      </c>
      <c r="F741" s="16" t="s">
        <v>1907</v>
      </c>
      <c r="G741" s="12" t="str">
        <f t="shared" si="70"/>
        <v>49688.412</v>
      </c>
      <c r="H741" s="131">
        <f t="shared" si="71"/>
        <v>-2756</v>
      </c>
      <c r="I741" s="140" t="s">
        <v>1783</v>
      </c>
      <c r="J741" s="141" t="s">
        <v>1784</v>
      </c>
      <c r="K741" s="140">
        <v>-2756</v>
      </c>
      <c r="L741" s="140" t="s">
        <v>1691</v>
      </c>
      <c r="M741" s="141" t="s">
        <v>2324</v>
      </c>
      <c r="N741" s="141"/>
      <c r="O741" s="142" t="s">
        <v>1692</v>
      </c>
      <c r="P741" s="143" t="s">
        <v>1693</v>
      </c>
    </row>
    <row r="742" spans="1:16" ht="13.5" thickBot="1" x14ac:dyDescent="0.25">
      <c r="A742" s="131" t="str">
        <f t="shared" si="66"/>
        <v> BRNO 31 </v>
      </c>
      <c r="B742" s="16" t="str">
        <f t="shared" si="67"/>
        <v>I</v>
      </c>
      <c r="C742" s="131">
        <f t="shared" si="68"/>
        <v>49702.258000000002</v>
      </c>
      <c r="D742" s="12" t="str">
        <f t="shared" si="69"/>
        <v>vis</v>
      </c>
      <c r="E742" s="139" t="e">
        <f>VLOOKUP(C742,'Active 1'!C$21:E$973,3,FALSE)</f>
        <v>#N/A</v>
      </c>
      <c r="F742" s="16" t="s">
        <v>1907</v>
      </c>
      <c r="G742" s="12" t="str">
        <f t="shared" si="70"/>
        <v>49702.258</v>
      </c>
      <c r="H742" s="131">
        <f t="shared" si="71"/>
        <v>-2734</v>
      </c>
      <c r="I742" s="140" t="s">
        <v>1785</v>
      </c>
      <c r="J742" s="141" t="s">
        <v>1786</v>
      </c>
      <c r="K742" s="140">
        <v>-2734</v>
      </c>
      <c r="L742" s="140" t="s">
        <v>1787</v>
      </c>
      <c r="M742" s="141" t="s">
        <v>2324</v>
      </c>
      <c r="N742" s="141"/>
      <c r="O742" s="142" t="s">
        <v>1658</v>
      </c>
      <c r="P742" s="142" t="s">
        <v>1233</v>
      </c>
    </row>
    <row r="743" spans="1:16" ht="13.5" thickBot="1" x14ac:dyDescent="0.25">
      <c r="A743" s="131" t="str">
        <f t="shared" si="66"/>
        <v> BBS 108 </v>
      </c>
      <c r="B743" s="16" t="str">
        <f t="shared" si="67"/>
        <v>I</v>
      </c>
      <c r="C743" s="131">
        <f t="shared" si="68"/>
        <v>49734.323199999999</v>
      </c>
      <c r="D743" s="12" t="str">
        <f t="shared" si="69"/>
        <v>vis</v>
      </c>
      <c r="E743" s="139" t="e">
        <f>VLOOKUP(C743,'Active 1'!C$21:E$973,3,FALSE)</f>
        <v>#N/A</v>
      </c>
      <c r="F743" s="16" t="s">
        <v>1907</v>
      </c>
      <c r="G743" s="12" t="str">
        <f t="shared" si="70"/>
        <v>49734.3232</v>
      </c>
      <c r="H743" s="131">
        <f t="shared" si="71"/>
        <v>-2683</v>
      </c>
      <c r="I743" s="140" t="s">
        <v>1788</v>
      </c>
      <c r="J743" s="141" t="s">
        <v>1789</v>
      </c>
      <c r="K743" s="140">
        <v>-2683</v>
      </c>
      <c r="L743" s="140" t="s">
        <v>1790</v>
      </c>
      <c r="M743" s="141" t="s">
        <v>2477</v>
      </c>
      <c r="N743" s="141" t="s">
        <v>1993</v>
      </c>
      <c r="O743" s="142" t="s">
        <v>473</v>
      </c>
      <c r="P743" s="142" t="s">
        <v>1791</v>
      </c>
    </row>
    <row r="744" spans="1:16" ht="13.5" thickBot="1" x14ac:dyDescent="0.25">
      <c r="A744" s="131" t="str">
        <f t="shared" si="66"/>
        <v>OEJV 0060 </v>
      </c>
      <c r="B744" s="16" t="str">
        <f t="shared" si="67"/>
        <v>I</v>
      </c>
      <c r="C744" s="131">
        <f t="shared" si="68"/>
        <v>49830.546000000002</v>
      </c>
      <c r="D744" s="12" t="str">
        <f t="shared" si="69"/>
        <v>vis</v>
      </c>
      <c r="E744" s="139" t="e">
        <f>VLOOKUP(C744,'Active 1'!C$21:E$973,3,FALSE)</f>
        <v>#N/A</v>
      </c>
      <c r="F744" s="16" t="s">
        <v>1907</v>
      </c>
      <c r="G744" s="12" t="str">
        <f t="shared" si="70"/>
        <v>49830.546</v>
      </c>
      <c r="H744" s="131">
        <f t="shared" si="71"/>
        <v>-2530</v>
      </c>
      <c r="I744" s="140" t="s">
        <v>1792</v>
      </c>
      <c r="J744" s="141" t="s">
        <v>1793</v>
      </c>
      <c r="K744" s="140">
        <v>-2530</v>
      </c>
      <c r="L744" s="140" t="s">
        <v>1688</v>
      </c>
      <c r="M744" s="141" t="s">
        <v>2324</v>
      </c>
      <c r="N744" s="141"/>
      <c r="O744" s="142" t="s">
        <v>1692</v>
      </c>
      <c r="P744" s="143" t="s">
        <v>1693</v>
      </c>
    </row>
    <row r="745" spans="1:16" ht="13.5" thickBot="1" x14ac:dyDescent="0.25">
      <c r="A745" s="131" t="str">
        <f t="shared" si="66"/>
        <v> AOEB 3 </v>
      </c>
      <c r="B745" s="16" t="str">
        <f t="shared" si="67"/>
        <v>I</v>
      </c>
      <c r="C745" s="131">
        <f t="shared" si="68"/>
        <v>49858.853999999999</v>
      </c>
      <c r="D745" s="12" t="str">
        <f t="shared" si="69"/>
        <v>vis</v>
      </c>
      <c r="E745" s="139" t="e">
        <f>VLOOKUP(C745,'Active 1'!C$21:E$973,3,FALSE)</f>
        <v>#N/A</v>
      </c>
      <c r="F745" s="16" t="s">
        <v>1907</v>
      </c>
      <c r="G745" s="12" t="str">
        <f t="shared" si="70"/>
        <v>49858.854</v>
      </c>
      <c r="H745" s="131">
        <f t="shared" si="71"/>
        <v>-2485</v>
      </c>
      <c r="I745" s="140" t="s">
        <v>1797</v>
      </c>
      <c r="J745" s="141" t="s">
        <v>1798</v>
      </c>
      <c r="K745" s="140">
        <v>-2485</v>
      </c>
      <c r="L745" s="140" t="s">
        <v>1702</v>
      </c>
      <c r="M745" s="141" t="s">
        <v>2324</v>
      </c>
      <c r="N745" s="141"/>
      <c r="O745" s="142" t="s">
        <v>3899</v>
      </c>
      <c r="P745" s="142" t="s">
        <v>1645</v>
      </c>
    </row>
    <row r="746" spans="1:16" ht="13.5" thickBot="1" x14ac:dyDescent="0.25">
      <c r="A746" s="131" t="str">
        <f t="shared" si="66"/>
        <v>OEJV 0060 </v>
      </c>
      <c r="B746" s="16" t="str">
        <f t="shared" si="67"/>
        <v>I</v>
      </c>
      <c r="C746" s="131">
        <f t="shared" si="68"/>
        <v>49898.474999999999</v>
      </c>
      <c r="D746" s="12" t="str">
        <f t="shared" si="69"/>
        <v>vis</v>
      </c>
      <c r="E746" s="139" t="e">
        <f>VLOOKUP(C746,'Active 1'!C$21:E$973,3,FALSE)</f>
        <v>#N/A</v>
      </c>
      <c r="F746" s="16" t="s">
        <v>1907</v>
      </c>
      <c r="G746" s="12" t="str">
        <f t="shared" si="70"/>
        <v>49898.475</v>
      </c>
      <c r="H746" s="131">
        <f t="shared" si="71"/>
        <v>-2422</v>
      </c>
      <c r="I746" s="140" t="s">
        <v>1799</v>
      </c>
      <c r="J746" s="141" t="s">
        <v>1800</v>
      </c>
      <c r="K746" s="140">
        <v>-2422</v>
      </c>
      <c r="L746" s="140" t="s">
        <v>1679</v>
      </c>
      <c r="M746" s="141" t="s">
        <v>2324</v>
      </c>
      <c r="N746" s="141"/>
      <c r="O746" s="142" t="s">
        <v>1692</v>
      </c>
      <c r="P746" s="143" t="s">
        <v>1693</v>
      </c>
    </row>
    <row r="747" spans="1:16" ht="13.5" thickBot="1" x14ac:dyDescent="0.25">
      <c r="A747" s="131" t="str">
        <f t="shared" si="66"/>
        <v>OEJV 0060 </v>
      </c>
      <c r="B747" s="16" t="str">
        <f t="shared" si="67"/>
        <v>I</v>
      </c>
      <c r="C747" s="131">
        <f t="shared" si="68"/>
        <v>49920.487000000001</v>
      </c>
      <c r="D747" s="12" t="str">
        <f t="shared" si="69"/>
        <v>vis</v>
      </c>
      <c r="E747" s="139" t="e">
        <f>VLOOKUP(C747,'Active 1'!C$21:E$973,3,FALSE)</f>
        <v>#N/A</v>
      </c>
      <c r="F747" s="16" t="s">
        <v>1907</v>
      </c>
      <c r="G747" s="12" t="str">
        <f t="shared" si="70"/>
        <v>49920.487</v>
      </c>
      <c r="H747" s="131">
        <f t="shared" si="71"/>
        <v>-2387</v>
      </c>
      <c r="I747" s="140" t="s">
        <v>2773</v>
      </c>
      <c r="J747" s="141" t="s">
        <v>2774</v>
      </c>
      <c r="K747" s="140">
        <v>-2387</v>
      </c>
      <c r="L747" s="140" t="s">
        <v>1679</v>
      </c>
      <c r="M747" s="141" t="s">
        <v>2324</v>
      </c>
      <c r="N747" s="141"/>
      <c r="O747" s="142" t="s">
        <v>1692</v>
      </c>
      <c r="P747" s="143" t="s">
        <v>1693</v>
      </c>
    </row>
    <row r="748" spans="1:16" ht="13.5" thickBot="1" x14ac:dyDescent="0.25">
      <c r="A748" s="131" t="str">
        <f t="shared" si="66"/>
        <v>OEJV 0060 </v>
      </c>
      <c r="B748" s="16" t="str">
        <f t="shared" si="67"/>
        <v>I</v>
      </c>
      <c r="C748" s="131">
        <f t="shared" si="68"/>
        <v>49925.52</v>
      </c>
      <c r="D748" s="12" t="str">
        <f t="shared" si="69"/>
        <v>vis</v>
      </c>
      <c r="E748" s="139" t="e">
        <f>VLOOKUP(C748,'Active 1'!C$21:E$973,3,FALSE)</f>
        <v>#N/A</v>
      </c>
      <c r="F748" s="16" t="s">
        <v>1907</v>
      </c>
      <c r="G748" s="12" t="str">
        <f t="shared" si="70"/>
        <v>49925.520</v>
      </c>
      <c r="H748" s="131">
        <f t="shared" si="71"/>
        <v>-2379</v>
      </c>
      <c r="I748" s="140" t="s">
        <v>2781</v>
      </c>
      <c r="J748" s="141" t="s">
        <v>2782</v>
      </c>
      <c r="K748" s="140">
        <v>-2379</v>
      </c>
      <c r="L748" s="140" t="s">
        <v>1702</v>
      </c>
      <c r="M748" s="141" t="s">
        <v>2324</v>
      </c>
      <c r="N748" s="141"/>
      <c r="O748" s="142" t="s">
        <v>1692</v>
      </c>
      <c r="P748" s="143" t="s">
        <v>1693</v>
      </c>
    </row>
    <row r="749" spans="1:16" ht="13.5" thickBot="1" x14ac:dyDescent="0.25">
      <c r="A749" s="131" t="str">
        <f t="shared" si="66"/>
        <v> AOEB 3 </v>
      </c>
      <c r="B749" s="16" t="str">
        <f t="shared" si="67"/>
        <v>I</v>
      </c>
      <c r="C749" s="131">
        <f t="shared" si="68"/>
        <v>49926.775999999998</v>
      </c>
      <c r="D749" s="12" t="str">
        <f t="shared" si="69"/>
        <v>vis</v>
      </c>
      <c r="E749" s="139" t="e">
        <f>VLOOKUP(C749,'Active 1'!C$21:E$973,3,FALSE)</f>
        <v>#N/A</v>
      </c>
      <c r="F749" s="16" t="s">
        <v>1907</v>
      </c>
      <c r="G749" s="12" t="str">
        <f t="shared" si="70"/>
        <v>49926.776</v>
      </c>
      <c r="H749" s="131">
        <f t="shared" si="71"/>
        <v>-2377</v>
      </c>
      <c r="I749" s="140" t="s">
        <v>2786</v>
      </c>
      <c r="J749" s="141" t="s">
        <v>2787</v>
      </c>
      <c r="K749" s="140">
        <v>-2377</v>
      </c>
      <c r="L749" s="140" t="s">
        <v>1679</v>
      </c>
      <c r="M749" s="141" t="s">
        <v>2324</v>
      </c>
      <c r="N749" s="141"/>
      <c r="O749" s="142" t="s">
        <v>132</v>
      </c>
      <c r="P749" s="142" t="s">
        <v>1645</v>
      </c>
    </row>
    <row r="750" spans="1:16" ht="13.5" thickBot="1" x14ac:dyDescent="0.25">
      <c r="A750" s="131" t="str">
        <f t="shared" si="66"/>
        <v>OEJV 0060 </v>
      </c>
      <c r="B750" s="16" t="str">
        <f t="shared" si="67"/>
        <v>I</v>
      </c>
      <c r="C750" s="131">
        <f t="shared" si="68"/>
        <v>49932.434999999998</v>
      </c>
      <c r="D750" s="12" t="str">
        <f t="shared" si="69"/>
        <v>vis</v>
      </c>
      <c r="E750" s="139" t="e">
        <f>VLOOKUP(C750,'Active 1'!C$21:E$973,3,FALSE)</f>
        <v>#N/A</v>
      </c>
      <c r="F750" s="16" t="s">
        <v>1907</v>
      </c>
      <c r="G750" s="12" t="str">
        <f t="shared" si="70"/>
        <v>49932.435</v>
      </c>
      <c r="H750" s="131">
        <f t="shared" si="71"/>
        <v>-2368</v>
      </c>
      <c r="I750" s="140" t="s">
        <v>2794</v>
      </c>
      <c r="J750" s="141" t="s">
        <v>2795</v>
      </c>
      <c r="K750" s="140">
        <v>-2368</v>
      </c>
      <c r="L750" s="140" t="s">
        <v>1412</v>
      </c>
      <c r="M750" s="141" t="s">
        <v>2324</v>
      </c>
      <c r="N750" s="141"/>
      <c r="O750" s="142" t="s">
        <v>1692</v>
      </c>
      <c r="P750" s="143" t="s">
        <v>1693</v>
      </c>
    </row>
    <row r="751" spans="1:16" ht="13.5" thickBot="1" x14ac:dyDescent="0.25">
      <c r="A751" s="131" t="str">
        <f t="shared" si="66"/>
        <v>OEJV 0060 </v>
      </c>
      <c r="B751" s="16" t="str">
        <f t="shared" si="67"/>
        <v>I</v>
      </c>
      <c r="C751" s="131">
        <f t="shared" si="68"/>
        <v>49935.578999999998</v>
      </c>
      <c r="D751" s="12" t="str">
        <f t="shared" si="69"/>
        <v>vis</v>
      </c>
      <c r="E751" s="139" t="e">
        <f>VLOOKUP(C751,'Active 1'!C$21:E$973,3,FALSE)</f>
        <v>#N/A</v>
      </c>
      <c r="F751" s="16" t="s">
        <v>1907</v>
      </c>
      <c r="G751" s="12" t="str">
        <f t="shared" si="70"/>
        <v>49935.579</v>
      </c>
      <c r="H751" s="131">
        <f t="shared" si="71"/>
        <v>-2363</v>
      </c>
      <c r="I751" s="140" t="s">
        <v>2798</v>
      </c>
      <c r="J751" s="141" t="s">
        <v>2799</v>
      </c>
      <c r="K751" s="140">
        <v>-2363</v>
      </c>
      <c r="L751" s="140" t="s">
        <v>1412</v>
      </c>
      <c r="M751" s="141" t="s">
        <v>2324</v>
      </c>
      <c r="N751" s="141"/>
      <c r="O751" s="142" t="s">
        <v>1692</v>
      </c>
      <c r="P751" s="143" t="s">
        <v>1693</v>
      </c>
    </row>
    <row r="752" spans="1:16" ht="13.5" thickBot="1" x14ac:dyDescent="0.25">
      <c r="A752" s="131" t="str">
        <f t="shared" si="66"/>
        <v>OEJV 0060 </v>
      </c>
      <c r="B752" s="16" t="str">
        <f t="shared" si="67"/>
        <v>I</v>
      </c>
      <c r="C752" s="131">
        <f t="shared" si="68"/>
        <v>49939.351999999999</v>
      </c>
      <c r="D752" s="12" t="str">
        <f t="shared" si="69"/>
        <v>vis</v>
      </c>
      <c r="E752" s="139" t="e">
        <f>VLOOKUP(C752,'Active 1'!C$21:E$973,3,FALSE)</f>
        <v>#N/A</v>
      </c>
      <c r="F752" s="16" t="s">
        <v>1907</v>
      </c>
      <c r="G752" s="12" t="str">
        <f t="shared" si="70"/>
        <v>49939.352</v>
      </c>
      <c r="H752" s="131">
        <f t="shared" si="71"/>
        <v>-2357</v>
      </c>
      <c r="I752" s="140" t="s">
        <v>2800</v>
      </c>
      <c r="J752" s="141" t="s">
        <v>2801</v>
      </c>
      <c r="K752" s="140">
        <v>-2357</v>
      </c>
      <c r="L752" s="140" t="s">
        <v>1691</v>
      </c>
      <c r="M752" s="141" t="s">
        <v>2324</v>
      </c>
      <c r="N752" s="141"/>
      <c r="O752" s="142" t="s">
        <v>1692</v>
      </c>
      <c r="P752" s="143" t="s">
        <v>1693</v>
      </c>
    </row>
    <row r="753" spans="1:16" ht="13.5" thickBot="1" x14ac:dyDescent="0.25">
      <c r="A753" s="131" t="str">
        <f t="shared" si="66"/>
        <v>OEJV 0060 </v>
      </c>
      <c r="B753" s="16" t="str">
        <f t="shared" si="67"/>
        <v>I</v>
      </c>
      <c r="C753" s="131">
        <f t="shared" si="68"/>
        <v>49942.495999999999</v>
      </c>
      <c r="D753" s="12" t="str">
        <f t="shared" si="69"/>
        <v>vis</v>
      </c>
      <c r="E753" s="139" t="e">
        <f>VLOOKUP(C753,'Active 1'!C$21:E$973,3,FALSE)</f>
        <v>#N/A</v>
      </c>
      <c r="F753" s="16" t="s">
        <v>1907</v>
      </c>
      <c r="G753" s="12" t="str">
        <f t="shared" si="70"/>
        <v>49942.496</v>
      </c>
      <c r="H753" s="131">
        <f t="shared" si="71"/>
        <v>-2352</v>
      </c>
      <c r="I753" s="140" t="s">
        <v>2802</v>
      </c>
      <c r="J753" s="141" t="s">
        <v>2803</v>
      </c>
      <c r="K753" s="140">
        <v>-2352</v>
      </c>
      <c r="L753" s="140" t="s">
        <v>1691</v>
      </c>
      <c r="M753" s="141" t="s">
        <v>2324</v>
      </c>
      <c r="N753" s="141"/>
      <c r="O753" s="142" t="s">
        <v>1692</v>
      </c>
      <c r="P753" s="143" t="s">
        <v>1693</v>
      </c>
    </row>
    <row r="754" spans="1:16" ht="13.5" thickBot="1" x14ac:dyDescent="0.25">
      <c r="A754" s="131" t="str">
        <f t="shared" si="66"/>
        <v>OEJV 0060 </v>
      </c>
      <c r="B754" s="16" t="str">
        <f t="shared" si="67"/>
        <v>I</v>
      </c>
      <c r="C754" s="131">
        <f t="shared" si="68"/>
        <v>49952.563999999998</v>
      </c>
      <c r="D754" s="12" t="str">
        <f t="shared" si="69"/>
        <v>vis</v>
      </c>
      <c r="E754" s="139" t="e">
        <f>VLOOKUP(C754,'Active 1'!C$21:E$973,3,FALSE)</f>
        <v>#N/A</v>
      </c>
      <c r="F754" s="16" t="s">
        <v>1907</v>
      </c>
      <c r="G754" s="12" t="str">
        <f t="shared" si="70"/>
        <v>49952.564</v>
      </c>
      <c r="H754" s="131">
        <f t="shared" si="71"/>
        <v>-2336</v>
      </c>
      <c r="I754" s="140" t="s">
        <v>2806</v>
      </c>
      <c r="J754" s="141" t="s">
        <v>2807</v>
      </c>
      <c r="K754" s="140">
        <v>-2336</v>
      </c>
      <c r="L754" s="140" t="s">
        <v>1619</v>
      </c>
      <c r="M754" s="141" t="s">
        <v>2324</v>
      </c>
      <c r="N754" s="141"/>
      <c r="O754" s="142" t="s">
        <v>1692</v>
      </c>
      <c r="P754" s="143" t="s">
        <v>1693</v>
      </c>
    </row>
    <row r="755" spans="1:16" ht="13.5" thickBot="1" x14ac:dyDescent="0.25">
      <c r="A755" s="131" t="str">
        <f t="shared" si="66"/>
        <v> AOEB 3 </v>
      </c>
      <c r="B755" s="16" t="str">
        <f t="shared" si="67"/>
        <v>I</v>
      </c>
      <c r="C755" s="131">
        <f t="shared" si="68"/>
        <v>49955.707999999999</v>
      </c>
      <c r="D755" s="12" t="str">
        <f t="shared" si="69"/>
        <v>vis</v>
      </c>
      <c r="E755" s="139" t="e">
        <f>VLOOKUP(C755,'Active 1'!C$21:E$973,3,FALSE)</f>
        <v>#N/A</v>
      </c>
      <c r="F755" s="16" t="s">
        <v>1907</v>
      </c>
      <c r="G755" s="12" t="str">
        <f t="shared" si="70"/>
        <v>49955.708</v>
      </c>
      <c r="H755" s="131">
        <f t="shared" si="71"/>
        <v>-2331</v>
      </c>
      <c r="I755" s="140" t="s">
        <v>2808</v>
      </c>
      <c r="J755" s="141" t="s">
        <v>2809</v>
      </c>
      <c r="K755" s="140">
        <v>-2331</v>
      </c>
      <c r="L755" s="140" t="s">
        <v>1702</v>
      </c>
      <c r="M755" s="141" t="s">
        <v>2324</v>
      </c>
      <c r="N755" s="141"/>
      <c r="O755" s="142" t="s">
        <v>3899</v>
      </c>
      <c r="P755" s="142" t="s">
        <v>1645</v>
      </c>
    </row>
    <row r="756" spans="1:16" ht="13.5" thickBot="1" x14ac:dyDescent="0.25">
      <c r="A756" s="131" t="str">
        <f t="shared" si="66"/>
        <v>IBVS 4380 </v>
      </c>
      <c r="B756" s="16" t="str">
        <f t="shared" si="67"/>
        <v>II</v>
      </c>
      <c r="C756" s="131">
        <f t="shared" si="68"/>
        <v>49972.373</v>
      </c>
      <c r="D756" s="12" t="str">
        <f t="shared" si="69"/>
        <v>vis</v>
      </c>
      <c r="E756" s="139" t="e">
        <f>VLOOKUP(C756,'Active 1'!C$21:E$973,3,FALSE)</f>
        <v>#N/A</v>
      </c>
      <c r="F756" s="16" t="s">
        <v>1907</v>
      </c>
      <c r="G756" s="12" t="str">
        <f t="shared" si="70"/>
        <v>49972.3730</v>
      </c>
      <c r="H756" s="131">
        <f t="shared" si="71"/>
        <v>-2304.5</v>
      </c>
      <c r="I756" s="140" t="s">
        <v>2810</v>
      </c>
      <c r="J756" s="141" t="s">
        <v>2811</v>
      </c>
      <c r="K756" s="140">
        <v>-2304.5</v>
      </c>
      <c r="L756" s="140" t="s">
        <v>2777</v>
      </c>
      <c r="M756" s="141" t="s">
        <v>2477</v>
      </c>
      <c r="N756" s="141" t="s">
        <v>2478</v>
      </c>
      <c r="O756" s="142" t="s">
        <v>1840</v>
      </c>
      <c r="P756" s="143" t="s">
        <v>1841</v>
      </c>
    </row>
    <row r="757" spans="1:16" ht="13.5" thickBot="1" x14ac:dyDescent="0.25">
      <c r="A757" s="131" t="str">
        <f t="shared" si="66"/>
        <v>IBVS 4380 </v>
      </c>
      <c r="B757" s="16" t="str">
        <f t="shared" si="67"/>
        <v>I</v>
      </c>
      <c r="C757" s="131">
        <f t="shared" si="68"/>
        <v>49973.314400000003</v>
      </c>
      <c r="D757" s="12" t="str">
        <f t="shared" si="69"/>
        <v>vis</v>
      </c>
      <c r="E757" s="139" t="e">
        <f>VLOOKUP(C757,'Active 1'!C$21:E$973,3,FALSE)</f>
        <v>#N/A</v>
      </c>
      <c r="F757" s="16" t="s">
        <v>1907</v>
      </c>
      <c r="G757" s="12" t="str">
        <f t="shared" si="70"/>
        <v>49973.3144</v>
      </c>
      <c r="H757" s="131">
        <f t="shared" si="71"/>
        <v>-2303</v>
      </c>
      <c r="I757" s="140" t="s">
        <v>1842</v>
      </c>
      <c r="J757" s="141" t="s">
        <v>1843</v>
      </c>
      <c r="K757" s="140">
        <v>-2303</v>
      </c>
      <c r="L757" s="140" t="s">
        <v>1844</v>
      </c>
      <c r="M757" s="141" t="s">
        <v>2477</v>
      </c>
      <c r="N757" s="141" t="s">
        <v>2478</v>
      </c>
      <c r="O757" s="142" t="s">
        <v>1845</v>
      </c>
      <c r="P757" s="143" t="s">
        <v>1841</v>
      </c>
    </row>
    <row r="758" spans="1:16" ht="13.5" thickBot="1" x14ac:dyDescent="0.25">
      <c r="A758" s="131" t="str">
        <f t="shared" si="66"/>
        <v>OEJV 0060 </v>
      </c>
      <c r="B758" s="16" t="str">
        <f t="shared" si="67"/>
        <v>I</v>
      </c>
      <c r="C758" s="131">
        <f t="shared" si="68"/>
        <v>49978.353000000003</v>
      </c>
      <c r="D758" s="12" t="str">
        <f t="shared" si="69"/>
        <v>vis</v>
      </c>
      <c r="E758" s="139" t="e">
        <f>VLOOKUP(C758,'Active 1'!C$21:E$973,3,FALSE)</f>
        <v>#N/A</v>
      </c>
      <c r="F758" s="16" t="s">
        <v>1907</v>
      </c>
      <c r="G758" s="12" t="str">
        <f t="shared" si="70"/>
        <v>49978.353</v>
      </c>
      <c r="H758" s="131">
        <f t="shared" si="71"/>
        <v>-2295</v>
      </c>
      <c r="I758" s="140" t="s">
        <v>1846</v>
      </c>
      <c r="J758" s="141" t="s">
        <v>1847</v>
      </c>
      <c r="K758" s="140">
        <v>-2295</v>
      </c>
      <c r="L758" s="140" t="s">
        <v>1673</v>
      </c>
      <c r="M758" s="141" t="s">
        <v>2324</v>
      </c>
      <c r="N758" s="141"/>
      <c r="O758" s="142" t="s">
        <v>1692</v>
      </c>
      <c r="P758" s="143" t="s">
        <v>1693</v>
      </c>
    </row>
    <row r="759" spans="1:16" ht="13.5" thickBot="1" x14ac:dyDescent="0.25">
      <c r="A759" s="131" t="str">
        <f t="shared" si="66"/>
        <v>IBVS 4399 </v>
      </c>
      <c r="B759" s="16" t="str">
        <f t="shared" si="67"/>
        <v>I</v>
      </c>
      <c r="C759" s="131">
        <f t="shared" si="68"/>
        <v>49981.491600000001</v>
      </c>
      <c r="D759" s="12" t="str">
        <f t="shared" si="69"/>
        <v>vis</v>
      </c>
      <c r="E759" s="139" t="e">
        <f>VLOOKUP(C759,'Active 1'!C$21:E$973,3,FALSE)</f>
        <v>#N/A</v>
      </c>
      <c r="F759" s="16" t="s">
        <v>1907</v>
      </c>
      <c r="G759" s="12" t="str">
        <f t="shared" si="70"/>
        <v>49981.4916</v>
      </c>
      <c r="H759" s="131">
        <f t="shared" si="71"/>
        <v>-2290</v>
      </c>
      <c r="I759" s="140" t="s">
        <v>1853</v>
      </c>
      <c r="J759" s="141" t="s">
        <v>1849</v>
      </c>
      <c r="K759" s="140">
        <v>-2290</v>
      </c>
      <c r="L759" s="140" t="s">
        <v>1854</v>
      </c>
      <c r="M759" s="141" t="s">
        <v>2477</v>
      </c>
      <c r="N759" s="141" t="s">
        <v>1993</v>
      </c>
      <c r="O759" s="142" t="s">
        <v>1851</v>
      </c>
      <c r="P759" s="143" t="s">
        <v>1852</v>
      </c>
    </row>
    <row r="760" spans="1:16" ht="13.5" thickBot="1" x14ac:dyDescent="0.25">
      <c r="A760" s="131" t="str">
        <f t="shared" si="66"/>
        <v>IBVS 4380 </v>
      </c>
      <c r="B760" s="16" t="str">
        <f t="shared" si="67"/>
        <v>I</v>
      </c>
      <c r="C760" s="131">
        <f t="shared" si="68"/>
        <v>50000.359199999999</v>
      </c>
      <c r="D760" s="12" t="str">
        <f t="shared" si="69"/>
        <v>vis</v>
      </c>
      <c r="E760" s="139" t="e">
        <f>VLOOKUP(C760,'Active 1'!C$21:E$973,3,FALSE)</f>
        <v>#N/A</v>
      </c>
      <c r="F760" s="16" t="s">
        <v>1907</v>
      </c>
      <c r="G760" s="12" t="str">
        <f t="shared" si="70"/>
        <v>50000.3592</v>
      </c>
      <c r="H760" s="131">
        <f t="shared" si="71"/>
        <v>-2260</v>
      </c>
      <c r="I760" s="140" t="s">
        <v>1855</v>
      </c>
      <c r="J760" s="141" t="s">
        <v>1856</v>
      </c>
      <c r="K760" s="140">
        <v>-2260</v>
      </c>
      <c r="L760" s="140" t="s">
        <v>1857</v>
      </c>
      <c r="M760" s="141" t="s">
        <v>2477</v>
      </c>
      <c r="N760" s="141" t="s">
        <v>2478</v>
      </c>
      <c r="O760" s="142" t="s">
        <v>1840</v>
      </c>
      <c r="P760" s="143" t="s">
        <v>1841</v>
      </c>
    </row>
    <row r="761" spans="1:16" ht="13.5" thickBot="1" x14ac:dyDescent="0.25">
      <c r="A761" s="131" t="str">
        <f t="shared" si="66"/>
        <v>IBVS 4380 </v>
      </c>
      <c r="B761" s="16" t="str">
        <f t="shared" si="67"/>
        <v>II</v>
      </c>
      <c r="C761" s="131">
        <f t="shared" si="68"/>
        <v>50001.3001</v>
      </c>
      <c r="D761" s="12" t="str">
        <f t="shared" si="69"/>
        <v>vis</v>
      </c>
      <c r="E761" s="139" t="e">
        <f>VLOOKUP(C761,'Active 1'!C$21:E$973,3,FALSE)</f>
        <v>#N/A</v>
      </c>
      <c r="F761" s="16" t="s">
        <v>1907</v>
      </c>
      <c r="G761" s="12" t="str">
        <f t="shared" si="70"/>
        <v>50001.3001</v>
      </c>
      <c r="H761" s="131">
        <f t="shared" si="71"/>
        <v>-2258.5</v>
      </c>
      <c r="I761" s="140" t="s">
        <v>1858</v>
      </c>
      <c r="J761" s="141" t="s">
        <v>1859</v>
      </c>
      <c r="K761" s="140">
        <v>-2258.5</v>
      </c>
      <c r="L761" s="140" t="s">
        <v>1860</v>
      </c>
      <c r="M761" s="141" t="s">
        <v>2477</v>
      </c>
      <c r="N761" s="141" t="s">
        <v>2478</v>
      </c>
      <c r="O761" s="142" t="s">
        <v>1845</v>
      </c>
      <c r="P761" s="143" t="s">
        <v>1841</v>
      </c>
    </row>
    <row r="762" spans="1:16" ht="13.5" thickBot="1" x14ac:dyDescent="0.25">
      <c r="A762" s="131" t="str">
        <f t="shared" si="66"/>
        <v> AOEB 3 </v>
      </c>
      <c r="B762" s="16" t="str">
        <f t="shared" si="67"/>
        <v>I</v>
      </c>
      <c r="C762" s="131">
        <f t="shared" si="68"/>
        <v>50001.618000000002</v>
      </c>
      <c r="D762" s="12" t="str">
        <f t="shared" si="69"/>
        <v>vis</v>
      </c>
      <c r="E762" s="139" t="e">
        <f>VLOOKUP(C762,'Active 1'!C$21:E$973,3,FALSE)</f>
        <v>#N/A</v>
      </c>
      <c r="F762" s="16" t="s">
        <v>1907</v>
      </c>
      <c r="G762" s="12" t="str">
        <f t="shared" si="70"/>
        <v>50001.618</v>
      </c>
      <c r="H762" s="131">
        <f t="shared" si="71"/>
        <v>-2258</v>
      </c>
      <c r="I762" s="140" t="s">
        <v>1861</v>
      </c>
      <c r="J762" s="141" t="s">
        <v>1862</v>
      </c>
      <c r="K762" s="140">
        <v>-2258</v>
      </c>
      <c r="L762" s="140" t="s">
        <v>1679</v>
      </c>
      <c r="M762" s="141" t="s">
        <v>1863</v>
      </c>
      <c r="N762" s="141" t="s">
        <v>2845</v>
      </c>
      <c r="O762" s="142" t="s">
        <v>621</v>
      </c>
      <c r="P762" s="142" t="s">
        <v>1645</v>
      </c>
    </row>
    <row r="763" spans="1:16" ht="13.5" thickBot="1" x14ac:dyDescent="0.25">
      <c r="A763" s="131" t="str">
        <f t="shared" si="66"/>
        <v>IBVS 4399 </v>
      </c>
      <c r="B763" s="16" t="str">
        <f t="shared" si="67"/>
        <v>II</v>
      </c>
      <c r="C763" s="131">
        <f t="shared" si="68"/>
        <v>50004.4447</v>
      </c>
      <c r="D763" s="12" t="str">
        <f t="shared" si="69"/>
        <v>vis</v>
      </c>
      <c r="E763" s="139" t="e">
        <f>VLOOKUP(C763,'Active 1'!C$21:E$973,3,FALSE)</f>
        <v>#N/A</v>
      </c>
      <c r="F763" s="16" t="s">
        <v>1907</v>
      </c>
      <c r="G763" s="12" t="str">
        <f t="shared" si="70"/>
        <v>50004.4447</v>
      </c>
      <c r="H763" s="131">
        <f t="shared" si="71"/>
        <v>-2253.5</v>
      </c>
      <c r="I763" s="140" t="s">
        <v>2846</v>
      </c>
      <c r="J763" s="141" t="s">
        <v>2847</v>
      </c>
      <c r="K763" s="140">
        <v>-2253.5</v>
      </c>
      <c r="L763" s="140" t="s">
        <v>1860</v>
      </c>
      <c r="M763" s="141" t="s">
        <v>2477</v>
      </c>
      <c r="N763" s="141" t="s">
        <v>1993</v>
      </c>
      <c r="O763" s="142" t="s">
        <v>1851</v>
      </c>
      <c r="P763" s="143" t="s">
        <v>1852</v>
      </c>
    </row>
    <row r="764" spans="1:16" ht="13.5" thickBot="1" x14ac:dyDescent="0.25">
      <c r="A764" s="131" t="str">
        <f t="shared" si="66"/>
        <v> AOEB 3 </v>
      </c>
      <c r="B764" s="16" t="str">
        <f t="shared" si="67"/>
        <v>I</v>
      </c>
      <c r="C764" s="131">
        <f t="shared" si="68"/>
        <v>50006.648999999998</v>
      </c>
      <c r="D764" s="12" t="str">
        <f t="shared" si="69"/>
        <v>vis</v>
      </c>
      <c r="E764" s="139" t="e">
        <f>VLOOKUP(C764,'Active 1'!C$21:E$973,3,FALSE)</f>
        <v>#N/A</v>
      </c>
      <c r="F764" s="16" t="s">
        <v>1907</v>
      </c>
      <c r="G764" s="12" t="str">
        <f t="shared" si="70"/>
        <v>50006.649</v>
      </c>
      <c r="H764" s="131">
        <f t="shared" si="71"/>
        <v>-2250</v>
      </c>
      <c r="I764" s="140" t="s">
        <v>2851</v>
      </c>
      <c r="J764" s="141" t="s">
        <v>2852</v>
      </c>
      <c r="K764" s="140">
        <v>-2250</v>
      </c>
      <c r="L764" s="140" t="s">
        <v>1679</v>
      </c>
      <c r="M764" s="141" t="s">
        <v>1863</v>
      </c>
      <c r="N764" s="141" t="s">
        <v>2845</v>
      </c>
      <c r="O764" s="142" t="s">
        <v>621</v>
      </c>
      <c r="P764" s="142" t="s">
        <v>1645</v>
      </c>
    </row>
    <row r="765" spans="1:16" ht="13.5" thickBot="1" x14ac:dyDescent="0.25">
      <c r="A765" s="131" t="str">
        <f t="shared" si="66"/>
        <v>OEJV 0060 </v>
      </c>
      <c r="B765" s="16" t="str">
        <f t="shared" si="67"/>
        <v>I</v>
      </c>
      <c r="C765" s="131">
        <f t="shared" si="68"/>
        <v>50017.343999999997</v>
      </c>
      <c r="D765" s="12" t="str">
        <f t="shared" si="69"/>
        <v>vis</v>
      </c>
      <c r="E765" s="139" t="e">
        <f>VLOOKUP(C765,'Active 1'!C$21:E$973,3,FALSE)</f>
        <v>#N/A</v>
      </c>
      <c r="F765" s="16" t="s">
        <v>1907</v>
      </c>
      <c r="G765" s="12" t="str">
        <f t="shared" si="70"/>
        <v>50017.344</v>
      </c>
      <c r="H765" s="131">
        <f t="shared" si="71"/>
        <v>-2233</v>
      </c>
      <c r="I765" s="140" t="s">
        <v>2853</v>
      </c>
      <c r="J765" s="141" t="s">
        <v>2854</v>
      </c>
      <c r="K765" s="140">
        <v>-2233</v>
      </c>
      <c r="L765" s="140" t="s">
        <v>2855</v>
      </c>
      <c r="M765" s="141" t="s">
        <v>2324</v>
      </c>
      <c r="N765" s="141"/>
      <c r="O765" s="142" t="s">
        <v>1692</v>
      </c>
      <c r="P765" s="143" t="s">
        <v>1693</v>
      </c>
    </row>
    <row r="766" spans="1:16" ht="13.5" thickBot="1" x14ac:dyDescent="0.25">
      <c r="A766" s="131" t="str">
        <f t="shared" si="66"/>
        <v> AOEB 3 </v>
      </c>
      <c r="B766" s="16" t="str">
        <f t="shared" si="67"/>
        <v>I</v>
      </c>
      <c r="C766" s="131">
        <f t="shared" si="68"/>
        <v>50045.641000000003</v>
      </c>
      <c r="D766" s="12" t="str">
        <f t="shared" si="69"/>
        <v>vis</v>
      </c>
      <c r="E766" s="139" t="e">
        <f>VLOOKUP(C766,'Active 1'!C$21:E$973,3,FALSE)</f>
        <v>#N/A</v>
      </c>
      <c r="F766" s="16" t="s">
        <v>1907</v>
      </c>
      <c r="G766" s="12" t="str">
        <f t="shared" si="70"/>
        <v>50045.641</v>
      </c>
      <c r="H766" s="131">
        <f t="shared" si="71"/>
        <v>-2188</v>
      </c>
      <c r="I766" s="140" t="s">
        <v>2856</v>
      </c>
      <c r="J766" s="141" t="s">
        <v>2857</v>
      </c>
      <c r="K766" s="140">
        <v>-2188</v>
      </c>
      <c r="L766" s="140" t="s">
        <v>1412</v>
      </c>
      <c r="M766" s="141" t="s">
        <v>2324</v>
      </c>
      <c r="N766" s="141"/>
      <c r="O766" s="142" t="s">
        <v>1683</v>
      </c>
      <c r="P766" s="142" t="s">
        <v>1645</v>
      </c>
    </row>
    <row r="767" spans="1:16" ht="13.5" thickBot="1" x14ac:dyDescent="0.25">
      <c r="A767" s="131" t="str">
        <f t="shared" si="66"/>
        <v> AOEB 3 </v>
      </c>
      <c r="B767" s="16" t="str">
        <f t="shared" si="67"/>
        <v>I</v>
      </c>
      <c r="C767" s="131">
        <f t="shared" si="68"/>
        <v>50047.544000000002</v>
      </c>
      <c r="D767" s="12" t="str">
        <f t="shared" si="69"/>
        <v>vis</v>
      </c>
      <c r="E767" s="139" t="e">
        <f>VLOOKUP(C767,'Active 1'!C$21:E$973,3,FALSE)</f>
        <v>#N/A</v>
      </c>
      <c r="F767" s="16" t="s">
        <v>1907</v>
      </c>
      <c r="G767" s="12" t="str">
        <f t="shared" si="70"/>
        <v>50047.544</v>
      </c>
      <c r="H767" s="131">
        <f t="shared" si="71"/>
        <v>-2185</v>
      </c>
      <c r="I767" s="140" t="s">
        <v>2858</v>
      </c>
      <c r="J767" s="141" t="s">
        <v>2859</v>
      </c>
      <c r="K767" s="140">
        <v>-2185</v>
      </c>
      <c r="L767" s="140" t="s">
        <v>2860</v>
      </c>
      <c r="M767" s="141" t="s">
        <v>2324</v>
      </c>
      <c r="N767" s="141"/>
      <c r="O767" s="142" t="s">
        <v>1683</v>
      </c>
      <c r="P767" s="142" t="s">
        <v>1645</v>
      </c>
    </row>
    <row r="768" spans="1:16" ht="13.5" thickBot="1" x14ac:dyDescent="0.25">
      <c r="A768" s="131" t="str">
        <f t="shared" si="66"/>
        <v> AOEB 3 </v>
      </c>
      <c r="B768" s="16" t="str">
        <f t="shared" si="67"/>
        <v>I</v>
      </c>
      <c r="C768" s="131">
        <f t="shared" si="68"/>
        <v>50062.618999999999</v>
      </c>
      <c r="D768" s="12" t="str">
        <f t="shared" si="69"/>
        <v>vis</v>
      </c>
      <c r="E768" s="139" t="e">
        <f>VLOOKUP(C768,'Active 1'!C$21:E$973,3,FALSE)</f>
        <v>#N/A</v>
      </c>
      <c r="F768" s="16" t="s">
        <v>1907</v>
      </c>
      <c r="G768" s="12" t="str">
        <f t="shared" si="70"/>
        <v>50062.619</v>
      </c>
      <c r="H768" s="131">
        <f t="shared" si="71"/>
        <v>-2161</v>
      </c>
      <c r="I768" s="140" t="s">
        <v>2861</v>
      </c>
      <c r="J768" s="141" t="s">
        <v>2862</v>
      </c>
      <c r="K768" s="140">
        <v>-2161</v>
      </c>
      <c r="L768" s="140" t="s">
        <v>1525</v>
      </c>
      <c r="M768" s="141" t="s">
        <v>2324</v>
      </c>
      <c r="N768" s="141"/>
      <c r="O768" s="142" t="s">
        <v>3899</v>
      </c>
      <c r="P768" s="142" t="s">
        <v>1645</v>
      </c>
    </row>
    <row r="769" spans="1:16" ht="13.5" thickBot="1" x14ac:dyDescent="0.25">
      <c r="A769" s="131" t="str">
        <f t="shared" si="66"/>
        <v> AOEB 3 </v>
      </c>
      <c r="B769" s="16" t="str">
        <f t="shared" si="67"/>
        <v>I</v>
      </c>
      <c r="C769" s="131">
        <f t="shared" si="68"/>
        <v>50067.661999999997</v>
      </c>
      <c r="D769" s="12" t="str">
        <f t="shared" si="69"/>
        <v>vis</v>
      </c>
      <c r="E769" s="139" t="e">
        <f>VLOOKUP(C769,'Active 1'!C$21:E$973,3,FALSE)</f>
        <v>#N/A</v>
      </c>
      <c r="F769" s="16" t="s">
        <v>1907</v>
      </c>
      <c r="G769" s="12" t="str">
        <f t="shared" si="70"/>
        <v>50067.662</v>
      </c>
      <c r="H769" s="131">
        <f t="shared" si="71"/>
        <v>-2153</v>
      </c>
      <c r="I769" s="140" t="s">
        <v>2863</v>
      </c>
      <c r="J769" s="141" t="s">
        <v>2864</v>
      </c>
      <c r="K769" s="140">
        <v>-2153</v>
      </c>
      <c r="L769" s="140" t="s">
        <v>1787</v>
      </c>
      <c r="M769" s="141" t="s">
        <v>2324</v>
      </c>
      <c r="N769" s="141"/>
      <c r="O769" s="142" t="s">
        <v>3899</v>
      </c>
      <c r="P769" s="142" t="s">
        <v>1645</v>
      </c>
    </row>
    <row r="770" spans="1:16" ht="13.5" thickBot="1" x14ac:dyDescent="0.25">
      <c r="A770" s="131" t="str">
        <f t="shared" si="66"/>
        <v> AOEB 3 </v>
      </c>
      <c r="B770" s="16" t="str">
        <f t="shared" si="67"/>
        <v>I</v>
      </c>
      <c r="C770" s="131">
        <f t="shared" si="68"/>
        <v>50069.546999999999</v>
      </c>
      <c r="D770" s="12" t="str">
        <f t="shared" si="69"/>
        <v>vis</v>
      </c>
      <c r="E770" s="139" t="e">
        <f>VLOOKUP(C770,'Active 1'!C$21:E$973,3,FALSE)</f>
        <v>#N/A</v>
      </c>
      <c r="F770" s="16" t="s">
        <v>1907</v>
      </c>
      <c r="G770" s="12" t="str">
        <f t="shared" si="70"/>
        <v>50069.547</v>
      </c>
      <c r="H770" s="131">
        <f t="shared" si="71"/>
        <v>-2150</v>
      </c>
      <c r="I770" s="140" t="s">
        <v>2865</v>
      </c>
      <c r="J770" s="141" t="s">
        <v>1885</v>
      </c>
      <c r="K770" s="140">
        <v>-2150</v>
      </c>
      <c r="L770" s="140" t="s">
        <v>1673</v>
      </c>
      <c r="M770" s="141" t="s">
        <v>2324</v>
      </c>
      <c r="N770" s="141"/>
      <c r="O770" s="142" t="s">
        <v>1886</v>
      </c>
      <c r="P770" s="142" t="s">
        <v>1645</v>
      </c>
    </row>
    <row r="771" spans="1:16" ht="13.5" thickBot="1" x14ac:dyDescent="0.25">
      <c r="A771" s="131" t="str">
        <f t="shared" si="66"/>
        <v> AOEB 3 </v>
      </c>
      <c r="B771" s="16" t="str">
        <f t="shared" si="67"/>
        <v>I</v>
      </c>
      <c r="C771" s="131">
        <f t="shared" si="68"/>
        <v>50096.584000000003</v>
      </c>
      <c r="D771" s="12" t="str">
        <f t="shared" si="69"/>
        <v>vis</v>
      </c>
      <c r="E771" s="139" t="e">
        <f>VLOOKUP(C771,'Active 1'!C$21:E$973,3,FALSE)</f>
        <v>#N/A</v>
      </c>
      <c r="F771" s="16" t="s">
        <v>1907</v>
      </c>
      <c r="G771" s="12" t="str">
        <f t="shared" si="70"/>
        <v>50096.584</v>
      </c>
      <c r="H771" s="131">
        <f t="shared" si="71"/>
        <v>-2107</v>
      </c>
      <c r="I771" s="140" t="s">
        <v>1891</v>
      </c>
      <c r="J771" s="141" t="s">
        <v>1892</v>
      </c>
      <c r="K771" s="140">
        <v>-2107</v>
      </c>
      <c r="L771" s="140" t="s">
        <v>1682</v>
      </c>
      <c r="M771" s="141" t="s">
        <v>2324</v>
      </c>
      <c r="N771" s="141"/>
      <c r="O771" s="142" t="s">
        <v>3899</v>
      </c>
      <c r="P771" s="142" t="s">
        <v>1645</v>
      </c>
    </row>
    <row r="772" spans="1:16" ht="13.5" thickBot="1" x14ac:dyDescent="0.25">
      <c r="A772" s="131" t="str">
        <f t="shared" si="66"/>
        <v>OEJV 0060 </v>
      </c>
      <c r="B772" s="16" t="str">
        <f t="shared" si="67"/>
        <v>I</v>
      </c>
      <c r="C772" s="131">
        <f t="shared" si="68"/>
        <v>50191.555</v>
      </c>
      <c r="D772" s="12" t="str">
        <f t="shared" si="69"/>
        <v>vis</v>
      </c>
      <c r="E772" s="139" t="e">
        <f>VLOOKUP(C772,'Active 1'!C$21:E$973,3,FALSE)</f>
        <v>#N/A</v>
      </c>
      <c r="F772" s="16" t="s">
        <v>1907</v>
      </c>
      <c r="G772" s="12" t="str">
        <f t="shared" si="70"/>
        <v>50191.555</v>
      </c>
      <c r="H772" s="131">
        <f t="shared" si="71"/>
        <v>-1956</v>
      </c>
      <c r="I772" s="140" t="s">
        <v>1893</v>
      </c>
      <c r="J772" s="141" t="s">
        <v>1894</v>
      </c>
      <c r="K772" s="140">
        <v>-1956</v>
      </c>
      <c r="L772" s="140" t="s">
        <v>2855</v>
      </c>
      <c r="M772" s="141" t="s">
        <v>2324</v>
      </c>
      <c r="N772" s="141"/>
      <c r="O772" s="142" t="s">
        <v>1692</v>
      </c>
      <c r="P772" s="143" t="s">
        <v>1693</v>
      </c>
    </row>
    <row r="773" spans="1:16" ht="13.5" thickBot="1" x14ac:dyDescent="0.25">
      <c r="A773" s="131" t="str">
        <f t="shared" si="66"/>
        <v>OEJV 0060 </v>
      </c>
      <c r="B773" s="16" t="str">
        <f t="shared" si="67"/>
        <v>I</v>
      </c>
      <c r="C773" s="131">
        <f t="shared" si="68"/>
        <v>50242.502</v>
      </c>
      <c r="D773" s="12" t="str">
        <f t="shared" si="69"/>
        <v>vis</v>
      </c>
      <c r="E773" s="139" t="e">
        <f>VLOOKUP(C773,'Active 1'!C$21:E$973,3,FALSE)</f>
        <v>#N/A</v>
      </c>
      <c r="F773" s="16" t="s">
        <v>1907</v>
      </c>
      <c r="G773" s="12" t="str">
        <f t="shared" si="70"/>
        <v>50242.502</v>
      </c>
      <c r="H773" s="131">
        <f t="shared" si="71"/>
        <v>-1875</v>
      </c>
      <c r="I773" s="140" t="s">
        <v>2884</v>
      </c>
      <c r="J773" s="141" t="s">
        <v>2885</v>
      </c>
      <c r="K773" s="140">
        <v>-1875</v>
      </c>
      <c r="L773" s="140" t="s">
        <v>1787</v>
      </c>
      <c r="M773" s="141" t="s">
        <v>2324</v>
      </c>
      <c r="N773" s="141"/>
      <c r="O773" s="142" t="s">
        <v>1692</v>
      </c>
      <c r="P773" s="143" t="s">
        <v>1693</v>
      </c>
    </row>
    <row r="774" spans="1:16" ht="13.5" thickBot="1" x14ac:dyDescent="0.25">
      <c r="A774" s="131" t="str">
        <f t="shared" si="66"/>
        <v> AOEB 5 </v>
      </c>
      <c r="B774" s="16" t="str">
        <f t="shared" si="67"/>
        <v>I</v>
      </c>
      <c r="C774" s="131">
        <f t="shared" si="68"/>
        <v>50304.76</v>
      </c>
      <c r="D774" s="12" t="str">
        <f t="shared" si="69"/>
        <v>vis</v>
      </c>
      <c r="E774" s="139" t="e">
        <f>VLOOKUP(C774,'Active 1'!C$21:E$973,3,FALSE)</f>
        <v>#N/A</v>
      </c>
      <c r="F774" s="16" t="s">
        <v>1907</v>
      </c>
      <c r="G774" s="12" t="str">
        <f t="shared" si="70"/>
        <v>50304.760</v>
      </c>
      <c r="H774" s="131">
        <f t="shared" si="71"/>
        <v>-1776</v>
      </c>
      <c r="I774" s="140" t="s">
        <v>2893</v>
      </c>
      <c r="J774" s="141" t="s">
        <v>2894</v>
      </c>
      <c r="K774" s="140">
        <v>-1776</v>
      </c>
      <c r="L774" s="140" t="s">
        <v>1619</v>
      </c>
      <c r="M774" s="141" t="s">
        <v>2324</v>
      </c>
      <c r="N774" s="141"/>
      <c r="O774" s="142" t="s">
        <v>3899</v>
      </c>
      <c r="P774" s="142" t="s">
        <v>2895</v>
      </c>
    </row>
    <row r="775" spans="1:16" ht="13.5" thickBot="1" x14ac:dyDescent="0.25">
      <c r="A775" s="131" t="str">
        <f t="shared" si="66"/>
        <v> AOEB 5 </v>
      </c>
      <c r="B775" s="16" t="str">
        <f t="shared" si="67"/>
        <v>I</v>
      </c>
      <c r="C775" s="131">
        <f t="shared" si="68"/>
        <v>50309.792999999998</v>
      </c>
      <c r="D775" s="12" t="str">
        <f t="shared" si="69"/>
        <v>vis</v>
      </c>
      <c r="E775" s="139" t="e">
        <f>VLOOKUP(C775,'Active 1'!C$21:E$973,3,FALSE)</f>
        <v>#N/A</v>
      </c>
      <c r="F775" s="16" t="s">
        <v>1907</v>
      </c>
      <c r="G775" s="12" t="str">
        <f t="shared" si="70"/>
        <v>50309.793</v>
      </c>
      <c r="H775" s="131">
        <f t="shared" si="71"/>
        <v>-1768</v>
      </c>
      <c r="I775" s="140" t="s">
        <v>2896</v>
      </c>
      <c r="J775" s="141" t="s">
        <v>2897</v>
      </c>
      <c r="K775" s="140">
        <v>-1768</v>
      </c>
      <c r="L775" s="140" t="s">
        <v>2855</v>
      </c>
      <c r="M775" s="141" t="s">
        <v>2324</v>
      </c>
      <c r="N775" s="141"/>
      <c r="O775" s="142" t="s">
        <v>132</v>
      </c>
      <c r="P775" s="142" t="s">
        <v>2895</v>
      </c>
    </row>
    <row r="776" spans="1:16" ht="13.5" thickBot="1" x14ac:dyDescent="0.25">
      <c r="A776" s="131" t="str">
        <f t="shared" si="66"/>
        <v> AOEB 5 </v>
      </c>
      <c r="B776" s="16" t="str">
        <f t="shared" si="67"/>
        <v>I</v>
      </c>
      <c r="C776" s="131">
        <f t="shared" si="68"/>
        <v>50357.587</v>
      </c>
      <c r="D776" s="12" t="str">
        <f t="shared" si="69"/>
        <v>vis</v>
      </c>
      <c r="E776" s="139" t="e">
        <f>VLOOKUP(C776,'Active 1'!C$21:E$973,3,FALSE)</f>
        <v>#N/A</v>
      </c>
      <c r="F776" s="16" t="s">
        <v>1907</v>
      </c>
      <c r="G776" s="12" t="str">
        <f t="shared" si="70"/>
        <v>50357.587</v>
      </c>
      <c r="H776" s="131">
        <f t="shared" si="71"/>
        <v>-1692</v>
      </c>
      <c r="I776" s="140" t="s">
        <v>2901</v>
      </c>
      <c r="J776" s="141" t="s">
        <v>2902</v>
      </c>
      <c r="K776" s="140">
        <v>-1692</v>
      </c>
      <c r="L776" s="140" t="s">
        <v>1682</v>
      </c>
      <c r="M776" s="141" t="s">
        <v>2324</v>
      </c>
      <c r="N776" s="141"/>
      <c r="O776" s="142" t="s">
        <v>132</v>
      </c>
      <c r="P776" s="142" t="s">
        <v>2895</v>
      </c>
    </row>
    <row r="777" spans="1:16" ht="13.5" thickBot="1" x14ac:dyDescent="0.25">
      <c r="A777" s="131" t="str">
        <f t="shared" si="66"/>
        <v> AOEB 5 </v>
      </c>
      <c r="B777" s="16" t="str">
        <f t="shared" si="67"/>
        <v>I</v>
      </c>
      <c r="C777" s="131">
        <f t="shared" si="68"/>
        <v>50357.601999999999</v>
      </c>
      <c r="D777" s="12" t="str">
        <f t="shared" si="69"/>
        <v>vis</v>
      </c>
      <c r="E777" s="139" t="e">
        <f>VLOOKUP(C777,'Active 1'!C$21:E$973,3,FALSE)</f>
        <v>#N/A</v>
      </c>
      <c r="F777" s="16" t="s">
        <v>1907</v>
      </c>
      <c r="G777" s="12" t="str">
        <f t="shared" si="70"/>
        <v>50357.602</v>
      </c>
      <c r="H777" s="131">
        <f t="shared" si="71"/>
        <v>-1692</v>
      </c>
      <c r="I777" s="140" t="s">
        <v>2903</v>
      </c>
      <c r="J777" s="141" t="s">
        <v>2904</v>
      </c>
      <c r="K777" s="140">
        <v>-1692</v>
      </c>
      <c r="L777" s="140" t="s">
        <v>2905</v>
      </c>
      <c r="M777" s="141" t="s">
        <v>2324</v>
      </c>
      <c r="N777" s="141"/>
      <c r="O777" s="142" t="s">
        <v>3899</v>
      </c>
      <c r="P777" s="142" t="s">
        <v>2895</v>
      </c>
    </row>
    <row r="778" spans="1:16" ht="13.5" thickBot="1" x14ac:dyDescent="0.25">
      <c r="A778" s="131" t="str">
        <f t="shared" si="66"/>
        <v> AOEB 5 </v>
      </c>
      <c r="B778" s="16" t="str">
        <f t="shared" si="67"/>
        <v>I</v>
      </c>
      <c r="C778" s="131">
        <f t="shared" si="68"/>
        <v>50391.567000000003</v>
      </c>
      <c r="D778" s="12" t="str">
        <f t="shared" si="69"/>
        <v>vis</v>
      </c>
      <c r="E778" s="139" t="e">
        <f>VLOOKUP(C778,'Active 1'!C$21:E$973,3,FALSE)</f>
        <v>#N/A</v>
      </c>
      <c r="F778" s="16" t="s">
        <v>1907</v>
      </c>
      <c r="G778" s="12" t="str">
        <f t="shared" si="70"/>
        <v>50391.567</v>
      </c>
      <c r="H778" s="131">
        <f t="shared" si="71"/>
        <v>-1638</v>
      </c>
      <c r="I778" s="140" t="s">
        <v>2906</v>
      </c>
      <c r="J778" s="141" t="s">
        <v>2907</v>
      </c>
      <c r="K778" s="140">
        <v>-1638</v>
      </c>
      <c r="L778" s="140" t="s">
        <v>2908</v>
      </c>
      <c r="M778" s="141" t="s">
        <v>2324</v>
      </c>
      <c r="N778" s="141"/>
      <c r="O778" s="142" t="s">
        <v>3899</v>
      </c>
      <c r="P778" s="142" t="s">
        <v>2895</v>
      </c>
    </row>
    <row r="779" spans="1:16" ht="13.5" thickBot="1" x14ac:dyDescent="0.25">
      <c r="A779" s="131" t="str">
        <f t="shared" ref="A779:A842" si="72">P779</f>
        <v>BAVM 101 </v>
      </c>
      <c r="B779" s="16" t="str">
        <f t="shared" ref="B779:B842" si="73">IF(H779=INT(H779),"I","II")</f>
        <v>I</v>
      </c>
      <c r="C779" s="131">
        <f t="shared" ref="C779:C842" si="74">1*G779</f>
        <v>50422.375</v>
      </c>
      <c r="D779" s="12" t="str">
        <f t="shared" ref="D779:D842" si="75">VLOOKUP(F779,I$1:J$5,2,FALSE)</f>
        <v>vis</v>
      </c>
      <c r="E779" s="139" t="e">
        <f>VLOOKUP(C779,'Active 1'!C$21:E$973,3,FALSE)</f>
        <v>#N/A</v>
      </c>
      <c r="F779" s="16" t="s">
        <v>1907</v>
      </c>
      <c r="G779" s="12" t="str">
        <f t="shared" ref="G779:G842" si="76">MID(I779,3,LEN(I779)-3)</f>
        <v>50422.375</v>
      </c>
      <c r="H779" s="131">
        <f t="shared" ref="H779:H842" si="77">1*K779</f>
        <v>-1589</v>
      </c>
      <c r="I779" s="140" t="s">
        <v>2909</v>
      </c>
      <c r="J779" s="141" t="s">
        <v>2910</v>
      </c>
      <c r="K779" s="140">
        <v>-1589</v>
      </c>
      <c r="L779" s="140" t="s">
        <v>2911</v>
      </c>
      <c r="M779" s="141" t="s">
        <v>2324</v>
      </c>
      <c r="N779" s="141"/>
      <c r="O779" s="142" t="s">
        <v>2912</v>
      </c>
      <c r="P779" s="143" t="s">
        <v>2913</v>
      </c>
    </row>
    <row r="780" spans="1:16" ht="13.5" thickBot="1" x14ac:dyDescent="0.25">
      <c r="A780" s="131" t="str">
        <f t="shared" si="72"/>
        <v> AOEB 5 </v>
      </c>
      <c r="B780" s="16" t="str">
        <f t="shared" si="73"/>
        <v>I</v>
      </c>
      <c r="C780" s="131">
        <f t="shared" si="74"/>
        <v>50474.576000000001</v>
      </c>
      <c r="D780" s="12" t="str">
        <f t="shared" si="75"/>
        <v>vis</v>
      </c>
      <c r="E780" s="139" t="e">
        <f>VLOOKUP(C780,'Active 1'!C$21:E$973,3,FALSE)</f>
        <v>#N/A</v>
      </c>
      <c r="F780" s="16" t="s">
        <v>1907</v>
      </c>
      <c r="G780" s="12" t="str">
        <f t="shared" si="76"/>
        <v>50474.576</v>
      </c>
      <c r="H780" s="131">
        <f t="shared" si="77"/>
        <v>-1506</v>
      </c>
      <c r="I780" s="140" t="s">
        <v>2914</v>
      </c>
      <c r="J780" s="141" t="s">
        <v>2915</v>
      </c>
      <c r="K780" s="140">
        <v>-1506</v>
      </c>
      <c r="L780" s="140" t="s">
        <v>2916</v>
      </c>
      <c r="M780" s="141" t="s">
        <v>2324</v>
      </c>
      <c r="N780" s="141"/>
      <c r="O780" s="142" t="s">
        <v>3899</v>
      </c>
      <c r="P780" s="142" t="s">
        <v>2895</v>
      </c>
    </row>
    <row r="781" spans="1:16" ht="13.5" thickBot="1" x14ac:dyDescent="0.25">
      <c r="A781" s="131" t="str">
        <f t="shared" si="72"/>
        <v>IBVS 4751 </v>
      </c>
      <c r="B781" s="16" t="str">
        <f t="shared" si="73"/>
        <v>II</v>
      </c>
      <c r="C781" s="131">
        <f t="shared" si="74"/>
        <v>50682.431700000001</v>
      </c>
      <c r="D781" s="12" t="str">
        <f t="shared" si="75"/>
        <v>vis</v>
      </c>
      <c r="E781" s="139" t="e">
        <f>VLOOKUP(C781,'Active 1'!C$21:E$973,3,FALSE)</f>
        <v>#N/A</v>
      </c>
      <c r="F781" s="16" t="s">
        <v>1907</v>
      </c>
      <c r="G781" s="12" t="str">
        <f t="shared" si="76"/>
        <v>50682.4317</v>
      </c>
      <c r="H781" s="131">
        <f t="shared" si="77"/>
        <v>-1175.5</v>
      </c>
      <c r="I781" s="140" t="s">
        <v>2939</v>
      </c>
      <c r="J781" s="141" t="s">
        <v>2940</v>
      </c>
      <c r="K781" s="140">
        <v>-1175.5</v>
      </c>
      <c r="L781" s="140" t="s">
        <v>2941</v>
      </c>
      <c r="M781" s="141" t="s">
        <v>2477</v>
      </c>
      <c r="N781" s="141" t="s">
        <v>1993</v>
      </c>
      <c r="O781" s="142" t="s">
        <v>2942</v>
      </c>
      <c r="P781" s="143" t="s">
        <v>2943</v>
      </c>
    </row>
    <row r="782" spans="1:16" ht="13.5" thickBot="1" x14ac:dyDescent="0.25">
      <c r="A782" s="131" t="str">
        <f t="shared" si="72"/>
        <v>IBVS 4751 </v>
      </c>
      <c r="B782" s="16" t="str">
        <f t="shared" si="73"/>
        <v>II</v>
      </c>
      <c r="C782" s="131">
        <f t="shared" si="74"/>
        <v>50682.431900000003</v>
      </c>
      <c r="D782" s="12" t="str">
        <f t="shared" si="75"/>
        <v>vis</v>
      </c>
      <c r="E782" s="139" t="e">
        <f>VLOOKUP(C782,'Active 1'!C$21:E$973,3,FALSE)</f>
        <v>#N/A</v>
      </c>
      <c r="F782" s="16" t="s">
        <v>1907</v>
      </c>
      <c r="G782" s="12" t="str">
        <f t="shared" si="76"/>
        <v>50682.4319</v>
      </c>
      <c r="H782" s="131">
        <f t="shared" si="77"/>
        <v>-1175.5</v>
      </c>
      <c r="I782" s="140" t="s">
        <v>2944</v>
      </c>
      <c r="J782" s="141" t="s">
        <v>2940</v>
      </c>
      <c r="K782" s="140">
        <v>-1175.5</v>
      </c>
      <c r="L782" s="140" t="s">
        <v>2888</v>
      </c>
      <c r="M782" s="141" t="s">
        <v>2477</v>
      </c>
      <c r="N782" s="141" t="s">
        <v>1940</v>
      </c>
      <c r="O782" s="142" t="s">
        <v>2942</v>
      </c>
      <c r="P782" s="143" t="s">
        <v>2943</v>
      </c>
    </row>
    <row r="783" spans="1:16" ht="13.5" thickBot="1" x14ac:dyDescent="0.25">
      <c r="A783" s="131" t="str">
        <f t="shared" si="72"/>
        <v>IBVS 4751 </v>
      </c>
      <c r="B783" s="16" t="str">
        <f t="shared" si="73"/>
        <v>II</v>
      </c>
      <c r="C783" s="131">
        <f t="shared" si="74"/>
        <v>50682.432099999998</v>
      </c>
      <c r="D783" s="12" t="str">
        <f t="shared" si="75"/>
        <v>vis</v>
      </c>
      <c r="E783" s="139" t="e">
        <f>VLOOKUP(C783,'Active 1'!C$21:E$973,3,FALSE)</f>
        <v>#N/A</v>
      </c>
      <c r="F783" s="16" t="s">
        <v>1907</v>
      </c>
      <c r="G783" s="12" t="str">
        <f t="shared" si="76"/>
        <v>50682.4321</v>
      </c>
      <c r="H783" s="131">
        <f t="shared" si="77"/>
        <v>-1175.5</v>
      </c>
      <c r="I783" s="140" t="s">
        <v>2945</v>
      </c>
      <c r="J783" s="141" t="s">
        <v>2946</v>
      </c>
      <c r="K783" s="140">
        <v>-1175.5</v>
      </c>
      <c r="L783" s="140" t="s">
        <v>2947</v>
      </c>
      <c r="M783" s="141" t="s">
        <v>2477</v>
      </c>
      <c r="N783" s="141" t="s">
        <v>1953</v>
      </c>
      <c r="O783" s="142" t="s">
        <v>2942</v>
      </c>
      <c r="P783" s="143" t="s">
        <v>2943</v>
      </c>
    </row>
    <row r="784" spans="1:16" ht="13.5" thickBot="1" x14ac:dyDescent="0.25">
      <c r="A784" s="131" t="str">
        <f t="shared" si="72"/>
        <v> AOEB 5 </v>
      </c>
      <c r="B784" s="16" t="str">
        <f t="shared" si="73"/>
        <v>I</v>
      </c>
      <c r="C784" s="131">
        <f t="shared" si="74"/>
        <v>50692.803999999996</v>
      </c>
      <c r="D784" s="12" t="str">
        <f t="shared" si="75"/>
        <v>vis</v>
      </c>
      <c r="E784" s="139" t="e">
        <f>VLOOKUP(C784,'Active 1'!C$21:E$973,3,FALSE)</f>
        <v>#N/A</v>
      </c>
      <c r="F784" s="16" t="s">
        <v>1907</v>
      </c>
      <c r="G784" s="12" t="str">
        <f t="shared" si="76"/>
        <v>50692.804</v>
      </c>
      <c r="H784" s="131">
        <f t="shared" si="77"/>
        <v>-1159</v>
      </c>
      <c r="I784" s="140" t="s">
        <v>2948</v>
      </c>
      <c r="J784" s="141" t="s">
        <v>2949</v>
      </c>
      <c r="K784" s="140">
        <v>-1159</v>
      </c>
      <c r="L784" s="140" t="s">
        <v>1702</v>
      </c>
      <c r="M784" s="141" t="s">
        <v>2324</v>
      </c>
      <c r="N784" s="141"/>
      <c r="O784" s="142" t="s">
        <v>3899</v>
      </c>
      <c r="P784" s="142" t="s">
        <v>2895</v>
      </c>
    </row>
    <row r="785" spans="1:16" ht="13.5" thickBot="1" x14ac:dyDescent="0.25">
      <c r="A785" s="131" t="str">
        <f t="shared" si="72"/>
        <v>IBVS 4751 </v>
      </c>
      <c r="B785" s="16" t="str">
        <f t="shared" si="73"/>
        <v>II</v>
      </c>
      <c r="C785" s="131">
        <f t="shared" si="74"/>
        <v>50709.475700000003</v>
      </c>
      <c r="D785" s="12" t="str">
        <f t="shared" si="75"/>
        <v>vis</v>
      </c>
      <c r="E785" s="139" t="e">
        <f>VLOOKUP(C785,'Active 1'!C$21:E$973,3,FALSE)</f>
        <v>#N/A</v>
      </c>
      <c r="F785" s="16" t="s">
        <v>1907</v>
      </c>
      <c r="G785" s="12" t="str">
        <f t="shared" si="76"/>
        <v>50709.4757</v>
      </c>
      <c r="H785" s="131">
        <f t="shared" si="77"/>
        <v>-1132.5</v>
      </c>
      <c r="I785" s="140" t="s">
        <v>2958</v>
      </c>
      <c r="J785" s="141" t="s">
        <v>2959</v>
      </c>
      <c r="K785" s="140">
        <v>-1132.5</v>
      </c>
      <c r="L785" s="140" t="s">
        <v>2947</v>
      </c>
      <c r="M785" s="141" t="s">
        <v>2477</v>
      </c>
      <c r="N785" s="141" t="s">
        <v>1970</v>
      </c>
      <c r="O785" s="142" t="s">
        <v>2942</v>
      </c>
      <c r="P785" s="143" t="s">
        <v>2943</v>
      </c>
    </row>
    <row r="786" spans="1:16" ht="13.5" thickBot="1" x14ac:dyDescent="0.25">
      <c r="A786" s="131" t="str">
        <f t="shared" si="72"/>
        <v>IBVS 4751 </v>
      </c>
      <c r="B786" s="16" t="str">
        <f t="shared" si="73"/>
        <v>II</v>
      </c>
      <c r="C786" s="131">
        <f t="shared" si="74"/>
        <v>50709.4781</v>
      </c>
      <c r="D786" s="12" t="str">
        <f t="shared" si="75"/>
        <v>vis</v>
      </c>
      <c r="E786" s="139" t="e">
        <f>VLOOKUP(C786,'Active 1'!C$21:E$973,3,FALSE)</f>
        <v>#N/A</v>
      </c>
      <c r="F786" s="16" t="s">
        <v>1907</v>
      </c>
      <c r="G786" s="12" t="str">
        <f t="shared" si="76"/>
        <v>50709.4781</v>
      </c>
      <c r="H786" s="131">
        <f t="shared" si="77"/>
        <v>-1132.5</v>
      </c>
      <c r="I786" s="140" t="s">
        <v>2963</v>
      </c>
      <c r="J786" s="141" t="s">
        <v>2961</v>
      </c>
      <c r="K786" s="140">
        <v>-1132.5</v>
      </c>
      <c r="L786" s="140" t="s">
        <v>2964</v>
      </c>
      <c r="M786" s="141" t="s">
        <v>2477</v>
      </c>
      <c r="N786" s="141" t="s">
        <v>1940</v>
      </c>
      <c r="O786" s="142" t="s">
        <v>2942</v>
      </c>
      <c r="P786" s="143" t="s">
        <v>2943</v>
      </c>
    </row>
    <row r="787" spans="1:16" ht="13.5" thickBot="1" x14ac:dyDescent="0.25">
      <c r="A787" s="131" t="str">
        <f t="shared" si="72"/>
        <v>BAVM 113 </v>
      </c>
      <c r="B787" s="16" t="str">
        <f t="shared" si="73"/>
        <v>I</v>
      </c>
      <c r="C787" s="131">
        <f t="shared" si="74"/>
        <v>50712.332999999999</v>
      </c>
      <c r="D787" s="12" t="str">
        <f t="shared" si="75"/>
        <v>vis</v>
      </c>
      <c r="E787" s="139" t="e">
        <f>VLOOKUP(C787,'Active 1'!C$21:E$973,3,FALSE)</f>
        <v>#N/A</v>
      </c>
      <c r="F787" s="16" t="s">
        <v>1907</v>
      </c>
      <c r="G787" s="12" t="str">
        <f t="shared" si="76"/>
        <v>50712.333</v>
      </c>
      <c r="H787" s="131">
        <f t="shared" si="77"/>
        <v>-1128</v>
      </c>
      <c r="I787" s="140" t="s">
        <v>2965</v>
      </c>
      <c r="J787" s="141" t="s">
        <v>2966</v>
      </c>
      <c r="K787" s="140">
        <v>-1128</v>
      </c>
      <c r="L787" s="140" t="s">
        <v>2967</v>
      </c>
      <c r="M787" s="141" t="s">
        <v>2324</v>
      </c>
      <c r="N787" s="141"/>
      <c r="O787" s="142" t="s">
        <v>2968</v>
      </c>
      <c r="P787" s="143" t="s">
        <v>2969</v>
      </c>
    </row>
    <row r="788" spans="1:16" ht="13.5" thickBot="1" x14ac:dyDescent="0.25">
      <c r="A788" s="131" t="str">
        <f t="shared" si="72"/>
        <v> AOEB 5 </v>
      </c>
      <c r="B788" s="16" t="str">
        <f t="shared" si="73"/>
        <v>I</v>
      </c>
      <c r="C788" s="131">
        <f t="shared" si="74"/>
        <v>50713.559000000001</v>
      </c>
      <c r="D788" s="12" t="str">
        <f t="shared" si="75"/>
        <v>vis</v>
      </c>
      <c r="E788" s="139" t="e">
        <f>VLOOKUP(C788,'Active 1'!C$21:E$973,3,FALSE)</f>
        <v>#N/A</v>
      </c>
      <c r="F788" s="16" t="s">
        <v>1907</v>
      </c>
      <c r="G788" s="12" t="str">
        <f t="shared" si="76"/>
        <v>50713.559</v>
      </c>
      <c r="H788" s="131">
        <f t="shared" si="77"/>
        <v>-1126</v>
      </c>
      <c r="I788" s="140" t="s">
        <v>2970</v>
      </c>
      <c r="J788" s="141" t="s">
        <v>2971</v>
      </c>
      <c r="K788" s="140">
        <v>-1126</v>
      </c>
      <c r="L788" s="140" t="s">
        <v>1619</v>
      </c>
      <c r="M788" s="141" t="s">
        <v>2324</v>
      </c>
      <c r="N788" s="141"/>
      <c r="O788" s="142" t="s">
        <v>1683</v>
      </c>
      <c r="P788" s="142" t="s">
        <v>2895</v>
      </c>
    </row>
    <row r="789" spans="1:16" ht="13.5" thickBot="1" x14ac:dyDescent="0.25">
      <c r="A789" s="131" t="str">
        <f t="shared" si="72"/>
        <v> AOEB 5 </v>
      </c>
      <c r="B789" s="16" t="str">
        <f t="shared" si="73"/>
        <v>I</v>
      </c>
      <c r="C789" s="131">
        <f t="shared" si="74"/>
        <v>50713.57</v>
      </c>
      <c r="D789" s="12" t="str">
        <f t="shared" si="75"/>
        <v>vis</v>
      </c>
      <c r="E789" s="139" t="e">
        <f>VLOOKUP(C789,'Active 1'!C$21:E$973,3,FALSE)</f>
        <v>#N/A</v>
      </c>
      <c r="F789" s="16" t="s">
        <v>1907</v>
      </c>
      <c r="G789" s="12" t="str">
        <f t="shared" si="76"/>
        <v>50713.570</v>
      </c>
      <c r="H789" s="131">
        <f t="shared" si="77"/>
        <v>-1126</v>
      </c>
      <c r="I789" s="140" t="s">
        <v>2972</v>
      </c>
      <c r="J789" s="141" t="s">
        <v>2973</v>
      </c>
      <c r="K789" s="140">
        <v>-1126</v>
      </c>
      <c r="L789" s="140" t="s">
        <v>2974</v>
      </c>
      <c r="M789" s="141" t="s">
        <v>2324</v>
      </c>
      <c r="N789" s="141"/>
      <c r="O789" s="142" t="s">
        <v>2975</v>
      </c>
      <c r="P789" s="142" t="s">
        <v>2895</v>
      </c>
    </row>
    <row r="790" spans="1:16" ht="13.5" thickBot="1" x14ac:dyDescent="0.25">
      <c r="A790" s="131" t="str">
        <f t="shared" si="72"/>
        <v> AOEB 5 </v>
      </c>
      <c r="B790" s="16" t="str">
        <f t="shared" si="73"/>
        <v>I</v>
      </c>
      <c r="C790" s="131">
        <f t="shared" si="74"/>
        <v>50726.773999999998</v>
      </c>
      <c r="D790" s="12" t="str">
        <f t="shared" si="75"/>
        <v>vis</v>
      </c>
      <c r="E790" s="139" t="e">
        <f>VLOOKUP(C790,'Active 1'!C$21:E$973,3,FALSE)</f>
        <v>#N/A</v>
      </c>
      <c r="F790" s="16" t="s">
        <v>1907</v>
      </c>
      <c r="G790" s="12" t="str">
        <f t="shared" si="76"/>
        <v>50726.774</v>
      </c>
      <c r="H790" s="131">
        <f t="shared" si="77"/>
        <v>-1105</v>
      </c>
      <c r="I790" s="140" t="s">
        <v>2976</v>
      </c>
      <c r="J790" s="141" t="s">
        <v>2977</v>
      </c>
      <c r="K790" s="140">
        <v>-1105</v>
      </c>
      <c r="L790" s="140" t="s">
        <v>2916</v>
      </c>
      <c r="M790" s="141" t="s">
        <v>2324</v>
      </c>
      <c r="N790" s="141"/>
      <c r="O790" s="142" t="s">
        <v>3899</v>
      </c>
      <c r="P790" s="142" t="s">
        <v>2895</v>
      </c>
    </row>
    <row r="791" spans="1:16" ht="13.5" thickBot="1" x14ac:dyDescent="0.25">
      <c r="A791" s="131" t="str">
        <f t="shared" si="72"/>
        <v> AOEB 5 </v>
      </c>
      <c r="B791" s="16" t="str">
        <f t="shared" si="73"/>
        <v>I</v>
      </c>
      <c r="C791" s="131">
        <f t="shared" si="74"/>
        <v>50779.597000000002</v>
      </c>
      <c r="D791" s="12" t="str">
        <f t="shared" si="75"/>
        <v>vis</v>
      </c>
      <c r="E791" s="139" t="e">
        <f>VLOOKUP(C791,'Active 1'!C$21:E$973,3,FALSE)</f>
        <v>#N/A</v>
      </c>
      <c r="F791" s="16" t="s">
        <v>1907</v>
      </c>
      <c r="G791" s="12" t="str">
        <f t="shared" si="76"/>
        <v>50779.597</v>
      </c>
      <c r="H791" s="131">
        <f t="shared" si="77"/>
        <v>-1021</v>
      </c>
      <c r="I791" s="140" t="s">
        <v>2981</v>
      </c>
      <c r="J791" s="141" t="s">
        <v>2982</v>
      </c>
      <c r="K791" s="140">
        <v>-1021</v>
      </c>
      <c r="L791" s="140" t="s">
        <v>2855</v>
      </c>
      <c r="M791" s="141" t="s">
        <v>2324</v>
      </c>
      <c r="N791" s="141"/>
      <c r="O791" s="142" t="s">
        <v>3899</v>
      </c>
      <c r="P791" s="142" t="s">
        <v>2895</v>
      </c>
    </row>
    <row r="792" spans="1:16" ht="13.5" thickBot="1" x14ac:dyDescent="0.25">
      <c r="A792" s="131" t="str">
        <f t="shared" si="72"/>
        <v> AOEB 5 </v>
      </c>
      <c r="B792" s="16" t="str">
        <f t="shared" si="73"/>
        <v>I</v>
      </c>
      <c r="C792" s="131">
        <f t="shared" si="74"/>
        <v>50813.553999999996</v>
      </c>
      <c r="D792" s="12" t="str">
        <f t="shared" si="75"/>
        <v>vis</v>
      </c>
      <c r="E792" s="139" t="e">
        <f>VLOOKUP(C792,'Active 1'!C$21:E$973,3,FALSE)</f>
        <v>#N/A</v>
      </c>
      <c r="F792" s="16" t="s">
        <v>1907</v>
      </c>
      <c r="G792" s="12" t="str">
        <f t="shared" si="76"/>
        <v>50813.554</v>
      </c>
      <c r="H792" s="131">
        <f t="shared" si="77"/>
        <v>-967</v>
      </c>
      <c r="I792" s="140" t="s">
        <v>2983</v>
      </c>
      <c r="J792" s="141" t="s">
        <v>2984</v>
      </c>
      <c r="K792" s="140">
        <v>-967</v>
      </c>
      <c r="L792" s="140" t="s">
        <v>1412</v>
      </c>
      <c r="M792" s="141" t="s">
        <v>2324</v>
      </c>
      <c r="N792" s="141"/>
      <c r="O792" s="142" t="s">
        <v>1683</v>
      </c>
      <c r="P792" s="142" t="s">
        <v>2895</v>
      </c>
    </row>
    <row r="793" spans="1:16" ht="13.5" thickBot="1" x14ac:dyDescent="0.25">
      <c r="A793" s="131" t="str">
        <f t="shared" si="72"/>
        <v> AOEB 5 </v>
      </c>
      <c r="B793" s="16" t="str">
        <f t="shared" si="73"/>
        <v>I</v>
      </c>
      <c r="C793" s="131">
        <f t="shared" si="74"/>
        <v>50825.514000000003</v>
      </c>
      <c r="D793" s="12" t="str">
        <f t="shared" si="75"/>
        <v>vis</v>
      </c>
      <c r="E793" s="139" t="e">
        <f>VLOOKUP(C793,'Active 1'!C$21:E$973,3,FALSE)</f>
        <v>#N/A</v>
      </c>
      <c r="F793" s="16" t="s">
        <v>1907</v>
      </c>
      <c r="G793" s="12" t="str">
        <f t="shared" si="76"/>
        <v>50825.514</v>
      </c>
      <c r="H793" s="131">
        <f t="shared" si="77"/>
        <v>-948</v>
      </c>
      <c r="I793" s="140" t="s">
        <v>2985</v>
      </c>
      <c r="J793" s="141" t="s">
        <v>2986</v>
      </c>
      <c r="K793" s="140">
        <v>-948</v>
      </c>
      <c r="L793" s="140" t="s">
        <v>2916</v>
      </c>
      <c r="M793" s="141" t="s">
        <v>2324</v>
      </c>
      <c r="N793" s="141"/>
      <c r="O793" s="142" t="s">
        <v>2987</v>
      </c>
      <c r="P793" s="142" t="s">
        <v>2895</v>
      </c>
    </row>
    <row r="794" spans="1:16" ht="13.5" thickBot="1" x14ac:dyDescent="0.25">
      <c r="A794" s="131" t="str">
        <f t="shared" si="72"/>
        <v>BAVM 113 </v>
      </c>
      <c r="B794" s="16" t="str">
        <f t="shared" si="73"/>
        <v>I</v>
      </c>
      <c r="C794" s="131">
        <f t="shared" si="74"/>
        <v>50859.466999999997</v>
      </c>
      <c r="D794" s="12" t="str">
        <f t="shared" si="75"/>
        <v>vis</v>
      </c>
      <c r="E794" s="139" t="e">
        <f>VLOOKUP(C794,'Active 1'!C$21:E$973,3,FALSE)</f>
        <v>#N/A</v>
      </c>
      <c r="F794" s="16" t="s">
        <v>1907</v>
      </c>
      <c r="G794" s="12" t="str">
        <f t="shared" si="76"/>
        <v>50859.467</v>
      </c>
      <c r="H794" s="131">
        <f t="shared" si="77"/>
        <v>-894</v>
      </c>
      <c r="I794" s="140" t="s">
        <v>2988</v>
      </c>
      <c r="J794" s="141" t="s">
        <v>2989</v>
      </c>
      <c r="K794" s="140">
        <v>-894</v>
      </c>
      <c r="L794" s="140" t="s">
        <v>1679</v>
      </c>
      <c r="M794" s="141" t="s">
        <v>2324</v>
      </c>
      <c r="N794" s="141"/>
      <c r="O794" s="142" t="s">
        <v>2990</v>
      </c>
      <c r="P794" s="143" t="s">
        <v>2969</v>
      </c>
    </row>
    <row r="795" spans="1:16" ht="13.5" thickBot="1" x14ac:dyDescent="0.25">
      <c r="A795" s="131" t="str">
        <f t="shared" si="72"/>
        <v>IBVS 4967 </v>
      </c>
      <c r="B795" s="16" t="str">
        <f t="shared" si="73"/>
        <v>II</v>
      </c>
      <c r="C795" s="131">
        <f t="shared" si="74"/>
        <v>51021.4303</v>
      </c>
      <c r="D795" s="12" t="str">
        <f t="shared" si="75"/>
        <v>vis</v>
      </c>
      <c r="E795" s="139" t="e">
        <f>VLOOKUP(C795,'Active 1'!C$21:E$973,3,FALSE)</f>
        <v>#N/A</v>
      </c>
      <c r="F795" s="16" t="s">
        <v>1907</v>
      </c>
      <c r="G795" s="12" t="str">
        <f t="shared" si="76"/>
        <v>51021.4303</v>
      </c>
      <c r="H795" s="131">
        <f t="shared" si="77"/>
        <v>-636.5</v>
      </c>
      <c r="I795" s="140" t="s">
        <v>3003</v>
      </c>
      <c r="J795" s="141" t="s">
        <v>3004</v>
      </c>
      <c r="K795" s="140">
        <v>-636.5</v>
      </c>
      <c r="L795" s="140" t="s">
        <v>3005</v>
      </c>
      <c r="M795" s="141" t="s">
        <v>2477</v>
      </c>
      <c r="N795" s="141" t="s">
        <v>1940</v>
      </c>
      <c r="O795" s="142" t="s">
        <v>2993</v>
      </c>
      <c r="P795" s="143" t="s">
        <v>3006</v>
      </c>
    </row>
    <row r="796" spans="1:16" ht="13.5" thickBot="1" x14ac:dyDescent="0.25">
      <c r="A796" s="131" t="str">
        <f t="shared" si="72"/>
        <v>IBVS 4751 </v>
      </c>
      <c r="B796" s="16" t="str">
        <f t="shared" si="73"/>
        <v>II</v>
      </c>
      <c r="C796" s="131">
        <f t="shared" si="74"/>
        <v>51041.549400000004</v>
      </c>
      <c r="D796" s="12" t="str">
        <f t="shared" si="75"/>
        <v>vis</v>
      </c>
      <c r="E796" s="139" t="e">
        <f>VLOOKUP(C796,'Active 1'!C$21:E$973,3,FALSE)</f>
        <v>#N/A</v>
      </c>
      <c r="F796" s="16" t="s">
        <v>1907</v>
      </c>
      <c r="G796" s="12" t="str">
        <f t="shared" si="76"/>
        <v>51041.5494</v>
      </c>
      <c r="H796" s="131">
        <f t="shared" si="77"/>
        <v>-604.5</v>
      </c>
      <c r="I796" s="140" t="s">
        <v>3007</v>
      </c>
      <c r="J796" s="141" t="s">
        <v>3008</v>
      </c>
      <c r="K796" s="140">
        <v>-604.5</v>
      </c>
      <c r="L796" s="140" t="s">
        <v>3009</v>
      </c>
      <c r="M796" s="141" t="s">
        <v>2477</v>
      </c>
      <c r="N796" s="141" t="s">
        <v>1953</v>
      </c>
      <c r="O796" s="142" t="s">
        <v>2942</v>
      </c>
      <c r="P796" s="143" t="s">
        <v>2943</v>
      </c>
    </row>
    <row r="797" spans="1:16" ht="13.5" thickBot="1" x14ac:dyDescent="0.25">
      <c r="A797" s="131" t="str">
        <f t="shared" si="72"/>
        <v>IBVS 4751 </v>
      </c>
      <c r="B797" s="16" t="str">
        <f t="shared" si="73"/>
        <v>II</v>
      </c>
      <c r="C797" s="131">
        <f t="shared" si="74"/>
        <v>51041.549500000001</v>
      </c>
      <c r="D797" s="12" t="str">
        <f t="shared" si="75"/>
        <v>vis</v>
      </c>
      <c r="E797" s="139" t="e">
        <f>VLOOKUP(C797,'Active 1'!C$21:E$973,3,FALSE)</f>
        <v>#N/A</v>
      </c>
      <c r="F797" s="16" t="s">
        <v>1907</v>
      </c>
      <c r="G797" s="12" t="str">
        <f t="shared" si="76"/>
        <v>51041.5495</v>
      </c>
      <c r="H797" s="131">
        <f t="shared" si="77"/>
        <v>-604.5</v>
      </c>
      <c r="I797" s="140" t="s">
        <v>3010</v>
      </c>
      <c r="J797" s="141" t="s">
        <v>3008</v>
      </c>
      <c r="K797" s="140">
        <v>-604.5</v>
      </c>
      <c r="L797" s="140" t="s">
        <v>3011</v>
      </c>
      <c r="M797" s="141" t="s">
        <v>2477</v>
      </c>
      <c r="N797" s="141" t="s">
        <v>1993</v>
      </c>
      <c r="O797" s="142" t="s">
        <v>2942</v>
      </c>
      <c r="P797" s="143" t="s">
        <v>2943</v>
      </c>
    </row>
    <row r="798" spans="1:16" ht="13.5" thickBot="1" x14ac:dyDescent="0.25">
      <c r="A798" s="131" t="str">
        <f t="shared" si="72"/>
        <v>IBVS 4751 </v>
      </c>
      <c r="B798" s="16" t="str">
        <f t="shared" si="73"/>
        <v>II</v>
      </c>
      <c r="C798" s="131">
        <f t="shared" si="74"/>
        <v>51041.549899999998</v>
      </c>
      <c r="D798" s="12" t="str">
        <f t="shared" si="75"/>
        <v>vis</v>
      </c>
      <c r="E798" s="139" t="e">
        <f>VLOOKUP(C798,'Active 1'!C$21:E$973,3,FALSE)</f>
        <v>#N/A</v>
      </c>
      <c r="F798" s="16" t="s">
        <v>1907</v>
      </c>
      <c r="G798" s="12" t="str">
        <f t="shared" si="76"/>
        <v>51041.5499</v>
      </c>
      <c r="H798" s="131">
        <f t="shared" si="77"/>
        <v>-604.5</v>
      </c>
      <c r="I798" s="140" t="s">
        <v>3012</v>
      </c>
      <c r="J798" s="141" t="s">
        <v>3008</v>
      </c>
      <c r="K798" s="140">
        <v>-604.5</v>
      </c>
      <c r="L798" s="140" t="s">
        <v>3013</v>
      </c>
      <c r="M798" s="141" t="s">
        <v>2477</v>
      </c>
      <c r="N798" s="141" t="s">
        <v>1940</v>
      </c>
      <c r="O798" s="142" t="s">
        <v>2942</v>
      </c>
      <c r="P798" s="143" t="s">
        <v>2943</v>
      </c>
    </row>
    <row r="799" spans="1:16" ht="13.5" thickBot="1" x14ac:dyDescent="0.25">
      <c r="A799" s="131" t="str">
        <f t="shared" si="72"/>
        <v> AOEB 5 </v>
      </c>
      <c r="B799" s="16" t="str">
        <f t="shared" si="73"/>
        <v>I</v>
      </c>
      <c r="C799" s="131">
        <f t="shared" si="74"/>
        <v>51055.703000000001</v>
      </c>
      <c r="D799" s="12" t="str">
        <f t="shared" si="75"/>
        <v>vis</v>
      </c>
      <c r="E799" s="139" t="e">
        <f>VLOOKUP(C799,'Active 1'!C$21:E$973,3,FALSE)</f>
        <v>#N/A</v>
      </c>
      <c r="F799" s="16" t="s">
        <v>1907</v>
      </c>
      <c r="G799" s="12" t="str">
        <f t="shared" si="76"/>
        <v>51055.703</v>
      </c>
      <c r="H799" s="131">
        <f t="shared" si="77"/>
        <v>-582</v>
      </c>
      <c r="I799" s="140" t="s">
        <v>3043</v>
      </c>
      <c r="J799" s="141" t="s">
        <v>3044</v>
      </c>
      <c r="K799" s="140">
        <v>-582</v>
      </c>
      <c r="L799" s="140" t="s">
        <v>3045</v>
      </c>
      <c r="M799" s="141" t="s">
        <v>2324</v>
      </c>
      <c r="N799" s="141"/>
      <c r="O799" s="142" t="s">
        <v>132</v>
      </c>
      <c r="P799" s="142" t="s">
        <v>2895</v>
      </c>
    </row>
    <row r="800" spans="1:16" ht="13.5" thickBot="1" x14ac:dyDescent="0.25">
      <c r="A800" s="131" t="str">
        <f t="shared" si="72"/>
        <v>IBVS 4751 </v>
      </c>
      <c r="B800" s="16" t="str">
        <f t="shared" si="73"/>
        <v>I</v>
      </c>
      <c r="C800" s="131">
        <f t="shared" si="74"/>
        <v>51066.393499999998</v>
      </c>
      <c r="D800" s="12" t="str">
        <f t="shared" si="75"/>
        <v>vis</v>
      </c>
      <c r="E800" s="139" t="e">
        <f>VLOOKUP(C800,'Active 1'!C$21:E$973,3,FALSE)</f>
        <v>#N/A</v>
      </c>
      <c r="F800" s="16" t="s">
        <v>1907</v>
      </c>
      <c r="G800" s="12" t="str">
        <f t="shared" si="76"/>
        <v>51066.3935</v>
      </c>
      <c r="H800" s="131">
        <f t="shared" si="77"/>
        <v>-565</v>
      </c>
      <c r="I800" s="140" t="s">
        <v>3046</v>
      </c>
      <c r="J800" s="141" t="s">
        <v>3047</v>
      </c>
      <c r="K800" s="140">
        <v>-565</v>
      </c>
      <c r="L800" s="140" t="s">
        <v>3048</v>
      </c>
      <c r="M800" s="141" t="s">
        <v>2477</v>
      </c>
      <c r="N800" s="141" t="s">
        <v>1970</v>
      </c>
      <c r="O800" s="142" t="s">
        <v>2942</v>
      </c>
      <c r="P800" s="143" t="s">
        <v>2943</v>
      </c>
    </row>
    <row r="801" spans="1:16" ht="13.5" thickBot="1" x14ac:dyDescent="0.25">
      <c r="A801" s="131" t="str">
        <f t="shared" si="72"/>
        <v>IBVS 4751 </v>
      </c>
      <c r="B801" s="16" t="str">
        <f t="shared" si="73"/>
        <v>I</v>
      </c>
      <c r="C801" s="131">
        <f t="shared" si="74"/>
        <v>51066.3943</v>
      </c>
      <c r="D801" s="12" t="str">
        <f t="shared" si="75"/>
        <v>vis</v>
      </c>
      <c r="E801" s="139" t="e">
        <f>VLOOKUP(C801,'Active 1'!C$21:E$973,3,FALSE)</f>
        <v>#N/A</v>
      </c>
      <c r="F801" s="16" t="s">
        <v>1907</v>
      </c>
      <c r="G801" s="12" t="str">
        <f t="shared" si="76"/>
        <v>51066.3943</v>
      </c>
      <c r="H801" s="131">
        <f t="shared" si="77"/>
        <v>-565</v>
      </c>
      <c r="I801" s="140" t="s">
        <v>3049</v>
      </c>
      <c r="J801" s="141" t="s">
        <v>3050</v>
      </c>
      <c r="K801" s="140">
        <v>-565</v>
      </c>
      <c r="L801" s="140" t="s">
        <v>3051</v>
      </c>
      <c r="M801" s="141" t="s">
        <v>2477</v>
      </c>
      <c r="N801" s="141" t="s">
        <v>1993</v>
      </c>
      <c r="O801" s="142" t="s">
        <v>2942</v>
      </c>
      <c r="P801" s="143" t="s">
        <v>2943</v>
      </c>
    </row>
    <row r="802" spans="1:16" ht="13.5" thickBot="1" x14ac:dyDescent="0.25">
      <c r="A802" s="131" t="str">
        <f t="shared" si="72"/>
        <v>IBVS 4751 </v>
      </c>
      <c r="B802" s="16" t="str">
        <f t="shared" si="73"/>
        <v>I</v>
      </c>
      <c r="C802" s="131">
        <f t="shared" si="74"/>
        <v>51066.394399999997</v>
      </c>
      <c r="D802" s="12" t="str">
        <f t="shared" si="75"/>
        <v>vis</v>
      </c>
      <c r="E802" s="139" t="e">
        <f>VLOOKUP(C802,'Active 1'!C$21:E$973,3,FALSE)</f>
        <v>#N/A</v>
      </c>
      <c r="F802" s="16" t="s">
        <v>1907</v>
      </c>
      <c r="G802" s="12" t="str">
        <f t="shared" si="76"/>
        <v>51066.3944</v>
      </c>
      <c r="H802" s="131">
        <f t="shared" si="77"/>
        <v>-565</v>
      </c>
      <c r="I802" s="140" t="s">
        <v>3052</v>
      </c>
      <c r="J802" s="141" t="s">
        <v>3050</v>
      </c>
      <c r="K802" s="140">
        <v>-565</v>
      </c>
      <c r="L802" s="140" t="s">
        <v>3053</v>
      </c>
      <c r="M802" s="141" t="s">
        <v>2477</v>
      </c>
      <c r="N802" s="141" t="s">
        <v>1940</v>
      </c>
      <c r="O802" s="142" t="s">
        <v>2942</v>
      </c>
      <c r="P802" s="143" t="s">
        <v>2943</v>
      </c>
    </row>
    <row r="803" spans="1:16" ht="13.5" thickBot="1" x14ac:dyDescent="0.25">
      <c r="A803" s="131" t="str">
        <f t="shared" si="72"/>
        <v> AOEB 5 </v>
      </c>
      <c r="B803" s="16" t="str">
        <f t="shared" si="73"/>
        <v>I</v>
      </c>
      <c r="C803" s="131">
        <f t="shared" si="74"/>
        <v>51067.656000000003</v>
      </c>
      <c r="D803" s="12" t="str">
        <f t="shared" si="75"/>
        <v>vis</v>
      </c>
      <c r="E803" s="139" t="e">
        <f>VLOOKUP(C803,'Active 1'!C$21:E$973,3,FALSE)</f>
        <v>#N/A</v>
      </c>
      <c r="F803" s="16" t="s">
        <v>1907</v>
      </c>
      <c r="G803" s="12" t="str">
        <f t="shared" si="76"/>
        <v>51067.656</v>
      </c>
      <c r="H803" s="131">
        <f t="shared" si="77"/>
        <v>-563</v>
      </c>
      <c r="I803" s="140" t="s">
        <v>3054</v>
      </c>
      <c r="J803" s="141" t="s">
        <v>3055</v>
      </c>
      <c r="K803" s="140">
        <v>-563</v>
      </c>
      <c r="L803" s="140" t="s">
        <v>3056</v>
      </c>
      <c r="M803" s="141" t="s">
        <v>2324</v>
      </c>
      <c r="N803" s="141"/>
      <c r="O803" s="142" t="s">
        <v>2975</v>
      </c>
      <c r="P803" s="142" t="s">
        <v>2895</v>
      </c>
    </row>
    <row r="804" spans="1:16" ht="13.5" thickBot="1" x14ac:dyDescent="0.25">
      <c r="A804" s="131" t="str">
        <f t="shared" si="72"/>
        <v>BAVM 117 </v>
      </c>
      <c r="B804" s="16" t="str">
        <f t="shared" si="73"/>
        <v>I</v>
      </c>
      <c r="C804" s="131">
        <f t="shared" si="74"/>
        <v>51076.456400000003</v>
      </c>
      <c r="D804" s="12" t="str">
        <f t="shared" si="75"/>
        <v>vis</v>
      </c>
      <c r="E804" s="139" t="e">
        <f>VLOOKUP(C804,'Active 1'!C$21:E$973,3,FALSE)</f>
        <v>#N/A</v>
      </c>
      <c r="F804" s="16" t="s">
        <v>1907</v>
      </c>
      <c r="G804" s="12" t="str">
        <f t="shared" si="76"/>
        <v>51076.4564</v>
      </c>
      <c r="H804" s="131">
        <f t="shared" si="77"/>
        <v>-549</v>
      </c>
      <c r="I804" s="140" t="s">
        <v>3057</v>
      </c>
      <c r="J804" s="141" t="s">
        <v>3058</v>
      </c>
      <c r="K804" s="140">
        <v>-549</v>
      </c>
      <c r="L804" s="140" t="s">
        <v>3029</v>
      </c>
      <c r="M804" s="141" t="s">
        <v>2477</v>
      </c>
      <c r="N804" s="141" t="s">
        <v>1907</v>
      </c>
      <c r="O804" s="142" t="s">
        <v>2569</v>
      </c>
      <c r="P804" s="143" t="s">
        <v>3059</v>
      </c>
    </row>
    <row r="805" spans="1:16" ht="13.5" thickBot="1" x14ac:dyDescent="0.25">
      <c r="A805" s="131" t="str">
        <f t="shared" si="72"/>
        <v> AOEB 5 </v>
      </c>
      <c r="B805" s="16" t="str">
        <f t="shared" si="73"/>
        <v>I</v>
      </c>
      <c r="C805" s="131">
        <f t="shared" si="74"/>
        <v>51084.63</v>
      </c>
      <c r="D805" s="12" t="str">
        <f t="shared" si="75"/>
        <v>vis</v>
      </c>
      <c r="E805" s="139" t="e">
        <f>VLOOKUP(C805,'Active 1'!C$21:E$973,3,FALSE)</f>
        <v>#N/A</v>
      </c>
      <c r="F805" s="16" t="s">
        <v>1907</v>
      </c>
      <c r="G805" s="12" t="str">
        <f t="shared" si="76"/>
        <v>51084.630</v>
      </c>
      <c r="H805" s="131">
        <f t="shared" si="77"/>
        <v>-536</v>
      </c>
      <c r="I805" s="140" t="s">
        <v>3063</v>
      </c>
      <c r="J805" s="141" t="s">
        <v>3064</v>
      </c>
      <c r="K805" s="140">
        <v>-536</v>
      </c>
      <c r="L805" s="140" t="s">
        <v>2916</v>
      </c>
      <c r="M805" s="141" t="s">
        <v>2324</v>
      </c>
      <c r="N805" s="141"/>
      <c r="O805" s="142" t="s">
        <v>3899</v>
      </c>
      <c r="P805" s="142" t="s">
        <v>2895</v>
      </c>
    </row>
    <row r="806" spans="1:16" ht="13.5" thickBot="1" x14ac:dyDescent="0.25">
      <c r="A806" s="131" t="str">
        <f t="shared" si="72"/>
        <v> AOEB 5 </v>
      </c>
      <c r="B806" s="16" t="str">
        <f t="shared" si="73"/>
        <v>I</v>
      </c>
      <c r="C806" s="131">
        <f t="shared" si="74"/>
        <v>51101.614000000001</v>
      </c>
      <c r="D806" s="12" t="str">
        <f t="shared" si="75"/>
        <v>vis</v>
      </c>
      <c r="E806" s="139" t="e">
        <f>VLOOKUP(C806,'Active 1'!C$21:E$973,3,FALSE)</f>
        <v>#N/A</v>
      </c>
      <c r="F806" s="16" t="s">
        <v>1907</v>
      </c>
      <c r="G806" s="12" t="str">
        <f t="shared" si="76"/>
        <v>51101.614</v>
      </c>
      <c r="H806" s="131">
        <f t="shared" si="77"/>
        <v>-509</v>
      </c>
      <c r="I806" s="140" t="s">
        <v>3065</v>
      </c>
      <c r="J806" s="141" t="s">
        <v>3066</v>
      </c>
      <c r="K806" s="140">
        <v>-509</v>
      </c>
      <c r="L806" s="140" t="s">
        <v>3045</v>
      </c>
      <c r="M806" s="141" t="s">
        <v>2324</v>
      </c>
      <c r="N806" s="141"/>
      <c r="O806" s="142" t="s">
        <v>132</v>
      </c>
      <c r="P806" s="142" t="s">
        <v>2895</v>
      </c>
    </row>
    <row r="807" spans="1:16" ht="13.5" thickBot="1" x14ac:dyDescent="0.25">
      <c r="A807" s="131" t="str">
        <f t="shared" si="72"/>
        <v>BAVM 117 </v>
      </c>
      <c r="B807" s="16" t="str">
        <f t="shared" si="73"/>
        <v>I</v>
      </c>
      <c r="C807" s="131">
        <f t="shared" si="74"/>
        <v>51103.500699999997</v>
      </c>
      <c r="D807" s="12" t="str">
        <f t="shared" si="75"/>
        <v>vis</v>
      </c>
      <c r="E807" s="139" t="e">
        <f>VLOOKUP(C807,'Active 1'!C$21:E$973,3,FALSE)</f>
        <v>#N/A</v>
      </c>
      <c r="F807" s="16" t="s">
        <v>1907</v>
      </c>
      <c r="G807" s="12" t="str">
        <f t="shared" si="76"/>
        <v>51103.5007</v>
      </c>
      <c r="H807" s="131">
        <f t="shared" si="77"/>
        <v>-506</v>
      </c>
      <c r="I807" s="140" t="s">
        <v>3067</v>
      </c>
      <c r="J807" s="141" t="s">
        <v>3068</v>
      </c>
      <c r="K807" s="140">
        <v>-506</v>
      </c>
      <c r="L807" s="140" t="s">
        <v>3051</v>
      </c>
      <c r="M807" s="141" t="s">
        <v>2477</v>
      </c>
      <c r="N807" s="141" t="s">
        <v>1907</v>
      </c>
      <c r="O807" s="142" t="s">
        <v>2569</v>
      </c>
      <c r="P807" s="143" t="s">
        <v>3059</v>
      </c>
    </row>
    <row r="808" spans="1:16" ht="13.5" thickBot="1" x14ac:dyDescent="0.25">
      <c r="A808" s="131" t="str">
        <f t="shared" si="72"/>
        <v> AOEB 5 </v>
      </c>
      <c r="B808" s="16" t="str">
        <f t="shared" si="73"/>
        <v>I</v>
      </c>
      <c r="C808" s="131">
        <f t="shared" si="74"/>
        <v>51106.658000000003</v>
      </c>
      <c r="D808" s="12" t="str">
        <f t="shared" si="75"/>
        <v>vis</v>
      </c>
      <c r="E808" s="139" t="e">
        <f>VLOOKUP(C808,'Active 1'!C$21:E$973,3,FALSE)</f>
        <v>#N/A</v>
      </c>
      <c r="F808" s="16" t="s">
        <v>1907</v>
      </c>
      <c r="G808" s="12" t="str">
        <f t="shared" si="76"/>
        <v>51106.658</v>
      </c>
      <c r="H808" s="131">
        <f t="shared" si="77"/>
        <v>-501</v>
      </c>
      <c r="I808" s="140" t="s">
        <v>3069</v>
      </c>
      <c r="J808" s="141" t="s">
        <v>3070</v>
      </c>
      <c r="K808" s="140">
        <v>-501</v>
      </c>
      <c r="L808" s="140" t="s">
        <v>3071</v>
      </c>
      <c r="M808" s="141" t="s">
        <v>2324</v>
      </c>
      <c r="N808" s="141"/>
      <c r="O808" s="142" t="s">
        <v>2975</v>
      </c>
      <c r="P808" s="142" t="s">
        <v>2895</v>
      </c>
    </row>
    <row r="809" spans="1:16" ht="13.5" thickBot="1" x14ac:dyDescent="0.25">
      <c r="A809" s="131" t="str">
        <f t="shared" si="72"/>
        <v> AOEB 5 </v>
      </c>
      <c r="B809" s="16" t="str">
        <f t="shared" si="73"/>
        <v>I</v>
      </c>
      <c r="C809" s="131">
        <f t="shared" si="74"/>
        <v>51125.512000000002</v>
      </c>
      <c r="D809" s="12" t="str">
        <f t="shared" si="75"/>
        <v>vis</v>
      </c>
      <c r="E809" s="139" t="e">
        <f>VLOOKUP(C809,'Active 1'!C$21:E$973,3,FALSE)</f>
        <v>#N/A</v>
      </c>
      <c r="F809" s="16" t="s">
        <v>1907</v>
      </c>
      <c r="G809" s="12" t="str">
        <f t="shared" si="76"/>
        <v>51125.512</v>
      </c>
      <c r="H809" s="131">
        <f t="shared" si="77"/>
        <v>-471</v>
      </c>
      <c r="I809" s="140" t="s">
        <v>3072</v>
      </c>
      <c r="J809" s="141" t="s">
        <v>3073</v>
      </c>
      <c r="K809" s="140">
        <v>-471</v>
      </c>
      <c r="L809" s="140" t="s">
        <v>2319</v>
      </c>
      <c r="M809" s="141" t="s">
        <v>2324</v>
      </c>
      <c r="N809" s="141"/>
      <c r="O809" s="142" t="s">
        <v>1683</v>
      </c>
      <c r="P809" s="142" t="s">
        <v>2895</v>
      </c>
    </row>
    <row r="810" spans="1:16" ht="13.5" thickBot="1" x14ac:dyDescent="0.25">
      <c r="A810" s="131" t="str">
        <f t="shared" si="72"/>
        <v> AOEB 5 </v>
      </c>
      <c r="B810" s="16" t="str">
        <f t="shared" si="73"/>
        <v>I</v>
      </c>
      <c r="C810" s="131">
        <f t="shared" si="74"/>
        <v>51130.542999999998</v>
      </c>
      <c r="D810" s="12" t="str">
        <f t="shared" si="75"/>
        <v>vis</v>
      </c>
      <c r="E810" s="139" t="e">
        <f>VLOOKUP(C810,'Active 1'!C$21:E$973,3,FALSE)</f>
        <v>#N/A</v>
      </c>
      <c r="F810" s="16" t="s">
        <v>1907</v>
      </c>
      <c r="G810" s="12" t="str">
        <f t="shared" si="76"/>
        <v>51130.543</v>
      </c>
      <c r="H810" s="131">
        <f t="shared" si="77"/>
        <v>-463</v>
      </c>
      <c r="I810" s="140" t="s">
        <v>3077</v>
      </c>
      <c r="J810" s="141" t="s">
        <v>3078</v>
      </c>
      <c r="K810" s="140">
        <v>-463</v>
      </c>
      <c r="L810" s="140" t="s">
        <v>2319</v>
      </c>
      <c r="M810" s="141" t="s">
        <v>2324</v>
      </c>
      <c r="N810" s="141"/>
      <c r="O810" s="142" t="s">
        <v>3899</v>
      </c>
      <c r="P810" s="142" t="s">
        <v>2895</v>
      </c>
    </row>
    <row r="811" spans="1:16" ht="13.5" thickBot="1" x14ac:dyDescent="0.25">
      <c r="A811" s="131" t="str">
        <f t="shared" si="72"/>
        <v> AOEB 5 </v>
      </c>
      <c r="B811" s="16" t="str">
        <f t="shared" si="73"/>
        <v>I</v>
      </c>
      <c r="C811" s="131">
        <f t="shared" si="74"/>
        <v>51135.567999999999</v>
      </c>
      <c r="D811" s="12" t="str">
        <f t="shared" si="75"/>
        <v>vis</v>
      </c>
      <c r="E811" s="139" t="e">
        <f>VLOOKUP(C811,'Active 1'!C$21:E$973,3,FALSE)</f>
        <v>#N/A</v>
      </c>
      <c r="F811" s="16" t="s">
        <v>1907</v>
      </c>
      <c r="G811" s="12" t="str">
        <f t="shared" si="76"/>
        <v>51135.568</v>
      </c>
      <c r="H811" s="131">
        <f t="shared" si="77"/>
        <v>-455</v>
      </c>
      <c r="I811" s="140" t="s">
        <v>3079</v>
      </c>
      <c r="J811" s="141" t="s">
        <v>3080</v>
      </c>
      <c r="K811" s="140">
        <v>-455</v>
      </c>
      <c r="L811" s="140" t="s">
        <v>3081</v>
      </c>
      <c r="M811" s="141" t="s">
        <v>2324</v>
      </c>
      <c r="N811" s="141"/>
      <c r="O811" s="142" t="s">
        <v>132</v>
      </c>
      <c r="P811" s="142" t="s">
        <v>2895</v>
      </c>
    </row>
    <row r="812" spans="1:16" ht="13.5" thickBot="1" x14ac:dyDescent="0.25">
      <c r="A812" s="131" t="str">
        <f t="shared" si="72"/>
        <v> AOEB 5 </v>
      </c>
      <c r="B812" s="16" t="str">
        <f t="shared" si="73"/>
        <v>I</v>
      </c>
      <c r="C812" s="131">
        <f t="shared" si="74"/>
        <v>51138.718999999997</v>
      </c>
      <c r="D812" s="12" t="str">
        <f t="shared" si="75"/>
        <v>vis</v>
      </c>
      <c r="E812" s="139" t="e">
        <f>VLOOKUP(C812,'Active 1'!C$21:E$973,3,FALSE)</f>
        <v>#N/A</v>
      </c>
      <c r="F812" s="16" t="s">
        <v>1907</v>
      </c>
      <c r="G812" s="12" t="str">
        <f t="shared" si="76"/>
        <v>51138.719</v>
      </c>
      <c r="H812" s="131">
        <f t="shared" si="77"/>
        <v>-450</v>
      </c>
      <c r="I812" s="140" t="s">
        <v>3082</v>
      </c>
      <c r="J812" s="141" t="s">
        <v>3083</v>
      </c>
      <c r="K812" s="140">
        <v>-450</v>
      </c>
      <c r="L812" s="140" t="s">
        <v>2319</v>
      </c>
      <c r="M812" s="141" t="s">
        <v>2324</v>
      </c>
      <c r="N812" s="141"/>
      <c r="O812" s="142" t="s">
        <v>132</v>
      </c>
      <c r="P812" s="142" t="s">
        <v>2895</v>
      </c>
    </row>
    <row r="813" spans="1:16" ht="13.5" thickBot="1" x14ac:dyDescent="0.25">
      <c r="A813" s="131" t="str">
        <f t="shared" si="72"/>
        <v> AOEB 5 </v>
      </c>
      <c r="B813" s="16" t="str">
        <f t="shared" si="73"/>
        <v>I</v>
      </c>
      <c r="C813" s="131">
        <f t="shared" si="74"/>
        <v>51145.642</v>
      </c>
      <c r="D813" s="12" t="str">
        <f t="shared" si="75"/>
        <v>vis</v>
      </c>
      <c r="E813" s="139" t="e">
        <f>VLOOKUP(C813,'Active 1'!C$21:E$973,3,FALSE)</f>
        <v>#N/A</v>
      </c>
      <c r="F813" s="16" t="s">
        <v>1907</v>
      </c>
      <c r="G813" s="12" t="str">
        <f t="shared" si="76"/>
        <v>51145.642</v>
      </c>
      <c r="H813" s="131">
        <f t="shared" si="77"/>
        <v>-439</v>
      </c>
      <c r="I813" s="140" t="s">
        <v>3088</v>
      </c>
      <c r="J813" s="141" t="s">
        <v>3089</v>
      </c>
      <c r="K813" s="140">
        <v>-439</v>
      </c>
      <c r="L813" s="140" t="s">
        <v>3056</v>
      </c>
      <c r="M813" s="141" t="s">
        <v>2324</v>
      </c>
      <c r="N813" s="141"/>
      <c r="O813" s="142" t="s">
        <v>2975</v>
      </c>
      <c r="P813" s="142" t="s">
        <v>2895</v>
      </c>
    </row>
    <row r="814" spans="1:16" ht="13.5" thickBot="1" x14ac:dyDescent="0.25">
      <c r="A814" s="131" t="str">
        <f t="shared" si="72"/>
        <v>IBVS 4751 </v>
      </c>
      <c r="B814" s="16" t="str">
        <f t="shared" si="73"/>
        <v>II</v>
      </c>
      <c r="C814" s="131">
        <f t="shared" si="74"/>
        <v>51150.355100000001</v>
      </c>
      <c r="D814" s="12" t="str">
        <f t="shared" si="75"/>
        <v>vis</v>
      </c>
      <c r="E814" s="139" t="e">
        <f>VLOOKUP(C814,'Active 1'!C$21:E$973,3,FALSE)</f>
        <v>#N/A</v>
      </c>
      <c r="F814" s="16" t="s">
        <v>1907</v>
      </c>
      <c r="G814" s="12" t="str">
        <f t="shared" si="76"/>
        <v>51150.3551</v>
      </c>
      <c r="H814" s="131">
        <f t="shared" si="77"/>
        <v>-431.5</v>
      </c>
      <c r="I814" s="140" t="s">
        <v>3090</v>
      </c>
      <c r="J814" s="141" t="s">
        <v>3091</v>
      </c>
      <c r="K814" s="140">
        <v>-431.5</v>
      </c>
      <c r="L814" s="140" t="s">
        <v>2997</v>
      </c>
      <c r="M814" s="141" t="s">
        <v>2477</v>
      </c>
      <c r="N814" s="141" t="s">
        <v>1940</v>
      </c>
      <c r="O814" s="142" t="s">
        <v>2942</v>
      </c>
      <c r="P814" s="143" t="s">
        <v>2943</v>
      </c>
    </row>
    <row r="815" spans="1:16" ht="13.5" thickBot="1" x14ac:dyDescent="0.25">
      <c r="A815" s="131" t="str">
        <f t="shared" si="72"/>
        <v> AOEB 5 </v>
      </c>
      <c r="B815" s="16" t="str">
        <f t="shared" si="73"/>
        <v>I</v>
      </c>
      <c r="C815" s="131">
        <f t="shared" si="74"/>
        <v>51157.59</v>
      </c>
      <c r="D815" s="12" t="str">
        <f t="shared" si="75"/>
        <v>vis</v>
      </c>
      <c r="E815" s="139" t="e">
        <f>VLOOKUP(C815,'Active 1'!C$21:E$973,3,FALSE)</f>
        <v>#N/A</v>
      </c>
      <c r="F815" s="16" t="s">
        <v>1907</v>
      </c>
      <c r="G815" s="12" t="str">
        <f t="shared" si="76"/>
        <v>51157.590</v>
      </c>
      <c r="H815" s="131">
        <f t="shared" si="77"/>
        <v>-420</v>
      </c>
      <c r="I815" s="140" t="s">
        <v>3094</v>
      </c>
      <c r="J815" s="141" t="s">
        <v>3095</v>
      </c>
      <c r="K815" s="140">
        <v>-420</v>
      </c>
      <c r="L815" s="140" t="s">
        <v>2905</v>
      </c>
      <c r="M815" s="141" t="s">
        <v>2324</v>
      </c>
      <c r="N815" s="141"/>
      <c r="O815" s="142" t="s">
        <v>132</v>
      </c>
      <c r="P815" s="142" t="s">
        <v>2895</v>
      </c>
    </row>
    <row r="816" spans="1:16" ht="13.5" thickBot="1" x14ac:dyDescent="0.25">
      <c r="A816" s="131" t="str">
        <f t="shared" si="72"/>
        <v>IBVS 4751 </v>
      </c>
      <c r="B816" s="16" t="str">
        <f t="shared" si="73"/>
        <v>II</v>
      </c>
      <c r="C816" s="131">
        <f t="shared" si="74"/>
        <v>51160.415999999997</v>
      </c>
      <c r="D816" s="12" t="str">
        <f t="shared" si="75"/>
        <v>vis</v>
      </c>
      <c r="E816" s="139" t="e">
        <f>VLOOKUP(C816,'Active 1'!C$21:E$973,3,FALSE)</f>
        <v>#N/A</v>
      </c>
      <c r="F816" s="16" t="s">
        <v>1907</v>
      </c>
      <c r="G816" s="12" t="str">
        <f t="shared" si="76"/>
        <v>51160.4160</v>
      </c>
      <c r="H816" s="131">
        <f t="shared" si="77"/>
        <v>-415.5</v>
      </c>
      <c r="I816" s="140" t="s">
        <v>3096</v>
      </c>
      <c r="J816" s="141" t="s">
        <v>3097</v>
      </c>
      <c r="K816" s="140">
        <v>-415.5</v>
      </c>
      <c r="L816" s="140" t="s">
        <v>3098</v>
      </c>
      <c r="M816" s="141" t="s">
        <v>2477</v>
      </c>
      <c r="N816" s="141" t="s">
        <v>1993</v>
      </c>
      <c r="O816" s="142" t="s">
        <v>2942</v>
      </c>
      <c r="P816" s="143" t="s">
        <v>2943</v>
      </c>
    </row>
    <row r="817" spans="1:16" ht="13.5" thickBot="1" x14ac:dyDescent="0.25">
      <c r="A817" s="131" t="str">
        <f t="shared" si="72"/>
        <v>IBVS 4751 </v>
      </c>
      <c r="B817" s="16" t="str">
        <f t="shared" si="73"/>
        <v>II</v>
      </c>
      <c r="C817" s="131">
        <f t="shared" si="74"/>
        <v>51160.416400000002</v>
      </c>
      <c r="D817" s="12" t="str">
        <f t="shared" si="75"/>
        <v>vis</v>
      </c>
      <c r="E817" s="139" t="e">
        <f>VLOOKUP(C817,'Active 1'!C$21:E$973,3,FALSE)</f>
        <v>#N/A</v>
      </c>
      <c r="F817" s="16" t="s">
        <v>1907</v>
      </c>
      <c r="G817" s="12" t="str">
        <f t="shared" si="76"/>
        <v>51160.4164</v>
      </c>
      <c r="H817" s="131">
        <f t="shared" si="77"/>
        <v>-415.5</v>
      </c>
      <c r="I817" s="140" t="s">
        <v>3099</v>
      </c>
      <c r="J817" s="141" t="s">
        <v>3097</v>
      </c>
      <c r="K817" s="140">
        <v>-415.5</v>
      </c>
      <c r="L817" s="140" t="s">
        <v>3100</v>
      </c>
      <c r="M817" s="141" t="s">
        <v>2477</v>
      </c>
      <c r="N817" s="141" t="s">
        <v>1940</v>
      </c>
      <c r="O817" s="142" t="s">
        <v>2942</v>
      </c>
      <c r="P817" s="143" t="s">
        <v>2943</v>
      </c>
    </row>
    <row r="818" spans="1:16" ht="13.5" thickBot="1" x14ac:dyDescent="0.25">
      <c r="A818" s="131" t="str">
        <f t="shared" si="72"/>
        <v> AOEB 5 </v>
      </c>
      <c r="B818" s="16" t="str">
        <f t="shared" si="73"/>
        <v>I</v>
      </c>
      <c r="C818" s="131">
        <f t="shared" si="74"/>
        <v>51160.735999999997</v>
      </c>
      <c r="D818" s="12" t="str">
        <f t="shared" si="75"/>
        <v>vis</v>
      </c>
      <c r="E818" s="139" t="e">
        <f>VLOOKUP(C818,'Active 1'!C$21:E$973,3,FALSE)</f>
        <v>#N/A</v>
      </c>
      <c r="F818" s="16" t="s">
        <v>1907</v>
      </c>
      <c r="G818" s="12" t="str">
        <f t="shared" si="76"/>
        <v>51160.736</v>
      </c>
      <c r="H818" s="131">
        <f t="shared" si="77"/>
        <v>-415</v>
      </c>
      <c r="I818" s="140" t="s">
        <v>3101</v>
      </c>
      <c r="J818" s="141" t="s">
        <v>3102</v>
      </c>
      <c r="K818" s="140">
        <v>-415</v>
      </c>
      <c r="L818" s="140" t="s">
        <v>2860</v>
      </c>
      <c r="M818" s="141" t="s">
        <v>2324</v>
      </c>
      <c r="N818" s="141"/>
      <c r="O818" s="142" t="s">
        <v>3899</v>
      </c>
      <c r="P818" s="142" t="s">
        <v>2895</v>
      </c>
    </row>
    <row r="819" spans="1:16" ht="13.5" thickBot="1" x14ac:dyDescent="0.25">
      <c r="A819" s="131" t="str">
        <f t="shared" si="72"/>
        <v> AOEB 5 </v>
      </c>
      <c r="B819" s="16" t="str">
        <f t="shared" si="73"/>
        <v>I</v>
      </c>
      <c r="C819" s="131">
        <f t="shared" si="74"/>
        <v>51162.627</v>
      </c>
      <c r="D819" s="12" t="str">
        <f t="shared" si="75"/>
        <v>vis</v>
      </c>
      <c r="E819" s="139" t="e">
        <f>VLOOKUP(C819,'Active 1'!C$21:E$973,3,FALSE)</f>
        <v>#N/A</v>
      </c>
      <c r="F819" s="16" t="s">
        <v>1907</v>
      </c>
      <c r="G819" s="12" t="str">
        <f t="shared" si="76"/>
        <v>51162.627</v>
      </c>
      <c r="H819" s="131">
        <f t="shared" si="77"/>
        <v>-412</v>
      </c>
      <c r="I819" s="140" t="s">
        <v>3103</v>
      </c>
      <c r="J819" s="141" t="s">
        <v>3104</v>
      </c>
      <c r="K819" s="140">
        <v>-412</v>
      </c>
      <c r="L819" s="140" t="s">
        <v>3105</v>
      </c>
      <c r="M819" s="141" t="s">
        <v>2324</v>
      </c>
      <c r="N819" s="141"/>
      <c r="O819" s="142" t="s">
        <v>132</v>
      </c>
      <c r="P819" s="142" t="s">
        <v>2895</v>
      </c>
    </row>
    <row r="820" spans="1:16" ht="13.5" thickBot="1" x14ac:dyDescent="0.25">
      <c r="A820" s="131" t="str">
        <f t="shared" si="72"/>
        <v> AOEB 5 </v>
      </c>
      <c r="B820" s="16" t="str">
        <f t="shared" si="73"/>
        <v>I</v>
      </c>
      <c r="C820" s="131">
        <f t="shared" si="74"/>
        <v>51169.536999999997</v>
      </c>
      <c r="D820" s="12" t="str">
        <f t="shared" si="75"/>
        <v>vis</v>
      </c>
      <c r="E820" s="139" t="e">
        <f>VLOOKUP(C820,'Active 1'!C$21:E$973,3,FALSE)</f>
        <v>#N/A</v>
      </c>
      <c r="F820" s="16" t="s">
        <v>1907</v>
      </c>
      <c r="G820" s="12" t="str">
        <f t="shared" si="76"/>
        <v>51169.537</v>
      </c>
      <c r="H820" s="131">
        <f t="shared" si="77"/>
        <v>-401</v>
      </c>
      <c r="I820" s="140" t="s">
        <v>3106</v>
      </c>
      <c r="J820" s="141" t="s">
        <v>3107</v>
      </c>
      <c r="K820" s="140">
        <v>-401</v>
      </c>
      <c r="L820" s="140" t="s">
        <v>3045</v>
      </c>
      <c r="M820" s="141" t="s">
        <v>2324</v>
      </c>
      <c r="N820" s="141"/>
      <c r="O820" s="142" t="s">
        <v>1683</v>
      </c>
      <c r="P820" s="142" t="s">
        <v>2895</v>
      </c>
    </row>
    <row r="821" spans="1:16" ht="13.5" thickBot="1" x14ac:dyDescent="0.25">
      <c r="A821" s="131" t="str">
        <f t="shared" si="72"/>
        <v> AOEB 6 </v>
      </c>
      <c r="B821" s="16" t="str">
        <f t="shared" si="73"/>
        <v>I</v>
      </c>
      <c r="C821" s="131">
        <f t="shared" si="74"/>
        <v>51370.792999999998</v>
      </c>
      <c r="D821" s="12" t="str">
        <f t="shared" si="75"/>
        <v>vis</v>
      </c>
      <c r="E821" s="139" t="e">
        <f>VLOOKUP(C821,'Active 1'!C$21:E$973,3,FALSE)</f>
        <v>#N/A</v>
      </c>
      <c r="F821" s="16" t="s">
        <v>1907</v>
      </c>
      <c r="G821" s="12" t="str">
        <f t="shared" si="76"/>
        <v>51370.793</v>
      </c>
      <c r="H821" s="131">
        <f t="shared" si="77"/>
        <v>-81</v>
      </c>
      <c r="I821" s="140" t="s">
        <v>3124</v>
      </c>
      <c r="J821" s="141" t="s">
        <v>3125</v>
      </c>
      <c r="K821" s="140">
        <v>-81</v>
      </c>
      <c r="L821" s="140" t="s">
        <v>2974</v>
      </c>
      <c r="M821" s="141" t="s">
        <v>2324</v>
      </c>
      <c r="N821" s="141"/>
      <c r="O821" s="142" t="s">
        <v>132</v>
      </c>
      <c r="P821" s="142" t="s">
        <v>3126</v>
      </c>
    </row>
    <row r="822" spans="1:16" ht="13.5" thickBot="1" x14ac:dyDescent="0.25">
      <c r="A822" s="131" t="str">
        <f t="shared" si="72"/>
        <v> AOEB 6 </v>
      </c>
      <c r="B822" s="16" t="str">
        <f t="shared" si="73"/>
        <v>I</v>
      </c>
      <c r="C822" s="131">
        <f t="shared" si="74"/>
        <v>51394.696000000004</v>
      </c>
      <c r="D822" s="12" t="str">
        <f t="shared" si="75"/>
        <v>vis</v>
      </c>
      <c r="E822" s="139" t="e">
        <f>VLOOKUP(C822,'Active 1'!C$21:E$973,3,FALSE)</f>
        <v>#N/A</v>
      </c>
      <c r="F822" s="16" t="s">
        <v>1907</v>
      </c>
      <c r="G822" s="12" t="str">
        <f t="shared" si="76"/>
        <v>51394.696</v>
      </c>
      <c r="H822" s="131">
        <f t="shared" si="77"/>
        <v>-43</v>
      </c>
      <c r="I822" s="140" t="s">
        <v>3134</v>
      </c>
      <c r="J822" s="141" t="s">
        <v>3135</v>
      </c>
      <c r="K822" s="140">
        <v>-43</v>
      </c>
      <c r="L822" s="140" t="s">
        <v>3136</v>
      </c>
      <c r="M822" s="141" t="s">
        <v>2324</v>
      </c>
      <c r="N822" s="141"/>
      <c r="O822" s="142" t="s">
        <v>132</v>
      </c>
      <c r="P822" s="142" t="s">
        <v>3126</v>
      </c>
    </row>
    <row r="823" spans="1:16" ht="13.5" thickBot="1" x14ac:dyDescent="0.25">
      <c r="A823" s="131" t="str">
        <f t="shared" si="72"/>
        <v> AOEB 6 </v>
      </c>
      <c r="B823" s="16" t="str">
        <f t="shared" si="73"/>
        <v>I</v>
      </c>
      <c r="C823" s="131">
        <f t="shared" si="74"/>
        <v>51406.644999999997</v>
      </c>
      <c r="D823" s="12" t="str">
        <f t="shared" si="75"/>
        <v>vis</v>
      </c>
      <c r="E823" s="139" t="e">
        <f>VLOOKUP(C823,'Active 1'!C$21:E$973,3,FALSE)</f>
        <v>#N/A</v>
      </c>
      <c r="F823" s="16" t="s">
        <v>1907</v>
      </c>
      <c r="G823" s="12" t="str">
        <f t="shared" si="76"/>
        <v>51406.645</v>
      </c>
      <c r="H823" s="131">
        <f t="shared" si="77"/>
        <v>-24</v>
      </c>
      <c r="I823" s="140" t="s">
        <v>3137</v>
      </c>
      <c r="J823" s="141" t="s">
        <v>3138</v>
      </c>
      <c r="K823" s="140">
        <v>-24</v>
      </c>
      <c r="L823" s="140" t="s">
        <v>3056</v>
      </c>
      <c r="M823" s="141" t="s">
        <v>2324</v>
      </c>
      <c r="N823" s="141"/>
      <c r="O823" s="142" t="s">
        <v>132</v>
      </c>
      <c r="P823" s="142" t="s">
        <v>3126</v>
      </c>
    </row>
    <row r="824" spans="1:16" ht="13.5" thickBot="1" x14ac:dyDescent="0.25">
      <c r="A824" s="131" t="str">
        <f t="shared" si="72"/>
        <v> AOEB 6 </v>
      </c>
      <c r="B824" s="16" t="str">
        <f t="shared" si="73"/>
        <v>I</v>
      </c>
      <c r="C824" s="131">
        <f t="shared" si="74"/>
        <v>51411.675999999999</v>
      </c>
      <c r="D824" s="12" t="str">
        <f t="shared" si="75"/>
        <v>vis</v>
      </c>
      <c r="E824" s="139" t="e">
        <f>VLOOKUP(C824,'Active 1'!C$21:E$973,3,FALSE)</f>
        <v>#N/A</v>
      </c>
      <c r="F824" s="16" t="s">
        <v>1907</v>
      </c>
      <c r="G824" s="12" t="str">
        <f t="shared" si="76"/>
        <v>51411.676</v>
      </c>
      <c r="H824" s="131">
        <f t="shared" si="77"/>
        <v>-16</v>
      </c>
      <c r="I824" s="140" t="s">
        <v>3139</v>
      </c>
      <c r="J824" s="141" t="s">
        <v>3140</v>
      </c>
      <c r="K824" s="140">
        <v>-16</v>
      </c>
      <c r="L824" s="140" t="s">
        <v>3056</v>
      </c>
      <c r="M824" s="141" t="s">
        <v>2324</v>
      </c>
      <c r="N824" s="141"/>
      <c r="O824" s="142" t="s">
        <v>132</v>
      </c>
      <c r="P824" s="142" t="s">
        <v>3126</v>
      </c>
    </row>
    <row r="825" spans="1:16" ht="13.5" thickBot="1" x14ac:dyDescent="0.25">
      <c r="A825" s="131" t="str">
        <f t="shared" si="72"/>
        <v> AOEB 6 </v>
      </c>
      <c r="B825" s="16" t="str">
        <f t="shared" si="73"/>
        <v>I</v>
      </c>
      <c r="C825" s="131">
        <f t="shared" si="74"/>
        <v>51423.624000000003</v>
      </c>
      <c r="D825" s="12" t="str">
        <f t="shared" si="75"/>
        <v>vis</v>
      </c>
      <c r="E825" s="139" t="e">
        <f>VLOOKUP(C825,'Active 1'!C$21:E$973,3,FALSE)</f>
        <v>#N/A</v>
      </c>
      <c r="F825" s="16" t="s">
        <v>1907</v>
      </c>
      <c r="G825" s="12" t="str">
        <f t="shared" si="76"/>
        <v>51423.624</v>
      </c>
      <c r="H825" s="131">
        <f t="shared" si="77"/>
        <v>3</v>
      </c>
      <c r="I825" s="140" t="s">
        <v>3141</v>
      </c>
      <c r="J825" s="141" t="s">
        <v>3142</v>
      </c>
      <c r="K825" s="140">
        <v>3</v>
      </c>
      <c r="L825" s="140" t="s">
        <v>2905</v>
      </c>
      <c r="M825" s="141" t="s">
        <v>2324</v>
      </c>
      <c r="N825" s="141"/>
      <c r="O825" s="142" t="s">
        <v>132</v>
      </c>
      <c r="P825" s="142" t="s">
        <v>3126</v>
      </c>
    </row>
    <row r="826" spans="1:16" ht="13.5" thickBot="1" x14ac:dyDescent="0.25">
      <c r="A826" s="131" t="str">
        <f t="shared" si="72"/>
        <v> AOEB 6 </v>
      </c>
      <c r="B826" s="16" t="str">
        <f t="shared" si="73"/>
        <v>I</v>
      </c>
      <c r="C826" s="131">
        <f t="shared" si="74"/>
        <v>51426.764000000003</v>
      </c>
      <c r="D826" s="12" t="str">
        <f t="shared" si="75"/>
        <v>vis</v>
      </c>
      <c r="E826" s="139" t="e">
        <f>VLOOKUP(C826,'Active 1'!C$21:E$973,3,FALSE)</f>
        <v>#N/A</v>
      </c>
      <c r="F826" s="16" t="s">
        <v>1907</v>
      </c>
      <c r="G826" s="12" t="str">
        <f t="shared" si="76"/>
        <v>51426.764</v>
      </c>
      <c r="H826" s="131">
        <f t="shared" si="77"/>
        <v>8</v>
      </c>
      <c r="I826" s="140" t="s">
        <v>3143</v>
      </c>
      <c r="J826" s="141" t="s">
        <v>3144</v>
      </c>
      <c r="K826" s="140">
        <v>8</v>
      </c>
      <c r="L826" s="140" t="s">
        <v>3145</v>
      </c>
      <c r="M826" s="141" t="s">
        <v>2324</v>
      </c>
      <c r="N826" s="141"/>
      <c r="O826" s="142" t="s">
        <v>132</v>
      </c>
      <c r="P826" s="142" t="s">
        <v>3126</v>
      </c>
    </row>
    <row r="827" spans="1:16" ht="13.5" thickBot="1" x14ac:dyDescent="0.25">
      <c r="A827" s="131" t="str">
        <f t="shared" si="72"/>
        <v> AOEB 6 </v>
      </c>
      <c r="B827" s="16" t="str">
        <f t="shared" si="73"/>
        <v>I</v>
      </c>
      <c r="C827" s="131">
        <f t="shared" si="74"/>
        <v>51433.680999999997</v>
      </c>
      <c r="D827" s="12" t="str">
        <f t="shared" si="75"/>
        <v>vis</v>
      </c>
      <c r="E827" s="139" t="e">
        <f>VLOOKUP(C827,'Active 1'!C$21:E$973,3,FALSE)</f>
        <v>#N/A</v>
      </c>
      <c r="F827" s="16" t="s">
        <v>1907</v>
      </c>
      <c r="G827" s="12" t="str">
        <f t="shared" si="76"/>
        <v>51433.681</v>
      </c>
      <c r="H827" s="131">
        <f t="shared" si="77"/>
        <v>19</v>
      </c>
      <c r="I827" s="140" t="s">
        <v>3156</v>
      </c>
      <c r="J827" s="141" t="s">
        <v>3157</v>
      </c>
      <c r="K827" s="140">
        <v>19</v>
      </c>
      <c r="L827" s="140" t="s">
        <v>2911</v>
      </c>
      <c r="M827" s="141" t="s">
        <v>2324</v>
      </c>
      <c r="N827" s="141"/>
      <c r="O827" s="142" t="s">
        <v>3899</v>
      </c>
      <c r="P827" s="142" t="s">
        <v>3126</v>
      </c>
    </row>
    <row r="828" spans="1:16" ht="13.5" thickBot="1" x14ac:dyDescent="0.25">
      <c r="A828" s="131" t="str">
        <f t="shared" si="72"/>
        <v> AOEB 6 </v>
      </c>
      <c r="B828" s="16" t="str">
        <f t="shared" si="73"/>
        <v>I</v>
      </c>
      <c r="C828" s="131">
        <f t="shared" si="74"/>
        <v>51438.707999999999</v>
      </c>
      <c r="D828" s="12" t="str">
        <f t="shared" si="75"/>
        <v>vis</v>
      </c>
      <c r="E828" s="139" t="e">
        <f>VLOOKUP(C828,'Active 1'!C$21:E$973,3,FALSE)</f>
        <v>#N/A</v>
      </c>
      <c r="F828" s="16" t="s">
        <v>1907</v>
      </c>
      <c r="G828" s="12" t="str">
        <f t="shared" si="76"/>
        <v>51438.708</v>
      </c>
      <c r="H828" s="131">
        <f t="shared" si="77"/>
        <v>27</v>
      </c>
      <c r="I828" s="140" t="s">
        <v>3164</v>
      </c>
      <c r="J828" s="141" t="s">
        <v>3165</v>
      </c>
      <c r="K828" s="140">
        <v>27</v>
      </c>
      <c r="L828" s="140" t="s">
        <v>3081</v>
      </c>
      <c r="M828" s="141" t="s">
        <v>2324</v>
      </c>
      <c r="N828" s="141"/>
      <c r="O828" s="142" t="s">
        <v>132</v>
      </c>
      <c r="P828" s="142" t="s">
        <v>3126</v>
      </c>
    </row>
    <row r="829" spans="1:16" ht="13.5" thickBot="1" x14ac:dyDescent="0.25">
      <c r="A829" s="131" t="str">
        <f t="shared" si="72"/>
        <v> AOEB 6 </v>
      </c>
      <c r="B829" s="16" t="str">
        <f t="shared" si="73"/>
        <v>I</v>
      </c>
      <c r="C829" s="131">
        <f t="shared" si="74"/>
        <v>51452.563999999998</v>
      </c>
      <c r="D829" s="12" t="str">
        <f t="shared" si="75"/>
        <v>vis</v>
      </c>
      <c r="E829" s="139" t="e">
        <f>VLOOKUP(C829,'Active 1'!C$21:E$973,3,FALSE)</f>
        <v>#N/A</v>
      </c>
      <c r="F829" s="16" t="s">
        <v>1907</v>
      </c>
      <c r="G829" s="12" t="str">
        <f t="shared" si="76"/>
        <v>51452.564</v>
      </c>
      <c r="H829" s="131">
        <f t="shared" si="77"/>
        <v>49</v>
      </c>
      <c r="I829" s="140" t="s">
        <v>3166</v>
      </c>
      <c r="J829" s="141" t="s">
        <v>3167</v>
      </c>
      <c r="K829" s="140">
        <v>49</v>
      </c>
      <c r="L829" s="140" t="s">
        <v>3168</v>
      </c>
      <c r="M829" s="141" t="s">
        <v>2324</v>
      </c>
      <c r="N829" s="141"/>
      <c r="O829" s="142" t="s">
        <v>3899</v>
      </c>
      <c r="P829" s="142" t="s">
        <v>3126</v>
      </c>
    </row>
    <row r="830" spans="1:16" ht="13.5" thickBot="1" x14ac:dyDescent="0.25">
      <c r="A830" s="131" t="str">
        <f t="shared" si="72"/>
        <v> AOEB 6 </v>
      </c>
      <c r="B830" s="16" t="str">
        <f t="shared" si="73"/>
        <v>I</v>
      </c>
      <c r="C830" s="131">
        <f t="shared" si="74"/>
        <v>51457.587</v>
      </c>
      <c r="D830" s="12" t="str">
        <f t="shared" si="75"/>
        <v>vis</v>
      </c>
      <c r="E830" s="139" t="e">
        <f>VLOOKUP(C830,'Active 1'!C$21:E$973,3,FALSE)</f>
        <v>#N/A</v>
      </c>
      <c r="F830" s="16" t="s">
        <v>1907</v>
      </c>
      <c r="G830" s="12" t="str">
        <f t="shared" si="76"/>
        <v>51457.587</v>
      </c>
      <c r="H830" s="131">
        <f t="shared" si="77"/>
        <v>57</v>
      </c>
      <c r="I830" s="140" t="s">
        <v>3169</v>
      </c>
      <c r="J830" s="141" t="s">
        <v>3170</v>
      </c>
      <c r="K830" s="140">
        <v>57</v>
      </c>
      <c r="L830" s="140" t="s">
        <v>2860</v>
      </c>
      <c r="M830" s="141" t="s">
        <v>2324</v>
      </c>
      <c r="N830" s="141"/>
      <c r="O830" s="142" t="s">
        <v>132</v>
      </c>
      <c r="P830" s="142" t="s">
        <v>3126</v>
      </c>
    </row>
    <row r="831" spans="1:16" ht="13.5" thickBot="1" x14ac:dyDescent="0.25">
      <c r="A831" s="131" t="str">
        <f t="shared" si="72"/>
        <v>IBVS 4967 </v>
      </c>
      <c r="B831" s="16" t="str">
        <f t="shared" si="73"/>
        <v>I</v>
      </c>
      <c r="C831" s="131">
        <f t="shared" si="74"/>
        <v>51463.248</v>
      </c>
      <c r="D831" s="12" t="str">
        <f t="shared" si="75"/>
        <v>vis</v>
      </c>
      <c r="E831" s="139" t="e">
        <f>VLOOKUP(C831,'Active 1'!C$21:E$973,3,FALSE)</f>
        <v>#N/A</v>
      </c>
      <c r="F831" s="16" t="s">
        <v>1907</v>
      </c>
      <c r="G831" s="12" t="str">
        <f t="shared" si="76"/>
        <v>51463.2480</v>
      </c>
      <c r="H831" s="131">
        <f t="shared" si="77"/>
        <v>66</v>
      </c>
      <c r="I831" s="140" t="s">
        <v>3171</v>
      </c>
      <c r="J831" s="141" t="s">
        <v>3172</v>
      </c>
      <c r="K831" s="140">
        <v>66</v>
      </c>
      <c r="L831" s="140" t="s">
        <v>3173</v>
      </c>
      <c r="M831" s="141" t="s">
        <v>2477</v>
      </c>
      <c r="N831" s="141" t="s">
        <v>2478</v>
      </c>
      <c r="O831" s="142" t="s">
        <v>3174</v>
      </c>
      <c r="P831" s="143" t="s">
        <v>3006</v>
      </c>
    </row>
    <row r="832" spans="1:16" ht="13.5" thickBot="1" x14ac:dyDescent="0.25">
      <c r="A832" s="131" t="str">
        <f t="shared" si="72"/>
        <v>IBVS 4967 </v>
      </c>
      <c r="B832" s="16" t="str">
        <f t="shared" si="73"/>
        <v>II</v>
      </c>
      <c r="C832" s="131">
        <f t="shared" si="74"/>
        <v>51463.563399999999</v>
      </c>
      <c r="D832" s="12" t="str">
        <f t="shared" si="75"/>
        <v>vis</v>
      </c>
      <c r="E832" s="139" t="e">
        <f>VLOOKUP(C832,'Active 1'!C$21:E$973,3,FALSE)</f>
        <v>#N/A</v>
      </c>
      <c r="F832" s="16" t="s">
        <v>1907</v>
      </c>
      <c r="G832" s="12" t="str">
        <f t="shared" si="76"/>
        <v>51463.5634</v>
      </c>
      <c r="H832" s="131">
        <f t="shared" si="77"/>
        <v>66.5</v>
      </c>
      <c r="I832" s="140" t="s">
        <v>3175</v>
      </c>
      <c r="J832" s="141" t="s">
        <v>3176</v>
      </c>
      <c r="K832" s="140">
        <v>66.5</v>
      </c>
      <c r="L832" s="140" t="s">
        <v>3177</v>
      </c>
      <c r="M832" s="141" t="s">
        <v>2477</v>
      </c>
      <c r="N832" s="141" t="s">
        <v>2478</v>
      </c>
      <c r="O832" s="142" t="s">
        <v>3174</v>
      </c>
      <c r="P832" s="143" t="s">
        <v>3006</v>
      </c>
    </row>
    <row r="833" spans="1:16" ht="13.5" thickBot="1" x14ac:dyDescent="0.25">
      <c r="A833" s="131" t="str">
        <f t="shared" si="72"/>
        <v>IBVS 4840 </v>
      </c>
      <c r="B833" s="16" t="str">
        <f t="shared" si="73"/>
        <v>I</v>
      </c>
      <c r="C833" s="131">
        <f t="shared" si="74"/>
        <v>51465.764000000003</v>
      </c>
      <c r="D833" s="12" t="str">
        <f t="shared" si="75"/>
        <v>vis</v>
      </c>
      <c r="E833" s="139" t="e">
        <f>VLOOKUP(C833,'Active 1'!C$21:E$973,3,FALSE)</f>
        <v>#N/A</v>
      </c>
      <c r="F833" s="16" t="s">
        <v>1907</v>
      </c>
      <c r="G833" s="12" t="str">
        <f t="shared" si="76"/>
        <v>51465.764</v>
      </c>
      <c r="H833" s="131">
        <f t="shared" si="77"/>
        <v>70</v>
      </c>
      <c r="I833" s="140" t="s">
        <v>3178</v>
      </c>
      <c r="J833" s="141" t="s">
        <v>3179</v>
      </c>
      <c r="K833" s="140">
        <v>70</v>
      </c>
      <c r="L833" s="140" t="s">
        <v>3056</v>
      </c>
      <c r="M833" s="141" t="s">
        <v>2477</v>
      </c>
      <c r="N833" s="141" t="s">
        <v>2478</v>
      </c>
      <c r="O833" s="142" t="s">
        <v>3180</v>
      </c>
      <c r="P833" s="143" t="s">
        <v>3181</v>
      </c>
    </row>
    <row r="834" spans="1:16" ht="13.5" thickBot="1" x14ac:dyDescent="0.25">
      <c r="A834" s="131" t="str">
        <f t="shared" si="72"/>
        <v> AOEB 6 </v>
      </c>
      <c r="B834" s="16" t="str">
        <f t="shared" si="73"/>
        <v>I</v>
      </c>
      <c r="C834" s="131">
        <f t="shared" si="74"/>
        <v>51467.644</v>
      </c>
      <c r="D834" s="12" t="str">
        <f t="shared" si="75"/>
        <v>vis</v>
      </c>
      <c r="E834" s="139" t="e">
        <f>VLOOKUP(C834,'Active 1'!C$21:E$973,3,FALSE)</f>
        <v>#N/A</v>
      </c>
      <c r="F834" s="16" t="s">
        <v>1907</v>
      </c>
      <c r="G834" s="12" t="str">
        <f t="shared" si="76"/>
        <v>51467.644</v>
      </c>
      <c r="H834" s="131">
        <f t="shared" si="77"/>
        <v>73</v>
      </c>
      <c r="I834" s="140" t="s">
        <v>3182</v>
      </c>
      <c r="J834" s="141" t="s">
        <v>3183</v>
      </c>
      <c r="K834" s="140">
        <v>73</v>
      </c>
      <c r="L834" s="140" t="s">
        <v>3145</v>
      </c>
      <c r="M834" s="141" t="s">
        <v>2324</v>
      </c>
      <c r="N834" s="141"/>
      <c r="O834" s="142" t="s">
        <v>2975</v>
      </c>
      <c r="P834" s="142" t="s">
        <v>3126</v>
      </c>
    </row>
    <row r="835" spans="1:16" ht="13.5" thickBot="1" x14ac:dyDescent="0.25">
      <c r="A835" s="131" t="str">
        <f t="shared" si="72"/>
        <v> AOEB 6 </v>
      </c>
      <c r="B835" s="16" t="str">
        <f t="shared" si="73"/>
        <v>I</v>
      </c>
      <c r="C835" s="131">
        <f t="shared" si="74"/>
        <v>51469.544999999998</v>
      </c>
      <c r="D835" s="12" t="str">
        <f t="shared" si="75"/>
        <v>vis</v>
      </c>
      <c r="E835" s="139" t="e">
        <f>VLOOKUP(C835,'Active 1'!C$21:E$973,3,FALSE)</f>
        <v>#N/A</v>
      </c>
      <c r="F835" s="16" t="s">
        <v>1907</v>
      </c>
      <c r="G835" s="12" t="str">
        <f t="shared" si="76"/>
        <v>51469.545</v>
      </c>
      <c r="H835" s="131">
        <f t="shared" si="77"/>
        <v>76</v>
      </c>
      <c r="I835" s="140" t="s">
        <v>3184</v>
      </c>
      <c r="J835" s="141" t="s">
        <v>3185</v>
      </c>
      <c r="K835" s="140">
        <v>76</v>
      </c>
      <c r="L835" s="140" t="s">
        <v>3168</v>
      </c>
      <c r="M835" s="141" t="s">
        <v>2324</v>
      </c>
      <c r="N835" s="141"/>
      <c r="O835" s="142" t="s">
        <v>1683</v>
      </c>
      <c r="P835" s="142" t="s">
        <v>3126</v>
      </c>
    </row>
    <row r="836" spans="1:16" ht="13.5" thickBot="1" x14ac:dyDescent="0.25">
      <c r="A836" s="131" t="str">
        <f t="shared" si="72"/>
        <v> AOEB 6 </v>
      </c>
      <c r="B836" s="16" t="str">
        <f t="shared" si="73"/>
        <v>I</v>
      </c>
      <c r="C836" s="131">
        <f t="shared" si="74"/>
        <v>51489.663</v>
      </c>
      <c r="D836" s="12" t="str">
        <f t="shared" si="75"/>
        <v>vis</v>
      </c>
      <c r="E836" s="139" t="e">
        <f>VLOOKUP(C836,'Active 1'!C$21:E$973,3,FALSE)</f>
        <v>#N/A</v>
      </c>
      <c r="F836" s="16" t="s">
        <v>1907</v>
      </c>
      <c r="G836" s="12" t="str">
        <f t="shared" si="76"/>
        <v>51489.6630</v>
      </c>
      <c r="H836" s="131">
        <f t="shared" si="77"/>
        <v>108</v>
      </c>
      <c r="I836" s="140" t="s">
        <v>3186</v>
      </c>
      <c r="J836" s="141" t="s">
        <v>3187</v>
      </c>
      <c r="K836" s="140">
        <v>108</v>
      </c>
      <c r="L836" s="140" t="s">
        <v>3188</v>
      </c>
      <c r="M836" s="141" t="s">
        <v>1863</v>
      </c>
      <c r="N836" s="141" t="s">
        <v>2845</v>
      </c>
      <c r="O836" s="142" t="s">
        <v>3189</v>
      </c>
      <c r="P836" s="142" t="s">
        <v>3126</v>
      </c>
    </row>
    <row r="837" spans="1:16" ht="13.5" thickBot="1" x14ac:dyDescent="0.25">
      <c r="A837" s="131" t="str">
        <f t="shared" si="72"/>
        <v> AOEB 6 </v>
      </c>
      <c r="B837" s="16" t="str">
        <f t="shared" si="73"/>
        <v>I</v>
      </c>
      <c r="C837" s="131">
        <f t="shared" si="74"/>
        <v>51489.667000000001</v>
      </c>
      <c r="D837" s="12" t="str">
        <f t="shared" si="75"/>
        <v>vis</v>
      </c>
      <c r="E837" s="139" t="e">
        <f>VLOOKUP(C837,'Active 1'!C$21:E$973,3,FALSE)</f>
        <v>#N/A</v>
      </c>
      <c r="F837" s="16" t="s">
        <v>1907</v>
      </c>
      <c r="G837" s="12" t="str">
        <f t="shared" si="76"/>
        <v>51489.667</v>
      </c>
      <c r="H837" s="131">
        <f t="shared" si="77"/>
        <v>108</v>
      </c>
      <c r="I837" s="140" t="s">
        <v>3190</v>
      </c>
      <c r="J837" s="141" t="s">
        <v>3191</v>
      </c>
      <c r="K837" s="140">
        <v>108</v>
      </c>
      <c r="L837" s="140" t="s">
        <v>3105</v>
      </c>
      <c r="M837" s="141" t="s">
        <v>2324</v>
      </c>
      <c r="N837" s="141"/>
      <c r="O837" s="142" t="s">
        <v>2975</v>
      </c>
      <c r="P837" s="142" t="s">
        <v>3126</v>
      </c>
    </row>
    <row r="838" spans="1:16" ht="13.5" thickBot="1" x14ac:dyDescent="0.25">
      <c r="A838" s="131" t="str">
        <f t="shared" si="72"/>
        <v> AOEB 6 </v>
      </c>
      <c r="B838" s="16" t="str">
        <f t="shared" si="73"/>
        <v>I</v>
      </c>
      <c r="C838" s="131">
        <f t="shared" si="74"/>
        <v>51496.582000000002</v>
      </c>
      <c r="D838" s="12" t="str">
        <f t="shared" si="75"/>
        <v>vis</v>
      </c>
      <c r="E838" s="139" t="e">
        <f>VLOOKUP(C838,'Active 1'!C$21:E$973,3,FALSE)</f>
        <v>#N/A</v>
      </c>
      <c r="F838" s="16" t="s">
        <v>1907</v>
      </c>
      <c r="G838" s="12" t="str">
        <f t="shared" si="76"/>
        <v>51496.582</v>
      </c>
      <c r="H838" s="131">
        <f t="shared" si="77"/>
        <v>119</v>
      </c>
      <c r="I838" s="140" t="s">
        <v>3192</v>
      </c>
      <c r="J838" s="141" t="s">
        <v>3193</v>
      </c>
      <c r="K838" s="140">
        <v>119</v>
      </c>
      <c r="L838" s="140" t="s">
        <v>3136</v>
      </c>
      <c r="M838" s="141" t="s">
        <v>2324</v>
      </c>
      <c r="N838" s="141"/>
      <c r="O838" s="142" t="s">
        <v>1683</v>
      </c>
      <c r="P838" s="142" t="s">
        <v>3126</v>
      </c>
    </row>
    <row r="839" spans="1:16" ht="13.5" thickBot="1" x14ac:dyDescent="0.25">
      <c r="A839" s="131" t="str">
        <f t="shared" si="72"/>
        <v> AOEB 6 </v>
      </c>
      <c r="B839" s="16" t="str">
        <f t="shared" si="73"/>
        <v>I</v>
      </c>
      <c r="C839" s="131">
        <f t="shared" si="74"/>
        <v>51497.839</v>
      </c>
      <c r="D839" s="12" t="str">
        <f t="shared" si="75"/>
        <v>vis</v>
      </c>
      <c r="E839" s="139" t="e">
        <f>VLOOKUP(C839,'Active 1'!C$21:E$973,3,FALSE)</f>
        <v>#N/A</v>
      </c>
      <c r="F839" s="16" t="s">
        <v>1907</v>
      </c>
      <c r="G839" s="12" t="str">
        <f t="shared" si="76"/>
        <v>51497.839</v>
      </c>
      <c r="H839" s="131">
        <f t="shared" si="77"/>
        <v>121</v>
      </c>
      <c r="I839" s="140" t="s">
        <v>3194</v>
      </c>
      <c r="J839" s="141" t="s">
        <v>3195</v>
      </c>
      <c r="K839" s="140">
        <v>121</v>
      </c>
      <c r="L839" s="140" t="s">
        <v>3056</v>
      </c>
      <c r="M839" s="141" t="s">
        <v>2324</v>
      </c>
      <c r="N839" s="141"/>
      <c r="O839" s="142" t="s">
        <v>132</v>
      </c>
      <c r="P839" s="142" t="s">
        <v>3126</v>
      </c>
    </row>
    <row r="840" spans="1:16" ht="13.5" thickBot="1" x14ac:dyDescent="0.25">
      <c r="A840" s="131" t="str">
        <f t="shared" si="72"/>
        <v> AOEB 6 </v>
      </c>
      <c r="B840" s="16" t="str">
        <f t="shared" si="73"/>
        <v>I</v>
      </c>
      <c r="C840" s="131">
        <f t="shared" si="74"/>
        <v>51513.552000000003</v>
      </c>
      <c r="D840" s="12" t="str">
        <f t="shared" si="75"/>
        <v>vis</v>
      </c>
      <c r="E840" s="139" t="e">
        <f>VLOOKUP(C840,'Active 1'!C$21:E$973,3,FALSE)</f>
        <v>#N/A</v>
      </c>
      <c r="F840" s="16" t="s">
        <v>1907</v>
      </c>
      <c r="G840" s="12" t="str">
        <f t="shared" si="76"/>
        <v>51513.552</v>
      </c>
      <c r="H840" s="131">
        <f t="shared" si="77"/>
        <v>146</v>
      </c>
      <c r="I840" s="140" t="s">
        <v>3198</v>
      </c>
      <c r="J840" s="141" t="s">
        <v>3199</v>
      </c>
      <c r="K840" s="140">
        <v>146</v>
      </c>
      <c r="L840" s="140" t="s">
        <v>3200</v>
      </c>
      <c r="M840" s="141" t="s">
        <v>2324</v>
      </c>
      <c r="N840" s="141"/>
      <c r="O840" s="142" t="s">
        <v>132</v>
      </c>
      <c r="P840" s="142" t="s">
        <v>3126</v>
      </c>
    </row>
    <row r="841" spans="1:16" ht="13.5" thickBot="1" x14ac:dyDescent="0.25">
      <c r="A841" s="131" t="str">
        <f t="shared" si="72"/>
        <v> AOEB 6 </v>
      </c>
      <c r="B841" s="16" t="str">
        <f t="shared" si="73"/>
        <v>I</v>
      </c>
      <c r="C841" s="131">
        <f t="shared" si="74"/>
        <v>51525.512999999999</v>
      </c>
      <c r="D841" s="12" t="str">
        <f t="shared" si="75"/>
        <v>vis</v>
      </c>
      <c r="E841" s="139" t="e">
        <f>VLOOKUP(C841,'Active 1'!C$21:E$973,3,FALSE)</f>
        <v>#N/A</v>
      </c>
      <c r="F841" s="16" t="s">
        <v>1907</v>
      </c>
      <c r="G841" s="12" t="str">
        <f t="shared" si="76"/>
        <v>51525.513</v>
      </c>
      <c r="H841" s="131">
        <f t="shared" si="77"/>
        <v>165</v>
      </c>
      <c r="I841" s="140" t="s">
        <v>3201</v>
      </c>
      <c r="J841" s="141" t="s">
        <v>3202</v>
      </c>
      <c r="K841" s="140">
        <v>165</v>
      </c>
      <c r="L841" s="140" t="s">
        <v>2908</v>
      </c>
      <c r="M841" s="141" t="s">
        <v>2324</v>
      </c>
      <c r="N841" s="141"/>
      <c r="O841" s="142" t="s">
        <v>1683</v>
      </c>
      <c r="P841" s="142" t="s">
        <v>3126</v>
      </c>
    </row>
    <row r="842" spans="1:16" ht="13.5" thickBot="1" x14ac:dyDescent="0.25">
      <c r="A842" s="131" t="str">
        <f t="shared" si="72"/>
        <v>IBVS 5056 </v>
      </c>
      <c r="B842" s="16" t="str">
        <f t="shared" si="73"/>
        <v>I</v>
      </c>
      <c r="C842" s="131">
        <f t="shared" si="74"/>
        <v>51778.341099999998</v>
      </c>
      <c r="D842" s="12" t="str">
        <f t="shared" si="75"/>
        <v>vis</v>
      </c>
      <c r="E842" s="139" t="e">
        <f>VLOOKUP(C842,'Active 1'!C$21:E$973,3,FALSE)</f>
        <v>#N/A</v>
      </c>
      <c r="F842" s="16" t="s">
        <v>1907</v>
      </c>
      <c r="G842" s="12" t="str">
        <f t="shared" si="76"/>
        <v>51778.3411</v>
      </c>
      <c r="H842" s="131">
        <f t="shared" si="77"/>
        <v>567</v>
      </c>
      <c r="I842" s="140" t="s">
        <v>3218</v>
      </c>
      <c r="J842" s="141" t="s">
        <v>3219</v>
      </c>
      <c r="K842" s="140">
        <v>567</v>
      </c>
      <c r="L842" s="140" t="s">
        <v>3155</v>
      </c>
      <c r="M842" s="141" t="s">
        <v>2477</v>
      </c>
      <c r="N842" s="141" t="s">
        <v>1953</v>
      </c>
      <c r="O842" s="142" t="s">
        <v>3213</v>
      </c>
      <c r="P842" s="143" t="s">
        <v>3214</v>
      </c>
    </row>
    <row r="843" spans="1:16" ht="13.5" thickBot="1" x14ac:dyDescent="0.25">
      <c r="A843" s="131" t="str">
        <f t="shared" ref="A843:A906" si="78">P843</f>
        <v>IBVS 5056 </v>
      </c>
      <c r="B843" s="16" t="str">
        <f t="shared" ref="B843:B906" si="79">IF(H843=INT(H843),"I","II")</f>
        <v>I</v>
      </c>
      <c r="C843" s="131">
        <f t="shared" ref="C843:C906" si="80">1*G843</f>
        <v>51778.3416</v>
      </c>
      <c r="D843" s="12" t="str">
        <f t="shared" ref="D843:D906" si="81">VLOOKUP(F843,I$1:J$5,2,FALSE)</f>
        <v>vis</v>
      </c>
      <c r="E843" s="139" t="e">
        <f>VLOOKUP(C843,'Active 1'!C$21:E$973,3,FALSE)</f>
        <v>#N/A</v>
      </c>
      <c r="F843" s="16" t="s">
        <v>1907</v>
      </c>
      <c r="G843" s="12" t="str">
        <f t="shared" ref="G843:G906" si="82">MID(I843,3,LEN(I843)-3)</f>
        <v>51778.3416</v>
      </c>
      <c r="H843" s="131">
        <f t="shared" ref="H843:H906" si="83">1*K843</f>
        <v>567</v>
      </c>
      <c r="I843" s="140" t="s">
        <v>3220</v>
      </c>
      <c r="J843" s="141" t="s">
        <v>3219</v>
      </c>
      <c r="K843" s="140">
        <v>567</v>
      </c>
      <c r="L843" s="140" t="s">
        <v>3217</v>
      </c>
      <c r="M843" s="141" t="s">
        <v>2477</v>
      </c>
      <c r="N843" s="141" t="s">
        <v>1993</v>
      </c>
      <c r="O843" s="142" t="s">
        <v>3213</v>
      </c>
      <c r="P843" s="143" t="s">
        <v>3214</v>
      </c>
    </row>
    <row r="844" spans="1:16" ht="13.5" thickBot="1" x14ac:dyDescent="0.25">
      <c r="A844" s="131" t="str">
        <f t="shared" si="78"/>
        <v>IBVS 5056 </v>
      </c>
      <c r="B844" s="16" t="str">
        <f t="shared" si="79"/>
        <v>I</v>
      </c>
      <c r="C844" s="131">
        <f t="shared" si="80"/>
        <v>51778.341699999997</v>
      </c>
      <c r="D844" s="12" t="str">
        <f t="shared" si="81"/>
        <v>vis</v>
      </c>
      <c r="E844" s="139" t="e">
        <f>VLOOKUP(C844,'Active 1'!C$21:E$973,3,FALSE)</f>
        <v>#N/A</v>
      </c>
      <c r="F844" s="16" t="s">
        <v>1907</v>
      </c>
      <c r="G844" s="12" t="str">
        <f t="shared" si="82"/>
        <v>51778.3417</v>
      </c>
      <c r="H844" s="131">
        <f t="shared" si="83"/>
        <v>567</v>
      </c>
      <c r="I844" s="140" t="s">
        <v>3221</v>
      </c>
      <c r="J844" s="141" t="s">
        <v>3222</v>
      </c>
      <c r="K844" s="140">
        <v>567</v>
      </c>
      <c r="L844" s="140" t="s">
        <v>3223</v>
      </c>
      <c r="M844" s="141" t="s">
        <v>2477</v>
      </c>
      <c r="N844" s="141" t="s">
        <v>1940</v>
      </c>
      <c r="O844" s="142" t="s">
        <v>3213</v>
      </c>
      <c r="P844" s="143" t="s">
        <v>3214</v>
      </c>
    </row>
    <row r="845" spans="1:16" ht="13.5" thickBot="1" x14ac:dyDescent="0.25">
      <c r="A845" s="131" t="str">
        <f t="shared" si="78"/>
        <v>IBVS 5360 </v>
      </c>
      <c r="B845" s="16" t="str">
        <f t="shared" si="79"/>
        <v>II</v>
      </c>
      <c r="C845" s="131">
        <f t="shared" si="80"/>
        <v>51792.492700000003</v>
      </c>
      <c r="D845" s="12" t="str">
        <f t="shared" si="81"/>
        <v>vis</v>
      </c>
      <c r="E845" s="139" t="e">
        <f>VLOOKUP(C845,'Active 1'!C$21:E$973,3,FALSE)</f>
        <v>#N/A</v>
      </c>
      <c r="F845" s="16" t="s">
        <v>1907</v>
      </c>
      <c r="G845" s="12" t="str">
        <f t="shared" si="82"/>
        <v>51792.4927</v>
      </c>
      <c r="H845" s="131">
        <f t="shared" si="83"/>
        <v>589.5</v>
      </c>
      <c r="I845" s="140" t="s">
        <v>3228</v>
      </c>
      <c r="J845" s="141" t="s">
        <v>3229</v>
      </c>
      <c r="K845" s="140">
        <v>589.5</v>
      </c>
      <c r="L845" s="140" t="s">
        <v>3230</v>
      </c>
      <c r="M845" s="141" t="s">
        <v>2477</v>
      </c>
      <c r="N845" s="141" t="s">
        <v>2478</v>
      </c>
      <c r="O845" s="142" t="s">
        <v>3231</v>
      </c>
      <c r="P845" s="143" t="s">
        <v>3232</v>
      </c>
    </row>
    <row r="846" spans="1:16" ht="13.5" thickBot="1" x14ac:dyDescent="0.25">
      <c r="A846" s="131" t="str">
        <f t="shared" si="78"/>
        <v>IBVS 5360 </v>
      </c>
      <c r="B846" s="16" t="str">
        <f t="shared" si="79"/>
        <v>II</v>
      </c>
      <c r="C846" s="131">
        <f t="shared" si="80"/>
        <v>51794.379300000001</v>
      </c>
      <c r="D846" s="12" t="str">
        <f t="shared" si="81"/>
        <v>vis</v>
      </c>
      <c r="E846" s="139" t="e">
        <f>VLOOKUP(C846,'Active 1'!C$21:E$973,3,FALSE)</f>
        <v>#N/A</v>
      </c>
      <c r="F846" s="16" t="s">
        <v>1907</v>
      </c>
      <c r="G846" s="12" t="str">
        <f t="shared" si="82"/>
        <v>51794.3793</v>
      </c>
      <c r="H846" s="131">
        <f t="shared" si="83"/>
        <v>592.5</v>
      </c>
      <c r="I846" s="140" t="s">
        <v>3233</v>
      </c>
      <c r="J846" s="141" t="s">
        <v>3234</v>
      </c>
      <c r="K846" s="140">
        <v>592.5</v>
      </c>
      <c r="L846" s="140" t="s">
        <v>3235</v>
      </c>
      <c r="M846" s="141" t="s">
        <v>2477</v>
      </c>
      <c r="N846" s="141" t="s">
        <v>2478</v>
      </c>
      <c r="O846" s="142" t="s">
        <v>3231</v>
      </c>
      <c r="P846" s="143" t="s">
        <v>3232</v>
      </c>
    </row>
    <row r="847" spans="1:16" ht="13.5" thickBot="1" x14ac:dyDescent="0.25">
      <c r="A847" s="131" t="str">
        <f t="shared" si="78"/>
        <v>IBVS 5360 </v>
      </c>
      <c r="B847" s="16" t="str">
        <f t="shared" si="79"/>
        <v>I</v>
      </c>
      <c r="C847" s="131">
        <f t="shared" si="80"/>
        <v>51815.447200000002</v>
      </c>
      <c r="D847" s="12" t="str">
        <f t="shared" si="81"/>
        <v>vis</v>
      </c>
      <c r="E847" s="139" t="e">
        <f>VLOOKUP(C847,'Active 1'!C$21:E$973,3,FALSE)</f>
        <v>#N/A</v>
      </c>
      <c r="F847" s="16" t="s">
        <v>1907</v>
      </c>
      <c r="G847" s="12" t="str">
        <f t="shared" si="82"/>
        <v>51815.4472</v>
      </c>
      <c r="H847" s="131">
        <f t="shared" si="83"/>
        <v>626</v>
      </c>
      <c r="I847" s="140" t="s">
        <v>3238</v>
      </c>
      <c r="J847" s="141" t="s">
        <v>3239</v>
      </c>
      <c r="K847" s="140">
        <v>626</v>
      </c>
      <c r="L847" s="140" t="s">
        <v>3240</v>
      </c>
      <c r="M847" s="141" t="s">
        <v>2477</v>
      </c>
      <c r="N847" s="141" t="s">
        <v>2478</v>
      </c>
      <c r="O847" s="142" t="s">
        <v>3231</v>
      </c>
      <c r="P847" s="143" t="s">
        <v>3232</v>
      </c>
    </row>
    <row r="848" spans="1:16" ht="13.5" thickBot="1" x14ac:dyDescent="0.25">
      <c r="A848" s="131" t="str">
        <f t="shared" si="78"/>
        <v>IBVS 5360 </v>
      </c>
      <c r="B848" s="16" t="str">
        <f t="shared" si="79"/>
        <v>I</v>
      </c>
      <c r="C848" s="131">
        <f t="shared" si="80"/>
        <v>51830.543400000002</v>
      </c>
      <c r="D848" s="12" t="str">
        <f t="shared" si="81"/>
        <v>vis</v>
      </c>
      <c r="E848" s="139" t="e">
        <f>VLOOKUP(C848,'Active 1'!C$21:E$973,3,FALSE)</f>
        <v>#N/A</v>
      </c>
      <c r="F848" s="16" t="s">
        <v>1907</v>
      </c>
      <c r="G848" s="12" t="str">
        <f t="shared" si="82"/>
        <v>51830.5434</v>
      </c>
      <c r="H848" s="131">
        <f t="shared" si="83"/>
        <v>650</v>
      </c>
      <c r="I848" s="140" t="s">
        <v>3243</v>
      </c>
      <c r="J848" s="141" t="s">
        <v>3244</v>
      </c>
      <c r="K848" s="140">
        <v>650</v>
      </c>
      <c r="L848" s="140" t="s">
        <v>3245</v>
      </c>
      <c r="M848" s="141" t="s">
        <v>2477</v>
      </c>
      <c r="N848" s="141" t="s">
        <v>2478</v>
      </c>
      <c r="O848" s="142" t="s">
        <v>3231</v>
      </c>
      <c r="P848" s="143" t="s">
        <v>3232</v>
      </c>
    </row>
    <row r="849" spans="1:16" ht="13.5" thickBot="1" x14ac:dyDescent="0.25">
      <c r="A849" s="131" t="str">
        <f t="shared" si="78"/>
        <v>IBVS 5360 </v>
      </c>
      <c r="B849" s="16" t="str">
        <f t="shared" si="79"/>
        <v>I</v>
      </c>
      <c r="C849" s="131">
        <f t="shared" si="80"/>
        <v>51863.245999999999</v>
      </c>
      <c r="D849" s="12" t="str">
        <f t="shared" si="81"/>
        <v>vis</v>
      </c>
      <c r="E849" s="139" t="e">
        <f>VLOOKUP(C849,'Active 1'!C$21:E$973,3,FALSE)</f>
        <v>#N/A</v>
      </c>
      <c r="F849" s="16" t="s">
        <v>1907</v>
      </c>
      <c r="G849" s="12" t="str">
        <f t="shared" si="82"/>
        <v>51863.2460</v>
      </c>
      <c r="H849" s="131">
        <f t="shared" si="83"/>
        <v>702</v>
      </c>
      <c r="I849" s="140" t="s">
        <v>3249</v>
      </c>
      <c r="J849" s="141" t="s">
        <v>3250</v>
      </c>
      <c r="K849" s="140">
        <v>702</v>
      </c>
      <c r="L849" s="140" t="s">
        <v>3212</v>
      </c>
      <c r="M849" s="141" t="s">
        <v>2477</v>
      </c>
      <c r="N849" s="141" t="s">
        <v>2478</v>
      </c>
      <c r="O849" s="142" t="s">
        <v>3231</v>
      </c>
      <c r="P849" s="143" t="s">
        <v>3232</v>
      </c>
    </row>
    <row r="850" spans="1:16" ht="13.5" thickBot="1" x14ac:dyDescent="0.25">
      <c r="A850" s="131" t="str">
        <f t="shared" si="78"/>
        <v>IBVS 5360 </v>
      </c>
      <c r="B850" s="16" t="str">
        <f t="shared" si="79"/>
        <v>II</v>
      </c>
      <c r="C850" s="131">
        <f t="shared" si="80"/>
        <v>51884.316200000001</v>
      </c>
      <c r="D850" s="12" t="str">
        <f t="shared" si="81"/>
        <v>vis</v>
      </c>
      <c r="E850" s="139" t="e">
        <f>VLOOKUP(C850,'Active 1'!C$21:E$973,3,FALSE)</f>
        <v>#N/A</v>
      </c>
      <c r="F850" s="16" t="s">
        <v>1907</v>
      </c>
      <c r="G850" s="12" t="str">
        <f t="shared" si="82"/>
        <v>51884.3162</v>
      </c>
      <c r="H850" s="131">
        <f t="shared" si="83"/>
        <v>735.5</v>
      </c>
      <c r="I850" s="140" t="s">
        <v>3255</v>
      </c>
      <c r="J850" s="141" t="s">
        <v>3256</v>
      </c>
      <c r="K850" s="140">
        <v>735.5</v>
      </c>
      <c r="L850" s="140" t="s">
        <v>3245</v>
      </c>
      <c r="M850" s="141" t="s">
        <v>2477</v>
      </c>
      <c r="N850" s="141" t="s">
        <v>2478</v>
      </c>
      <c r="O850" s="142" t="s">
        <v>3231</v>
      </c>
      <c r="P850" s="143" t="s">
        <v>3232</v>
      </c>
    </row>
    <row r="851" spans="1:16" ht="13.5" thickBot="1" x14ac:dyDescent="0.25">
      <c r="A851" s="131" t="str">
        <f t="shared" si="78"/>
        <v>IBVS 5360 </v>
      </c>
      <c r="B851" s="16" t="str">
        <f t="shared" si="79"/>
        <v>I</v>
      </c>
      <c r="C851" s="131">
        <f t="shared" si="80"/>
        <v>51912.302799999998</v>
      </c>
      <c r="D851" s="12" t="str">
        <f t="shared" si="81"/>
        <v>vis</v>
      </c>
      <c r="E851" s="139" t="e">
        <f>VLOOKUP(C851,'Active 1'!C$21:E$973,3,FALSE)</f>
        <v>#N/A</v>
      </c>
      <c r="F851" s="16" t="s">
        <v>1907</v>
      </c>
      <c r="G851" s="12" t="str">
        <f t="shared" si="82"/>
        <v>51912.3028</v>
      </c>
      <c r="H851" s="131">
        <f t="shared" si="83"/>
        <v>780</v>
      </c>
      <c r="I851" s="140" t="s">
        <v>3265</v>
      </c>
      <c r="J851" s="141" t="s">
        <v>3266</v>
      </c>
      <c r="K851" s="140">
        <v>780</v>
      </c>
      <c r="L851" s="140" t="s">
        <v>3267</v>
      </c>
      <c r="M851" s="141" t="s">
        <v>2477</v>
      </c>
      <c r="N851" s="141" t="s">
        <v>2478</v>
      </c>
      <c r="O851" s="142" t="s">
        <v>3231</v>
      </c>
      <c r="P851" s="143" t="s">
        <v>3232</v>
      </c>
    </row>
    <row r="852" spans="1:16" ht="13.5" thickBot="1" x14ac:dyDescent="0.25">
      <c r="A852" s="131" t="str">
        <f t="shared" si="78"/>
        <v>BAVM 152 </v>
      </c>
      <c r="B852" s="16" t="str">
        <f t="shared" si="79"/>
        <v>I</v>
      </c>
      <c r="C852" s="131">
        <f t="shared" si="80"/>
        <v>51924.251700000001</v>
      </c>
      <c r="D852" s="12" t="str">
        <f t="shared" si="81"/>
        <v>vis</v>
      </c>
      <c r="E852" s="139" t="e">
        <f>VLOOKUP(C852,'Active 1'!C$21:E$973,3,FALSE)</f>
        <v>#N/A</v>
      </c>
      <c r="F852" s="16" t="s">
        <v>1907</v>
      </c>
      <c r="G852" s="12" t="str">
        <f t="shared" si="82"/>
        <v>51924.2517</v>
      </c>
      <c r="H852" s="131">
        <f t="shared" si="83"/>
        <v>799</v>
      </c>
      <c r="I852" s="140" t="s">
        <v>3268</v>
      </c>
      <c r="J852" s="141" t="s">
        <v>3269</v>
      </c>
      <c r="K852" s="140">
        <v>799</v>
      </c>
      <c r="L852" s="140" t="s">
        <v>3235</v>
      </c>
      <c r="M852" s="141" t="s">
        <v>2477</v>
      </c>
      <c r="N852" s="141" t="s">
        <v>3270</v>
      </c>
      <c r="O852" s="142" t="s">
        <v>2912</v>
      </c>
      <c r="P852" s="143" t="s">
        <v>3271</v>
      </c>
    </row>
    <row r="853" spans="1:16" ht="13.5" thickBot="1" x14ac:dyDescent="0.25">
      <c r="A853" s="131" t="str">
        <f t="shared" si="78"/>
        <v>IBVS 5360 </v>
      </c>
      <c r="B853" s="16" t="str">
        <f t="shared" si="79"/>
        <v>I</v>
      </c>
      <c r="C853" s="131">
        <f t="shared" si="80"/>
        <v>52120.477400000003</v>
      </c>
      <c r="D853" s="12" t="str">
        <f t="shared" si="81"/>
        <v>vis</v>
      </c>
      <c r="E853" s="139" t="e">
        <f>VLOOKUP(C853,'Active 1'!C$21:E$973,3,FALSE)</f>
        <v>#N/A</v>
      </c>
      <c r="F853" s="16" t="s">
        <v>1907</v>
      </c>
      <c r="G853" s="12" t="str">
        <f t="shared" si="82"/>
        <v>52120.4774</v>
      </c>
      <c r="H853" s="131">
        <f t="shared" si="83"/>
        <v>1111</v>
      </c>
      <c r="I853" s="140" t="s">
        <v>3285</v>
      </c>
      <c r="J853" s="141" t="s">
        <v>3286</v>
      </c>
      <c r="K853" s="140">
        <v>1111</v>
      </c>
      <c r="L853" s="140" t="s">
        <v>3287</v>
      </c>
      <c r="M853" s="141" t="s">
        <v>2477</v>
      </c>
      <c r="N853" s="141" t="s">
        <v>2478</v>
      </c>
      <c r="O853" s="142" t="s">
        <v>3231</v>
      </c>
      <c r="P853" s="143" t="s">
        <v>3232</v>
      </c>
    </row>
    <row r="854" spans="1:16" ht="13.5" thickBot="1" x14ac:dyDescent="0.25">
      <c r="A854" s="131" t="str">
        <f t="shared" si="78"/>
        <v>OEJV 0074 </v>
      </c>
      <c r="B854" s="16" t="str">
        <f t="shared" si="79"/>
        <v>I</v>
      </c>
      <c r="C854" s="131">
        <f t="shared" si="80"/>
        <v>52137.453999999998</v>
      </c>
      <c r="D854" s="12" t="str">
        <f t="shared" si="81"/>
        <v>vis</v>
      </c>
      <c r="E854" s="139" t="e">
        <f>VLOOKUP(C854,'Active 1'!C$21:E$973,3,FALSE)</f>
        <v>#N/A</v>
      </c>
      <c r="F854" s="16" t="s">
        <v>1907</v>
      </c>
      <c r="G854" s="12" t="str">
        <f t="shared" si="82"/>
        <v>52137.454</v>
      </c>
      <c r="H854" s="131">
        <f t="shared" si="83"/>
        <v>1138</v>
      </c>
      <c r="I854" s="140" t="s">
        <v>3290</v>
      </c>
      <c r="J854" s="141" t="s">
        <v>3291</v>
      </c>
      <c r="K854" s="140">
        <v>1138</v>
      </c>
      <c r="L854" s="140" t="s">
        <v>2908</v>
      </c>
      <c r="M854" s="141" t="s">
        <v>2324</v>
      </c>
      <c r="N854" s="141"/>
      <c r="O854" s="142" t="s">
        <v>1703</v>
      </c>
      <c r="P854" s="143" t="s">
        <v>3292</v>
      </c>
    </row>
    <row r="855" spans="1:16" ht="13.5" thickBot="1" x14ac:dyDescent="0.25">
      <c r="A855" s="131" t="str">
        <f t="shared" si="78"/>
        <v>IBVS 5206 </v>
      </c>
      <c r="B855" s="16" t="str">
        <f t="shared" si="79"/>
        <v>I</v>
      </c>
      <c r="C855" s="131">
        <f t="shared" si="80"/>
        <v>52186.515399999997</v>
      </c>
      <c r="D855" s="12" t="str">
        <f t="shared" si="81"/>
        <v>vis</v>
      </c>
      <c r="E855" s="139" t="e">
        <f>VLOOKUP(C855,'Active 1'!C$21:E$973,3,FALSE)</f>
        <v>#N/A</v>
      </c>
      <c r="F855" s="16" t="s">
        <v>1907</v>
      </c>
      <c r="G855" s="12" t="str">
        <f t="shared" si="82"/>
        <v>52186.5154</v>
      </c>
      <c r="H855" s="131">
        <f t="shared" si="83"/>
        <v>1216</v>
      </c>
      <c r="I855" s="140" t="s">
        <v>3326</v>
      </c>
      <c r="J855" s="141" t="s">
        <v>3327</v>
      </c>
      <c r="K855" s="140">
        <v>1216</v>
      </c>
      <c r="L855" s="140" t="s">
        <v>3328</v>
      </c>
      <c r="M855" s="141" t="s">
        <v>2477</v>
      </c>
      <c r="N855" s="141" t="s">
        <v>1953</v>
      </c>
      <c r="O855" s="142" t="s">
        <v>3174</v>
      </c>
      <c r="P855" s="143" t="s">
        <v>3329</v>
      </c>
    </row>
    <row r="856" spans="1:16" ht="13.5" thickBot="1" x14ac:dyDescent="0.25">
      <c r="A856" s="131" t="str">
        <f t="shared" si="78"/>
        <v>BAVM 152 </v>
      </c>
      <c r="B856" s="16" t="str">
        <f t="shared" si="79"/>
        <v>I</v>
      </c>
      <c r="C856" s="131">
        <f t="shared" si="80"/>
        <v>52229.283300000003</v>
      </c>
      <c r="D856" s="12" t="str">
        <f t="shared" si="81"/>
        <v>vis</v>
      </c>
      <c r="E856" s="139" t="e">
        <f>VLOOKUP(C856,'Active 1'!C$21:E$973,3,FALSE)</f>
        <v>#N/A</v>
      </c>
      <c r="F856" s="16" t="s">
        <v>1907</v>
      </c>
      <c r="G856" s="12" t="str">
        <f t="shared" si="82"/>
        <v>52229.2833</v>
      </c>
      <c r="H856" s="131">
        <f t="shared" si="83"/>
        <v>1284</v>
      </c>
      <c r="I856" s="140" t="s">
        <v>3352</v>
      </c>
      <c r="J856" s="141" t="s">
        <v>3353</v>
      </c>
      <c r="K856" s="140">
        <v>1284</v>
      </c>
      <c r="L856" s="140" t="s">
        <v>3354</v>
      </c>
      <c r="M856" s="141" t="s">
        <v>2477</v>
      </c>
      <c r="N856" s="141" t="s">
        <v>3355</v>
      </c>
      <c r="O856" s="142" t="s">
        <v>3356</v>
      </c>
      <c r="P856" s="143" t="s">
        <v>3271</v>
      </c>
    </row>
    <row r="857" spans="1:16" ht="13.5" thickBot="1" x14ac:dyDescent="0.25">
      <c r="A857" s="131" t="str">
        <f t="shared" si="78"/>
        <v>IBVS 5341 </v>
      </c>
      <c r="B857" s="16" t="str">
        <f t="shared" si="79"/>
        <v>I</v>
      </c>
      <c r="C857" s="131">
        <f t="shared" si="80"/>
        <v>52251.295100000003</v>
      </c>
      <c r="D857" s="12" t="str">
        <f t="shared" si="81"/>
        <v>vis</v>
      </c>
      <c r="E857" s="139" t="e">
        <f>VLOOKUP(C857,'Active 1'!C$21:E$973,3,FALSE)</f>
        <v>#N/A</v>
      </c>
      <c r="F857" s="16" t="s">
        <v>1907</v>
      </c>
      <c r="G857" s="12" t="str">
        <f t="shared" si="82"/>
        <v>52251.2951</v>
      </c>
      <c r="H857" s="131">
        <f t="shared" si="83"/>
        <v>1319</v>
      </c>
      <c r="I857" s="140" t="s">
        <v>3368</v>
      </c>
      <c r="J857" s="141" t="s">
        <v>3369</v>
      </c>
      <c r="K857" s="140" t="s">
        <v>3370</v>
      </c>
      <c r="L857" s="140" t="s">
        <v>3371</v>
      </c>
      <c r="M857" s="141" t="s">
        <v>2477</v>
      </c>
      <c r="N857" s="141" t="s">
        <v>2478</v>
      </c>
      <c r="O857" s="142" t="s">
        <v>3213</v>
      </c>
      <c r="P857" s="143" t="s">
        <v>3372</v>
      </c>
    </row>
    <row r="858" spans="1:16" ht="13.5" thickBot="1" x14ac:dyDescent="0.25">
      <c r="A858" s="131" t="str">
        <f t="shared" si="78"/>
        <v>IBVS 5341 </v>
      </c>
      <c r="B858" s="16" t="str">
        <f t="shared" si="79"/>
        <v>I</v>
      </c>
      <c r="C858" s="131">
        <f t="shared" si="80"/>
        <v>52481.483800000002</v>
      </c>
      <c r="D858" s="12" t="str">
        <f t="shared" si="81"/>
        <v>vis</v>
      </c>
      <c r="E858" s="139" t="e">
        <f>VLOOKUP(C858,'Active 1'!C$21:E$973,3,FALSE)</f>
        <v>#N/A</v>
      </c>
      <c r="F858" s="16" t="s">
        <v>1907</v>
      </c>
      <c r="G858" s="12" t="str">
        <f t="shared" si="82"/>
        <v>52481.4838</v>
      </c>
      <c r="H858" s="131">
        <f t="shared" si="83"/>
        <v>1685</v>
      </c>
      <c r="I858" s="140" t="s">
        <v>3396</v>
      </c>
      <c r="J858" s="141" t="s">
        <v>3397</v>
      </c>
      <c r="K858" s="140" t="s">
        <v>3398</v>
      </c>
      <c r="L858" s="140" t="s">
        <v>3399</v>
      </c>
      <c r="M858" s="141" t="s">
        <v>2477</v>
      </c>
      <c r="N858" s="141" t="s">
        <v>2478</v>
      </c>
      <c r="O858" s="142" t="s">
        <v>3213</v>
      </c>
      <c r="P858" s="143" t="s">
        <v>3372</v>
      </c>
    </row>
    <row r="859" spans="1:16" ht="13.5" thickBot="1" x14ac:dyDescent="0.25">
      <c r="A859" s="131" t="str">
        <f t="shared" si="78"/>
        <v>IBVS 5371 </v>
      </c>
      <c r="B859" s="16" t="str">
        <f t="shared" si="79"/>
        <v>II</v>
      </c>
      <c r="C859" s="131">
        <f t="shared" si="80"/>
        <v>52566.702400000002</v>
      </c>
      <c r="D859" s="12" t="str">
        <f t="shared" si="81"/>
        <v>vis</v>
      </c>
      <c r="E859" s="139" t="e">
        <f>VLOOKUP(C859,'Active 1'!C$21:E$973,3,FALSE)</f>
        <v>#N/A</v>
      </c>
      <c r="F859" s="16" t="s">
        <v>1907</v>
      </c>
      <c r="G859" s="12" t="str">
        <f t="shared" si="82"/>
        <v>52566.7024</v>
      </c>
      <c r="H859" s="131">
        <f t="shared" si="83"/>
        <v>1820.5</v>
      </c>
      <c r="I859" s="140" t="s">
        <v>3420</v>
      </c>
      <c r="J859" s="141" t="s">
        <v>3421</v>
      </c>
      <c r="K859" s="140" t="s">
        <v>3422</v>
      </c>
      <c r="L859" s="140" t="s">
        <v>3423</v>
      </c>
      <c r="M859" s="141" t="s">
        <v>2477</v>
      </c>
      <c r="N859" s="141" t="s">
        <v>1940</v>
      </c>
      <c r="O859" s="142" t="s">
        <v>3424</v>
      </c>
      <c r="P859" s="143" t="s">
        <v>3425</v>
      </c>
    </row>
    <row r="860" spans="1:16" ht="13.5" thickBot="1" x14ac:dyDescent="0.25">
      <c r="A860" s="131" t="str">
        <f t="shared" si="78"/>
        <v>IBVS 5399 </v>
      </c>
      <c r="B860" s="16" t="str">
        <f t="shared" si="79"/>
        <v>II</v>
      </c>
      <c r="C860" s="131">
        <f t="shared" si="80"/>
        <v>52577.399100000002</v>
      </c>
      <c r="D860" s="12" t="str">
        <f t="shared" si="81"/>
        <v>vis</v>
      </c>
      <c r="E860" s="139" t="e">
        <f>VLOOKUP(C860,'Active 1'!C$21:E$973,3,FALSE)</f>
        <v>#N/A</v>
      </c>
      <c r="F860" s="16" t="s">
        <v>1907</v>
      </c>
      <c r="G860" s="12" t="str">
        <f t="shared" si="82"/>
        <v>52577.3991</v>
      </c>
      <c r="H860" s="131">
        <f t="shared" si="83"/>
        <v>1837.5</v>
      </c>
      <c r="I860" s="140" t="s">
        <v>3429</v>
      </c>
      <c r="J860" s="141" t="s">
        <v>3430</v>
      </c>
      <c r="K860" s="140" t="s">
        <v>3431</v>
      </c>
      <c r="L860" s="140" t="s">
        <v>3432</v>
      </c>
      <c r="M860" s="141" t="s">
        <v>2477</v>
      </c>
      <c r="N860" s="141" t="s">
        <v>2478</v>
      </c>
      <c r="O860" s="142" t="s">
        <v>3433</v>
      </c>
      <c r="P860" s="143" t="s">
        <v>3434</v>
      </c>
    </row>
    <row r="861" spans="1:16" ht="13.5" thickBot="1" x14ac:dyDescent="0.25">
      <c r="A861" s="131" t="str">
        <f t="shared" si="78"/>
        <v>IBVS 5579 </v>
      </c>
      <c r="B861" s="16" t="str">
        <f t="shared" si="79"/>
        <v>II</v>
      </c>
      <c r="C861" s="131">
        <f t="shared" si="80"/>
        <v>52860.411999999997</v>
      </c>
      <c r="D861" s="12" t="str">
        <f t="shared" si="81"/>
        <v>vis</v>
      </c>
      <c r="E861" s="139" t="e">
        <f>VLOOKUP(C861,'Active 1'!C$21:E$973,3,FALSE)</f>
        <v>#N/A</v>
      </c>
      <c r="F861" s="16" t="s">
        <v>1907</v>
      </c>
      <c r="G861" s="12" t="str">
        <f t="shared" si="82"/>
        <v>52860.412</v>
      </c>
      <c r="H861" s="131">
        <f t="shared" si="83"/>
        <v>2287.5</v>
      </c>
      <c r="I861" s="140" t="s">
        <v>3461</v>
      </c>
      <c r="J861" s="141" t="s">
        <v>3462</v>
      </c>
      <c r="K861" s="140" t="s">
        <v>3463</v>
      </c>
      <c r="L861" s="140" t="s">
        <v>3408</v>
      </c>
      <c r="M861" s="141" t="s">
        <v>2477</v>
      </c>
      <c r="N861" s="141" t="s">
        <v>2478</v>
      </c>
      <c r="O861" s="142" t="s">
        <v>3464</v>
      </c>
      <c r="P861" s="143" t="s">
        <v>3465</v>
      </c>
    </row>
    <row r="862" spans="1:16" ht="13.5" thickBot="1" x14ac:dyDescent="0.25">
      <c r="A862" s="131" t="str">
        <f t="shared" si="78"/>
        <v>BAVM 173 </v>
      </c>
      <c r="B862" s="16" t="str">
        <f t="shared" si="79"/>
        <v>I</v>
      </c>
      <c r="C862" s="131">
        <f t="shared" si="80"/>
        <v>52864.500699999997</v>
      </c>
      <c r="D862" s="12" t="str">
        <f t="shared" si="81"/>
        <v>vis</v>
      </c>
      <c r="E862" s="139" t="e">
        <f>VLOOKUP(C862,'Active 1'!C$21:E$973,3,FALSE)</f>
        <v>#N/A</v>
      </c>
      <c r="F862" s="16" t="s">
        <v>1907</v>
      </c>
      <c r="G862" s="12" t="str">
        <f t="shared" si="82"/>
        <v>52864.5007</v>
      </c>
      <c r="H862" s="131">
        <f t="shared" si="83"/>
        <v>2294</v>
      </c>
      <c r="I862" s="140" t="s">
        <v>3466</v>
      </c>
      <c r="J862" s="141" t="s">
        <v>3467</v>
      </c>
      <c r="K862" s="140" t="s">
        <v>3468</v>
      </c>
      <c r="L862" s="140" t="s">
        <v>3469</v>
      </c>
      <c r="M862" s="141" t="s">
        <v>2477</v>
      </c>
      <c r="N862" s="141" t="s">
        <v>1907</v>
      </c>
      <c r="O862" s="142" t="s">
        <v>3470</v>
      </c>
      <c r="P862" s="143" t="s">
        <v>3471</v>
      </c>
    </row>
    <row r="863" spans="1:16" ht="13.5" thickBot="1" x14ac:dyDescent="0.25">
      <c r="A863" s="131" t="str">
        <f t="shared" si="78"/>
        <v>IBVS 5592 </v>
      </c>
      <c r="B863" s="16" t="str">
        <f t="shared" si="79"/>
        <v>I</v>
      </c>
      <c r="C863" s="131">
        <f t="shared" si="80"/>
        <v>52893.4306</v>
      </c>
      <c r="D863" s="12" t="str">
        <f t="shared" si="81"/>
        <v>vis</v>
      </c>
      <c r="E863" s="139" t="e">
        <f>VLOOKUP(C863,'Active 1'!C$21:E$973,3,FALSE)</f>
        <v>#N/A</v>
      </c>
      <c r="F863" s="16" t="s">
        <v>1907</v>
      </c>
      <c r="G863" s="12" t="str">
        <f t="shared" si="82"/>
        <v>52893.4306</v>
      </c>
      <c r="H863" s="131">
        <f t="shared" si="83"/>
        <v>2340</v>
      </c>
      <c r="I863" s="140" t="s">
        <v>3472</v>
      </c>
      <c r="J863" s="141" t="s">
        <v>3473</v>
      </c>
      <c r="K863" s="140" t="s">
        <v>3474</v>
      </c>
      <c r="L863" s="140" t="s">
        <v>3475</v>
      </c>
      <c r="M863" s="141" t="s">
        <v>2477</v>
      </c>
      <c r="N863" s="141" t="s">
        <v>2478</v>
      </c>
      <c r="O863" s="142" t="s">
        <v>3476</v>
      </c>
      <c r="P863" s="143" t="s">
        <v>3477</v>
      </c>
    </row>
    <row r="864" spans="1:16" ht="13.5" thickBot="1" x14ac:dyDescent="0.25">
      <c r="A864" s="131" t="str">
        <f t="shared" si="78"/>
        <v>OEJV 0074 </v>
      </c>
      <c r="B864" s="16" t="str">
        <f t="shared" si="79"/>
        <v>I</v>
      </c>
      <c r="C864" s="131">
        <f t="shared" si="80"/>
        <v>52900.34906</v>
      </c>
      <c r="D864" s="12" t="str">
        <f t="shared" si="81"/>
        <v>vis</v>
      </c>
      <c r="E864" s="139" t="e">
        <f>VLOOKUP(C864,'Active 1'!C$21:E$973,3,FALSE)</f>
        <v>#N/A</v>
      </c>
      <c r="F864" s="16" t="s">
        <v>1907</v>
      </c>
      <c r="G864" s="12" t="str">
        <f t="shared" si="82"/>
        <v>52900.34906</v>
      </c>
      <c r="H864" s="131">
        <f t="shared" si="83"/>
        <v>2351</v>
      </c>
      <c r="I864" s="140" t="s">
        <v>3478</v>
      </c>
      <c r="J864" s="141" t="s">
        <v>3479</v>
      </c>
      <c r="K864" s="140" t="s">
        <v>3480</v>
      </c>
      <c r="L864" s="140" t="s">
        <v>3481</v>
      </c>
      <c r="M864" s="141" t="s">
        <v>1863</v>
      </c>
      <c r="N864" s="141" t="s">
        <v>3270</v>
      </c>
      <c r="O864" s="142" t="s">
        <v>3482</v>
      </c>
      <c r="P864" s="143" t="s">
        <v>3292</v>
      </c>
    </row>
    <row r="865" spans="1:16" ht="13.5" thickBot="1" x14ac:dyDescent="0.25">
      <c r="A865" s="131" t="str">
        <f t="shared" si="78"/>
        <v>BAVM 172 </v>
      </c>
      <c r="B865" s="16" t="str">
        <f t="shared" si="79"/>
        <v>I</v>
      </c>
      <c r="C865" s="131">
        <f t="shared" si="80"/>
        <v>52950.663</v>
      </c>
      <c r="D865" s="12" t="str">
        <f t="shared" si="81"/>
        <v>vis</v>
      </c>
      <c r="E865" s="139" t="e">
        <f>VLOOKUP(C865,'Active 1'!C$21:E$973,3,FALSE)</f>
        <v>#N/A</v>
      </c>
      <c r="F865" s="16" t="s">
        <v>1907</v>
      </c>
      <c r="G865" s="12" t="str">
        <f t="shared" si="82"/>
        <v>52950.6630</v>
      </c>
      <c r="H865" s="131">
        <f t="shared" si="83"/>
        <v>2431</v>
      </c>
      <c r="I865" s="140" t="s">
        <v>3487</v>
      </c>
      <c r="J865" s="141" t="s">
        <v>3488</v>
      </c>
      <c r="K865" s="140" t="s">
        <v>3489</v>
      </c>
      <c r="L865" s="140" t="s">
        <v>3490</v>
      </c>
      <c r="M865" s="141" t="s">
        <v>2477</v>
      </c>
      <c r="N865" s="141" t="s">
        <v>3270</v>
      </c>
      <c r="O865" s="142" t="s">
        <v>3491</v>
      </c>
      <c r="P865" s="143" t="s">
        <v>3492</v>
      </c>
    </row>
    <row r="866" spans="1:16" ht="13.5" thickBot="1" x14ac:dyDescent="0.25">
      <c r="A866" s="131" t="str">
        <f t="shared" si="78"/>
        <v>BAVM 172 </v>
      </c>
      <c r="B866" s="16" t="str">
        <f t="shared" si="79"/>
        <v>I</v>
      </c>
      <c r="C866" s="131">
        <f t="shared" si="80"/>
        <v>52983.366000000002</v>
      </c>
      <c r="D866" s="12" t="str">
        <f t="shared" si="81"/>
        <v>vis</v>
      </c>
      <c r="E866" s="139" t="e">
        <f>VLOOKUP(C866,'Active 1'!C$21:E$973,3,FALSE)</f>
        <v>#N/A</v>
      </c>
      <c r="F866" s="16" t="s">
        <v>1907</v>
      </c>
      <c r="G866" s="12" t="str">
        <f t="shared" si="82"/>
        <v>52983.366</v>
      </c>
      <c r="H866" s="131">
        <f t="shared" si="83"/>
        <v>2483</v>
      </c>
      <c r="I866" s="140" t="s">
        <v>3493</v>
      </c>
      <c r="J866" s="141" t="s">
        <v>3494</v>
      </c>
      <c r="K866" s="140" t="s">
        <v>3495</v>
      </c>
      <c r="L866" s="140" t="s">
        <v>3408</v>
      </c>
      <c r="M866" s="141" t="s">
        <v>2477</v>
      </c>
      <c r="N866" s="141" t="s">
        <v>3270</v>
      </c>
      <c r="O866" s="142" t="s">
        <v>2</v>
      </c>
      <c r="P866" s="143" t="s">
        <v>3492</v>
      </c>
    </row>
    <row r="867" spans="1:16" ht="13.5" thickBot="1" x14ac:dyDescent="0.25">
      <c r="A867" s="131" t="str">
        <f t="shared" si="78"/>
        <v>IBVS 5668 </v>
      </c>
      <c r="B867" s="16" t="str">
        <f t="shared" si="79"/>
        <v>II</v>
      </c>
      <c r="C867" s="131">
        <f t="shared" si="80"/>
        <v>53290.601000000002</v>
      </c>
      <c r="D867" s="12" t="str">
        <f t="shared" si="81"/>
        <v>vis</v>
      </c>
      <c r="E867" s="139" t="e">
        <f>VLOOKUP(C867,'Active 1'!C$21:E$973,3,FALSE)</f>
        <v>#N/A</v>
      </c>
      <c r="F867" s="16" t="s">
        <v>1907</v>
      </c>
      <c r="G867" s="12" t="str">
        <f t="shared" si="82"/>
        <v>53290.6010</v>
      </c>
      <c r="H867" s="131">
        <f t="shared" si="83"/>
        <v>2971.5</v>
      </c>
      <c r="I867" s="140" t="s">
        <v>3517</v>
      </c>
      <c r="J867" s="141" t="s">
        <v>3518</v>
      </c>
      <c r="K867" s="140" t="s">
        <v>3519</v>
      </c>
      <c r="L867" s="140" t="s">
        <v>3520</v>
      </c>
      <c r="M867" s="141" t="s">
        <v>2477</v>
      </c>
      <c r="N867" s="141" t="s">
        <v>2478</v>
      </c>
      <c r="O867" s="142" t="s">
        <v>3213</v>
      </c>
      <c r="P867" s="143" t="s">
        <v>3521</v>
      </c>
    </row>
    <row r="868" spans="1:16" ht="13.5" thickBot="1" x14ac:dyDescent="0.25">
      <c r="A868" s="131" t="str">
        <f t="shared" si="78"/>
        <v> AN 202.16 </v>
      </c>
      <c r="B868" s="16" t="str">
        <f t="shared" si="79"/>
        <v>I</v>
      </c>
      <c r="C868" s="131">
        <f t="shared" si="80"/>
        <v>20005.417000000001</v>
      </c>
      <c r="D868" s="12" t="str">
        <f t="shared" si="81"/>
        <v>vis</v>
      </c>
      <c r="E868" s="139">
        <f>VLOOKUP(C868,'Active 1'!C$21:E$973,3,FALSE)</f>
        <v>-54830.13569905005</v>
      </c>
      <c r="F868" s="16" t="s">
        <v>1907</v>
      </c>
      <c r="G868" s="12" t="str">
        <f t="shared" si="82"/>
        <v>20005.417</v>
      </c>
      <c r="H868" s="131">
        <f t="shared" si="83"/>
        <v>-49952</v>
      </c>
      <c r="I868" s="140" t="s">
        <v>2321</v>
      </c>
      <c r="J868" s="141" t="s">
        <v>2322</v>
      </c>
      <c r="K868" s="140">
        <v>-49952</v>
      </c>
      <c r="L868" s="140" t="s">
        <v>2323</v>
      </c>
      <c r="M868" s="141" t="s">
        <v>2324</v>
      </c>
      <c r="N868" s="141"/>
      <c r="O868" s="142" t="s">
        <v>2325</v>
      </c>
      <c r="P868" s="142" t="s">
        <v>2326</v>
      </c>
    </row>
    <row r="869" spans="1:16" ht="13.5" thickBot="1" x14ac:dyDescent="0.25">
      <c r="A869" s="131" t="str">
        <f t="shared" si="78"/>
        <v> AN 202.16 </v>
      </c>
      <c r="B869" s="16" t="str">
        <f t="shared" si="79"/>
        <v>I</v>
      </c>
      <c r="C869" s="131">
        <f t="shared" si="80"/>
        <v>20105.384999999998</v>
      </c>
      <c r="D869" s="12" t="str">
        <f t="shared" si="81"/>
        <v>vis</v>
      </c>
      <c r="E869" s="139">
        <f>VLOOKUP(C869,'Active 1'!C$21:E$973,3,FALSE)</f>
        <v>-54671.185993320396</v>
      </c>
      <c r="F869" s="16" t="s">
        <v>1907</v>
      </c>
      <c r="G869" s="12" t="str">
        <f t="shared" si="82"/>
        <v>20105.385</v>
      </c>
      <c r="H869" s="131">
        <f t="shared" si="83"/>
        <v>-49793</v>
      </c>
      <c r="I869" s="140" t="s">
        <v>2327</v>
      </c>
      <c r="J869" s="141" t="s">
        <v>2328</v>
      </c>
      <c r="K869" s="140">
        <v>-49793</v>
      </c>
      <c r="L869" s="140" t="s">
        <v>2329</v>
      </c>
      <c r="M869" s="141" t="s">
        <v>2324</v>
      </c>
      <c r="N869" s="141"/>
      <c r="O869" s="142" t="s">
        <v>2325</v>
      </c>
      <c r="P869" s="142" t="s">
        <v>2326</v>
      </c>
    </row>
    <row r="870" spans="1:16" ht="13.5" thickBot="1" x14ac:dyDescent="0.25">
      <c r="A870" s="131" t="str">
        <f t="shared" si="78"/>
        <v> AN 202.16 </v>
      </c>
      <c r="B870" s="16" t="str">
        <f t="shared" si="79"/>
        <v>I</v>
      </c>
      <c r="C870" s="131">
        <f t="shared" si="80"/>
        <v>20122.363000000001</v>
      </c>
      <c r="D870" s="12" t="str">
        <f t="shared" si="81"/>
        <v>vis</v>
      </c>
      <c r="E870" s="139">
        <f>VLOOKUP(C870,'Active 1'!C$21:E$973,3,FALSE)</f>
        <v>-54644.190873843378</v>
      </c>
      <c r="F870" s="16" t="s">
        <v>1907</v>
      </c>
      <c r="G870" s="12" t="str">
        <f t="shared" si="82"/>
        <v>20122.363</v>
      </c>
      <c r="H870" s="131">
        <f t="shared" si="83"/>
        <v>-49766</v>
      </c>
      <c r="I870" s="140" t="s">
        <v>2330</v>
      </c>
      <c r="J870" s="141" t="s">
        <v>2331</v>
      </c>
      <c r="K870" s="140">
        <v>-49766</v>
      </c>
      <c r="L870" s="140" t="s">
        <v>2332</v>
      </c>
      <c r="M870" s="141" t="s">
        <v>2324</v>
      </c>
      <c r="N870" s="141"/>
      <c r="O870" s="142" t="s">
        <v>2325</v>
      </c>
      <c r="P870" s="142" t="s">
        <v>2326</v>
      </c>
    </row>
    <row r="871" spans="1:16" ht="13.5" thickBot="1" x14ac:dyDescent="0.25">
      <c r="A871" s="131" t="str">
        <f t="shared" si="78"/>
        <v> AN 202.16 </v>
      </c>
      <c r="B871" s="16" t="str">
        <f t="shared" si="79"/>
        <v>I</v>
      </c>
      <c r="C871" s="131">
        <f t="shared" si="80"/>
        <v>20144.38</v>
      </c>
      <c r="D871" s="12" t="str">
        <f t="shared" si="81"/>
        <v>vis</v>
      </c>
      <c r="E871" s="139">
        <f>VLOOKUP(C871,'Active 1'!C$21:E$973,3,FALSE)</f>
        <v>-54609.183714841987</v>
      </c>
      <c r="F871" s="16" t="s">
        <v>1907</v>
      </c>
      <c r="G871" s="12" t="str">
        <f t="shared" si="82"/>
        <v>20144.380</v>
      </c>
      <c r="H871" s="131">
        <f t="shared" si="83"/>
        <v>-49731</v>
      </c>
      <c r="I871" s="140" t="s">
        <v>2333</v>
      </c>
      <c r="J871" s="141" t="s">
        <v>2334</v>
      </c>
      <c r="K871" s="140">
        <v>-49731</v>
      </c>
      <c r="L871" s="140" t="s">
        <v>2335</v>
      </c>
      <c r="M871" s="141" t="s">
        <v>2324</v>
      </c>
      <c r="N871" s="141"/>
      <c r="O871" s="142" t="s">
        <v>2325</v>
      </c>
      <c r="P871" s="142" t="s">
        <v>2326</v>
      </c>
    </row>
    <row r="872" spans="1:16" ht="13.5" thickBot="1" x14ac:dyDescent="0.25">
      <c r="A872" s="131" t="str">
        <f t="shared" si="78"/>
        <v> AN 202.16 </v>
      </c>
      <c r="B872" s="16" t="str">
        <f t="shared" si="79"/>
        <v>I</v>
      </c>
      <c r="C872" s="131">
        <f t="shared" si="80"/>
        <v>20168.271000000001</v>
      </c>
      <c r="D872" s="12" t="str">
        <f t="shared" si="81"/>
        <v>vis</v>
      </c>
      <c r="E872" s="139">
        <f>VLOOKUP(C872,'Active 1'!C$21:E$973,3,FALSE)</f>
        <v>-54571.196884860525</v>
      </c>
      <c r="F872" s="16" t="s">
        <v>1907</v>
      </c>
      <c r="G872" s="12" t="str">
        <f t="shared" si="82"/>
        <v>20168.271</v>
      </c>
      <c r="H872" s="131">
        <f t="shared" si="83"/>
        <v>-49693</v>
      </c>
      <c r="I872" s="140" t="s">
        <v>2336</v>
      </c>
      <c r="J872" s="141" t="s">
        <v>2337</v>
      </c>
      <c r="K872" s="140">
        <v>-49693</v>
      </c>
      <c r="L872" s="140" t="s">
        <v>2338</v>
      </c>
      <c r="M872" s="141" t="s">
        <v>2324</v>
      </c>
      <c r="N872" s="141"/>
      <c r="O872" s="142" t="s">
        <v>2325</v>
      </c>
      <c r="P872" s="142" t="s">
        <v>2326</v>
      </c>
    </row>
    <row r="873" spans="1:16" ht="13.5" thickBot="1" x14ac:dyDescent="0.25">
      <c r="A873" s="131" t="str">
        <f t="shared" si="78"/>
        <v> AN 202.16 </v>
      </c>
      <c r="B873" s="16" t="str">
        <f t="shared" si="79"/>
        <v>I</v>
      </c>
      <c r="C873" s="131">
        <f t="shared" si="80"/>
        <v>20173.303</v>
      </c>
      <c r="D873" s="12" t="str">
        <f t="shared" si="81"/>
        <v>vis</v>
      </c>
      <c r="E873" s="139">
        <f>VLOOKUP(C873,'Active 1'!C$21:E$973,3,FALSE)</f>
        <v>-54563.195975377173</v>
      </c>
      <c r="F873" s="16" t="s">
        <v>1907</v>
      </c>
      <c r="G873" s="12" t="str">
        <f t="shared" si="82"/>
        <v>20173.303</v>
      </c>
      <c r="H873" s="131">
        <f t="shared" si="83"/>
        <v>-49685</v>
      </c>
      <c r="I873" s="140" t="s">
        <v>2339</v>
      </c>
      <c r="J873" s="141" t="s">
        <v>2340</v>
      </c>
      <c r="K873" s="140">
        <v>-49685</v>
      </c>
      <c r="L873" s="140" t="s">
        <v>2341</v>
      </c>
      <c r="M873" s="141" t="s">
        <v>2324</v>
      </c>
      <c r="N873" s="141"/>
      <c r="O873" s="142" t="s">
        <v>2325</v>
      </c>
      <c r="P873" s="142" t="s">
        <v>2326</v>
      </c>
    </row>
    <row r="874" spans="1:16" ht="13.5" thickBot="1" x14ac:dyDescent="0.25">
      <c r="A874" s="131" t="str">
        <f t="shared" si="78"/>
        <v> AN 202.16 </v>
      </c>
      <c r="B874" s="16" t="str">
        <f t="shared" si="79"/>
        <v>I</v>
      </c>
      <c r="C874" s="131">
        <f t="shared" si="80"/>
        <v>20175.187999999998</v>
      </c>
      <c r="D874" s="12" t="str">
        <f t="shared" si="81"/>
        <v>vis</v>
      </c>
      <c r="E874" s="139">
        <f>VLOOKUP(C874,'Active 1'!C$21:E$973,3,FALSE)</f>
        <v>-54560.198814332645</v>
      </c>
      <c r="F874" s="16" t="s">
        <v>1907</v>
      </c>
      <c r="G874" s="12" t="str">
        <f t="shared" si="82"/>
        <v>20175.188</v>
      </c>
      <c r="H874" s="131">
        <f t="shared" si="83"/>
        <v>-49682</v>
      </c>
      <c r="I874" s="140" t="s">
        <v>2342</v>
      </c>
      <c r="J874" s="141" t="s">
        <v>2343</v>
      </c>
      <c r="K874" s="140">
        <v>-49682</v>
      </c>
      <c r="L874" s="140" t="s">
        <v>2344</v>
      </c>
      <c r="M874" s="141" t="s">
        <v>2324</v>
      </c>
      <c r="N874" s="141"/>
      <c r="O874" s="142" t="s">
        <v>2325</v>
      </c>
      <c r="P874" s="142" t="s">
        <v>2326</v>
      </c>
    </row>
    <row r="875" spans="1:16" ht="13.5" thickBot="1" x14ac:dyDescent="0.25">
      <c r="A875" s="131" t="str">
        <f t="shared" si="78"/>
        <v> AAC 1.27 </v>
      </c>
      <c r="B875" s="16" t="str">
        <f t="shared" si="79"/>
        <v>I</v>
      </c>
      <c r="C875" s="131">
        <f t="shared" si="80"/>
        <v>20988.418000000001</v>
      </c>
      <c r="D875" s="12" t="str">
        <f t="shared" si="81"/>
        <v>vis</v>
      </c>
      <c r="E875" s="139">
        <f>VLOOKUP(C875,'Active 1'!C$21:E$973,3,FALSE)</f>
        <v>-53267.158349478515</v>
      </c>
      <c r="F875" s="16" t="s">
        <v>1907</v>
      </c>
      <c r="G875" s="12" t="str">
        <f t="shared" si="82"/>
        <v>20988.418</v>
      </c>
      <c r="H875" s="131">
        <f t="shared" si="83"/>
        <v>-48389</v>
      </c>
      <c r="I875" s="140" t="s">
        <v>2345</v>
      </c>
      <c r="J875" s="141" t="s">
        <v>2346</v>
      </c>
      <c r="K875" s="140">
        <v>-48389</v>
      </c>
      <c r="L875" s="140" t="s">
        <v>2347</v>
      </c>
      <c r="M875" s="141" t="s">
        <v>2324</v>
      </c>
      <c r="N875" s="141"/>
      <c r="O875" s="142" t="s">
        <v>2348</v>
      </c>
      <c r="P875" s="142" t="s">
        <v>2349</v>
      </c>
    </row>
    <row r="876" spans="1:16" ht="13.5" thickBot="1" x14ac:dyDescent="0.25">
      <c r="A876" s="131" t="str">
        <f t="shared" si="78"/>
        <v> PALL 7.160 </v>
      </c>
      <c r="B876" s="16" t="str">
        <f t="shared" si="79"/>
        <v>I</v>
      </c>
      <c r="C876" s="131">
        <f t="shared" si="80"/>
        <v>22931.81</v>
      </c>
      <c r="D876" s="12" t="str">
        <f t="shared" si="81"/>
        <v>vis</v>
      </c>
      <c r="E876" s="139">
        <f>VLOOKUP(C876,'Active 1'!C$21:E$973,3,FALSE)</f>
        <v>-50177.153682811324</v>
      </c>
      <c r="F876" s="16" t="s">
        <v>1907</v>
      </c>
      <c r="G876" s="12" t="str">
        <f t="shared" si="82"/>
        <v>22931.810</v>
      </c>
      <c r="H876" s="131">
        <f t="shared" si="83"/>
        <v>-45299</v>
      </c>
      <c r="I876" s="140" t="s">
        <v>2350</v>
      </c>
      <c r="J876" s="141" t="s">
        <v>2351</v>
      </c>
      <c r="K876" s="140">
        <v>-45299</v>
      </c>
      <c r="L876" s="140" t="s">
        <v>2352</v>
      </c>
      <c r="M876" s="141" t="s">
        <v>2320</v>
      </c>
      <c r="N876" s="141"/>
      <c r="O876" s="142" t="s">
        <v>2353</v>
      </c>
      <c r="P876" s="142" t="s">
        <v>2354</v>
      </c>
    </row>
    <row r="877" spans="1:16" ht="13.5" thickBot="1" x14ac:dyDescent="0.25">
      <c r="A877" s="131" t="str">
        <f t="shared" si="78"/>
        <v> PALL 7.160 </v>
      </c>
      <c r="B877" s="16" t="str">
        <f t="shared" si="79"/>
        <v>I</v>
      </c>
      <c r="C877" s="131">
        <f t="shared" si="80"/>
        <v>22935.583999999999</v>
      </c>
      <c r="D877" s="12" t="str">
        <f t="shared" si="81"/>
        <v>vis</v>
      </c>
      <c r="E877" s="139">
        <f>VLOOKUP(C877,'Active 1'!C$21:E$973,3,FALSE)</f>
        <v>-50171.153000698811</v>
      </c>
      <c r="F877" s="16" t="s">
        <v>1907</v>
      </c>
      <c r="G877" s="12" t="str">
        <f t="shared" si="82"/>
        <v>22935.584</v>
      </c>
      <c r="H877" s="131">
        <f t="shared" si="83"/>
        <v>-45293</v>
      </c>
      <c r="I877" s="140" t="s">
        <v>2355</v>
      </c>
      <c r="J877" s="141" t="s">
        <v>2356</v>
      </c>
      <c r="K877" s="140">
        <v>-45293</v>
      </c>
      <c r="L877" s="140" t="s">
        <v>2352</v>
      </c>
      <c r="M877" s="141" t="s">
        <v>2320</v>
      </c>
      <c r="N877" s="141"/>
      <c r="O877" s="142" t="s">
        <v>2353</v>
      </c>
      <c r="P877" s="142" t="s">
        <v>2354</v>
      </c>
    </row>
    <row r="878" spans="1:16" ht="13.5" thickBot="1" x14ac:dyDescent="0.25">
      <c r="A878" s="131" t="str">
        <f t="shared" si="78"/>
        <v> PALL 7.160 </v>
      </c>
      <c r="B878" s="16" t="str">
        <f t="shared" si="79"/>
        <v>I</v>
      </c>
      <c r="C878" s="131">
        <f t="shared" si="80"/>
        <v>22940.615000000002</v>
      </c>
      <c r="D878" s="12" t="str">
        <f t="shared" si="81"/>
        <v>vis</v>
      </c>
      <c r="E878" s="139">
        <f>VLOOKUP(C878,'Active 1'!C$21:E$973,3,FALSE)</f>
        <v>-50163.153681221316</v>
      </c>
      <c r="F878" s="16" t="s">
        <v>1907</v>
      </c>
      <c r="G878" s="12" t="str">
        <f t="shared" si="82"/>
        <v>22940.615</v>
      </c>
      <c r="H878" s="131">
        <f t="shared" si="83"/>
        <v>-45285</v>
      </c>
      <c r="I878" s="140" t="s">
        <v>2357</v>
      </c>
      <c r="J878" s="141" t="s">
        <v>2358</v>
      </c>
      <c r="K878" s="140">
        <v>-45285</v>
      </c>
      <c r="L878" s="140" t="s">
        <v>2352</v>
      </c>
      <c r="M878" s="141" t="s">
        <v>2320</v>
      </c>
      <c r="N878" s="141"/>
      <c r="O878" s="142" t="s">
        <v>2353</v>
      </c>
      <c r="P878" s="142" t="s">
        <v>2354</v>
      </c>
    </row>
    <row r="879" spans="1:16" ht="13.5" thickBot="1" x14ac:dyDescent="0.25">
      <c r="A879" s="131" t="str">
        <f t="shared" si="78"/>
        <v> PALL 7.160 </v>
      </c>
      <c r="B879" s="16" t="str">
        <f t="shared" si="79"/>
        <v>I</v>
      </c>
      <c r="C879" s="131">
        <f t="shared" si="80"/>
        <v>22941.87</v>
      </c>
      <c r="D879" s="12" t="str">
        <f t="shared" si="81"/>
        <v>vis</v>
      </c>
      <c r="E879" s="139">
        <f>VLOOKUP(C879,'Active 1'!C$21:E$973,3,FALSE)</f>
        <v>-50161.158223868057</v>
      </c>
      <c r="F879" s="16" t="s">
        <v>1907</v>
      </c>
      <c r="G879" s="12" t="str">
        <f t="shared" si="82"/>
        <v>22941.870</v>
      </c>
      <c r="H879" s="131">
        <f t="shared" si="83"/>
        <v>-45283</v>
      </c>
      <c r="I879" s="140" t="s">
        <v>2359</v>
      </c>
      <c r="J879" s="141" t="s">
        <v>2360</v>
      </c>
      <c r="K879" s="140">
        <v>-45283</v>
      </c>
      <c r="L879" s="140" t="s">
        <v>2361</v>
      </c>
      <c r="M879" s="141" t="s">
        <v>2320</v>
      </c>
      <c r="N879" s="141"/>
      <c r="O879" s="142" t="s">
        <v>2353</v>
      </c>
      <c r="P879" s="142" t="s">
        <v>2354</v>
      </c>
    </row>
    <row r="880" spans="1:16" ht="13.5" thickBot="1" x14ac:dyDescent="0.25">
      <c r="A880" s="131" t="str">
        <f t="shared" si="78"/>
        <v> PALL 7.160 </v>
      </c>
      <c r="B880" s="16" t="str">
        <f t="shared" si="79"/>
        <v>I</v>
      </c>
      <c r="C880" s="131">
        <f t="shared" si="80"/>
        <v>22984.639999999999</v>
      </c>
      <c r="D880" s="12" t="str">
        <f t="shared" si="81"/>
        <v>vis</v>
      </c>
      <c r="E880" s="139">
        <f>VLOOKUP(C880,'Active 1'!C$21:E$973,3,FALSE)</f>
        <v>-50093.153673271292</v>
      </c>
      <c r="F880" s="16" t="s">
        <v>1907</v>
      </c>
      <c r="G880" s="12" t="str">
        <f t="shared" si="82"/>
        <v>22984.640</v>
      </c>
      <c r="H880" s="131">
        <f t="shared" si="83"/>
        <v>-45215</v>
      </c>
      <c r="I880" s="140" t="s">
        <v>2362</v>
      </c>
      <c r="J880" s="141" t="s">
        <v>2363</v>
      </c>
      <c r="K880" s="140">
        <v>-45215</v>
      </c>
      <c r="L880" s="140" t="s">
        <v>2352</v>
      </c>
      <c r="M880" s="141" t="s">
        <v>2320</v>
      </c>
      <c r="N880" s="141"/>
      <c r="O880" s="142" t="s">
        <v>2353</v>
      </c>
      <c r="P880" s="142" t="s">
        <v>2354</v>
      </c>
    </row>
    <row r="881" spans="1:16" ht="13.5" thickBot="1" x14ac:dyDescent="0.25">
      <c r="A881" s="131" t="str">
        <f t="shared" si="78"/>
        <v> AAC 1.27 </v>
      </c>
      <c r="B881" s="16" t="str">
        <f t="shared" si="79"/>
        <v>I</v>
      </c>
      <c r="C881" s="131">
        <f t="shared" si="80"/>
        <v>23988.421999999999</v>
      </c>
      <c r="D881" s="12" t="str">
        <f t="shared" si="81"/>
        <v>vis</v>
      </c>
      <c r="E881" s="139">
        <f>VLOOKUP(C881,'Active 1'!C$21:E$973,3,FALSE)</f>
        <v>-48497.134411940315</v>
      </c>
      <c r="F881" s="16" t="s">
        <v>1907</v>
      </c>
      <c r="G881" s="12" t="str">
        <f t="shared" si="82"/>
        <v>23988.422</v>
      </c>
      <c r="H881" s="131">
        <f t="shared" si="83"/>
        <v>-43619</v>
      </c>
      <c r="I881" s="140" t="s">
        <v>2364</v>
      </c>
      <c r="J881" s="141" t="s">
        <v>2365</v>
      </c>
      <c r="K881" s="140">
        <v>-43619</v>
      </c>
      <c r="L881" s="140" t="s">
        <v>2366</v>
      </c>
      <c r="M881" s="141" t="s">
        <v>2324</v>
      </c>
      <c r="N881" s="141"/>
      <c r="O881" s="142" t="s">
        <v>2367</v>
      </c>
      <c r="P881" s="142" t="s">
        <v>2349</v>
      </c>
    </row>
    <row r="882" spans="1:16" ht="13.5" thickBot="1" x14ac:dyDescent="0.25">
      <c r="A882" s="131" t="str">
        <f t="shared" si="78"/>
        <v> AAC 1.27 </v>
      </c>
      <c r="B882" s="16" t="str">
        <f t="shared" si="79"/>
        <v>I</v>
      </c>
      <c r="C882" s="131">
        <f t="shared" si="80"/>
        <v>24051.314999999999</v>
      </c>
      <c r="D882" s="12" t="str">
        <f t="shared" si="81"/>
        <v>vis</v>
      </c>
      <c r="E882" s="139">
        <f>VLOOKUP(C882,'Active 1'!C$21:E$973,3,FALSE)</f>
        <v>-48397.134173439437</v>
      </c>
      <c r="F882" s="16" t="s">
        <v>1907</v>
      </c>
      <c r="G882" s="12" t="str">
        <f t="shared" si="82"/>
        <v>24051.315</v>
      </c>
      <c r="H882" s="131">
        <f t="shared" si="83"/>
        <v>-43519</v>
      </c>
      <c r="I882" s="140" t="s">
        <v>2368</v>
      </c>
      <c r="J882" s="141" t="s">
        <v>2369</v>
      </c>
      <c r="K882" s="140">
        <v>-43519</v>
      </c>
      <c r="L882" s="140" t="s">
        <v>2370</v>
      </c>
      <c r="M882" s="141" t="s">
        <v>2324</v>
      </c>
      <c r="N882" s="141"/>
      <c r="O882" s="142" t="s">
        <v>2371</v>
      </c>
      <c r="P882" s="142" t="s">
        <v>2349</v>
      </c>
    </row>
    <row r="883" spans="1:16" ht="13.5" thickBot="1" x14ac:dyDescent="0.25">
      <c r="A883" s="131" t="str">
        <f t="shared" si="78"/>
        <v> AAC 1.27 </v>
      </c>
      <c r="B883" s="16" t="str">
        <f t="shared" si="79"/>
        <v>I</v>
      </c>
      <c r="C883" s="131">
        <f t="shared" si="80"/>
        <v>24119.239000000001</v>
      </c>
      <c r="D883" s="12" t="str">
        <f t="shared" si="81"/>
        <v>vis</v>
      </c>
      <c r="E883" s="139">
        <f>VLOOKUP(C883,'Active 1'!C$21:E$973,3,FALSE)</f>
        <v>-48289.134615461058</v>
      </c>
      <c r="F883" s="16" t="s">
        <v>1907</v>
      </c>
      <c r="G883" s="12" t="str">
        <f t="shared" si="82"/>
        <v>24119.239</v>
      </c>
      <c r="H883" s="131">
        <f t="shared" si="83"/>
        <v>-43411</v>
      </c>
      <c r="I883" s="140" t="s">
        <v>2372</v>
      </c>
      <c r="J883" s="141" t="s">
        <v>2373</v>
      </c>
      <c r="K883" s="140">
        <v>-43411</v>
      </c>
      <c r="L883" s="140" t="s">
        <v>2374</v>
      </c>
      <c r="M883" s="141" t="s">
        <v>2324</v>
      </c>
      <c r="N883" s="141"/>
      <c r="O883" s="142" t="s">
        <v>2371</v>
      </c>
      <c r="P883" s="142" t="s">
        <v>2349</v>
      </c>
    </row>
    <row r="884" spans="1:16" ht="13.5" thickBot="1" x14ac:dyDescent="0.25">
      <c r="A884" s="131" t="str">
        <f t="shared" si="78"/>
        <v> BAN 6.114 </v>
      </c>
      <c r="B884" s="16" t="str">
        <f t="shared" si="79"/>
        <v>I</v>
      </c>
      <c r="C884" s="131">
        <f t="shared" si="80"/>
        <v>24286.534</v>
      </c>
      <c r="D884" s="12" t="str">
        <f t="shared" si="81"/>
        <v>vis</v>
      </c>
      <c r="E884" s="139">
        <f>VLOOKUP(C884,'Active 1'!C$21:E$973,3,FALSE)</f>
        <v>-48023.134585250948</v>
      </c>
      <c r="F884" s="16" t="s">
        <v>1907</v>
      </c>
      <c r="G884" s="12" t="str">
        <f t="shared" si="82"/>
        <v>24286.534</v>
      </c>
      <c r="H884" s="131">
        <f t="shared" si="83"/>
        <v>-43145</v>
      </c>
      <c r="I884" s="140" t="s">
        <v>2375</v>
      </c>
      <c r="J884" s="141" t="s">
        <v>2376</v>
      </c>
      <c r="K884" s="140">
        <v>-43145</v>
      </c>
      <c r="L884" s="140" t="s">
        <v>2377</v>
      </c>
      <c r="M884" s="141" t="s">
        <v>2324</v>
      </c>
      <c r="N884" s="141"/>
      <c r="O884" s="142" t="s">
        <v>2378</v>
      </c>
      <c r="P884" s="142" t="s">
        <v>2379</v>
      </c>
    </row>
    <row r="885" spans="1:16" ht="13.5" thickBot="1" x14ac:dyDescent="0.25">
      <c r="A885" s="131" t="str">
        <f t="shared" si="78"/>
        <v> AAC 1.27 </v>
      </c>
      <c r="B885" s="16" t="str">
        <f t="shared" si="79"/>
        <v>I</v>
      </c>
      <c r="C885" s="131">
        <f t="shared" si="80"/>
        <v>24315.466</v>
      </c>
      <c r="D885" s="12" t="str">
        <f t="shared" si="81"/>
        <v>vis</v>
      </c>
      <c r="E885" s="139">
        <f>VLOOKUP(C885,'Active 1'!C$21:E$973,3,FALSE)</f>
        <v>-47977.132535733399</v>
      </c>
      <c r="F885" s="16" t="s">
        <v>1907</v>
      </c>
      <c r="G885" s="12" t="str">
        <f t="shared" si="82"/>
        <v>24315.466</v>
      </c>
      <c r="H885" s="131">
        <f t="shared" si="83"/>
        <v>-43099</v>
      </c>
      <c r="I885" s="140" t="s">
        <v>2380</v>
      </c>
      <c r="J885" s="141" t="s">
        <v>2381</v>
      </c>
      <c r="K885" s="140">
        <v>-43099</v>
      </c>
      <c r="L885" s="140" t="s">
        <v>2382</v>
      </c>
      <c r="M885" s="141" t="s">
        <v>2324</v>
      </c>
      <c r="N885" s="141"/>
      <c r="O885" s="142" t="s">
        <v>2371</v>
      </c>
      <c r="P885" s="142" t="s">
        <v>2349</v>
      </c>
    </row>
    <row r="886" spans="1:16" ht="13.5" thickBot="1" x14ac:dyDescent="0.25">
      <c r="A886" s="131" t="str">
        <f t="shared" si="78"/>
        <v> AAC 1.27 </v>
      </c>
      <c r="B886" s="16" t="str">
        <f t="shared" si="79"/>
        <v>I</v>
      </c>
      <c r="C886" s="131">
        <f t="shared" si="80"/>
        <v>24434.325000000001</v>
      </c>
      <c r="D886" s="12" t="str">
        <f t="shared" si="81"/>
        <v>vis</v>
      </c>
      <c r="E886" s="139">
        <f>VLOOKUP(C886,'Active 1'!C$21:E$973,3,FALSE)</f>
        <v>-47788.146029318123</v>
      </c>
      <c r="F886" s="16" t="s">
        <v>1907</v>
      </c>
      <c r="G886" s="12" t="str">
        <f t="shared" si="82"/>
        <v>24434.325</v>
      </c>
      <c r="H886" s="131">
        <f t="shared" si="83"/>
        <v>-42910</v>
      </c>
      <c r="I886" s="140" t="s">
        <v>2383</v>
      </c>
      <c r="J886" s="141" t="s">
        <v>2384</v>
      </c>
      <c r="K886" s="140">
        <v>-42910</v>
      </c>
      <c r="L886" s="140" t="s">
        <v>2385</v>
      </c>
      <c r="M886" s="141" t="s">
        <v>2324</v>
      </c>
      <c r="N886" s="141"/>
      <c r="O886" s="142" t="s">
        <v>2386</v>
      </c>
      <c r="P886" s="142" t="s">
        <v>2349</v>
      </c>
    </row>
    <row r="887" spans="1:16" ht="13.5" thickBot="1" x14ac:dyDescent="0.25">
      <c r="A887" s="131" t="str">
        <f t="shared" si="78"/>
        <v> PIAP 7.10 </v>
      </c>
      <c r="B887" s="16" t="str">
        <f t="shared" si="79"/>
        <v>I</v>
      </c>
      <c r="C887" s="131">
        <f t="shared" si="80"/>
        <v>24434.34</v>
      </c>
      <c r="D887" s="12" t="str">
        <f t="shared" si="81"/>
        <v>vis</v>
      </c>
      <c r="E887" s="139">
        <f>VLOOKUP(C887,'Active 1'!C$21:E$973,3,FALSE)</f>
        <v>-47788.122179230231</v>
      </c>
      <c r="F887" s="16" t="s">
        <v>1907</v>
      </c>
      <c r="G887" s="12" t="str">
        <f t="shared" si="82"/>
        <v>24434.340</v>
      </c>
      <c r="H887" s="131">
        <f t="shared" si="83"/>
        <v>-42910</v>
      </c>
      <c r="I887" s="140" t="s">
        <v>2387</v>
      </c>
      <c r="J887" s="141" t="s">
        <v>2388</v>
      </c>
      <c r="K887" s="140">
        <v>-42910</v>
      </c>
      <c r="L887" s="140" t="s">
        <v>2389</v>
      </c>
      <c r="M887" s="141" t="s">
        <v>2324</v>
      </c>
      <c r="N887" s="141"/>
      <c r="O887" s="142" t="s">
        <v>2390</v>
      </c>
      <c r="P887" s="142" t="s">
        <v>2391</v>
      </c>
    </row>
    <row r="888" spans="1:16" ht="13.5" thickBot="1" x14ac:dyDescent="0.25">
      <c r="A888" s="131" t="str">
        <f t="shared" si="78"/>
        <v> AAC 1.27 </v>
      </c>
      <c r="B888" s="16" t="str">
        <f t="shared" si="79"/>
        <v>I</v>
      </c>
      <c r="C888" s="131">
        <f t="shared" si="80"/>
        <v>24437.476999999999</v>
      </c>
      <c r="D888" s="12" t="str">
        <f t="shared" si="81"/>
        <v>vis</v>
      </c>
      <c r="E888" s="139">
        <f>VLOOKUP(C888,'Active 1'!C$21:E$973,3,FALSE)</f>
        <v>-47783.134330850015</v>
      </c>
      <c r="F888" s="16" t="s">
        <v>1907</v>
      </c>
      <c r="G888" s="12" t="str">
        <f t="shared" si="82"/>
        <v>24437.477</v>
      </c>
      <c r="H888" s="131">
        <f t="shared" si="83"/>
        <v>-42905</v>
      </c>
      <c r="I888" s="140" t="s">
        <v>2392</v>
      </c>
      <c r="J888" s="141" t="s">
        <v>2393</v>
      </c>
      <c r="K888" s="140">
        <v>-42905</v>
      </c>
      <c r="L888" s="140" t="s">
        <v>2382</v>
      </c>
      <c r="M888" s="141" t="s">
        <v>2324</v>
      </c>
      <c r="N888" s="141"/>
      <c r="O888" s="142" t="s">
        <v>2394</v>
      </c>
      <c r="P888" s="142" t="s">
        <v>2349</v>
      </c>
    </row>
    <row r="889" spans="1:16" ht="13.5" thickBot="1" x14ac:dyDescent="0.25">
      <c r="A889" s="131" t="str">
        <f t="shared" si="78"/>
        <v> PIAP 7.10 </v>
      </c>
      <c r="B889" s="16" t="str">
        <f t="shared" si="79"/>
        <v>I</v>
      </c>
      <c r="C889" s="131">
        <f t="shared" si="80"/>
        <v>24446.284</v>
      </c>
      <c r="D889" s="12" t="str">
        <f t="shared" si="81"/>
        <v>vis</v>
      </c>
      <c r="E889" s="139">
        <f>VLOOKUP(C889,'Active 1'!C$21:E$973,3,FALSE)</f>
        <v>-47769.131149248286</v>
      </c>
      <c r="F889" s="16" t="s">
        <v>1907</v>
      </c>
      <c r="G889" s="12" t="str">
        <f t="shared" si="82"/>
        <v>24446.284</v>
      </c>
      <c r="H889" s="131">
        <f t="shared" si="83"/>
        <v>-42891</v>
      </c>
      <c r="I889" s="140" t="s">
        <v>2395</v>
      </c>
      <c r="J889" s="141" t="s">
        <v>2396</v>
      </c>
      <c r="K889" s="140">
        <v>-42891</v>
      </c>
      <c r="L889" s="140" t="s">
        <v>2397</v>
      </c>
      <c r="M889" s="141" t="s">
        <v>2324</v>
      </c>
      <c r="N889" s="141"/>
      <c r="O889" s="142" t="s">
        <v>2390</v>
      </c>
      <c r="P889" s="142" t="s">
        <v>2391</v>
      </c>
    </row>
    <row r="890" spans="1:16" ht="13.5" thickBot="1" x14ac:dyDescent="0.25">
      <c r="A890" s="131" t="str">
        <f t="shared" si="78"/>
        <v> PIAP 7.10 </v>
      </c>
      <c r="B890" s="16" t="str">
        <f t="shared" si="79"/>
        <v>I</v>
      </c>
      <c r="C890" s="131">
        <f t="shared" si="80"/>
        <v>24490.312999999998</v>
      </c>
      <c r="D890" s="12" t="str">
        <f t="shared" si="81"/>
        <v>vis</v>
      </c>
      <c r="E890" s="139">
        <f>VLOOKUP(C890,'Active 1'!C$21:E$973,3,FALSE)</f>
        <v>-47699.124781274826</v>
      </c>
      <c r="F890" s="16" t="s">
        <v>1907</v>
      </c>
      <c r="G890" s="12" t="str">
        <f t="shared" si="82"/>
        <v>24490.313</v>
      </c>
      <c r="H890" s="131">
        <f t="shared" si="83"/>
        <v>-42821</v>
      </c>
      <c r="I890" s="140" t="s">
        <v>2398</v>
      </c>
      <c r="J890" s="141" t="s">
        <v>2399</v>
      </c>
      <c r="K890" s="140">
        <v>-42821</v>
      </c>
      <c r="L890" s="140" t="s">
        <v>2400</v>
      </c>
      <c r="M890" s="141" t="s">
        <v>2324</v>
      </c>
      <c r="N890" s="141"/>
      <c r="O890" s="142" t="s">
        <v>2390</v>
      </c>
      <c r="P890" s="142" t="s">
        <v>2391</v>
      </c>
    </row>
    <row r="891" spans="1:16" ht="13.5" thickBot="1" x14ac:dyDescent="0.25">
      <c r="A891" s="131" t="str">
        <f t="shared" si="78"/>
        <v> PIAP 7.10 </v>
      </c>
      <c r="B891" s="16" t="str">
        <f t="shared" si="79"/>
        <v>I</v>
      </c>
      <c r="C891" s="131">
        <f t="shared" si="80"/>
        <v>24686.535</v>
      </c>
      <c r="D891" s="12" t="str">
        <f t="shared" si="81"/>
        <v>vis</v>
      </c>
      <c r="E891" s="139">
        <f>VLOOKUP(C891,'Active 1'!C$21:E$973,3,FALSE)</f>
        <v>-47387.130651576452</v>
      </c>
      <c r="F891" s="16" t="s">
        <v>1907</v>
      </c>
      <c r="G891" s="12" t="str">
        <f t="shared" si="82"/>
        <v>24686.535</v>
      </c>
      <c r="H891" s="131">
        <f t="shared" si="83"/>
        <v>-42509</v>
      </c>
      <c r="I891" s="140" t="s">
        <v>2401</v>
      </c>
      <c r="J891" s="141" t="s">
        <v>2402</v>
      </c>
      <c r="K891" s="140">
        <v>-42509</v>
      </c>
      <c r="L891" s="140" t="s">
        <v>2403</v>
      </c>
      <c r="M891" s="141" t="s">
        <v>2324</v>
      </c>
      <c r="N891" s="141"/>
      <c r="O891" s="142" t="s">
        <v>2390</v>
      </c>
      <c r="P891" s="142" t="s">
        <v>2391</v>
      </c>
    </row>
    <row r="892" spans="1:16" ht="13.5" thickBot="1" x14ac:dyDescent="0.25">
      <c r="A892" s="131" t="str">
        <f t="shared" si="78"/>
        <v> PIAP 7.10 </v>
      </c>
      <c r="B892" s="16" t="str">
        <f t="shared" si="79"/>
        <v>I</v>
      </c>
      <c r="C892" s="131">
        <f t="shared" si="80"/>
        <v>24732.448</v>
      </c>
      <c r="D892" s="12" t="str">
        <f t="shared" si="81"/>
        <v>vis</v>
      </c>
      <c r="E892" s="139">
        <f>VLOOKUP(C892,'Active 1'!C$21:E$973,3,FALSE)</f>
        <v>-47314.128712564307</v>
      </c>
      <c r="F892" s="16" t="s">
        <v>1907</v>
      </c>
      <c r="G892" s="12" t="str">
        <f t="shared" si="82"/>
        <v>24732.448</v>
      </c>
      <c r="H892" s="131">
        <f t="shared" si="83"/>
        <v>-42436</v>
      </c>
      <c r="I892" s="140" t="s">
        <v>2404</v>
      </c>
      <c r="J892" s="141" t="s">
        <v>2405</v>
      </c>
      <c r="K892" s="140">
        <v>-42436</v>
      </c>
      <c r="L892" s="140" t="s">
        <v>2400</v>
      </c>
      <c r="M892" s="141" t="s">
        <v>2324</v>
      </c>
      <c r="N892" s="141"/>
      <c r="O892" s="142" t="s">
        <v>2390</v>
      </c>
      <c r="P892" s="142" t="s">
        <v>2391</v>
      </c>
    </row>
    <row r="893" spans="1:16" ht="13.5" thickBot="1" x14ac:dyDescent="0.25">
      <c r="A893" s="131" t="str">
        <f t="shared" si="78"/>
        <v> PIAP 7.10 </v>
      </c>
      <c r="B893" s="16" t="str">
        <f t="shared" si="79"/>
        <v>I</v>
      </c>
      <c r="C893" s="131">
        <f t="shared" si="80"/>
        <v>24751.322</v>
      </c>
      <c r="D893" s="12" t="str">
        <f t="shared" si="81"/>
        <v>vis</v>
      </c>
      <c r="E893" s="139">
        <f>VLOOKUP(C893,'Active 1'!C$21:E$973,3,FALSE)</f>
        <v>-47284.118941978304</v>
      </c>
      <c r="F893" s="16" t="s">
        <v>1907</v>
      </c>
      <c r="G893" s="12" t="str">
        <f t="shared" si="82"/>
        <v>24751.322</v>
      </c>
      <c r="H893" s="131">
        <f t="shared" si="83"/>
        <v>-42406</v>
      </c>
      <c r="I893" s="140" t="s">
        <v>2406</v>
      </c>
      <c r="J893" s="141" t="s">
        <v>2407</v>
      </c>
      <c r="K893" s="140">
        <v>-42406</v>
      </c>
      <c r="L893" s="140" t="s">
        <v>2408</v>
      </c>
      <c r="M893" s="141" t="s">
        <v>2324</v>
      </c>
      <c r="N893" s="141"/>
      <c r="O893" s="142" t="s">
        <v>2390</v>
      </c>
      <c r="P893" s="142" t="s">
        <v>2391</v>
      </c>
    </row>
    <row r="894" spans="1:16" ht="13.5" thickBot="1" x14ac:dyDescent="0.25">
      <c r="A894" s="131" t="str">
        <f t="shared" si="78"/>
        <v> PIAP 7.10 </v>
      </c>
      <c r="B894" s="16" t="str">
        <f t="shared" si="79"/>
        <v>I</v>
      </c>
      <c r="C894" s="131">
        <f t="shared" si="80"/>
        <v>24756.346000000001</v>
      </c>
      <c r="D894" s="12" t="str">
        <f t="shared" si="81"/>
        <v>vis</v>
      </c>
      <c r="E894" s="139">
        <f>VLOOKUP(C894,'Active 1'!C$21:E$973,3,FALSE)</f>
        <v>-47276.130752541823</v>
      </c>
      <c r="F894" s="16" t="s">
        <v>1907</v>
      </c>
      <c r="G894" s="12" t="str">
        <f t="shared" si="82"/>
        <v>24756.346</v>
      </c>
      <c r="H894" s="131">
        <f t="shared" si="83"/>
        <v>-42398</v>
      </c>
      <c r="I894" s="140" t="s">
        <v>2409</v>
      </c>
      <c r="J894" s="141" t="s">
        <v>2410</v>
      </c>
      <c r="K894" s="140">
        <v>-42398</v>
      </c>
      <c r="L894" s="140" t="s">
        <v>2411</v>
      </c>
      <c r="M894" s="141" t="s">
        <v>2324</v>
      </c>
      <c r="N894" s="141"/>
      <c r="O894" s="142" t="s">
        <v>2390</v>
      </c>
      <c r="P894" s="142" t="s">
        <v>2391</v>
      </c>
    </row>
    <row r="895" spans="1:16" ht="13.5" thickBot="1" x14ac:dyDescent="0.25">
      <c r="A895" s="131" t="str">
        <f t="shared" si="78"/>
        <v> PIAP 7.10 </v>
      </c>
      <c r="B895" s="16" t="str">
        <f t="shared" si="79"/>
        <v>I</v>
      </c>
      <c r="C895" s="131">
        <f t="shared" si="80"/>
        <v>24761.383000000002</v>
      </c>
      <c r="D895" s="12" t="str">
        <f t="shared" si="81"/>
        <v>vis</v>
      </c>
      <c r="E895" s="139">
        <f>VLOOKUP(C895,'Active 1'!C$21:E$973,3,FALSE)</f>
        <v>-47268.121893029172</v>
      </c>
      <c r="F895" s="16" t="s">
        <v>1907</v>
      </c>
      <c r="G895" s="12" t="str">
        <f t="shared" si="82"/>
        <v>24761.383</v>
      </c>
      <c r="H895" s="131">
        <f t="shared" si="83"/>
        <v>-42390</v>
      </c>
      <c r="I895" s="140" t="s">
        <v>2412</v>
      </c>
      <c r="J895" s="141" t="s">
        <v>2413</v>
      </c>
      <c r="K895" s="140">
        <v>-42390</v>
      </c>
      <c r="L895" s="140" t="s">
        <v>2414</v>
      </c>
      <c r="M895" s="141" t="s">
        <v>2324</v>
      </c>
      <c r="N895" s="141"/>
      <c r="O895" s="142" t="s">
        <v>2390</v>
      </c>
      <c r="P895" s="142" t="s">
        <v>2391</v>
      </c>
    </row>
    <row r="896" spans="1:16" ht="13.5" thickBot="1" x14ac:dyDescent="0.25">
      <c r="A896" s="131" t="str">
        <f t="shared" si="78"/>
        <v> PIAP 7.10 </v>
      </c>
      <c r="B896" s="16" t="str">
        <f t="shared" si="79"/>
        <v>I</v>
      </c>
      <c r="C896" s="131">
        <f t="shared" si="80"/>
        <v>24769.555</v>
      </c>
      <c r="D896" s="12" t="str">
        <f t="shared" si="81"/>
        <v>vis</v>
      </c>
      <c r="E896" s="139">
        <f>VLOOKUP(C896,'Active 1'!C$21:E$973,3,FALSE)</f>
        <v>-47255.128365148026</v>
      </c>
      <c r="F896" s="16" t="s">
        <v>1907</v>
      </c>
      <c r="G896" s="12" t="str">
        <f t="shared" si="82"/>
        <v>24769.555</v>
      </c>
      <c r="H896" s="131">
        <f t="shared" si="83"/>
        <v>-42377</v>
      </c>
      <c r="I896" s="140" t="s">
        <v>2415</v>
      </c>
      <c r="J896" s="141" t="s">
        <v>2416</v>
      </c>
      <c r="K896" s="140">
        <v>-42377</v>
      </c>
      <c r="L896" s="140" t="s">
        <v>2389</v>
      </c>
      <c r="M896" s="141" t="s">
        <v>2324</v>
      </c>
      <c r="N896" s="141"/>
      <c r="O896" s="142" t="s">
        <v>2390</v>
      </c>
      <c r="P896" s="142" t="s">
        <v>2391</v>
      </c>
    </row>
    <row r="897" spans="1:16" ht="13.5" thickBot="1" x14ac:dyDescent="0.25">
      <c r="A897" s="131" t="str">
        <f t="shared" si="78"/>
        <v> PIAP 7.10 </v>
      </c>
      <c r="B897" s="16" t="str">
        <f t="shared" si="79"/>
        <v>I</v>
      </c>
      <c r="C897" s="131">
        <f t="shared" si="80"/>
        <v>24778.359</v>
      </c>
      <c r="D897" s="12" t="str">
        <f t="shared" si="81"/>
        <v>vis</v>
      </c>
      <c r="E897" s="139">
        <f>VLOOKUP(C897,'Active 1'!C$21:E$973,3,FALSE)</f>
        <v>-47241.129953563883</v>
      </c>
      <c r="F897" s="16" t="s">
        <v>1907</v>
      </c>
      <c r="G897" s="12" t="str">
        <f t="shared" si="82"/>
        <v>24778.359</v>
      </c>
      <c r="H897" s="131">
        <f t="shared" si="83"/>
        <v>-42363</v>
      </c>
      <c r="I897" s="140" t="s">
        <v>2417</v>
      </c>
      <c r="J897" s="141" t="s">
        <v>2418</v>
      </c>
      <c r="K897" s="140">
        <v>-42363</v>
      </c>
      <c r="L897" s="140" t="s">
        <v>2400</v>
      </c>
      <c r="M897" s="141" t="s">
        <v>2324</v>
      </c>
      <c r="N897" s="141"/>
      <c r="O897" s="142" t="s">
        <v>2390</v>
      </c>
      <c r="P897" s="142" t="s">
        <v>2391</v>
      </c>
    </row>
    <row r="898" spans="1:16" ht="13.5" thickBot="1" x14ac:dyDescent="0.25">
      <c r="A898" s="131" t="str">
        <f t="shared" si="78"/>
        <v> PIAP 7.10 </v>
      </c>
      <c r="B898" s="16" t="str">
        <f t="shared" si="79"/>
        <v>I</v>
      </c>
      <c r="C898" s="131">
        <f t="shared" si="80"/>
        <v>24795.341</v>
      </c>
      <c r="D898" s="12" t="str">
        <f t="shared" si="81"/>
        <v>vis</v>
      </c>
      <c r="E898" s="139">
        <f>VLOOKUP(C898,'Active 1'!C$21:E$973,3,FALSE)</f>
        <v>-47214.128474063429</v>
      </c>
      <c r="F898" s="16" t="s">
        <v>1907</v>
      </c>
      <c r="G898" s="12" t="str">
        <f t="shared" si="82"/>
        <v>24795.341</v>
      </c>
      <c r="H898" s="131">
        <f t="shared" si="83"/>
        <v>-42336</v>
      </c>
      <c r="I898" s="140" t="s">
        <v>2419</v>
      </c>
      <c r="J898" s="141" t="s">
        <v>2420</v>
      </c>
      <c r="K898" s="140">
        <v>-42336</v>
      </c>
      <c r="L898" s="140" t="s">
        <v>2389</v>
      </c>
      <c r="M898" s="141" t="s">
        <v>2324</v>
      </c>
      <c r="N898" s="141"/>
      <c r="O898" s="142" t="s">
        <v>2390</v>
      </c>
      <c r="P898" s="142" t="s">
        <v>2391</v>
      </c>
    </row>
    <row r="899" spans="1:16" ht="13.5" thickBot="1" x14ac:dyDescent="0.25">
      <c r="A899" s="131" t="str">
        <f t="shared" si="78"/>
        <v> PIAP 7.10 </v>
      </c>
      <c r="B899" s="16" t="str">
        <f t="shared" si="79"/>
        <v>I</v>
      </c>
      <c r="C899" s="131">
        <f t="shared" si="80"/>
        <v>24831.190999999999</v>
      </c>
      <c r="D899" s="12" t="str">
        <f t="shared" si="81"/>
        <v>vis</v>
      </c>
      <c r="E899" s="139">
        <f>VLOOKUP(C899,'Active 1'!C$21:E$973,3,FALSE)</f>
        <v>-47157.12676401213</v>
      </c>
      <c r="F899" s="16" t="s">
        <v>1907</v>
      </c>
      <c r="G899" s="12" t="str">
        <f t="shared" si="82"/>
        <v>24831.191</v>
      </c>
      <c r="H899" s="131">
        <f t="shared" si="83"/>
        <v>-42279</v>
      </c>
      <c r="I899" s="140" t="s">
        <v>2421</v>
      </c>
      <c r="J899" s="141" t="s">
        <v>2422</v>
      </c>
      <c r="K899" s="140">
        <v>-42279</v>
      </c>
      <c r="L899" s="140" t="s">
        <v>2423</v>
      </c>
      <c r="M899" s="141" t="s">
        <v>2324</v>
      </c>
      <c r="N899" s="141"/>
      <c r="O899" s="142" t="s">
        <v>2390</v>
      </c>
      <c r="P899" s="142" t="s">
        <v>2391</v>
      </c>
    </row>
    <row r="900" spans="1:16" ht="13.5" thickBot="1" x14ac:dyDescent="0.25">
      <c r="A900" s="131" t="str">
        <f t="shared" si="78"/>
        <v> PIAP 7.10 </v>
      </c>
      <c r="B900" s="16" t="str">
        <f t="shared" si="79"/>
        <v>I</v>
      </c>
      <c r="C900" s="131">
        <f t="shared" si="80"/>
        <v>24832.444</v>
      </c>
      <c r="D900" s="12" t="str">
        <f t="shared" si="81"/>
        <v>vis</v>
      </c>
      <c r="E900" s="139">
        <f>VLOOKUP(C900,'Active 1'!C$21:E$973,3,FALSE)</f>
        <v>-47155.134486670584</v>
      </c>
      <c r="F900" s="16" t="s">
        <v>1907</v>
      </c>
      <c r="G900" s="12" t="str">
        <f t="shared" si="82"/>
        <v>24832.444</v>
      </c>
      <c r="H900" s="131">
        <f t="shared" si="83"/>
        <v>-42277</v>
      </c>
      <c r="I900" s="140" t="s">
        <v>2424</v>
      </c>
      <c r="J900" s="141" t="s">
        <v>2425</v>
      </c>
      <c r="K900" s="140">
        <v>-42277</v>
      </c>
      <c r="L900" s="140" t="s">
        <v>2426</v>
      </c>
      <c r="M900" s="141" t="s">
        <v>2324</v>
      </c>
      <c r="N900" s="141"/>
      <c r="O900" s="142" t="s">
        <v>2390</v>
      </c>
      <c r="P900" s="142" t="s">
        <v>2391</v>
      </c>
    </row>
    <row r="901" spans="1:16" ht="13.5" thickBot="1" x14ac:dyDescent="0.25">
      <c r="A901" s="131" t="str">
        <f t="shared" si="78"/>
        <v> BAN 6.114 </v>
      </c>
      <c r="B901" s="16" t="str">
        <f t="shared" si="79"/>
        <v>I</v>
      </c>
      <c r="C901" s="131">
        <f t="shared" si="80"/>
        <v>24842.505000000001</v>
      </c>
      <c r="D901" s="12" t="str">
        <f t="shared" si="81"/>
        <v>vis</v>
      </c>
      <c r="E901" s="139">
        <f>VLOOKUP(C901,'Active 1'!C$21:E$973,3,FALSE)</f>
        <v>-47139.13743772146</v>
      </c>
      <c r="F901" s="16" t="s">
        <v>1907</v>
      </c>
      <c r="G901" s="12" t="str">
        <f t="shared" si="82"/>
        <v>24842.505</v>
      </c>
      <c r="H901" s="131">
        <f t="shared" si="83"/>
        <v>-42261</v>
      </c>
      <c r="I901" s="140" t="s">
        <v>2427</v>
      </c>
      <c r="J901" s="141" t="s">
        <v>2428</v>
      </c>
      <c r="K901" s="140">
        <v>-42261</v>
      </c>
      <c r="L901" s="140" t="s">
        <v>2429</v>
      </c>
      <c r="M901" s="141" t="s">
        <v>2324</v>
      </c>
      <c r="N901" s="141"/>
      <c r="O901" s="142" t="s">
        <v>2378</v>
      </c>
      <c r="P901" s="142" t="s">
        <v>2379</v>
      </c>
    </row>
    <row r="902" spans="1:16" ht="13.5" thickBot="1" x14ac:dyDescent="0.25">
      <c r="A902" s="131" t="str">
        <f t="shared" si="78"/>
        <v> BAN 6.114 </v>
      </c>
      <c r="B902" s="16" t="str">
        <f t="shared" si="79"/>
        <v>I</v>
      </c>
      <c r="C902" s="131">
        <f t="shared" si="80"/>
        <v>24949.424999999999</v>
      </c>
      <c r="D902" s="12" t="str">
        <f t="shared" si="81"/>
        <v>vis</v>
      </c>
      <c r="E902" s="139">
        <f>VLOOKUP(C902,'Active 1'!C$21:E$973,3,FALSE)</f>
        <v>-46969.134011258837</v>
      </c>
      <c r="F902" s="16" t="s">
        <v>1907</v>
      </c>
      <c r="G902" s="12" t="str">
        <f t="shared" si="82"/>
        <v>24949.425</v>
      </c>
      <c r="H902" s="131">
        <f t="shared" si="83"/>
        <v>-42091</v>
      </c>
      <c r="I902" s="140" t="s">
        <v>2430</v>
      </c>
      <c r="J902" s="141" t="s">
        <v>2431</v>
      </c>
      <c r="K902" s="140">
        <v>-42091</v>
      </c>
      <c r="L902" s="140" t="s">
        <v>2411</v>
      </c>
      <c r="M902" s="141" t="s">
        <v>2324</v>
      </c>
      <c r="N902" s="141"/>
      <c r="O902" s="142" t="s">
        <v>2378</v>
      </c>
      <c r="P902" s="142" t="s">
        <v>2379</v>
      </c>
    </row>
    <row r="903" spans="1:16" ht="13.5" thickBot="1" x14ac:dyDescent="0.25">
      <c r="A903" s="131" t="str">
        <f t="shared" si="78"/>
        <v> BAN 6.114 </v>
      </c>
      <c r="B903" s="16" t="str">
        <f t="shared" si="79"/>
        <v>I</v>
      </c>
      <c r="C903" s="131">
        <f t="shared" si="80"/>
        <v>25020.491000000002</v>
      </c>
      <c r="D903" s="12" t="str">
        <f t="shared" si="81"/>
        <v>vis</v>
      </c>
      <c r="E903" s="139">
        <f>VLOOKUP(C903,'Active 1'!C$21:E$973,3,FALSE)</f>
        <v>-46856.138654870942</v>
      </c>
      <c r="F903" s="16" t="s">
        <v>1907</v>
      </c>
      <c r="G903" s="12" t="str">
        <f t="shared" si="82"/>
        <v>25020.491</v>
      </c>
      <c r="H903" s="131">
        <f t="shared" si="83"/>
        <v>-41978</v>
      </c>
      <c r="I903" s="140" t="s">
        <v>2432</v>
      </c>
      <c r="J903" s="141" t="s">
        <v>2433</v>
      </c>
      <c r="K903" s="140">
        <v>-41978</v>
      </c>
      <c r="L903" s="140" t="s">
        <v>2426</v>
      </c>
      <c r="M903" s="141" t="s">
        <v>2324</v>
      </c>
      <c r="N903" s="141"/>
      <c r="O903" s="142" t="s">
        <v>2378</v>
      </c>
      <c r="P903" s="142" t="s">
        <v>2379</v>
      </c>
    </row>
    <row r="904" spans="1:16" ht="13.5" thickBot="1" x14ac:dyDescent="0.25">
      <c r="A904" s="131" t="str">
        <f t="shared" si="78"/>
        <v> AAC 1.27 </v>
      </c>
      <c r="B904" s="16" t="str">
        <f t="shared" si="79"/>
        <v>I</v>
      </c>
      <c r="C904" s="131">
        <f t="shared" si="80"/>
        <v>25088.422999999999</v>
      </c>
      <c r="D904" s="12" t="str">
        <f t="shared" si="81"/>
        <v>vis</v>
      </c>
      <c r="E904" s="139">
        <f>VLOOKUP(C904,'Active 1'!C$21:E$973,3,FALSE)</f>
        <v>-46748.126376845707</v>
      </c>
      <c r="F904" s="16" t="s">
        <v>1907</v>
      </c>
      <c r="G904" s="12" t="str">
        <f t="shared" si="82"/>
        <v>25088.423</v>
      </c>
      <c r="H904" s="131">
        <f t="shared" si="83"/>
        <v>-41870</v>
      </c>
      <c r="I904" s="140" t="s">
        <v>2434</v>
      </c>
      <c r="J904" s="141" t="s">
        <v>2435</v>
      </c>
      <c r="K904" s="140">
        <v>-41870</v>
      </c>
      <c r="L904" s="140" t="s">
        <v>2414</v>
      </c>
      <c r="M904" s="141" t="s">
        <v>2324</v>
      </c>
      <c r="N904" s="141"/>
      <c r="O904" s="142" t="s">
        <v>2386</v>
      </c>
      <c r="P904" s="142" t="s">
        <v>2349</v>
      </c>
    </row>
    <row r="905" spans="1:16" ht="13.5" thickBot="1" x14ac:dyDescent="0.25">
      <c r="A905" s="131" t="str">
        <f t="shared" si="78"/>
        <v> BAN 6.114 </v>
      </c>
      <c r="B905" s="16" t="str">
        <f t="shared" si="79"/>
        <v>I</v>
      </c>
      <c r="C905" s="131">
        <f t="shared" si="80"/>
        <v>25322.379000000001</v>
      </c>
      <c r="D905" s="12" t="str">
        <f t="shared" si="81"/>
        <v>vis</v>
      </c>
      <c r="E905" s="139">
        <f>VLOOKUP(C905,'Active 1'!C$21:E$973,3,FALSE)</f>
        <v>-46376.134966057354</v>
      </c>
      <c r="F905" s="16" t="s">
        <v>1907</v>
      </c>
      <c r="G905" s="12" t="str">
        <f t="shared" si="82"/>
        <v>25322.379</v>
      </c>
      <c r="H905" s="131">
        <f t="shared" si="83"/>
        <v>-41498</v>
      </c>
      <c r="I905" s="140" t="s">
        <v>2436</v>
      </c>
      <c r="J905" s="141" t="s">
        <v>2437</v>
      </c>
      <c r="K905" s="140">
        <v>-41498</v>
      </c>
      <c r="L905" s="140" t="s">
        <v>2438</v>
      </c>
      <c r="M905" s="141" t="s">
        <v>2324</v>
      </c>
      <c r="N905" s="141"/>
      <c r="O905" s="142" t="s">
        <v>2378</v>
      </c>
      <c r="P905" s="142" t="s">
        <v>2379</v>
      </c>
    </row>
    <row r="906" spans="1:16" ht="13.5" thickBot="1" x14ac:dyDescent="0.25">
      <c r="A906" s="131" t="str">
        <f t="shared" si="78"/>
        <v> BAN 6.114 </v>
      </c>
      <c r="B906" s="16" t="str">
        <f t="shared" si="79"/>
        <v>I</v>
      </c>
      <c r="C906" s="131">
        <f t="shared" si="80"/>
        <v>25515.468000000001</v>
      </c>
      <c r="D906" s="12" t="str">
        <f t="shared" si="81"/>
        <v>vis</v>
      </c>
      <c r="E906" s="139">
        <f>VLOOKUP(C906,'Active 1'!C$21:E$973,3,FALSE)</f>
        <v>-46069.122324715769</v>
      </c>
      <c r="F906" s="16" t="s">
        <v>1907</v>
      </c>
      <c r="G906" s="12" t="str">
        <f t="shared" si="82"/>
        <v>25515.468</v>
      </c>
      <c r="H906" s="131">
        <f t="shared" si="83"/>
        <v>-41191</v>
      </c>
      <c r="I906" s="140" t="s">
        <v>2439</v>
      </c>
      <c r="J906" s="141" t="s">
        <v>2440</v>
      </c>
      <c r="K906" s="140">
        <v>-41191</v>
      </c>
      <c r="L906" s="140" t="s">
        <v>2441</v>
      </c>
      <c r="M906" s="141" t="s">
        <v>2324</v>
      </c>
      <c r="N906" s="141"/>
      <c r="O906" s="142" t="s">
        <v>2378</v>
      </c>
      <c r="P906" s="142" t="s">
        <v>2379</v>
      </c>
    </row>
    <row r="907" spans="1:16" ht="13.5" thickBot="1" x14ac:dyDescent="0.25">
      <c r="A907" s="131" t="str">
        <f t="shared" ref="A907:A970" si="84">P907</f>
        <v> BAN 6.114 </v>
      </c>
      <c r="B907" s="16" t="str">
        <f t="shared" ref="B907:B970" si="85">IF(H907=INT(H907),"I","II")</f>
        <v>I</v>
      </c>
      <c r="C907" s="131">
        <f t="shared" ref="C907:C970" si="86">1*G907</f>
        <v>25588.422999999999</v>
      </c>
      <c r="D907" s="12" t="str">
        <f t="shared" ref="D907:D970" si="87">VLOOKUP(F907,I$1:J$5,2,FALSE)</f>
        <v>vis</v>
      </c>
      <c r="E907" s="139">
        <f>VLOOKUP(C907,'Active 1'!C$21:E$973,3,FALSE)</f>
        <v>-45953.12344725991</v>
      </c>
      <c r="F907" s="16" t="s">
        <v>1907</v>
      </c>
      <c r="G907" s="12" t="str">
        <f t="shared" ref="G907:G970" si="88">MID(I907,3,LEN(I907)-3)</f>
        <v>25588.423</v>
      </c>
      <c r="H907" s="131">
        <f t="shared" ref="H907:H970" si="89">1*K907</f>
        <v>-41075</v>
      </c>
      <c r="I907" s="140" t="s">
        <v>2442</v>
      </c>
      <c r="J907" s="141" t="s">
        <v>2443</v>
      </c>
      <c r="K907" s="140">
        <v>-41075</v>
      </c>
      <c r="L907" s="140" t="s">
        <v>2441</v>
      </c>
      <c r="M907" s="141" t="s">
        <v>2324</v>
      </c>
      <c r="N907" s="141"/>
      <c r="O907" s="142" t="s">
        <v>2378</v>
      </c>
      <c r="P907" s="142" t="s">
        <v>2379</v>
      </c>
    </row>
    <row r="908" spans="1:16" ht="13.5" thickBot="1" x14ac:dyDescent="0.25">
      <c r="A908" s="131" t="str">
        <f t="shared" si="84"/>
        <v> BAN 6.114 </v>
      </c>
      <c r="B908" s="16" t="str">
        <f t="shared" si="85"/>
        <v>I</v>
      </c>
      <c r="C908" s="131">
        <f t="shared" si="86"/>
        <v>25698.486000000001</v>
      </c>
      <c r="D908" s="12" t="str">
        <f t="shared" si="87"/>
        <v>vis</v>
      </c>
      <c r="E908" s="139">
        <f>VLOOKUP(C908,'Active 1'!C$21:E$973,3,FALSE)</f>
        <v>-45778.122632381899</v>
      </c>
      <c r="F908" s="16" t="s">
        <v>1907</v>
      </c>
      <c r="G908" s="12" t="str">
        <f t="shared" si="88"/>
        <v>25698.486</v>
      </c>
      <c r="H908" s="131">
        <f t="shared" si="89"/>
        <v>-40900</v>
      </c>
      <c r="I908" s="140" t="s">
        <v>2444</v>
      </c>
      <c r="J908" s="141" t="s">
        <v>2445</v>
      </c>
      <c r="K908" s="140">
        <v>-40900</v>
      </c>
      <c r="L908" s="140" t="s">
        <v>2446</v>
      </c>
      <c r="M908" s="141" t="s">
        <v>2324</v>
      </c>
      <c r="N908" s="141"/>
      <c r="O908" s="142" t="s">
        <v>2378</v>
      </c>
      <c r="P908" s="142" t="s">
        <v>2379</v>
      </c>
    </row>
    <row r="909" spans="1:16" ht="13.5" thickBot="1" x14ac:dyDescent="0.25">
      <c r="A909" s="131" t="str">
        <f t="shared" si="84"/>
        <v> BAN 6.114 </v>
      </c>
      <c r="B909" s="16" t="str">
        <f t="shared" si="85"/>
        <v>I</v>
      </c>
      <c r="C909" s="131">
        <f t="shared" si="86"/>
        <v>25754.462</v>
      </c>
      <c r="D909" s="12" t="str">
        <f t="shared" si="87"/>
        <v>vis</v>
      </c>
      <c r="E909" s="139">
        <f>VLOOKUP(C909,'Active 1'!C$21:E$973,3,FALSE)</f>
        <v>-45689.120464408916</v>
      </c>
      <c r="F909" s="16" t="s">
        <v>1907</v>
      </c>
      <c r="G909" s="12" t="str">
        <f t="shared" si="88"/>
        <v>25754.462</v>
      </c>
      <c r="H909" s="131">
        <f t="shared" si="89"/>
        <v>-40811</v>
      </c>
      <c r="I909" s="140" t="s">
        <v>2447</v>
      </c>
      <c r="J909" s="141" t="s">
        <v>2448</v>
      </c>
      <c r="K909" s="140">
        <v>-40811</v>
      </c>
      <c r="L909" s="140" t="s">
        <v>2449</v>
      </c>
      <c r="M909" s="141" t="s">
        <v>2324</v>
      </c>
      <c r="N909" s="141"/>
      <c r="O909" s="142" t="s">
        <v>2378</v>
      </c>
      <c r="P909" s="142" t="s">
        <v>2379</v>
      </c>
    </row>
    <row r="910" spans="1:16" ht="13.5" thickBot="1" x14ac:dyDescent="0.25">
      <c r="A910" s="131" t="str">
        <f t="shared" si="84"/>
        <v> BAN 6.114 </v>
      </c>
      <c r="B910" s="16" t="str">
        <f t="shared" si="85"/>
        <v>I</v>
      </c>
      <c r="C910" s="131">
        <f t="shared" si="86"/>
        <v>25912.324000000001</v>
      </c>
      <c r="D910" s="12" t="str">
        <f t="shared" si="87"/>
        <v>vis</v>
      </c>
      <c r="E910" s="139">
        <f>VLOOKUP(C910,'Active 1'!C$21:E$973,3,FALSE)</f>
        <v>-45438.118959468367</v>
      </c>
      <c r="F910" s="16" t="s">
        <v>1907</v>
      </c>
      <c r="G910" s="12" t="str">
        <f t="shared" si="88"/>
        <v>25912.324</v>
      </c>
      <c r="H910" s="131">
        <f t="shared" si="89"/>
        <v>-40560</v>
      </c>
      <c r="I910" s="140" t="s">
        <v>2450</v>
      </c>
      <c r="J910" s="141" t="s">
        <v>2451</v>
      </c>
      <c r="K910" s="140">
        <v>-40560</v>
      </c>
      <c r="L910" s="140" t="s">
        <v>2452</v>
      </c>
      <c r="M910" s="141" t="s">
        <v>2324</v>
      </c>
      <c r="N910" s="141"/>
      <c r="O910" s="142" t="s">
        <v>2378</v>
      </c>
      <c r="P910" s="142" t="s">
        <v>2379</v>
      </c>
    </row>
    <row r="911" spans="1:16" ht="13.5" thickBot="1" x14ac:dyDescent="0.25">
      <c r="A911" s="131" t="str">
        <f t="shared" si="84"/>
        <v> BAN 6.114 </v>
      </c>
      <c r="B911" s="16" t="str">
        <f t="shared" si="85"/>
        <v>I</v>
      </c>
      <c r="C911" s="131">
        <f t="shared" si="86"/>
        <v>26000.376</v>
      </c>
      <c r="D911" s="12" t="str">
        <f t="shared" si="87"/>
        <v>vis</v>
      </c>
      <c r="E911" s="139">
        <f>VLOOKUP(C911,'Active 1'!C$21:E$973,3,FALSE)</f>
        <v>-45298.115763556591</v>
      </c>
      <c r="F911" s="16" t="s">
        <v>1907</v>
      </c>
      <c r="G911" s="12" t="str">
        <f t="shared" si="88"/>
        <v>26000.376</v>
      </c>
      <c r="H911" s="131">
        <f t="shared" si="89"/>
        <v>-40420</v>
      </c>
      <c r="I911" s="140" t="s">
        <v>2453</v>
      </c>
      <c r="J911" s="141" t="s">
        <v>2454</v>
      </c>
      <c r="K911" s="140">
        <v>-40420</v>
      </c>
      <c r="L911" s="140" t="s">
        <v>2455</v>
      </c>
      <c r="M911" s="141" t="s">
        <v>2324</v>
      </c>
      <c r="N911" s="141"/>
      <c r="O911" s="142" t="s">
        <v>2378</v>
      </c>
      <c r="P911" s="142" t="s">
        <v>2379</v>
      </c>
    </row>
    <row r="912" spans="1:16" ht="13.5" thickBot="1" x14ac:dyDescent="0.25">
      <c r="A912" s="131" t="str">
        <f t="shared" si="84"/>
        <v> BAN 6.114 </v>
      </c>
      <c r="B912" s="16" t="str">
        <f t="shared" si="85"/>
        <v>I</v>
      </c>
      <c r="C912" s="131">
        <f t="shared" si="86"/>
        <v>26176.473000000002</v>
      </c>
      <c r="D912" s="12" t="str">
        <f t="shared" si="87"/>
        <v>vis</v>
      </c>
      <c r="E912" s="139">
        <f>VLOOKUP(C912,'Active 1'!C$21:E$973,3,FALSE)</f>
        <v>-45018.12050177405</v>
      </c>
      <c r="F912" s="16" t="s">
        <v>1907</v>
      </c>
      <c r="G912" s="12" t="str">
        <f t="shared" si="88"/>
        <v>26176.473</v>
      </c>
      <c r="H912" s="131">
        <f t="shared" si="89"/>
        <v>-40140</v>
      </c>
      <c r="I912" s="140" t="s">
        <v>2456</v>
      </c>
      <c r="J912" s="141" t="s">
        <v>2457</v>
      </c>
      <c r="K912" s="140">
        <v>-40140</v>
      </c>
      <c r="L912" s="140" t="s">
        <v>2458</v>
      </c>
      <c r="M912" s="141" t="s">
        <v>2324</v>
      </c>
      <c r="N912" s="141"/>
      <c r="O912" s="142" t="s">
        <v>2378</v>
      </c>
      <c r="P912" s="142" t="s">
        <v>2379</v>
      </c>
    </row>
    <row r="913" spans="1:16" ht="13.5" thickBot="1" x14ac:dyDescent="0.25">
      <c r="A913" s="131" t="str">
        <f t="shared" si="84"/>
        <v> CPRI 25 </v>
      </c>
      <c r="B913" s="16" t="str">
        <f t="shared" si="85"/>
        <v>I</v>
      </c>
      <c r="C913" s="131">
        <f t="shared" si="86"/>
        <v>26313.581999999999</v>
      </c>
      <c r="D913" s="12" t="str">
        <f t="shared" si="87"/>
        <v>vis</v>
      </c>
      <c r="E913" s="139">
        <f>VLOOKUP(C913,'Active 1'!C$21:E$973,3,FALSE)</f>
        <v>-44800.116388428898</v>
      </c>
      <c r="F913" s="16" t="s">
        <v>1907</v>
      </c>
      <c r="G913" s="12" t="str">
        <f t="shared" si="88"/>
        <v>26313.582</v>
      </c>
      <c r="H913" s="131">
        <f t="shared" si="89"/>
        <v>-39922</v>
      </c>
      <c r="I913" s="140" t="s">
        <v>2459</v>
      </c>
      <c r="J913" s="141" t="s">
        <v>2460</v>
      </c>
      <c r="K913" s="140">
        <v>-39922</v>
      </c>
      <c r="L913" s="140" t="s">
        <v>2461</v>
      </c>
      <c r="M913" s="141" t="s">
        <v>2324</v>
      </c>
      <c r="N913" s="141"/>
      <c r="O913" s="142" t="s">
        <v>2462</v>
      </c>
      <c r="P913" s="142" t="s">
        <v>2463</v>
      </c>
    </row>
    <row r="914" spans="1:16" ht="13.5" thickBot="1" x14ac:dyDescent="0.25">
      <c r="A914" s="131" t="str">
        <f t="shared" si="84"/>
        <v> HA 113.71 </v>
      </c>
      <c r="B914" s="16" t="str">
        <f t="shared" si="85"/>
        <v>II</v>
      </c>
      <c r="C914" s="131">
        <f t="shared" si="86"/>
        <v>29119.592000000001</v>
      </c>
      <c r="D914" s="12" t="str">
        <f t="shared" si="87"/>
        <v>vis</v>
      </c>
      <c r="E914" s="139">
        <f>VLOOKUP(C914,'Active 1'!C$21:E$973,3,FALSE)</f>
        <v>-40338.544047534815</v>
      </c>
      <c r="F914" s="16" t="s">
        <v>1907</v>
      </c>
      <c r="G914" s="12" t="str">
        <f t="shared" si="88"/>
        <v>29119.592</v>
      </c>
      <c r="H914" s="131">
        <f t="shared" si="89"/>
        <v>-35460.5</v>
      </c>
      <c r="I914" s="140" t="s">
        <v>2464</v>
      </c>
      <c r="J914" s="141" t="s">
        <v>2465</v>
      </c>
      <c r="K914" s="140">
        <v>-35460.5</v>
      </c>
      <c r="L914" s="140" t="s">
        <v>2466</v>
      </c>
      <c r="M914" s="141" t="s">
        <v>2320</v>
      </c>
      <c r="N914" s="141"/>
      <c r="O914" s="142" t="s">
        <v>2467</v>
      </c>
      <c r="P914" s="142" t="s">
        <v>2468</v>
      </c>
    </row>
    <row r="915" spans="1:16" ht="13.5" thickBot="1" x14ac:dyDescent="0.25">
      <c r="A915" s="131" t="str">
        <f t="shared" si="84"/>
        <v> GUL 2.4 </v>
      </c>
      <c r="B915" s="16" t="str">
        <f t="shared" si="85"/>
        <v>I</v>
      </c>
      <c r="C915" s="131">
        <f t="shared" si="86"/>
        <v>30285.294999999998</v>
      </c>
      <c r="D915" s="12" t="str">
        <f t="shared" si="87"/>
        <v>vis</v>
      </c>
      <c r="E915" s="139">
        <f>VLOOKUP(C915,'Active 1'!C$21:E$973,3,FALSE)</f>
        <v>-38485.069447480921</v>
      </c>
      <c r="F915" s="16" t="s">
        <v>1907</v>
      </c>
      <c r="G915" s="12" t="str">
        <f t="shared" si="88"/>
        <v>30285.295</v>
      </c>
      <c r="H915" s="131">
        <f t="shared" si="89"/>
        <v>-33607</v>
      </c>
      <c r="I915" s="140" t="s">
        <v>2469</v>
      </c>
      <c r="J915" s="141" t="s">
        <v>2470</v>
      </c>
      <c r="K915" s="140">
        <v>-33607</v>
      </c>
      <c r="L915" s="140" t="s">
        <v>2471</v>
      </c>
      <c r="M915" s="141" t="s">
        <v>2324</v>
      </c>
      <c r="N915" s="141"/>
      <c r="O915" s="142" t="s">
        <v>2472</v>
      </c>
      <c r="P915" s="142" t="s">
        <v>2473</v>
      </c>
    </row>
    <row r="916" spans="1:16" ht="13.5" thickBot="1" x14ac:dyDescent="0.25">
      <c r="A916" s="131" t="str">
        <f t="shared" si="84"/>
        <v> AJ 60.422 </v>
      </c>
      <c r="B916" s="16" t="str">
        <f t="shared" si="85"/>
        <v>I</v>
      </c>
      <c r="C916" s="131">
        <f t="shared" si="86"/>
        <v>31175.856</v>
      </c>
      <c r="D916" s="12" t="str">
        <f t="shared" si="87"/>
        <v>vis</v>
      </c>
      <c r="E916" s="139">
        <f>VLOOKUP(C916,'Active 1'!C$21:E$973,3,FALSE)</f>
        <v>-37069.072239531204</v>
      </c>
      <c r="F916" s="16" t="s">
        <v>1907</v>
      </c>
      <c r="G916" s="12" t="str">
        <f t="shared" si="88"/>
        <v>31175.856</v>
      </c>
      <c r="H916" s="131">
        <f t="shared" si="89"/>
        <v>-32191</v>
      </c>
      <c r="I916" s="140" t="s">
        <v>2474</v>
      </c>
      <c r="J916" s="141" t="s">
        <v>2475</v>
      </c>
      <c r="K916" s="140">
        <v>-32191</v>
      </c>
      <c r="L916" s="140" t="s">
        <v>2476</v>
      </c>
      <c r="M916" s="141" t="s">
        <v>2477</v>
      </c>
      <c r="N916" s="141" t="s">
        <v>2478</v>
      </c>
      <c r="O916" s="142" t="s">
        <v>2479</v>
      </c>
      <c r="P916" s="142" t="s">
        <v>2480</v>
      </c>
    </row>
    <row r="917" spans="1:16" ht="13.5" thickBot="1" x14ac:dyDescent="0.25">
      <c r="A917" s="131" t="str">
        <f t="shared" si="84"/>
        <v> AJ 60.422 </v>
      </c>
      <c r="B917" s="16" t="str">
        <f t="shared" si="85"/>
        <v>I</v>
      </c>
      <c r="C917" s="131">
        <f t="shared" si="86"/>
        <v>31435.608</v>
      </c>
      <c r="D917" s="12" t="str">
        <f t="shared" si="87"/>
        <v>vis</v>
      </c>
      <c r="E917" s="139">
        <f>VLOOKUP(C917,'Active 1'!C$21:E$973,3,FALSE)</f>
        <v>-36656.065037599663</v>
      </c>
      <c r="F917" s="16" t="s">
        <v>1907</v>
      </c>
      <c r="G917" s="12" t="str">
        <f t="shared" si="88"/>
        <v>31435.608</v>
      </c>
      <c r="H917" s="131">
        <f t="shared" si="89"/>
        <v>-31778</v>
      </c>
      <c r="I917" s="140" t="s">
        <v>2481</v>
      </c>
      <c r="J917" s="141" t="s">
        <v>2482</v>
      </c>
      <c r="K917" s="140">
        <v>-31778</v>
      </c>
      <c r="L917" s="140" t="s">
        <v>2483</v>
      </c>
      <c r="M917" s="141" t="s">
        <v>2320</v>
      </c>
      <c r="N917" s="141"/>
      <c r="O917" s="142" t="s">
        <v>2484</v>
      </c>
      <c r="P917" s="142" t="s">
        <v>2480</v>
      </c>
    </row>
    <row r="918" spans="1:16" ht="13.5" thickBot="1" x14ac:dyDescent="0.25">
      <c r="A918" s="131" t="str">
        <f t="shared" si="84"/>
        <v> AJ 60.422 </v>
      </c>
      <c r="B918" s="16" t="str">
        <f t="shared" si="85"/>
        <v>I</v>
      </c>
      <c r="C918" s="131">
        <f t="shared" si="86"/>
        <v>32443.781999999999</v>
      </c>
      <c r="D918" s="12" t="str">
        <f t="shared" si="87"/>
        <v>vis</v>
      </c>
      <c r="E918" s="139">
        <f>VLOOKUP(C918,'Active 1'!C$21:E$973,3,FALSE)</f>
        <v>-35053.062470535209</v>
      </c>
      <c r="F918" s="16" t="s">
        <v>1907</v>
      </c>
      <c r="G918" s="12" t="str">
        <f t="shared" si="88"/>
        <v>32443.782</v>
      </c>
      <c r="H918" s="131">
        <f t="shared" si="89"/>
        <v>-30175</v>
      </c>
      <c r="I918" s="140" t="s">
        <v>2485</v>
      </c>
      <c r="J918" s="141" t="s">
        <v>2486</v>
      </c>
      <c r="K918" s="140">
        <v>-30175</v>
      </c>
      <c r="L918" s="140" t="s">
        <v>2487</v>
      </c>
      <c r="M918" s="141" t="s">
        <v>2477</v>
      </c>
      <c r="N918" s="141" t="s">
        <v>2478</v>
      </c>
      <c r="O918" s="142" t="s">
        <v>2479</v>
      </c>
      <c r="P918" s="142" t="s">
        <v>2480</v>
      </c>
    </row>
    <row r="919" spans="1:16" ht="13.5" thickBot="1" x14ac:dyDescent="0.25">
      <c r="A919" s="131" t="str">
        <f t="shared" si="84"/>
        <v> AJ 60.422 </v>
      </c>
      <c r="B919" s="16" t="str">
        <f t="shared" si="85"/>
        <v>I</v>
      </c>
      <c r="C919" s="131">
        <f t="shared" si="86"/>
        <v>32758.876</v>
      </c>
      <c r="D919" s="12" t="str">
        <f t="shared" si="87"/>
        <v>vis</v>
      </c>
      <c r="E919" s="139">
        <f>VLOOKUP(C919,'Active 1'!C$21:E$973,3,FALSE)</f>
        <v>-34552.061164345396</v>
      </c>
      <c r="F919" s="16" t="s">
        <v>1907</v>
      </c>
      <c r="G919" s="12" t="str">
        <f t="shared" si="88"/>
        <v>32758.876</v>
      </c>
      <c r="H919" s="131">
        <f t="shared" si="89"/>
        <v>-29674</v>
      </c>
      <c r="I919" s="140" t="s">
        <v>2488</v>
      </c>
      <c r="J919" s="141" t="s">
        <v>2489</v>
      </c>
      <c r="K919" s="140">
        <v>-29674</v>
      </c>
      <c r="L919" s="140" t="s">
        <v>2490</v>
      </c>
      <c r="M919" s="141" t="s">
        <v>2477</v>
      </c>
      <c r="N919" s="141" t="s">
        <v>2478</v>
      </c>
      <c r="O919" s="142" t="s">
        <v>2479</v>
      </c>
      <c r="P919" s="142" t="s">
        <v>2480</v>
      </c>
    </row>
    <row r="920" spans="1:16" ht="13.5" thickBot="1" x14ac:dyDescent="0.25">
      <c r="A920" s="131" t="str">
        <f t="shared" si="84"/>
        <v> AJ 60.422 </v>
      </c>
      <c r="B920" s="16" t="str">
        <f t="shared" si="85"/>
        <v>I</v>
      </c>
      <c r="C920" s="131">
        <f t="shared" si="86"/>
        <v>32763.907999999999</v>
      </c>
      <c r="D920" s="12" t="str">
        <f t="shared" si="87"/>
        <v>vis</v>
      </c>
      <c r="E920" s="139">
        <f>VLOOKUP(C920,'Active 1'!C$21:E$973,3,FALSE)</f>
        <v>-34544.060254862045</v>
      </c>
      <c r="F920" s="16" t="s">
        <v>1907</v>
      </c>
      <c r="G920" s="12" t="str">
        <f t="shared" si="88"/>
        <v>32763.908</v>
      </c>
      <c r="H920" s="131">
        <f t="shared" si="89"/>
        <v>-29666</v>
      </c>
      <c r="I920" s="140" t="s">
        <v>2491</v>
      </c>
      <c r="J920" s="141" t="s">
        <v>2492</v>
      </c>
      <c r="K920" s="140">
        <v>-29666</v>
      </c>
      <c r="L920" s="140" t="s">
        <v>2490</v>
      </c>
      <c r="M920" s="141" t="s">
        <v>2477</v>
      </c>
      <c r="N920" s="141" t="s">
        <v>2478</v>
      </c>
      <c r="O920" s="142" t="s">
        <v>2479</v>
      </c>
      <c r="P920" s="142" t="s">
        <v>2480</v>
      </c>
    </row>
    <row r="921" spans="1:16" ht="13.5" thickBot="1" x14ac:dyDescent="0.25">
      <c r="A921" s="131" t="str">
        <f t="shared" si="84"/>
        <v> AJ 60.422 </v>
      </c>
      <c r="B921" s="16" t="str">
        <f t="shared" si="85"/>
        <v>I</v>
      </c>
      <c r="C921" s="131">
        <f t="shared" si="86"/>
        <v>32775.858</v>
      </c>
      <c r="D921" s="12" t="str">
        <f t="shared" si="87"/>
        <v>vis</v>
      </c>
      <c r="E921" s="139">
        <f>VLOOKUP(C921,'Active 1'!C$21:E$973,3,FALSE)</f>
        <v>-34525.059684844942</v>
      </c>
      <c r="F921" s="16" t="s">
        <v>1907</v>
      </c>
      <c r="G921" s="12" t="str">
        <f t="shared" si="88"/>
        <v>32775.858</v>
      </c>
      <c r="H921" s="131">
        <f t="shared" si="89"/>
        <v>-29647</v>
      </c>
      <c r="I921" s="140" t="s">
        <v>2493</v>
      </c>
      <c r="J921" s="141" t="s">
        <v>2494</v>
      </c>
      <c r="K921" s="140">
        <v>-29647</v>
      </c>
      <c r="L921" s="140" t="s">
        <v>2495</v>
      </c>
      <c r="M921" s="141" t="s">
        <v>2477</v>
      </c>
      <c r="N921" s="141" t="s">
        <v>2478</v>
      </c>
      <c r="O921" s="142" t="s">
        <v>2479</v>
      </c>
      <c r="P921" s="142" t="s">
        <v>2480</v>
      </c>
    </row>
    <row r="922" spans="1:16" ht="13.5" thickBot="1" x14ac:dyDescent="0.25">
      <c r="A922" s="131" t="str">
        <f t="shared" si="84"/>
        <v> AJ 60.422 </v>
      </c>
      <c r="B922" s="16" t="str">
        <f t="shared" si="85"/>
        <v>I</v>
      </c>
      <c r="C922" s="131">
        <f t="shared" si="86"/>
        <v>32787.807000000001</v>
      </c>
      <c r="D922" s="12" t="str">
        <f t="shared" si="87"/>
        <v>vis</v>
      </c>
      <c r="E922" s="139">
        <f>VLOOKUP(C922,'Active 1'!C$21:E$973,3,FALSE)</f>
        <v>-34506.060704833697</v>
      </c>
      <c r="F922" s="16" t="s">
        <v>1907</v>
      </c>
      <c r="G922" s="12" t="str">
        <f t="shared" si="88"/>
        <v>32787.807</v>
      </c>
      <c r="H922" s="131">
        <f t="shared" si="89"/>
        <v>-29628</v>
      </c>
      <c r="I922" s="140" t="s">
        <v>2496</v>
      </c>
      <c r="J922" s="141" t="s">
        <v>2497</v>
      </c>
      <c r="K922" s="140">
        <v>-29628</v>
      </c>
      <c r="L922" s="140" t="s">
        <v>2490</v>
      </c>
      <c r="M922" s="141" t="s">
        <v>2477</v>
      </c>
      <c r="N922" s="141" t="s">
        <v>2478</v>
      </c>
      <c r="O922" s="142" t="s">
        <v>2479</v>
      </c>
      <c r="P922" s="142" t="s">
        <v>2480</v>
      </c>
    </row>
    <row r="923" spans="1:16" ht="13.5" thickBot="1" x14ac:dyDescent="0.25">
      <c r="A923" s="131" t="str">
        <f t="shared" si="84"/>
        <v> AJ 60.422 </v>
      </c>
      <c r="B923" s="16" t="str">
        <f t="shared" si="85"/>
        <v>I</v>
      </c>
      <c r="C923" s="131">
        <f t="shared" si="86"/>
        <v>32804.786999999997</v>
      </c>
      <c r="D923" s="12" t="str">
        <f t="shared" si="87"/>
        <v>vis</v>
      </c>
      <c r="E923" s="139">
        <f>VLOOKUP(C923,'Active 1'!C$21:E$973,3,FALSE)</f>
        <v>-34479.062405344972</v>
      </c>
      <c r="F923" s="16" t="s">
        <v>1907</v>
      </c>
      <c r="G923" s="12" t="str">
        <f t="shared" si="88"/>
        <v>32804.787</v>
      </c>
      <c r="H923" s="131">
        <f t="shared" si="89"/>
        <v>-29601</v>
      </c>
      <c r="I923" s="140" t="s">
        <v>2498</v>
      </c>
      <c r="J923" s="141" t="s">
        <v>2499</v>
      </c>
      <c r="K923" s="140">
        <v>-29601</v>
      </c>
      <c r="L923" s="140" t="s">
        <v>2500</v>
      </c>
      <c r="M923" s="141" t="s">
        <v>2477</v>
      </c>
      <c r="N923" s="141" t="s">
        <v>2478</v>
      </c>
      <c r="O923" s="142" t="s">
        <v>2479</v>
      </c>
      <c r="P923" s="142" t="s">
        <v>2480</v>
      </c>
    </row>
    <row r="924" spans="1:16" ht="13.5" thickBot="1" x14ac:dyDescent="0.25">
      <c r="A924" s="131" t="str">
        <f t="shared" si="84"/>
        <v> AJ 60.422 </v>
      </c>
      <c r="B924" s="16" t="str">
        <f t="shared" si="85"/>
        <v>I</v>
      </c>
      <c r="C924" s="131">
        <f t="shared" si="86"/>
        <v>32821.769</v>
      </c>
      <c r="D924" s="12" t="str">
        <f t="shared" si="87"/>
        <v>vis</v>
      </c>
      <c r="E924" s="139">
        <f>VLOOKUP(C924,'Active 1'!C$21:E$973,3,FALSE)</f>
        <v>-34452.060925844511</v>
      </c>
      <c r="F924" s="16" t="s">
        <v>1907</v>
      </c>
      <c r="G924" s="12" t="str">
        <f t="shared" si="88"/>
        <v>32821.769</v>
      </c>
      <c r="H924" s="131">
        <f t="shared" si="89"/>
        <v>-29574</v>
      </c>
      <c r="I924" s="140" t="s">
        <v>2501</v>
      </c>
      <c r="J924" s="141" t="s">
        <v>2502</v>
      </c>
      <c r="K924" s="140">
        <v>-29574</v>
      </c>
      <c r="L924" s="140" t="s">
        <v>2490</v>
      </c>
      <c r="M924" s="141" t="s">
        <v>2477</v>
      </c>
      <c r="N924" s="141" t="s">
        <v>2478</v>
      </c>
      <c r="O924" s="142" t="s">
        <v>2479</v>
      </c>
      <c r="P924" s="142" t="s">
        <v>2480</v>
      </c>
    </row>
    <row r="925" spans="1:16" ht="13.5" thickBot="1" x14ac:dyDescent="0.25">
      <c r="A925" s="131" t="str">
        <f t="shared" si="84"/>
        <v> AJ 60.422 </v>
      </c>
      <c r="B925" s="16" t="str">
        <f t="shared" si="85"/>
        <v>I</v>
      </c>
      <c r="C925" s="131">
        <f t="shared" si="86"/>
        <v>32865.792999999998</v>
      </c>
      <c r="D925" s="12" t="str">
        <f t="shared" si="87"/>
        <v>vis</v>
      </c>
      <c r="E925" s="139">
        <f>VLOOKUP(C925,'Active 1'!C$21:E$973,3,FALSE)</f>
        <v>-34382.062507900351</v>
      </c>
      <c r="F925" s="16" t="s">
        <v>1907</v>
      </c>
      <c r="G925" s="12" t="str">
        <f t="shared" si="88"/>
        <v>32865.793</v>
      </c>
      <c r="H925" s="131">
        <f t="shared" si="89"/>
        <v>-29504</v>
      </c>
      <c r="I925" s="140" t="s">
        <v>2503</v>
      </c>
      <c r="J925" s="141" t="s">
        <v>2504</v>
      </c>
      <c r="K925" s="140">
        <v>-29504</v>
      </c>
      <c r="L925" s="140" t="s">
        <v>2490</v>
      </c>
      <c r="M925" s="141" t="s">
        <v>2477</v>
      </c>
      <c r="N925" s="141" t="s">
        <v>2478</v>
      </c>
      <c r="O925" s="142" t="s">
        <v>2479</v>
      </c>
      <c r="P925" s="142" t="s">
        <v>2480</v>
      </c>
    </row>
    <row r="926" spans="1:16" ht="13.5" thickBot="1" x14ac:dyDescent="0.25">
      <c r="A926" s="131" t="str">
        <f t="shared" si="84"/>
        <v> AC 100.17 </v>
      </c>
      <c r="B926" s="16" t="str">
        <f t="shared" si="85"/>
        <v>I</v>
      </c>
      <c r="C926" s="131">
        <f t="shared" si="86"/>
        <v>33230.576000000001</v>
      </c>
      <c r="D926" s="12" t="str">
        <f t="shared" si="87"/>
        <v>vis</v>
      </c>
      <c r="E926" s="139">
        <f>VLOOKUP(C926,'Active 1'!C$21:E$973,3,FALSE)</f>
        <v>-33802.055400574151</v>
      </c>
      <c r="F926" s="16" t="s">
        <v>1907</v>
      </c>
      <c r="G926" s="12" t="str">
        <f t="shared" si="88"/>
        <v>33230.576</v>
      </c>
      <c r="H926" s="131">
        <f t="shared" si="89"/>
        <v>-28924</v>
      </c>
      <c r="I926" s="140" t="s">
        <v>2505</v>
      </c>
      <c r="J926" s="141" t="s">
        <v>2506</v>
      </c>
      <c r="K926" s="140">
        <v>-28924</v>
      </c>
      <c r="L926" s="140" t="s">
        <v>2507</v>
      </c>
      <c r="M926" s="141" t="s">
        <v>2324</v>
      </c>
      <c r="N926" s="141"/>
      <c r="O926" s="142" t="s">
        <v>2508</v>
      </c>
      <c r="P926" s="142" t="s">
        <v>2509</v>
      </c>
    </row>
    <row r="927" spans="1:16" ht="13.5" thickBot="1" x14ac:dyDescent="0.25">
      <c r="A927" s="131" t="str">
        <f t="shared" si="84"/>
        <v> AJ 57.63 </v>
      </c>
      <c r="B927" s="16" t="str">
        <f t="shared" si="85"/>
        <v>I</v>
      </c>
      <c r="C927" s="131">
        <f t="shared" si="86"/>
        <v>33477.749000000003</v>
      </c>
      <c r="D927" s="12" t="str">
        <f t="shared" si="87"/>
        <v>vis</v>
      </c>
      <c r="E927" s="139">
        <f>VLOOKUP(C927,'Active 1'!C$21:E$973,3,FALSE)</f>
        <v>-33409.048882345131</v>
      </c>
      <c r="F927" s="16" t="s">
        <v>1907</v>
      </c>
      <c r="G927" s="12" t="str">
        <f t="shared" si="88"/>
        <v>33477.749</v>
      </c>
      <c r="H927" s="131">
        <f t="shared" si="89"/>
        <v>-28531</v>
      </c>
      <c r="I927" s="140" t="s">
        <v>2510</v>
      </c>
      <c r="J927" s="141" t="s">
        <v>2511</v>
      </c>
      <c r="K927" s="140">
        <v>-28531</v>
      </c>
      <c r="L927" s="140" t="s">
        <v>2512</v>
      </c>
      <c r="M927" s="141" t="s">
        <v>2320</v>
      </c>
      <c r="N927" s="141"/>
      <c r="O927" s="142" t="s">
        <v>2513</v>
      </c>
      <c r="P927" s="142" t="s">
        <v>2514</v>
      </c>
    </row>
    <row r="928" spans="1:16" ht="13.5" thickBot="1" x14ac:dyDescent="0.25">
      <c r="A928" s="131" t="str">
        <f t="shared" si="84"/>
        <v> AJ 60.422 </v>
      </c>
      <c r="B928" s="16" t="str">
        <f t="shared" si="85"/>
        <v>I</v>
      </c>
      <c r="C928" s="131">
        <f t="shared" si="86"/>
        <v>33587.805</v>
      </c>
      <c r="D928" s="12" t="str">
        <f t="shared" si="87"/>
        <v>vis</v>
      </c>
      <c r="E928" s="139">
        <f>VLOOKUP(C928,'Active 1'!C$21:E$973,3,FALSE)</f>
        <v>-33234.059197508148</v>
      </c>
      <c r="F928" s="16" t="s">
        <v>1907</v>
      </c>
      <c r="G928" s="12" t="str">
        <f t="shared" si="88"/>
        <v>33587.805</v>
      </c>
      <c r="H928" s="131">
        <f t="shared" si="89"/>
        <v>-28356</v>
      </c>
      <c r="I928" s="140" t="s">
        <v>2515</v>
      </c>
      <c r="J928" s="141" t="s">
        <v>2516</v>
      </c>
      <c r="K928" s="140">
        <v>-28356</v>
      </c>
      <c r="L928" s="140" t="s">
        <v>2517</v>
      </c>
      <c r="M928" s="141" t="s">
        <v>2477</v>
      </c>
      <c r="N928" s="141" t="s">
        <v>2478</v>
      </c>
      <c r="O928" s="142" t="s">
        <v>2479</v>
      </c>
      <c r="P928" s="142" t="s">
        <v>2480</v>
      </c>
    </row>
    <row r="929" spans="1:16" ht="13.5" thickBot="1" x14ac:dyDescent="0.25">
      <c r="A929" s="131" t="str">
        <f t="shared" si="84"/>
        <v> POHP 2.1 </v>
      </c>
      <c r="B929" s="16" t="str">
        <f t="shared" si="85"/>
        <v>I</v>
      </c>
      <c r="C929" s="131">
        <f t="shared" si="86"/>
        <v>33627.428399999997</v>
      </c>
      <c r="D929" s="12" t="str">
        <f t="shared" si="87"/>
        <v>vis</v>
      </c>
      <c r="E929" s="139">
        <f>VLOOKUP(C929,'Active 1'!C$21:E$973,3,FALSE)</f>
        <v>-33171.057759347852</v>
      </c>
      <c r="F929" s="16" t="s">
        <v>1907</v>
      </c>
      <c r="G929" s="12" t="str">
        <f t="shared" si="88"/>
        <v>33627.4284</v>
      </c>
      <c r="H929" s="131">
        <f t="shared" si="89"/>
        <v>-28293</v>
      </c>
      <c r="I929" s="140" t="s">
        <v>2518</v>
      </c>
      <c r="J929" s="141" t="s">
        <v>2519</v>
      </c>
      <c r="K929" s="140">
        <v>-28293</v>
      </c>
      <c r="L929" s="140" t="s">
        <v>2520</v>
      </c>
      <c r="M929" s="141" t="s">
        <v>2477</v>
      </c>
      <c r="N929" s="141" t="s">
        <v>2478</v>
      </c>
      <c r="O929" s="142" t="s">
        <v>2521</v>
      </c>
      <c r="P929" s="142" t="s">
        <v>2522</v>
      </c>
    </row>
    <row r="930" spans="1:16" ht="13.5" thickBot="1" x14ac:dyDescent="0.25">
      <c r="A930" s="131" t="str">
        <f t="shared" si="84"/>
        <v> AJ 60.422 </v>
      </c>
      <c r="B930" s="16" t="str">
        <f t="shared" si="85"/>
        <v>I</v>
      </c>
      <c r="C930" s="131">
        <f t="shared" si="86"/>
        <v>33837.493999999999</v>
      </c>
      <c r="D930" s="12" t="str">
        <f t="shared" si="87"/>
        <v>vis</v>
      </c>
      <c r="E930" s="139">
        <f>VLOOKUP(C930,'Active 1'!C$21:E$973,3,FALSE)</f>
        <v>-32837.052224537452</v>
      </c>
      <c r="F930" s="16" t="s">
        <v>1907</v>
      </c>
      <c r="G930" s="12" t="str">
        <f t="shared" si="88"/>
        <v>33837.494</v>
      </c>
      <c r="H930" s="131">
        <f t="shared" si="89"/>
        <v>-27959</v>
      </c>
      <c r="I930" s="140" t="s">
        <v>2523</v>
      </c>
      <c r="J930" s="141" t="s">
        <v>2524</v>
      </c>
      <c r="K930" s="140">
        <v>-27959</v>
      </c>
      <c r="L930" s="140" t="s">
        <v>2525</v>
      </c>
      <c r="M930" s="141" t="s">
        <v>2477</v>
      </c>
      <c r="N930" s="141" t="s">
        <v>2478</v>
      </c>
      <c r="O930" s="142" t="s">
        <v>2521</v>
      </c>
      <c r="P930" s="142" t="s">
        <v>2480</v>
      </c>
    </row>
    <row r="931" spans="1:16" ht="13.5" thickBot="1" x14ac:dyDescent="0.25">
      <c r="A931" s="131" t="str">
        <f t="shared" si="84"/>
        <v>BAVM 12 </v>
      </c>
      <c r="B931" s="16" t="str">
        <f t="shared" si="85"/>
        <v>I</v>
      </c>
      <c r="C931" s="131">
        <f t="shared" si="86"/>
        <v>33883.404000000002</v>
      </c>
      <c r="D931" s="12" t="str">
        <f t="shared" si="87"/>
        <v>vis</v>
      </c>
      <c r="E931" s="139">
        <f>VLOOKUP(C931,'Active 1'!C$21:E$973,3,FALSE)</f>
        <v>-32764.055055542878</v>
      </c>
      <c r="F931" s="16" t="s">
        <v>1907</v>
      </c>
      <c r="G931" s="12" t="str">
        <f t="shared" si="88"/>
        <v>33883.404</v>
      </c>
      <c r="H931" s="131">
        <f t="shared" si="89"/>
        <v>-27886</v>
      </c>
      <c r="I931" s="140" t="s">
        <v>2526</v>
      </c>
      <c r="J931" s="141" t="s">
        <v>2527</v>
      </c>
      <c r="K931" s="140">
        <v>-27886</v>
      </c>
      <c r="L931" s="140" t="s">
        <v>2528</v>
      </c>
      <c r="M931" s="141" t="s">
        <v>2324</v>
      </c>
      <c r="N931" s="141"/>
      <c r="O931" s="142" t="s">
        <v>2529</v>
      </c>
      <c r="P931" s="143" t="s">
        <v>2530</v>
      </c>
    </row>
    <row r="932" spans="1:16" ht="13.5" thickBot="1" x14ac:dyDescent="0.25">
      <c r="A932" s="131" t="str">
        <f t="shared" si="84"/>
        <v>BAVM 12 </v>
      </c>
      <c r="B932" s="16" t="str">
        <f t="shared" si="85"/>
        <v>I</v>
      </c>
      <c r="C932" s="131">
        <f t="shared" si="86"/>
        <v>33888.436000000002</v>
      </c>
      <c r="D932" s="12" t="str">
        <f t="shared" si="87"/>
        <v>vis</v>
      </c>
      <c r="E932" s="139">
        <f>VLOOKUP(C932,'Active 1'!C$21:E$973,3,FALSE)</f>
        <v>-32756.05414605953</v>
      </c>
      <c r="F932" s="16" t="s">
        <v>1907</v>
      </c>
      <c r="G932" s="12" t="str">
        <f t="shared" si="88"/>
        <v>33888.436</v>
      </c>
      <c r="H932" s="131">
        <f t="shared" si="89"/>
        <v>-27878</v>
      </c>
      <c r="I932" s="140" t="s">
        <v>2531</v>
      </c>
      <c r="J932" s="141" t="s">
        <v>2532</v>
      </c>
      <c r="K932" s="140">
        <v>-27878</v>
      </c>
      <c r="L932" s="140" t="s">
        <v>2528</v>
      </c>
      <c r="M932" s="141" t="s">
        <v>2324</v>
      </c>
      <c r="N932" s="141"/>
      <c r="O932" s="142" t="s">
        <v>2529</v>
      </c>
      <c r="P932" s="143" t="s">
        <v>2530</v>
      </c>
    </row>
    <row r="933" spans="1:16" ht="13.5" thickBot="1" x14ac:dyDescent="0.25">
      <c r="A933" s="131" t="str">
        <f t="shared" si="84"/>
        <v> AJ 60.422 </v>
      </c>
      <c r="B933" s="16" t="str">
        <f t="shared" si="85"/>
        <v>I</v>
      </c>
      <c r="C933" s="131">
        <f t="shared" si="86"/>
        <v>33918.624000000003</v>
      </c>
      <c r="D933" s="12" t="str">
        <f t="shared" si="87"/>
        <v>vis</v>
      </c>
      <c r="E933" s="139">
        <f>VLOOKUP(C933,'Active 1'!C$21:E$973,3,FALSE)</f>
        <v>-32708.055049182854</v>
      </c>
      <c r="F933" s="16" t="s">
        <v>1907</v>
      </c>
      <c r="G933" s="12" t="str">
        <f t="shared" si="88"/>
        <v>33918.624</v>
      </c>
      <c r="H933" s="131">
        <f t="shared" si="89"/>
        <v>-27830</v>
      </c>
      <c r="I933" s="140" t="s">
        <v>2533</v>
      </c>
      <c r="J933" s="141" t="s">
        <v>2534</v>
      </c>
      <c r="K933" s="140">
        <v>-27830</v>
      </c>
      <c r="L933" s="140" t="s">
        <v>2528</v>
      </c>
      <c r="M933" s="141" t="s">
        <v>2477</v>
      </c>
      <c r="N933" s="141" t="s">
        <v>2478</v>
      </c>
      <c r="O933" s="142" t="s">
        <v>2521</v>
      </c>
      <c r="P933" s="142" t="s">
        <v>2480</v>
      </c>
    </row>
    <row r="934" spans="1:16" ht="13.5" thickBot="1" x14ac:dyDescent="0.25">
      <c r="A934" s="131" t="str">
        <f t="shared" si="84"/>
        <v> AJ 60.422 </v>
      </c>
      <c r="B934" s="16" t="str">
        <f t="shared" si="85"/>
        <v>I</v>
      </c>
      <c r="C934" s="131">
        <f t="shared" si="86"/>
        <v>33920.510999999999</v>
      </c>
      <c r="D934" s="12" t="str">
        <f t="shared" si="87"/>
        <v>vis</v>
      </c>
      <c r="E934" s="139">
        <f>VLOOKUP(C934,'Active 1'!C$21:E$973,3,FALSE)</f>
        <v>-32705.054708126605</v>
      </c>
      <c r="F934" s="16" t="s">
        <v>1907</v>
      </c>
      <c r="G934" s="12" t="str">
        <f t="shared" si="88"/>
        <v>33920.511</v>
      </c>
      <c r="H934" s="131">
        <f t="shared" si="89"/>
        <v>-27827</v>
      </c>
      <c r="I934" s="140" t="s">
        <v>2535</v>
      </c>
      <c r="J934" s="141" t="s">
        <v>2536</v>
      </c>
      <c r="K934" s="140">
        <v>-27827</v>
      </c>
      <c r="L934" s="140" t="s">
        <v>2528</v>
      </c>
      <c r="M934" s="141" t="s">
        <v>2477</v>
      </c>
      <c r="N934" s="141" t="s">
        <v>2478</v>
      </c>
      <c r="O934" s="142" t="s">
        <v>2521</v>
      </c>
      <c r="P934" s="142" t="s">
        <v>2480</v>
      </c>
    </row>
    <row r="935" spans="1:16" ht="13.5" thickBot="1" x14ac:dyDescent="0.25">
      <c r="A935" s="131" t="str">
        <f t="shared" si="84"/>
        <v>BAVM 12 </v>
      </c>
      <c r="B935" s="16" t="str">
        <f t="shared" si="85"/>
        <v>I</v>
      </c>
      <c r="C935" s="131">
        <f t="shared" si="86"/>
        <v>33924.281999999999</v>
      </c>
      <c r="D935" s="12" t="str">
        <f t="shared" si="87"/>
        <v>vis</v>
      </c>
      <c r="E935" s="139">
        <f>VLOOKUP(C935,'Active 1'!C$21:E$973,3,FALSE)</f>
        <v>-32699.058796031666</v>
      </c>
      <c r="F935" s="16" t="str">
        <f>LEFT(M935,1)</f>
        <v>V</v>
      </c>
      <c r="G935" s="12" t="str">
        <f t="shared" si="88"/>
        <v>33924.282</v>
      </c>
      <c r="H935" s="131">
        <f t="shared" si="89"/>
        <v>-27821</v>
      </c>
      <c r="I935" s="140" t="s">
        <v>2537</v>
      </c>
      <c r="J935" s="141" t="s">
        <v>2538</v>
      </c>
      <c r="K935" s="140">
        <v>-27821</v>
      </c>
      <c r="L935" s="140" t="s">
        <v>2539</v>
      </c>
      <c r="M935" s="141" t="s">
        <v>2324</v>
      </c>
      <c r="N935" s="141"/>
      <c r="O935" s="142" t="s">
        <v>2529</v>
      </c>
      <c r="P935" s="143" t="s">
        <v>2530</v>
      </c>
    </row>
    <row r="936" spans="1:16" ht="13.5" thickBot="1" x14ac:dyDescent="0.25">
      <c r="A936" s="131" t="str">
        <f t="shared" si="84"/>
        <v>BAVM 12 </v>
      </c>
      <c r="B936" s="16" t="str">
        <f t="shared" si="85"/>
        <v>I</v>
      </c>
      <c r="C936" s="131">
        <f t="shared" si="86"/>
        <v>33947.559000000001</v>
      </c>
      <c r="D936" s="12" t="str">
        <f t="shared" si="87"/>
        <v>vis</v>
      </c>
      <c r="E936" s="139">
        <f>VLOOKUP(C936,'Active 1'!C$21:E$973,3,FALSE)</f>
        <v>-32662.048229647728</v>
      </c>
      <c r="F936" s="16" t="str">
        <f>LEFT(M936,1)</f>
        <v>V</v>
      </c>
      <c r="G936" s="12" t="str">
        <f t="shared" si="88"/>
        <v>33947.559</v>
      </c>
      <c r="H936" s="131">
        <f t="shared" si="89"/>
        <v>-27784</v>
      </c>
      <c r="I936" s="140" t="s">
        <v>2540</v>
      </c>
      <c r="J936" s="141" t="s">
        <v>2541</v>
      </c>
      <c r="K936" s="140">
        <v>-27784</v>
      </c>
      <c r="L936" s="140" t="s">
        <v>2542</v>
      </c>
      <c r="M936" s="141" t="s">
        <v>2324</v>
      </c>
      <c r="N936" s="141"/>
      <c r="O936" s="142" t="s">
        <v>2529</v>
      </c>
      <c r="P936" s="143" t="s">
        <v>2530</v>
      </c>
    </row>
    <row r="937" spans="1:16" ht="13.5" thickBot="1" x14ac:dyDescent="0.25">
      <c r="A937" s="131" t="str">
        <f t="shared" si="84"/>
        <v> AC 163.15 </v>
      </c>
      <c r="B937" s="16" t="str">
        <f t="shared" si="85"/>
        <v>I</v>
      </c>
      <c r="C937" s="131">
        <f t="shared" si="86"/>
        <v>34979.644999999997</v>
      </c>
      <c r="D937" s="12" t="str">
        <f t="shared" si="87"/>
        <v>pg</v>
      </c>
      <c r="E937" s="139">
        <f>VLOOKUP(C937,'Active 1'!C$21:E$973,3,FALSE)</f>
        <v>-31021.025442478764</v>
      </c>
      <c r="F937" s="16" t="str">
        <f>LEFT(M937,1)</f>
        <v>F</v>
      </c>
      <c r="G937" s="12" t="str">
        <f t="shared" si="88"/>
        <v>34979.645</v>
      </c>
      <c r="H937" s="131">
        <f t="shared" si="89"/>
        <v>-26143</v>
      </c>
      <c r="I937" s="140" t="s">
        <v>2543</v>
      </c>
      <c r="J937" s="141" t="s">
        <v>2544</v>
      </c>
      <c r="K937" s="140">
        <v>-26143</v>
      </c>
      <c r="L937" s="140" t="s">
        <v>2545</v>
      </c>
      <c r="M937" s="141" t="s">
        <v>2320</v>
      </c>
      <c r="N937" s="141"/>
      <c r="O937" s="142" t="s">
        <v>2546</v>
      </c>
      <c r="P937" s="142" t="s">
        <v>2547</v>
      </c>
    </row>
    <row r="938" spans="1:16" ht="13.5" thickBot="1" x14ac:dyDescent="0.25">
      <c r="A938" s="131" t="str">
        <f t="shared" si="84"/>
        <v> AJ 60.422 </v>
      </c>
      <c r="B938" s="16" t="str">
        <f t="shared" si="85"/>
        <v>I</v>
      </c>
      <c r="C938" s="131">
        <f t="shared" si="86"/>
        <v>35066.421999999999</v>
      </c>
      <c r="D938" s="12" t="str">
        <f t="shared" si="87"/>
        <v>PE</v>
      </c>
      <c r="E938" s="139">
        <f>VLOOKUP(C938,'Active 1'!C$21:E$973,3,FALSE)</f>
        <v>-30883.049504037426</v>
      </c>
      <c r="F938" s="16" t="str">
        <f>LEFT(M938,1)</f>
        <v>E</v>
      </c>
      <c r="G938" s="12" t="str">
        <f t="shared" si="88"/>
        <v>35066.422</v>
      </c>
      <c r="H938" s="131">
        <f t="shared" si="89"/>
        <v>-26005</v>
      </c>
      <c r="I938" s="140" t="s">
        <v>2548</v>
      </c>
      <c r="J938" s="141" t="s">
        <v>2549</v>
      </c>
      <c r="K938" s="140">
        <v>-26005</v>
      </c>
      <c r="L938" s="140" t="s">
        <v>2550</v>
      </c>
      <c r="M938" s="141" t="s">
        <v>2477</v>
      </c>
      <c r="N938" s="141" t="s">
        <v>2478</v>
      </c>
      <c r="O938" s="142" t="s">
        <v>2521</v>
      </c>
      <c r="P938" s="142" t="s">
        <v>2480</v>
      </c>
    </row>
    <row r="939" spans="1:16" ht="13.5" thickBot="1" x14ac:dyDescent="0.25">
      <c r="A939" s="131" t="str">
        <f t="shared" si="84"/>
        <v>BAVM 12 </v>
      </c>
      <c r="B939" s="16" t="str">
        <f t="shared" si="85"/>
        <v>I</v>
      </c>
      <c r="C939" s="131">
        <f t="shared" si="86"/>
        <v>35427.428999999996</v>
      </c>
      <c r="D939" s="12" t="str">
        <f t="shared" si="87"/>
        <v>vis</v>
      </c>
      <c r="E939" s="139">
        <f>VLOOKUP(C939,'Active 1'!C$21:E$973,3,FALSE)</f>
        <v>-30309.046258835471</v>
      </c>
      <c r="F939" s="16" t="str">
        <f>LEFT(M939,1)</f>
        <v>V</v>
      </c>
      <c r="G939" s="12" t="str">
        <f t="shared" si="88"/>
        <v>35427.429</v>
      </c>
      <c r="H939" s="131">
        <f t="shared" si="89"/>
        <v>-25431</v>
      </c>
      <c r="I939" s="140" t="s">
        <v>2551</v>
      </c>
      <c r="J939" s="141" t="s">
        <v>2552</v>
      </c>
      <c r="K939" s="140">
        <v>-25431</v>
      </c>
      <c r="L939" s="140" t="s">
        <v>2553</v>
      </c>
      <c r="M939" s="141" t="s">
        <v>2324</v>
      </c>
      <c r="N939" s="141"/>
      <c r="O939" s="142" t="s">
        <v>2554</v>
      </c>
      <c r="P939" s="143" t="s">
        <v>2530</v>
      </c>
    </row>
    <row r="940" spans="1:16" ht="13.5" thickBot="1" x14ac:dyDescent="0.25">
      <c r="A940" s="131" t="str">
        <f t="shared" si="84"/>
        <v> JO 40.41 </v>
      </c>
      <c r="B940" s="16" t="str">
        <f t="shared" si="85"/>
        <v>I</v>
      </c>
      <c r="C940" s="131">
        <f t="shared" si="86"/>
        <v>35454.473100000003</v>
      </c>
      <c r="D940" s="12" t="str">
        <f t="shared" si="87"/>
        <v>vis</v>
      </c>
      <c r="E940" s="139">
        <f>VLOOKUP(C940,'Active 1'!C$21:E$973,3,FALSE)</f>
        <v>-30266.04598137944</v>
      </c>
      <c r="F940" s="16" t="s">
        <v>1907</v>
      </c>
      <c r="G940" s="12" t="str">
        <f t="shared" si="88"/>
        <v>35454.4731</v>
      </c>
      <c r="H940" s="131">
        <f t="shared" si="89"/>
        <v>-25388</v>
      </c>
      <c r="I940" s="140" t="s">
        <v>2555</v>
      </c>
      <c r="J940" s="141" t="s">
        <v>2556</v>
      </c>
      <c r="K940" s="140">
        <v>-25388</v>
      </c>
      <c r="L940" s="140" t="s">
        <v>2557</v>
      </c>
      <c r="M940" s="141" t="s">
        <v>2477</v>
      </c>
      <c r="N940" s="141" t="s">
        <v>2478</v>
      </c>
      <c r="O940" s="142" t="s">
        <v>2521</v>
      </c>
      <c r="P940" s="142" t="s">
        <v>2558</v>
      </c>
    </row>
    <row r="941" spans="1:16" ht="13.5" thickBot="1" x14ac:dyDescent="0.25">
      <c r="A941" s="131" t="str">
        <f t="shared" si="84"/>
        <v>BAVM 12 </v>
      </c>
      <c r="B941" s="16" t="str">
        <f t="shared" si="85"/>
        <v>I</v>
      </c>
      <c r="C941" s="131">
        <f t="shared" si="86"/>
        <v>35959.506000000001</v>
      </c>
      <c r="D941" s="12" t="str">
        <f t="shared" si="87"/>
        <v>vis</v>
      </c>
      <c r="E941" s="139">
        <f>VLOOKUP(C941,'Active 1'!C$21:E$973,3,FALSE)</f>
        <v>-29463.040711305021</v>
      </c>
      <c r="F941" s="16" t="s">
        <v>1907</v>
      </c>
      <c r="G941" s="12" t="str">
        <f t="shared" si="88"/>
        <v>35959.506</v>
      </c>
      <c r="H941" s="131">
        <f t="shared" si="89"/>
        <v>-24585</v>
      </c>
      <c r="I941" s="140" t="s">
        <v>2559</v>
      </c>
      <c r="J941" s="141" t="s">
        <v>2560</v>
      </c>
      <c r="K941" s="140">
        <v>-24585</v>
      </c>
      <c r="L941" s="140" t="s">
        <v>2561</v>
      </c>
      <c r="M941" s="141" t="s">
        <v>2324</v>
      </c>
      <c r="N941" s="141"/>
      <c r="O941" s="142" t="s">
        <v>2562</v>
      </c>
      <c r="P941" s="143" t="s">
        <v>2530</v>
      </c>
    </row>
    <row r="942" spans="1:16" ht="13.5" thickBot="1" x14ac:dyDescent="0.25">
      <c r="A942" s="131" t="str">
        <f t="shared" si="84"/>
        <v>BAVM 12 </v>
      </c>
      <c r="B942" s="16" t="str">
        <f t="shared" si="85"/>
        <v>I</v>
      </c>
      <c r="C942" s="131">
        <f t="shared" si="86"/>
        <v>35959.508999999998</v>
      </c>
      <c r="D942" s="12" t="str">
        <f t="shared" si="87"/>
        <v>vis</v>
      </c>
      <c r="E942" s="139">
        <f>VLOOKUP(C942,'Active 1'!C$21:E$973,3,FALSE)</f>
        <v>-29463.03594128745</v>
      </c>
      <c r="F942" s="16" t="s">
        <v>1907</v>
      </c>
      <c r="G942" s="12" t="str">
        <f t="shared" si="88"/>
        <v>35959.509</v>
      </c>
      <c r="H942" s="131">
        <f t="shared" si="89"/>
        <v>-24585</v>
      </c>
      <c r="I942" s="140" t="s">
        <v>2563</v>
      </c>
      <c r="J942" s="141" t="s">
        <v>2564</v>
      </c>
      <c r="K942" s="140">
        <v>-24585</v>
      </c>
      <c r="L942" s="140" t="s">
        <v>2565</v>
      </c>
      <c r="M942" s="141" t="s">
        <v>2324</v>
      </c>
      <c r="N942" s="141"/>
      <c r="O942" s="142" t="s">
        <v>2554</v>
      </c>
      <c r="P942" s="143" t="s">
        <v>2530</v>
      </c>
    </row>
    <row r="943" spans="1:16" ht="13.5" thickBot="1" x14ac:dyDescent="0.25">
      <c r="A943" s="131" t="str">
        <f t="shared" si="84"/>
        <v>BAVM 12 </v>
      </c>
      <c r="B943" s="16" t="str">
        <f t="shared" si="85"/>
        <v>I</v>
      </c>
      <c r="C943" s="131">
        <f t="shared" si="86"/>
        <v>35988.442000000003</v>
      </c>
      <c r="D943" s="12" t="str">
        <f t="shared" si="87"/>
        <v>vis</v>
      </c>
      <c r="E943" s="139">
        <f>VLOOKUP(C943,'Active 1'!C$21:E$973,3,FALSE)</f>
        <v>-29417.032301764029</v>
      </c>
      <c r="F943" s="16" t="s">
        <v>1907</v>
      </c>
      <c r="G943" s="12" t="str">
        <f t="shared" si="88"/>
        <v>35988.442</v>
      </c>
      <c r="H943" s="131">
        <f t="shared" si="89"/>
        <v>-24539</v>
      </c>
      <c r="I943" s="140" t="s">
        <v>2566</v>
      </c>
      <c r="J943" s="141" t="s">
        <v>2567</v>
      </c>
      <c r="K943" s="140">
        <v>-24539</v>
      </c>
      <c r="L943" s="140" t="s">
        <v>2568</v>
      </c>
      <c r="M943" s="141" t="s">
        <v>2324</v>
      </c>
      <c r="N943" s="141"/>
      <c r="O943" s="142" t="s">
        <v>2569</v>
      </c>
      <c r="P943" s="143" t="s">
        <v>2530</v>
      </c>
    </row>
    <row r="944" spans="1:16" ht="13.5" thickBot="1" x14ac:dyDescent="0.25">
      <c r="A944" s="131" t="str">
        <f t="shared" si="84"/>
        <v>BAVM 12 </v>
      </c>
      <c r="B944" s="16" t="str">
        <f t="shared" si="85"/>
        <v>I</v>
      </c>
      <c r="C944" s="131">
        <f t="shared" si="86"/>
        <v>35988.442999999999</v>
      </c>
      <c r="D944" s="12" t="str">
        <f t="shared" si="87"/>
        <v>vis</v>
      </c>
      <c r="E944" s="139">
        <f>VLOOKUP(C944,'Active 1'!C$21:E$973,3,FALSE)</f>
        <v>-29417.030711758176</v>
      </c>
      <c r="F944" s="16" t="s">
        <v>1907</v>
      </c>
      <c r="G944" s="12" t="str">
        <f t="shared" si="88"/>
        <v>35988.443</v>
      </c>
      <c r="H944" s="131">
        <f t="shared" si="89"/>
        <v>-24539</v>
      </c>
      <c r="I944" s="140" t="s">
        <v>2570</v>
      </c>
      <c r="J944" s="141" t="s">
        <v>2571</v>
      </c>
      <c r="K944" s="140">
        <v>-24539</v>
      </c>
      <c r="L944" s="140" t="s">
        <v>2572</v>
      </c>
      <c r="M944" s="141" t="s">
        <v>2324</v>
      </c>
      <c r="N944" s="141"/>
      <c r="O944" s="142" t="s">
        <v>2562</v>
      </c>
      <c r="P944" s="143" t="s">
        <v>2530</v>
      </c>
    </row>
    <row r="945" spans="1:16" ht="13.5" thickBot="1" x14ac:dyDescent="0.25">
      <c r="A945" s="131" t="str">
        <f t="shared" si="84"/>
        <v>BAVM 12 </v>
      </c>
      <c r="B945" s="16" t="str">
        <f t="shared" si="85"/>
        <v>I</v>
      </c>
      <c r="C945" s="131">
        <f t="shared" si="86"/>
        <v>35988.444000000003</v>
      </c>
      <c r="D945" s="12" t="str">
        <f t="shared" si="87"/>
        <v>vis</v>
      </c>
      <c r="E945" s="139">
        <f>VLOOKUP(C945,'Active 1'!C$21:E$973,3,FALSE)</f>
        <v>-29417.029121752312</v>
      </c>
      <c r="F945" s="16" t="s">
        <v>1907</v>
      </c>
      <c r="G945" s="12" t="str">
        <f t="shared" si="88"/>
        <v>35988.444</v>
      </c>
      <c r="H945" s="131">
        <f t="shared" si="89"/>
        <v>-24539</v>
      </c>
      <c r="I945" s="140" t="s">
        <v>2573</v>
      </c>
      <c r="J945" s="141" t="s">
        <v>2574</v>
      </c>
      <c r="K945" s="140">
        <v>-24539</v>
      </c>
      <c r="L945" s="140" t="s">
        <v>2575</v>
      </c>
      <c r="M945" s="141" t="s">
        <v>2324</v>
      </c>
      <c r="N945" s="141"/>
      <c r="O945" s="142" t="s">
        <v>2554</v>
      </c>
      <c r="P945" s="143" t="s">
        <v>2530</v>
      </c>
    </row>
    <row r="946" spans="1:16" ht="13.5" thickBot="1" x14ac:dyDescent="0.25">
      <c r="A946" s="131" t="str">
        <f t="shared" si="84"/>
        <v>BAVM 12 </v>
      </c>
      <c r="B946" s="16" t="str">
        <f t="shared" si="85"/>
        <v>I</v>
      </c>
      <c r="C946" s="131">
        <f t="shared" si="86"/>
        <v>36086.546000000002</v>
      </c>
      <c r="D946" s="12" t="str">
        <f t="shared" si="87"/>
        <v>vis</v>
      </c>
      <c r="E946" s="139">
        <f>VLOOKUP(C946,'Active 1'!C$21:E$973,3,FALSE)</f>
        <v>-29261.046366955863</v>
      </c>
      <c r="F946" s="16" t="s">
        <v>1907</v>
      </c>
      <c r="G946" s="12" t="str">
        <f t="shared" si="88"/>
        <v>36086.546</v>
      </c>
      <c r="H946" s="131">
        <f t="shared" si="89"/>
        <v>-24383</v>
      </c>
      <c r="I946" s="140" t="s">
        <v>2576</v>
      </c>
      <c r="J946" s="141" t="s">
        <v>2577</v>
      </c>
      <c r="K946" s="140">
        <v>-24383</v>
      </c>
      <c r="L946" s="140" t="s">
        <v>2578</v>
      </c>
      <c r="M946" s="141" t="s">
        <v>2324</v>
      </c>
      <c r="N946" s="141"/>
      <c r="O946" s="142" t="s">
        <v>2554</v>
      </c>
      <c r="P946" s="143" t="s">
        <v>2530</v>
      </c>
    </row>
    <row r="947" spans="1:16" ht="13.5" thickBot="1" x14ac:dyDescent="0.25">
      <c r="A947" s="131" t="str">
        <f t="shared" si="84"/>
        <v>BAVM 12 </v>
      </c>
      <c r="B947" s="16" t="str">
        <f t="shared" si="85"/>
        <v>I</v>
      </c>
      <c r="C947" s="131">
        <f t="shared" si="86"/>
        <v>36086.546000000002</v>
      </c>
      <c r="D947" s="12" t="str">
        <f t="shared" si="87"/>
        <v>vis</v>
      </c>
      <c r="E947" s="139">
        <f>VLOOKUP(C947,'Active 1'!C$21:E$973,3,FALSE)</f>
        <v>-29261.046366955863</v>
      </c>
      <c r="F947" s="16" t="s">
        <v>1907</v>
      </c>
      <c r="G947" s="12" t="str">
        <f t="shared" si="88"/>
        <v>36086.546</v>
      </c>
      <c r="H947" s="131">
        <f t="shared" si="89"/>
        <v>-24383</v>
      </c>
      <c r="I947" s="140" t="s">
        <v>2576</v>
      </c>
      <c r="J947" s="141" t="s">
        <v>2577</v>
      </c>
      <c r="K947" s="140">
        <v>-24383</v>
      </c>
      <c r="L947" s="140" t="s">
        <v>2578</v>
      </c>
      <c r="M947" s="141" t="s">
        <v>2324</v>
      </c>
      <c r="N947" s="141"/>
      <c r="O947" s="142" t="s">
        <v>2569</v>
      </c>
      <c r="P947" s="143" t="s">
        <v>2530</v>
      </c>
    </row>
    <row r="948" spans="1:16" ht="13.5" thickBot="1" x14ac:dyDescent="0.25">
      <c r="A948" s="131" t="str">
        <f t="shared" si="84"/>
        <v>BAVM 12 </v>
      </c>
      <c r="B948" s="16" t="str">
        <f t="shared" si="85"/>
        <v>I</v>
      </c>
      <c r="C948" s="131">
        <f t="shared" si="86"/>
        <v>36086.548999999999</v>
      </c>
      <c r="D948" s="12" t="str">
        <f t="shared" si="87"/>
        <v>vis</v>
      </c>
      <c r="E948" s="139">
        <f>VLOOKUP(C948,'Active 1'!C$21:E$973,3,FALSE)</f>
        <v>-29261.041596938288</v>
      </c>
      <c r="F948" s="16" t="s">
        <v>1907</v>
      </c>
      <c r="G948" s="12" t="str">
        <f t="shared" si="88"/>
        <v>36086.549</v>
      </c>
      <c r="H948" s="131">
        <f t="shared" si="89"/>
        <v>-24383</v>
      </c>
      <c r="I948" s="140" t="s">
        <v>2579</v>
      </c>
      <c r="J948" s="141" t="s">
        <v>2580</v>
      </c>
      <c r="K948" s="140">
        <v>-24383</v>
      </c>
      <c r="L948" s="140" t="s">
        <v>2561</v>
      </c>
      <c r="M948" s="141" t="s">
        <v>2324</v>
      </c>
      <c r="N948" s="141"/>
      <c r="O948" s="142" t="s">
        <v>2562</v>
      </c>
      <c r="P948" s="143" t="s">
        <v>2530</v>
      </c>
    </row>
    <row r="949" spans="1:16" ht="13.5" thickBot="1" x14ac:dyDescent="0.25">
      <c r="A949" s="131" t="str">
        <f t="shared" si="84"/>
        <v>BAVM 12 </v>
      </c>
      <c r="B949" s="16" t="str">
        <f t="shared" si="85"/>
        <v>I</v>
      </c>
      <c r="C949" s="131">
        <f t="shared" si="86"/>
        <v>36088.436000000002</v>
      </c>
      <c r="D949" s="12" t="str">
        <f t="shared" si="87"/>
        <v>vis</v>
      </c>
      <c r="E949" s="139">
        <f>VLOOKUP(C949,'Active 1'!C$21:E$973,3,FALSE)</f>
        <v>-29258.041255882028</v>
      </c>
      <c r="F949" s="16" t="s">
        <v>1907</v>
      </c>
      <c r="G949" s="12" t="str">
        <f t="shared" si="88"/>
        <v>36088.436</v>
      </c>
      <c r="H949" s="131">
        <f t="shared" si="89"/>
        <v>-24380</v>
      </c>
      <c r="I949" s="140" t="s">
        <v>2581</v>
      </c>
      <c r="J949" s="141" t="s">
        <v>2582</v>
      </c>
      <c r="K949" s="140">
        <v>-24380</v>
      </c>
      <c r="L949" s="140" t="s">
        <v>2583</v>
      </c>
      <c r="M949" s="141" t="s">
        <v>2324</v>
      </c>
      <c r="N949" s="141"/>
      <c r="O949" s="142" t="s">
        <v>2584</v>
      </c>
      <c r="P949" s="143" t="s">
        <v>2530</v>
      </c>
    </row>
    <row r="950" spans="1:16" ht="13.5" thickBot="1" x14ac:dyDescent="0.25">
      <c r="A950" s="131" t="str">
        <f t="shared" si="84"/>
        <v>BAVM 12 </v>
      </c>
      <c r="B950" s="16" t="str">
        <f t="shared" si="85"/>
        <v>I</v>
      </c>
      <c r="C950" s="131">
        <f t="shared" si="86"/>
        <v>36100.383000000002</v>
      </c>
      <c r="D950" s="12" t="str">
        <f t="shared" si="87"/>
        <v>vis</v>
      </c>
      <c r="E950" s="139">
        <f>VLOOKUP(C950,'Active 1'!C$21:E$973,3,FALSE)</f>
        <v>-29239.045455882504</v>
      </c>
      <c r="F950" s="16" t="s">
        <v>1907</v>
      </c>
      <c r="G950" s="12" t="str">
        <f t="shared" si="88"/>
        <v>36100.383</v>
      </c>
      <c r="H950" s="131">
        <f t="shared" si="89"/>
        <v>-24361</v>
      </c>
      <c r="I950" s="140" t="s">
        <v>2585</v>
      </c>
      <c r="J950" s="141" t="s">
        <v>2586</v>
      </c>
      <c r="K950" s="140">
        <v>-24361</v>
      </c>
      <c r="L950" s="140" t="s">
        <v>2545</v>
      </c>
      <c r="M950" s="141" t="s">
        <v>2324</v>
      </c>
      <c r="N950" s="141"/>
      <c r="O950" s="142" t="s">
        <v>2562</v>
      </c>
      <c r="P950" s="143" t="s">
        <v>2530</v>
      </c>
    </row>
    <row r="951" spans="1:16" ht="13.5" thickBot="1" x14ac:dyDescent="0.25">
      <c r="A951" s="131" t="str">
        <f t="shared" si="84"/>
        <v>BAVM 12 </v>
      </c>
      <c r="B951" s="16" t="str">
        <f t="shared" si="85"/>
        <v>I</v>
      </c>
      <c r="C951" s="131">
        <f t="shared" si="86"/>
        <v>36100.383999999998</v>
      </c>
      <c r="D951" s="12" t="str">
        <f t="shared" si="87"/>
        <v>vis</v>
      </c>
      <c r="E951" s="139">
        <f>VLOOKUP(C951,'Active 1'!C$21:E$973,3,FALSE)</f>
        <v>-29239.043865876651</v>
      </c>
      <c r="F951" s="16" t="s">
        <v>1907</v>
      </c>
      <c r="G951" s="12" t="str">
        <f t="shared" si="88"/>
        <v>36100.384</v>
      </c>
      <c r="H951" s="131">
        <f t="shared" si="89"/>
        <v>-24361</v>
      </c>
      <c r="I951" s="140" t="s">
        <v>2587</v>
      </c>
      <c r="J951" s="141" t="s">
        <v>2588</v>
      </c>
      <c r="K951" s="140">
        <v>-24361</v>
      </c>
      <c r="L951" s="140" t="s">
        <v>2589</v>
      </c>
      <c r="M951" s="141" t="s">
        <v>2324</v>
      </c>
      <c r="N951" s="141"/>
      <c r="O951" s="142" t="s">
        <v>2529</v>
      </c>
      <c r="P951" s="143" t="s">
        <v>2530</v>
      </c>
    </row>
    <row r="952" spans="1:16" ht="13.5" thickBot="1" x14ac:dyDescent="0.25">
      <c r="A952" s="131" t="str">
        <f t="shared" si="84"/>
        <v>BAVM 12 </v>
      </c>
      <c r="B952" s="16" t="str">
        <f t="shared" si="85"/>
        <v>I</v>
      </c>
      <c r="C952" s="131">
        <f t="shared" si="86"/>
        <v>36100.385000000002</v>
      </c>
      <c r="D952" s="12" t="str">
        <f t="shared" si="87"/>
        <v>vis</v>
      </c>
      <c r="E952" s="139">
        <f>VLOOKUP(C952,'Active 1'!C$21:E$973,3,FALSE)</f>
        <v>-29239.042275870786</v>
      </c>
      <c r="F952" s="16" t="s">
        <v>1907</v>
      </c>
      <c r="G952" s="12" t="str">
        <f t="shared" si="88"/>
        <v>36100.385</v>
      </c>
      <c r="H952" s="131">
        <f t="shared" si="89"/>
        <v>-24361</v>
      </c>
      <c r="I952" s="140" t="s">
        <v>2590</v>
      </c>
      <c r="J952" s="141" t="s">
        <v>2591</v>
      </c>
      <c r="K952" s="140">
        <v>-24361</v>
      </c>
      <c r="L952" s="140" t="s">
        <v>2561</v>
      </c>
      <c r="M952" s="141" t="s">
        <v>2324</v>
      </c>
      <c r="N952" s="141"/>
      <c r="O952" s="142" t="s">
        <v>2584</v>
      </c>
      <c r="P952" s="143" t="s">
        <v>2530</v>
      </c>
    </row>
    <row r="953" spans="1:16" ht="13.5" thickBot="1" x14ac:dyDescent="0.25">
      <c r="A953" s="131" t="str">
        <f t="shared" si="84"/>
        <v>BAVM 12 </v>
      </c>
      <c r="B953" s="16" t="str">
        <f t="shared" si="85"/>
        <v>I</v>
      </c>
      <c r="C953" s="131">
        <f t="shared" si="86"/>
        <v>36132.455999999998</v>
      </c>
      <c r="D953" s="12" t="str">
        <f t="shared" si="87"/>
        <v>vis</v>
      </c>
      <c r="E953" s="139">
        <f>VLOOKUP(C953,'Active 1'!C$21:E$973,3,FALSE)</f>
        <v>-29188.0491979613</v>
      </c>
      <c r="F953" s="16" t="s">
        <v>1907</v>
      </c>
      <c r="G953" s="12" t="str">
        <f t="shared" si="88"/>
        <v>36132.456</v>
      </c>
      <c r="H953" s="131">
        <f t="shared" si="89"/>
        <v>-24310</v>
      </c>
      <c r="I953" s="140" t="s">
        <v>2592</v>
      </c>
      <c r="J953" s="141" t="s">
        <v>2593</v>
      </c>
      <c r="K953" s="140">
        <v>-24310</v>
      </c>
      <c r="L953" s="140" t="s">
        <v>2594</v>
      </c>
      <c r="M953" s="141" t="s">
        <v>2324</v>
      </c>
      <c r="N953" s="141"/>
      <c r="O953" s="142" t="s">
        <v>2562</v>
      </c>
      <c r="P953" s="143" t="s">
        <v>2530</v>
      </c>
    </row>
    <row r="954" spans="1:16" ht="13.5" thickBot="1" x14ac:dyDescent="0.25">
      <c r="A954" s="131" t="str">
        <f t="shared" si="84"/>
        <v>BAVM 12 </v>
      </c>
      <c r="B954" s="16" t="str">
        <f t="shared" si="85"/>
        <v>I</v>
      </c>
      <c r="C954" s="131">
        <f t="shared" si="86"/>
        <v>36132.459000000003</v>
      </c>
      <c r="D954" s="12" t="str">
        <f t="shared" si="87"/>
        <v>vis</v>
      </c>
      <c r="E954" s="139">
        <f>VLOOKUP(C954,'Active 1'!C$21:E$973,3,FALSE)</f>
        <v>-29188.044427943714</v>
      </c>
      <c r="F954" s="16" t="s">
        <v>1907</v>
      </c>
      <c r="G954" s="12" t="str">
        <f t="shared" si="88"/>
        <v>36132.459</v>
      </c>
      <c r="H954" s="131">
        <f t="shared" si="89"/>
        <v>-24310</v>
      </c>
      <c r="I954" s="140" t="s">
        <v>2595</v>
      </c>
      <c r="J954" s="141" t="s">
        <v>2596</v>
      </c>
      <c r="K954" s="140">
        <v>-24310</v>
      </c>
      <c r="L954" s="140" t="s">
        <v>2589</v>
      </c>
      <c r="M954" s="141" t="s">
        <v>2324</v>
      </c>
      <c r="N954" s="141"/>
      <c r="O954" s="142" t="s">
        <v>2569</v>
      </c>
      <c r="P954" s="143" t="s">
        <v>2530</v>
      </c>
    </row>
    <row r="955" spans="1:16" ht="13.5" thickBot="1" x14ac:dyDescent="0.25">
      <c r="A955" s="131" t="str">
        <f t="shared" si="84"/>
        <v>BAVM 12 </v>
      </c>
      <c r="B955" s="16" t="str">
        <f t="shared" si="85"/>
        <v>I</v>
      </c>
      <c r="C955" s="131">
        <f t="shared" si="86"/>
        <v>36132.462</v>
      </c>
      <c r="D955" s="12" t="str">
        <f t="shared" si="87"/>
        <v>vis</v>
      </c>
      <c r="E955" s="139">
        <f>VLOOKUP(C955,'Active 1'!C$21:E$973,3,FALSE)</f>
        <v>-29188.039657926143</v>
      </c>
      <c r="F955" s="16" t="s">
        <v>1907</v>
      </c>
      <c r="G955" s="12" t="str">
        <f t="shared" si="88"/>
        <v>36132.462</v>
      </c>
      <c r="H955" s="131">
        <f t="shared" si="89"/>
        <v>-24310</v>
      </c>
      <c r="I955" s="140" t="s">
        <v>2597</v>
      </c>
      <c r="J955" s="141" t="s">
        <v>2598</v>
      </c>
      <c r="K955" s="140">
        <v>-24310</v>
      </c>
      <c r="L955" s="140" t="s">
        <v>2599</v>
      </c>
      <c r="M955" s="141" t="s">
        <v>2324</v>
      </c>
      <c r="N955" s="141"/>
      <c r="O955" s="142" t="s">
        <v>2554</v>
      </c>
      <c r="P955" s="143" t="s">
        <v>2530</v>
      </c>
    </row>
    <row r="956" spans="1:16" ht="13.5" thickBot="1" x14ac:dyDescent="0.25">
      <c r="A956" s="131" t="str">
        <f t="shared" si="84"/>
        <v>BAVM 12 </v>
      </c>
      <c r="B956" s="16" t="str">
        <f t="shared" si="85"/>
        <v>I</v>
      </c>
      <c r="C956" s="131">
        <f t="shared" si="86"/>
        <v>36166.421000000002</v>
      </c>
      <c r="D956" s="12" t="str">
        <f t="shared" si="87"/>
        <v>vis</v>
      </c>
      <c r="E956" s="139">
        <f>VLOOKUP(C956,'Active 1'!C$21:E$973,3,FALSE)</f>
        <v>-29134.044648954532</v>
      </c>
      <c r="F956" s="16" t="s">
        <v>1907</v>
      </c>
      <c r="G956" s="12" t="str">
        <f t="shared" si="88"/>
        <v>36166.421</v>
      </c>
      <c r="H956" s="131">
        <f t="shared" si="89"/>
        <v>-24256</v>
      </c>
      <c r="I956" s="140" t="s">
        <v>2600</v>
      </c>
      <c r="J956" s="141" t="s">
        <v>2601</v>
      </c>
      <c r="K956" s="140">
        <v>-24256</v>
      </c>
      <c r="L956" s="140" t="s">
        <v>2589</v>
      </c>
      <c r="M956" s="141" t="s">
        <v>2324</v>
      </c>
      <c r="N956" s="141"/>
      <c r="O956" s="142" t="s">
        <v>2584</v>
      </c>
      <c r="P956" s="143" t="s">
        <v>2530</v>
      </c>
    </row>
    <row r="957" spans="1:16" ht="13.5" thickBot="1" x14ac:dyDescent="0.25">
      <c r="A957" s="131" t="str">
        <f t="shared" si="84"/>
        <v>BAVM 12 </v>
      </c>
      <c r="B957" s="16" t="str">
        <f t="shared" si="85"/>
        <v>I</v>
      </c>
      <c r="C957" s="131">
        <f t="shared" si="86"/>
        <v>36166.421000000002</v>
      </c>
      <c r="D957" s="12" t="str">
        <f t="shared" si="87"/>
        <v>vis</v>
      </c>
      <c r="E957" s="139">
        <f>VLOOKUP(C957,'Active 1'!C$21:E$973,3,FALSE)</f>
        <v>-29134.044648954532</v>
      </c>
      <c r="F957" s="16" t="s">
        <v>1907</v>
      </c>
      <c r="G957" s="12" t="str">
        <f t="shared" si="88"/>
        <v>36166.421</v>
      </c>
      <c r="H957" s="131">
        <f t="shared" si="89"/>
        <v>-24256</v>
      </c>
      <c r="I957" s="140" t="s">
        <v>2600</v>
      </c>
      <c r="J957" s="141" t="s">
        <v>2601</v>
      </c>
      <c r="K957" s="140">
        <v>-24256</v>
      </c>
      <c r="L957" s="140" t="s">
        <v>2589</v>
      </c>
      <c r="M957" s="141" t="s">
        <v>2324</v>
      </c>
      <c r="N957" s="141"/>
      <c r="O957" s="142" t="s">
        <v>2562</v>
      </c>
      <c r="P957" s="143" t="s">
        <v>2530</v>
      </c>
    </row>
    <row r="958" spans="1:16" ht="13.5" thickBot="1" x14ac:dyDescent="0.25">
      <c r="A958" s="131" t="str">
        <f t="shared" si="84"/>
        <v>BAVM 12 </v>
      </c>
      <c r="B958" s="16" t="str">
        <f t="shared" si="85"/>
        <v>I</v>
      </c>
      <c r="C958" s="131">
        <f t="shared" si="86"/>
        <v>36166.423000000003</v>
      </c>
      <c r="D958" s="12" t="str">
        <f t="shared" si="87"/>
        <v>vis</v>
      </c>
      <c r="E958" s="139">
        <f>VLOOKUP(C958,'Active 1'!C$21:E$973,3,FALSE)</f>
        <v>-29134.041468942811</v>
      </c>
      <c r="F958" s="16" t="s">
        <v>1907</v>
      </c>
      <c r="G958" s="12" t="str">
        <f t="shared" si="88"/>
        <v>36166.423</v>
      </c>
      <c r="H958" s="131">
        <f t="shared" si="89"/>
        <v>-24256</v>
      </c>
      <c r="I958" s="140" t="s">
        <v>2602</v>
      </c>
      <c r="J958" s="141" t="s">
        <v>2603</v>
      </c>
      <c r="K958" s="140">
        <v>-24256</v>
      </c>
      <c r="L958" s="140" t="s">
        <v>2583</v>
      </c>
      <c r="M958" s="141" t="s">
        <v>2324</v>
      </c>
      <c r="N958" s="141"/>
      <c r="O958" s="142" t="s">
        <v>2604</v>
      </c>
      <c r="P958" s="143" t="s">
        <v>2530</v>
      </c>
    </row>
    <row r="959" spans="1:16" ht="13.5" thickBot="1" x14ac:dyDescent="0.25">
      <c r="A959" s="131" t="str">
        <f t="shared" si="84"/>
        <v>BAVM 12 </v>
      </c>
      <c r="B959" s="16" t="str">
        <f t="shared" si="85"/>
        <v>I</v>
      </c>
      <c r="C959" s="131">
        <f t="shared" si="86"/>
        <v>36173.341</v>
      </c>
      <c r="D959" s="12" t="str">
        <f t="shared" si="87"/>
        <v>vis</v>
      </c>
      <c r="E959" s="139">
        <f>VLOOKUP(C959,'Active 1'!C$21:E$973,3,FALSE)</f>
        <v>-29123.041808409067</v>
      </c>
      <c r="F959" s="16" t="s">
        <v>1907</v>
      </c>
      <c r="G959" s="12" t="str">
        <f t="shared" si="88"/>
        <v>36173.341</v>
      </c>
      <c r="H959" s="131">
        <f t="shared" si="89"/>
        <v>-24245</v>
      </c>
      <c r="I959" s="140" t="s">
        <v>2605</v>
      </c>
      <c r="J959" s="141" t="s">
        <v>2606</v>
      </c>
      <c r="K959" s="140">
        <v>-24245</v>
      </c>
      <c r="L959" s="140" t="s">
        <v>2583</v>
      </c>
      <c r="M959" s="141" t="s">
        <v>2324</v>
      </c>
      <c r="N959" s="141"/>
      <c r="O959" s="142" t="s">
        <v>2584</v>
      </c>
      <c r="P959" s="143" t="s">
        <v>2530</v>
      </c>
    </row>
    <row r="960" spans="1:16" ht="13.5" thickBot="1" x14ac:dyDescent="0.25">
      <c r="A960" s="131" t="str">
        <f t="shared" si="84"/>
        <v>BAVM 12 </v>
      </c>
      <c r="B960" s="16" t="str">
        <f t="shared" si="85"/>
        <v>I</v>
      </c>
      <c r="C960" s="131">
        <f t="shared" si="86"/>
        <v>36173.341</v>
      </c>
      <c r="D960" s="12" t="str">
        <f t="shared" si="87"/>
        <v>vis</v>
      </c>
      <c r="E960" s="139">
        <f>VLOOKUP(C960,'Active 1'!C$21:E$973,3,FALSE)</f>
        <v>-29123.041808409067</v>
      </c>
      <c r="F960" s="16" t="s">
        <v>1907</v>
      </c>
      <c r="G960" s="12" t="str">
        <f t="shared" si="88"/>
        <v>36173.341</v>
      </c>
      <c r="H960" s="131">
        <f t="shared" si="89"/>
        <v>-24245</v>
      </c>
      <c r="I960" s="140" t="s">
        <v>2605</v>
      </c>
      <c r="J960" s="141" t="s">
        <v>2606</v>
      </c>
      <c r="K960" s="140">
        <v>-24245</v>
      </c>
      <c r="L960" s="140" t="s">
        <v>2583</v>
      </c>
      <c r="M960" s="141" t="s">
        <v>2324</v>
      </c>
      <c r="N960" s="141"/>
      <c r="O960" s="142" t="s">
        <v>2604</v>
      </c>
      <c r="P960" s="143" t="s">
        <v>2530</v>
      </c>
    </row>
    <row r="961" spans="1:16" ht="13.5" thickBot="1" x14ac:dyDescent="0.25">
      <c r="A961" s="131" t="str">
        <f t="shared" si="84"/>
        <v>BAVM 12 </v>
      </c>
      <c r="B961" s="16" t="str">
        <f t="shared" si="85"/>
        <v>I</v>
      </c>
      <c r="C961" s="131">
        <f t="shared" si="86"/>
        <v>36173.341999999997</v>
      </c>
      <c r="D961" s="12" t="str">
        <f t="shared" si="87"/>
        <v>vis</v>
      </c>
      <c r="E961" s="139">
        <f>VLOOKUP(C961,'Active 1'!C$21:E$973,3,FALSE)</f>
        <v>-29123.040218403214</v>
      </c>
      <c r="F961" s="16" t="s">
        <v>1907</v>
      </c>
      <c r="G961" s="12" t="str">
        <f t="shared" si="88"/>
        <v>36173.342</v>
      </c>
      <c r="H961" s="131">
        <f t="shared" si="89"/>
        <v>-24245</v>
      </c>
      <c r="I961" s="140" t="s">
        <v>2607</v>
      </c>
      <c r="J961" s="141" t="s">
        <v>2608</v>
      </c>
      <c r="K961" s="140">
        <v>-24245</v>
      </c>
      <c r="L961" s="140" t="s">
        <v>2599</v>
      </c>
      <c r="M961" s="141" t="s">
        <v>2324</v>
      </c>
      <c r="N961" s="141"/>
      <c r="O961" s="142" t="s">
        <v>2609</v>
      </c>
      <c r="P961" s="143" t="s">
        <v>2530</v>
      </c>
    </row>
    <row r="962" spans="1:16" ht="13.5" thickBot="1" x14ac:dyDescent="0.25">
      <c r="A962" s="131" t="str">
        <f t="shared" si="84"/>
        <v>BAVM 12 </v>
      </c>
      <c r="B962" s="16" t="str">
        <f t="shared" si="85"/>
        <v>I</v>
      </c>
      <c r="C962" s="131">
        <f t="shared" si="86"/>
        <v>36173.343000000001</v>
      </c>
      <c r="D962" s="12" t="str">
        <f t="shared" si="87"/>
        <v>vis</v>
      </c>
      <c r="E962" s="139">
        <f>VLOOKUP(C962,'Active 1'!C$21:E$973,3,FALSE)</f>
        <v>-29123.038628397346</v>
      </c>
      <c r="F962" s="16" t="s">
        <v>1907</v>
      </c>
      <c r="G962" s="12" t="str">
        <f t="shared" si="88"/>
        <v>36173.343</v>
      </c>
      <c r="H962" s="131">
        <f t="shared" si="89"/>
        <v>-24245</v>
      </c>
      <c r="I962" s="140" t="s">
        <v>2610</v>
      </c>
      <c r="J962" s="141" t="s">
        <v>2611</v>
      </c>
      <c r="K962" s="140">
        <v>-24245</v>
      </c>
      <c r="L962" s="140" t="s">
        <v>2565</v>
      </c>
      <c r="M962" s="141" t="s">
        <v>2324</v>
      </c>
      <c r="N962" s="141"/>
      <c r="O962" s="142" t="s">
        <v>2562</v>
      </c>
      <c r="P962" s="143" t="s">
        <v>2530</v>
      </c>
    </row>
    <row r="963" spans="1:16" ht="13.5" thickBot="1" x14ac:dyDescent="0.25">
      <c r="A963" s="131" t="str">
        <f t="shared" si="84"/>
        <v>BAVM 13 </v>
      </c>
      <c r="B963" s="16" t="str">
        <f t="shared" si="85"/>
        <v>I</v>
      </c>
      <c r="C963" s="131">
        <f t="shared" si="86"/>
        <v>36410.442999999999</v>
      </c>
      <c r="D963" s="12" t="str">
        <f t="shared" si="87"/>
        <v>vis</v>
      </c>
      <c r="E963" s="139">
        <f>VLOOKUP(C963,'Active 1'!C$21:E$973,3,FALSE)</f>
        <v>-28746.048239187767</v>
      </c>
      <c r="F963" s="16" t="s">
        <v>1907</v>
      </c>
      <c r="G963" s="12" t="str">
        <f t="shared" si="88"/>
        <v>36410.443</v>
      </c>
      <c r="H963" s="131">
        <f t="shared" si="89"/>
        <v>-23868</v>
      </c>
      <c r="I963" s="140" t="s">
        <v>2612</v>
      </c>
      <c r="J963" s="141" t="s">
        <v>2613</v>
      </c>
      <c r="K963" s="140">
        <v>-23868</v>
      </c>
      <c r="L963" s="140" t="s">
        <v>2561</v>
      </c>
      <c r="M963" s="141" t="s">
        <v>2324</v>
      </c>
      <c r="N963" s="141"/>
      <c r="O963" s="142" t="s">
        <v>2562</v>
      </c>
      <c r="P963" s="143" t="s">
        <v>2614</v>
      </c>
    </row>
    <row r="964" spans="1:16" ht="13.5" thickBot="1" x14ac:dyDescent="0.25">
      <c r="A964" s="131" t="str">
        <f t="shared" si="84"/>
        <v>BAVM 13 </v>
      </c>
      <c r="B964" s="16" t="str">
        <f t="shared" si="85"/>
        <v>I</v>
      </c>
      <c r="C964" s="131">
        <f t="shared" si="86"/>
        <v>36410.445</v>
      </c>
      <c r="D964" s="12" t="str">
        <f t="shared" si="87"/>
        <v>vis</v>
      </c>
      <c r="E964" s="139">
        <f>VLOOKUP(C964,'Active 1'!C$21:E$973,3,FALSE)</f>
        <v>-28746.045059176045</v>
      </c>
      <c r="F964" s="16" t="s">
        <v>1907</v>
      </c>
      <c r="G964" s="12" t="str">
        <f t="shared" si="88"/>
        <v>36410.445</v>
      </c>
      <c r="H964" s="131">
        <f t="shared" si="89"/>
        <v>-23868</v>
      </c>
      <c r="I964" s="140" t="s">
        <v>2615</v>
      </c>
      <c r="J964" s="141" t="s">
        <v>2616</v>
      </c>
      <c r="K964" s="140">
        <v>-23868</v>
      </c>
      <c r="L964" s="140" t="s">
        <v>2599</v>
      </c>
      <c r="M964" s="141" t="s">
        <v>2324</v>
      </c>
      <c r="N964" s="141"/>
      <c r="O964" s="142" t="s">
        <v>2554</v>
      </c>
      <c r="P964" s="143" t="s">
        <v>2614</v>
      </c>
    </row>
    <row r="965" spans="1:16" ht="13.5" thickBot="1" x14ac:dyDescent="0.25">
      <c r="A965" s="131" t="str">
        <f t="shared" si="84"/>
        <v>BAVM 13 </v>
      </c>
      <c r="B965" s="16" t="str">
        <f t="shared" si="85"/>
        <v>I</v>
      </c>
      <c r="C965" s="131">
        <f t="shared" si="86"/>
        <v>36449.445</v>
      </c>
      <c r="D965" s="12" t="str">
        <f t="shared" si="87"/>
        <v>vis</v>
      </c>
      <c r="E965" s="139">
        <f>VLOOKUP(C965,'Active 1'!C$21:E$973,3,FALSE)</f>
        <v>-28684.034830668355</v>
      </c>
      <c r="F965" s="16" t="s">
        <v>1907</v>
      </c>
      <c r="G965" s="12" t="str">
        <f t="shared" si="88"/>
        <v>36449.445</v>
      </c>
      <c r="H965" s="131">
        <f t="shared" si="89"/>
        <v>-23806</v>
      </c>
      <c r="I965" s="140" t="s">
        <v>2617</v>
      </c>
      <c r="J965" s="141" t="s">
        <v>2618</v>
      </c>
      <c r="K965" s="140">
        <v>-23806</v>
      </c>
      <c r="L965" s="140" t="s">
        <v>2619</v>
      </c>
      <c r="M965" s="141" t="s">
        <v>2324</v>
      </c>
      <c r="N965" s="141"/>
      <c r="O965" s="142" t="s">
        <v>2554</v>
      </c>
      <c r="P965" s="143" t="s">
        <v>2614</v>
      </c>
    </row>
    <row r="966" spans="1:16" ht="13.5" thickBot="1" x14ac:dyDescent="0.25">
      <c r="A966" s="131" t="str">
        <f t="shared" si="84"/>
        <v>BAVM 13 </v>
      </c>
      <c r="B966" s="16" t="str">
        <f t="shared" si="85"/>
        <v>I</v>
      </c>
      <c r="C966" s="131">
        <f t="shared" si="86"/>
        <v>36449.447999999997</v>
      </c>
      <c r="D966" s="12" t="str">
        <f t="shared" si="87"/>
        <v>vis</v>
      </c>
      <c r="E966" s="139">
        <f>VLOOKUP(C966,'Active 1'!C$21:E$973,3,FALSE)</f>
        <v>-28684.030060650781</v>
      </c>
      <c r="F966" s="16" t="s">
        <v>1907</v>
      </c>
      <c r="G966" s="12" t="str">
        <f t="shared" si="88"/>
        <v>36449.448</v>
      </c>
      <c r="H966" s="131">
        <f t="shared" si="89"/>
        <v>-23806</v>
      </c>
      <c r="I966" s="140" t="s">
        <v>2620</v>
      </c>
      <c r="J966" s="141" t="s">
        <v>2621</v>
      </c>
      <c r="K966" s="140">
        <v>-23806</v>
      </c>
      <c r="L966" s="140" t="s">
        <v>2622</v>
      </c>
      <c r="M966" s="141" t="s">
        <v>2324</v>
      </c>
      <c r="N966" s="141"/>
      <c r="O966" s="142" t="s">
        <v>2604</v>
      </c>
      <c r="P966" s="143" t="s">
        <v>2614</v>
      </c>
    </row>
    <row r="967" spans="1:16" ht="13.5" thickBot="1" x14ac:dyDescent="0.25">
      <c r="A967" s="131" t="str">
        <f t="shared" si="84"/>
        <v>BAVM 13 </v>
      </c>
      <c r="B967" s="16" t="str">
        <f t="shared" si="85"/>
        <v>I</v>
      </c>
      <c r="C967" s="131">
        <f t="shared" si="86"/>
        <v>36459.504999999997</v>
      </c>
      <c r="D967" s="12" t="str">
        <f t="shared" si="87"/>
        <v>vis</v>
      </c>
      <c r="E967" s="139">
        <f>VLOOKUP(C967,'Active 1'!C$21:E$973,3,FALSE)</f>
        <v>-28668.039371725092</v>
      </c>
      <c r="F967" s="16" t="s">
        <v>1907</v>
      </c>
      <c r="G967" s="12" t="str">
        <f t="shared" si="88"/>
        <v>36459.505</v>
      </c>
      <c r="H967" s="131">
        <f t="shared" si="89"/>
        <v>-23790</v>
      </c>
      <c r="I967" s="140" t="s">
        <v>2623</v>
      </c>
      <c r="J967" s="141" t="s">
        <v>2624</v>
      </c>
      <c r="K967" s="140">
        <v>-23790</v>
      </c>
      <c r="L967" s="140" t="s">
        <v>2572</v>
      </c>
      <c r="M967" s="141" t="s">
        <v>2324</v>
      </c>
      <c r="N967" s="141"/>
      <c r="O967" s="142" t="s">
        <v>2554</v>
      </c>
      <c r="P967" s="143" t="s">
        <v>2614</v>
      </c>
    </row>
    <row r="968" spans="1:16" ht="13.5" thickBot="1" x14ac:dyDescent="0.25">
      <c r="A968" s="131" t="str">
        <f t="shared" si="84"/>
        <v>BAVM 13 </v>
      </c>
      <c r="B968" s="16" t="str">
        <f t="shared" si="85"/>
        <v>I</v>
      </c>
      <c r="C968" s="131">
        <f t="shared" si="86"/>
        <v>36459.504999999997</v>
      </c>
      <c r="D968" s="12" t="str">
        <f t="shared" si="87"/>
        <v>vis</v>
      </c>
      <c r="E968" s="139">
        <f>VLOOKUP(C968,'Active 1'!C$21:E$973,3,FALSE)</f>
        <v>-28668.039371725092</v>
      </c>
      <c r="F968" s="16" t="s">
        <v>1907</v>
      </c>
      <c r="G968" s="12" t="str">
        <f t="shared" si="88"/>
        <v>36459.505</v>
      </c>
      <c r="H968" s="131">
        <f t="shared" si="89"/>
        <v>-23790</v>
      </c>
      <c r="I968" s="140" t="s">
        <v>2623</v>
      </c>
      <c r="J968" s="141" t="s">
        <v>2624</v>
      </c>
      <c r="K968" s="140">
        <v>-23790</v>
      </c>
      <c r="L968" s="140" t="s">
        <v>2572</v>
      </c>
      <c r="M968" s="141" t="s">
        <v>2324</v>
      </c>
      <c r="N968" s="141"/>
      <c r="O968" s="142" t="s">
        <v>2569</v>
      </c>
      <c r="P968" s="143" t="s">
        <v>2614</v>
      </c>
    </row>
    <row r="969" spans="1:16" ht="13.5" thickBot="1" x14ac:dyDescent="0.25">
      <c r="A969" s="131" t="str">
        <f t="shared" si="84"/>
        <v>BAVM 13 </v>
      </c>
      <c r="B969" s="16" t="str">
        <f t="shared" si="85"/>
        <v>I</v>
      </c>
      <c r="C969" s="131">
        <f t="shared" si="86"/>
        <v>36474.597999999998</v>
      </c>
      <c r="D969" s="12" t="str">
        <f t="shared" si="87"/>
        <v>vis</v>
      </c>
      <c r="E969" s="139">
        <f>VLOOKUP(C969,'Active 1'!C$21:E$973,3,FALSE)</f>
        <v>-28644.041413292613</v>
      </c>
      <c r="F969" s="16" t="s">
        <v>1907</v>
      </c>
      <c r="G969" s="12" t="str">
        <f t="shared" si="88"/>
        <v>36474.598</v>
      </c>
      <c r="H969" s="131">
        <f t="shared" si="89"/>
        <v>-23766</v>
      </c>
      <c r="I969" s="140" t="s">
        <v>2625</v>
      </c>
      <c r="J969" s="141" t="s">
        <v>2626</v>
      </c>
      <c r="K969" s="140">
        <v>-23766</v>
      </c>
      <c r="L969" s="140" t="s">
        <v>2568</v>
      </c>
      <c r="M969" s="141" t="s">
        <v>2324</v>
      </c>
      <c r="N969" s="141"/>
      <c r="O969" s="142" t="s">
        <v>2584</v>
      </c>
      <c r="P969" s="143" t="s">
        <v>2614</v>
      </c>
    </row>
    <row r="970" spans="1:16" ht="13.5" thickBot="1" x14ac:dyDescent="0.25">
      <c r="A970" s="131" t="str">
        <f t="shared" si="84"/>
        <v>BAVM 13 </v>
      </c>
      <c r="B970" s="16" t="str">
        <f t="shared" si="85"/>
        <v>I</v>
      </c>
      <c r="C970" s="131">
        <f t="shared" si="86"/>
        <v>36817.368000000002</v>
      </c>
      <c r="D970" s="12" t="str">
        <f t="shared" si="87"/>
        <v>vis</v>
      </c>
      <c r="E970" s="139">
        <f>VLOOKUP(C970,'Active 1'!C$21:E$973,3,FALSE)</f>
        <v>-28099.03510494436</v>
      </c>
      <c r="F970" s="16" t="s">
        <v>1907</v>
      </c>
      <c r="G970" s="12" t="str">
        <f t="shared" si="88"/>
        <v>36817.368</v>
      </c>
      <c r="H970" s="131">
        <f t="shared" si="89"/>
        <v>-23221</v>
      </c>
      <c r="I970" s="140" t="s">
        <v>2627</v>
      </c>
      <c r="J970" s="141" t="s">
        <v>2628</v>
      </c>
      <c r="K970" s="140">
        <v>-23221</v>
      </c>
      <c r="L970" s="140" t="s">
        <v>2622</v>
      </c>
      <c r="M970" s="141" t="s">
        <v>2324</v>
      </c>
      <c r="N970" s="141"/>
      <c r="O970" s="142" t="s">
        <v>2584</v>
      </c>
      <c r="P970" s="143" t="s">
        <v>2614</v>
      </c>
    </row>
    <row r="971" spans="1:16" ht="13.5" thickBot="1" x14ac:dyDescent="0.25">
      <c r="A971" s="131" t="str">
        <f t="shared" ref="A971:A1034" si="90">P971</f>
        <v>BAVM 13 </v>
      </c>
      <c r="B971" s="16" t="str">
        <f t="shared" ref="B971:B1034" si="91">IF(H971=INT(H971),"I","II")</f>
        <v>I</v>
      </c>
      <c r="C971" s="131">
        <f t="shared" ref="C971:C1034" si="92">1*G971</f>
        <v>36851.328999999998</v>
      </c>
      <c r="D971" s="12" t="str">
        <f t="shared" ref="D971:D1034" si="93">VLOOKUP(F971,I$1:J$5,2,FALSE)</f>
        <v>vis</v>
      </c>
      <c r="E971" s="139">
        <f>VLOOKUP(C971,'Active 1'!C$21:E$973,3,FALSE)</f>
        <v>-28045.036915961042</v>
      </c>
      <c r="F971" s="16" t="s">
        <v>1907</v>
      </c>
      <c r="G971" s="12" t="str">
        <f t="shared" ref="G971:G1034" si="94">MID(I971,3,LEN(I971)-3)</f>
        <v>36851.329</v>
      </c>
      <c r="H971" s="131">
        <f t="shared" ref="H971:H1034" si="95">1*K971</f>
        <v>-23167</v>
      </c>
      <c r="I971" s="140" t="s">
        <v>2629</v>
      </c>
      <c r="J971" s="141" t="s">
        <v>2630</v>
      </c>
      <c r="K971" s="140">
        <v>-23167</v>
      </c>
      <c r="L971" s="140" t="s">
        <v>2622</v>
      </c>
      <c r="M971" s="141" t="s">
        <v>2324</v>
      </c>
      <c r="N971" s="141"/>
      <c r="O971" s="142" t="s">
        <v>2584</v>
      </c>
      <c r="P971" s="143" t="s">
        <v>2614</v>
      </c>
    </row>
    <row r="972" spans="1:16" ht="13.5" thickBot="1" x14ac:dyDescent="0.25">
      <c r="A972" s="131" t="str">
        <f t="shared" si="90"/>
        <v>BAVM 13 </v>
      </c>
      <c r="B972" s="16" t="str">
        <f t="shared" si="91"/>
        <v>I</v>
      </c>
      <c r="C972" s="131">
        <f t="shared" si="92"/>
        <v>36868.315999999999</v>
      </c>
      <c r="D972" s="12" t="str">
        <f t="shared" si="93"/>
        <v>vis</v>
      </c>
      <c r="E972" s="139">
        <f>VLOOKUP(C972,'Active 1'!C$21:E$973,3,FALSE)</f>
        <v>-28018.027486431292</v>
      </c>
      <c r="F972" s="16" t="s">
        <v>1907</v>
      </c>
      <c r="G972" s="12" t="str">
        <f t="shared" si="94"/>
        <v>36868.316</v>
      </c>
      <c r="H972" s="131">
        <f t="shared" si="95"/>
        <v>-23140</v>
      </c>
      <c r="I972" s="140" t="s">
        <v>2631</v>
      </c>
      <c r="J972" s="141" t="s">
        <v>2632</v>
      </c>
      <c r="K972" s="140">
        <v>-23140</v>
      </c>
      <c r="L972" s="140" t="s">
        <v>2633</v>
      </c>
      <c r="M972" s="141" t="s">
        <v>2324</v>
      </c>
      <c r="N972" s="141"/>
      <c r="O972" s="142" t="s">
        <v>2562</v>
      </c>
      <c r="P972" s="143" t="s">
        <v>2614</v>
      </c>
    </row>
    <row r="973" spans="1:16" ht="13.5" thickBot="1" x14ac:dyDescent="0.25">
      <c r="A973" s="131" t="str">
        <f t="shared" si="90"/>
        <v>BAVM 13 </v>
      </c>
      <c r="B973" s="16" t="str">
        <f t="shared" si="91"/>
        <v>I</v>
      </c>
      <c r="C973" s="131">
        <f t="shared" si="92"/>
        <v>36868.32</v>
      </c>
      <c r="D973" s="12" t="str">
        <f t="shared" si="93"/>
        <v>vis</v>
      </c>
      <c r="E973" s="139">
        <f>VLOOKUP(C973,'Active 1'!C$21:E$973,3,FALSE)</f>
        <v>-28018.021126407853</v>
      </c>
      <c r="F973" s="16" t="s">
        <v>1907</v>
      </c>
      <c r="G973" s="12" t="str">
        <f t="shared" si="94"/>
        <v>36868.320</v>
      </c>
      <c r="H973" s="131">
        <f t="shared" si="95"/>
        <v>-23140</v>
      </c>
      <c r="I973" s="140" t="s">
        <v>2634</v>
      </c>
      <c r="J973" s="141" t="s">
        <v>2635</v>
      </c>
      <c r="K973" s="140">
        <v>-23140</v>
      </c>
      <c r="L973" s="140" t="s">
        <v>2636</v>
      </c>
      <c r="M973" s="141" t="s">
        <v>2324</v>
      </c>
      <c r="N973" s="141"/>
      <c r="O973" s="142" t="s">
        <v>2584</v>
      </c>
      <c r="P973" s="143" t="s">
        <v>2614</v>
      </c>
    </row>
    <row r="974" spans="1:16" ht="13.5" thickBot="1" x14ac:dyDescent="0.25">
      <c r="A974" s="131" t="str">
        <f t="shared" si="90"/>
        <v> HABZ 74 </v>
      </c>
      <c r="B974" s="16" t="str">
        <f t="shared" si="91"/>
        <v>I</v>
      </c>
      <c r="C974" s="131">
        <f t="shared" si="92"/>
        <v>37044.413</v>
      </c>
      <c r="D974" s="12" t="str">
        <f t="shared" si="93"/>
        <v>vis</v>
      </c>
      <c r="E974" s="139">
        <f>VLOOKUP(C974,'Active 1'!C$21:E$973,3,FALSE)</f>
        <v>-27738.032224648749</v>
      </c>
      <c r="F974" s="16" t="s">
        <v>1907</v>
      </c>
      <c r="G974" s="12" t="str">
        <f t="shared" si="94"/>
        <v>37044.413</v>
      </c>
      <c r="H974" s="131">
        <f t="shared" si="95"/>
        <v>-22860</v>
      </c>
      <c r="I974" s="140" t="s">
        <v>2637</v>
      </c>
      <c r="J974" s="141" t="s">
        <v>2638</v>
      </c>
      <c r="K974" s="140">
        <v>-22860</v>
      </c>
      <c r="L974" s="140" t="s">
        <v>2639</v>
      </c>
      <c r="M974" s="141" t="s">
        <v>2320</v>
      </c>
      <c r="N974" s="141"/>
      <c r="O974" s="142" t="s">
        <v>2640</v>
      </c>
      <c r="P974" s="142" t="s">
        <v>2641</v>
      </c>
    </row>
    <row r="975" spans="1:16" ht="13.5" thickBot="1" x14ac:dyDescent="0.25">
      <c r="A975" s="131" t="str">
        <f t="shared" si="90"/>
        <v> AN 288.70 </v>
      </c>
      <c r="B975" s="16" t="str">
        <f t="shared" si="91"/>
        <v>I</v>
      </c>
      <c r="C975" s="131">
        <f t="shared" si="92"/>
        <v>37312.330999999998</v>
      </c>
      <c r="D975" s="12" t="str">
        <f t="shared" si="93"/>
        <v>vis</v>
      </c>
      <c r="E975" s="139">
        <f>VLOOKUP(C975,'Active 1'!C$21:E$973,3,FALSE)</f>
        <v>-27312.041034871218</v>
      </c>
      <c r="F975" s="16" t="s">
        <v>1907</v>
      </c>
      <c r="G975" s="12" t="str">
        <f t="shared" si="94"/>
        <v>37312.331</v>
      </c>
      <c r="H975" s="131">
        <f t="shared" si="95"/>
        <v>-22434</v>
      </c>
      <c r="I975" s="140" t="s">
        <v>2642</v>
      </c>
      <c r="J975" s="141" t="s">
        <v>2643</v>
      </c>
      <c r="K975" s="140">
        <v>-22434</v>
      </c>
      <c r="L975" s="140" t="s">
        <v>2644</v>
      </c>
      <c r="M975" s="141" t="s">
        <v>2324</v>
      </c>
      <c r="N975" s="141"/>
      <c r="O975" s="142" t="s">
        <v>2645</v>
      </c>
      <c r="P975" s="142" t="s">
        <v>2646</v>
      </c>
    </row>
    <row r="976" spans="1:16" ht="13.5" thickBot="1" x14ac:dyDescent="0.25">
      <c r="A976" s="131" t="str">
        <f t="shared" si="90"/>
        <v> AN 288.70 </v>
      </c>
      <c r="B976" s="16" t="str">
        <f t="shared" si="91"/>
        <v>I</v>
      </c>
      <c r="C976" s="131">
        <f t="shared" si="92"/>
        <v>37312.336000000003</v>
      </c>
      <c r="D976" s="12" t="str">
        <f t="shared" si="93"/>
        <v>vis</v>
      </c>
      <c r="E976" s="139">
        <f>VLOOKUP(C976,'Active 1'!C$21:E$973,3,FALSE)</f>
        <v>-27312.033084841914</v>
      </c>
      <c r="F976" s="16" t="s">
        <v>1907</v>
      </c>
      <c r="G976" s="12" t="str">
        <f t="shared" si="94"/>
        <v>37312.336</v>
      </c>
      <c r="H976" s="131">
        <f t="shared" si="95"/>
        <v>-22434</v>
      </c>
      <c r="I976" s="140" t="s">
        <v>2647</v>
      </c>
      <c r="J976" s="141" t="s">
        <v>2648</v>
      </c>
      <c r="K976" s="140">
        <v>-22434</v>
      </c>
      <c r="L976" s="140" t="s">
        <v>2649</v>
      </c>
      <c r="M976" s="141" t="s">
        <v>2324</v>
      </c>
      <c r="N976" s="141"/>
      <c r="O976" s="142" t="s">
        <v>2650</v>
      </c>
      <c r="P976" s="142" t="s">
        <v>2646</v>
      </c>
    </row>
    <row r="977" spans="1:16" ht="13.5" thickBot="1" x14ac:dyDescent="0.25">
      <c r="A977" s="131" t="str">
        <f t="shared" si="90"/>
        <v>BAVM 15 </v>
      </c>
      <c r="B977" s="16" t="str">
        <f t="shared" si="91"/>
        <v>I</v>
      </c>
      <c r="C977" s="131">
        <f t="shared" si="92"/>
        <v>37346.298000000003</v>
      </c>
      <c r="D977" s="12" t="str">
        <f t="shared" si="93"/>
        <v>vis</v>
      </c>
      <c r="E977" s="139">
        <f>VLOOKUP(C977,'Active 1'!C$21:E$973,3,FALSE)</f>
        <v>-27258.033305852732</v>
      </c>
      <c r="F977" s="16" t="s">
        <v>1907</v>
      </c>
      <c r="G977" s="12" t="str">
        <f t="shared" si="94"/>
        <v>37346.298</v>
      </c>
      <c r="H977" s="131">
        <f t="shared" si="95"/>
        <v>-22380</v>
      </c>
      <c r="I977" s="140" t="s">
        <v>2651</v>
      </c>
      <c r="J977" s="141" t="s">
        <v>2652</v>
      </c>
      <c r="K977" s="140">
        <v>-22380</v>
      </c>
      <c r="L977" s="140" t="s">
        <v>2649</v>
      </c>
      <c r="M977" s="141" t="s">
        <v>2324</v>
      </c>
      <c r="N977" s="141"/>
      <c r="O977" s="142" t="s">
        <v>2529</v>
      </c>
      <c r="P977" s="143" t="s">
        <v>2653</v>
      </c>
    </row>
    <row r="978" spans="1:16" ht="13.5" thickBot="1" x14ac:dyDescent="0.25">
      <c r="A978" s="131" t="str">
        <f t="shared" si="90"/>
        <v>BAVM 15 </v>
      </c>
      <c r="B978" s="16" t="str">
        <f t="shared" si="91"/>
        <v>I</v>
      </c>
      <c r="C978" s="131">
        <f t="shared" si="92"/>
        <v>37351.328000000001</v>
      </c>
      <c r="D978" s="12" t="str">
        <f t="shared" si="93"/>
        <v>vis</v>
      </c>
      <c r="E978" s="139">
        <f>VLOOKUP(C978,'Active 1'!C$21:E$973,3,FALSE)</f>
        <v>-27250.035576381099</v>
      </c>
      <c r="F978" s="16" t="s">
        <v>1907</v>
      </c>
      <c r="G978" s="12" t="str">
        <f t="shared" si="94"/>
        <v>37351.328</v>
      </c>
      <c r="H978" s="131">
        <f t="shared" si="95"/>
        <v>-22372</v>
      </c>
      <c r="I978" s="140" t="s">
        <v>2658</v>
      </c>
      <c r="J978" s="141" t="s">
        <v>2659</v>
      </c>
      <c r="K978" s="140">
        <v>-22372</v>
      </c>
      <c r="L978" s="140" t="s">
        <v>2633</v>
      </c>
      <c r="M978" s="141" t="s">
        <v>2324</v>
      </c>
      <c r="N978" s="141"/>
      <c r="O978" s="142" t="s">
        <v>2529</v>
      </c>
      <c r="P978" s="143" t="s">
        <v>2653</v>
      </c>
    </row>
    <row r="979" spans="1:16" ht="13.5" thickBot="1" x14ac:dyDescent="0.25">
      <c r="A979" s="131" t="str">
        <f t="shared" si="90"/>
        <v> BRNO 6 </v>
      </c>
      <c r="B979" s="16" t="str">
        <f t="shared" si="91"/>
        <v>I</v>
      </c>
      <c r="C979" s="131">
        <f t="shared" si="92"/>
        <v>37493.466</v>
      </c>
      <c r="D979" s="12" t="str">
        <f t="shared" si="93"/>
        <v>vis</v>
      </c>
      <c r="E979" s="139">
        <f>VLOOKUP(C979,'Active 1'!C$21:E$973,3,FALSE)</f>
        <v>-27024.03532357017</v>
      </c>
      <c r="F979" s="16" t="s">
        <v>1907</v>
      </c>
      <c r="G979" s="12" t="str">
        <f t="shared" si="94"/>
        <v>37493.466</v>
      </c>
      <c r="H979" s="131">
        <f t="shared" si="95"/>
        <v>-22146</v>
      </c>
      <c r="I979" s="140" t="s">
        <v>2660</v>
      </c>
      <c r="J979" s="141" t="s">
        <v>2661</v>
      </c>
      <c r="K979" s="140">
        <v>-22146</v>
      </c>
      <c r="L979" s="140" t="s">
        <v>2662</v>
      </c>
      <c r="M979" s="141" t="s">
        <v>2324</v>
      </c>
      <c r="N979" s="141"/>
      <c r="O979" s="142" t="s">
        <v>2663</v>
      </c>
      <c r="P979" s="142" t="s">
        <v>2664</v>
      </c>
    </row>
    <row r="980" spans="1:16" ht="13.5" thickBot="1" x14ac:dyDescent="0.25">
      <c r="A980" s="131" t="str">
        <f t="shared" si="90"/>
        <v> BRNO 6 </v>
      </c>
      <c r="B980" s="16" t="str">
        <f t="shared" si="91"/>
        <v>I</v>
      </c>
      <c r="C980" s="131">
        <f t="shared" si="92"/>
        <v>37493.466999999997</v>
      </c>
      <c r="D980" s="12" t="str">
        <f t="shared" si="93"/>
        <v>vis</v>
      </c>
      <c r="E980" s="139">
        <f>VLOOKUP(C980,'Active 1'!C$21:E$973,3,FALSE)</f>
        <v>-27024.033733564316</v>
      </c>
      <c r="F980" s="16" t="s">
        <v>1907</v>
      </c>
      <c r="G980" s="12" t="str">
        <f t="shared" si="94"/>
        <v>37493.467</v>
      </c>
      <c r="H980" s="131">
        <f t="shared" si="95"/>
        <v>-22146</v>
      </c>
      <c r="I980" s="140" t="s">
        <v>2665</v>
      </c>
      <c r="J980" s="141" t="s">
        <v>2666</v>
      </c>
      <c r="K980" s="140">
        <v>-22146</v>
      </c>
      <c r="L980" s="140" t="s">
        <v>2667</v>
      </c>
      <c r="M980" s="141" t="s">
        <v>2324</v>
      </c>
      <c r="N980" s="141"/>
      <c r="O980" s="142" t="s">
        <v>2668</v>
      </c>
      <c r="P980" s="142" t="s">
        <v>2664</v>
      </c>
    </row>
    <row r="981" spans="1:16" ht="13.5" thickBot="1" x14ac:dyDescent="0.25">
      <c r="A981" s="131" t="str">
        <f t="shared" si="90"/>
        <v> BRNO 6 </v>
      </c>
      <c r="B981" s="16" t="str">
        <f t="shared" si="91"/>
        <v>I</v>
      </c>
      <c r="C981" s="131">
        <f t="shared" si="92"/>
        <v>37493.468000000001</v>
      </c>
      <c r="D981" s="12" t="str">
        <f t="shared" si="93"/>
        <v>vis</v>
      </c>
      <c r="E981" s="139">
        <f>VLOOKUP(C981,'Active 1'!C$21:E$973,3,FALSE)</f>
        <v>-27024.032143558452</v>
      </c>
      <c r="F981" s="16" t="s">
        <v>1907</v>
      </c>
      <c r="G981" s="12" t="str">
        <f t="shared" si="94"/>
        <v>37493.468</v>
      </c>
      <c r="H981" s="131">
        <f t="shared" si="95"/>
        <v>-22146</v>
      </c>
      <c r="I981" s="140" t="s">
        <v>2669</v>
      </c>
      <c r="J981" s="141" t="s">
        <v>2670</v>
      </c>
      <c r="K981" s="140">
        <v>-22146</v>
      </c>
      <c r="L981" s="140" t="s">
        <v>2636</v>
      </c>
      <c r="M981" s="141" t="s">
        <v>2324</v>
      </c>
      <c r="N981" s="141"/>
      <c r="O981" s="142" t="s">
        <v>2671</v>
      </c>
      <c r="P981" s="142" t="s">
        <v>2664</v>
      </c>
    </row>
    <row r="982" spans="1:16" ht="13.5" thickBot="1" x14ac:dyDescent="0.25">
      <c r="A982" s="131" t="str">
        <f t="shared" si="90"/>
        <v> BRNO 6 </v>
      </c>
      <c r="B982" s="16" t="str">
        <f t="shared" si="91"/>
        <v>I</v>
      </c>
      <c r="C982" s="131">
        <f t="shared" si="92"/>
        <v>37493.468999999997</v>
      </c>
      <c r="D982" s="12" t="str">
        <f t="shared" si="93"/>
        <v>vis</v>
      </c>
      <c r="E982" s="139">
        <f>VLOOKUP(C982,'Active 1'!C$21:E$973,3,FALSE)</f>
        <v>-27024.030553552599</v>
      </c>
      <c r="F982" s="16" t="s">
        <v>1907</v>
      </c>
      <c r="G982" s="12" t="str">
        <f t="shared" si="94"/>
        <v>37493.469</v>
      </c>
      <c r="H982" s="131">
        <f t="shared" si="95"/>
        <v>-22146</v>
      </c>
      <c r="I982" s="140" t="s">
        <v>2672</v>
      </c>
      <c r="J982" s="141" t="s">
        <v>2673</v>
      </c>
      <c r="K982" s="140">
        <v>-22146</v>
      </c>
      <c r="L982" s="140" t="s">
        <v>2674</v>
      </c>
      <c r="M982" s="141" t="s">
        <v>2324</v>
      </c>
      <c r="N982" s="141"/>
      <c r="O982" s="142" t="s">
        <v>2675</v>
      </c>
      <c r="P982" s="142" t="s">
        <v>2664</v>
      </c>
    </row>
    <row r="983" spans="1:16" ht="13.5" thickBot="1" x14ac:dyDescent="0.25">
      <c r="A983" s="131" t="str">
        <f t="shared" si="90"/>
        <v> BRNO 6 </v>
      </c>
      <c r="B983" s="16" t="str">
        <f t="shared" si="91"/>
        <v>I</v>
      </c>
      <c r="C983" s="131">
        <f t="shared" si="92"/>
        <v>37493.468999999997</v>
      </c>
      <c r="D983" s="12" t="str">
        <f t="shared" si="93"/>
        <v>vis</v>
      </c>
      <c r="E983" s="139">
        <f>VLOOKUP(C983,'Active 1'!C$21:E$973,3,FALSE)</f>
        <v>-27024.030553552599</v>
      </c>
      <c r="F983" s="16" t="s">
        <v>1907</v>
      </c>
      <c r="G983" s="12" t="str">
        <f t="shared" si="94"/>
        <v>37493.469</v>
      </c>
      <c r="H983" s="131">
        <f t="shared" si="95"/>
        <v>-22146</v>
      </c>
      <c r="I983" s="140" t="s">
        <v>2672</v>
      </c>
      <c r="J983" s="141" t="s">
        <v>2673</v>
      </c>
      <c r="K983" s="140">
        <v>-22146</v>
      </c>
      <c r="L983" s="140" t="s">
        <v>2674</v>
      </c>
      <c r="M983" s="141" t="s">
        <v>2324</v>
      </c>
      <c r="N983" s="141"/>
      <c r="O983" s="142" t="s">
        <v>2676</v>
      </c>
      <c r="P983" s="142" t="s">
        <v>2664</v>
      </c>
    </row>
    <row r="984" spans="1:16" ht="13.5" thickBot="1" x14ac:dyDescent="0.25">
      <c r="A984" s="131" t="str">
        <f t="shared" si="90"/>
        <v> BRNO 6 </v>
      </c>
      <c r="B984" s="16" t="str">
        <f t="shared" si="91"/>
        <v>I</v>
      </c>
      <c r="C984" s="131">
        <f t="shared" si="92"/>
        <v>37493.483</v>
      </c>
      <c r="D984" s="12" t="str">
        <f t="shared" si="93"/>
        <v>vis</v>
      </c>
      <c r="E984" s="139">
        <f>VLOOKUP(C984,'Active 1'!C$21:E$973,3,FALSE)</f>
        <v>-27024.008293470564</v>
      </c>
      <c r="F984" s="16" t="s">
        <v>1907</v>
      </c>
      <c r="G984" s="12" t="str">
        <f t="shared" si="94"/>
        <v>37493.483</v>
      </c>
      <c r="H984" s="131">
        <f t="shared" si="95"/>
        <v>-22146</v>
      </c>
      <c r="I984" s="140" t="s">
        <v>2677</v>
      </c>
      <c r="J984" s="141" t="s">
        <v>2678</v>
      </c>
      <c r="K984" s="140">
        <v>-22146</v>
      </c>
      <c r="L984" s="140" t="s">
        <v>2679</v>
      </c>
      <c r="M984" s="141" t="s">
        <v>2324</v>
      </c>
      <c r="N984" s="141"/>
      <c r="O984" s="142" t="s">
        <v>2680</v>
      </c>
      <c r="P984" s="142" t="s">
        <v>2664</v>
      </c>
    </row>
    <row r="985" spans="1:16" ht="13.5" thickBot="1" x14ac:dyDescent="0.25">
      <c r="A985" s="131" t="str">
        <f t="shared" si="90"/>
        <v> AA 17.60 </v>
      </c>
      <c r="B985" s="16" t="str">
        <f t="shared" si="91"/>
        <v>I</v>
      </c>
      <c r="C985" s="131">
        <f t="shared" si="92"/>
        <v>37520.508000000002</v>
      </c>
      <c r="D985" s="12" t="str">
        <f t="shared" si="93"/>
        <v>vis</v>
      </c>
      <c r="E985" s="139">
        <f>VLOOKUP(C985,'Active 1'!C$21:E$973,3,FALSE)</f>
        <v>-26981.038385126449</v>
      </c>
      <c r="F985" s="16" t="s">
        <v>1907</v>
      </c>
      <c r="G985" s="12" t="str">
        <f t="shared" si="94"/>
        <v>37520.508</v>
      </c>
      <c r="H985" s="131">
        <f t="shared" si="95"/>
        <v>-22103</v>
      </c>
      <c r="I985" s="140" t="s">
        <v>2681</v>
      </c>
      <c r="J985" s="141" t="s">
        <v>2682</v>
      </c>
      <c r="K985" s="140">
        <v>-22103</v>
      </c>
      <c r="L985" s="140" t="s">
        <v>2633</v>
      </c>
      <c r="M985" s="141" t="s">
        <v>2324</v>
      </c>
      <c r="N985" s="141"/>
      <c r="O985" s="142" t="s">
        <v>2683</v>
      </c>
      <c r="P985" s="142" t="s">
        <v>2684</v>
      </c>
    </row>
    <row r="986" spans="1:16" ht="13.5" thickBot="1" x14ac:dyDescent="0.25">
      <c r="A986" s="131" t="str">
        <f t="shared" si="90"/>
        <v>BAVM 15 </v>
      </c>
      <c r="B986" s="16" t="str">
        <f t="shared" si="91"/>
        <v>I</v>
      </c>
      <c r="C986" s="131">
        <f t="shared" si="92"/>
        <v>37544.408000000003</v>
      </c>
      <c r="D986" s="12" t="str">
        <f t="shared" si="93"/>
        <v>vis</v>
      </c>
      <c r="E986" s="139">
        <f>VLOOKUP(C986,'Active 1'!C$21:E$973,3,FALSE)</f>
        <v>-26943.037245092248</v>
      </c>
      <c r="F986" s="16" t="s">
        <v>1907</v>
      </c>
      <c r="G986" s="12" t="str">
        <f t="shared" si="94"/>
        <v>37544.408</v>
      </c>
      <c r="H986" s="131">
        <f t="shared" si="95"/>
        <v>-22065</v>
      </c>
      <c r="I986" s="140" t="s">
        <v>2685</v>
      </c>
      <c r="J986" s="141" t="s">
        <v>2686</v>
      </c>
      <c r="K986" s="140">
        <v>-22065</v>
      </c>
      <c r="L986" s="140" t="s">
        <v>2649</v>
      </c>
      <c r="M986" s="141" t="s">
        <v>2324</v>
      </c>
      <c r="N986" s="141"/>
      <c r="O986" s="142" t="s">
        <v>2687</v>
      </c>
      <c r="P986" s="143" t="s">
        <v>2653</v>
      </c>
    </row>
    <row r="987" spans="1:16" ht="13.5" thickBot="1" x14ac:dyDescent="0.25">
      <c r="A987" s="131" t="str">
        <f t="shared" si="90"/>
        <v> AA 17.60 </v>
      </c>
      <c r="B987" s="16" t="str">
        <f t="shared" si="91"/>
        <v>I</v>
      </c>
      <c r="C987" s="131">
        <f t="shared" si="92"/>
        <v>37547.559000000001</v>
      </c>
      <c r="D987" s="12" t="str">
        <f t="shared" si="93"/>
        <v>vis</v>
      </c>
      <c r="E987" s="139">
        <f>VLOOKUP(C987,'Active 1'!C$21:E$973,3,FALSE)</f>
        <v>-26938.02713663</v>
      </c>
      <c r="F987" s="16" t="s">
        <v>1907</v>
      </c>
      <c r="G987" s="12" t="str">
        <f t="shared" si="94"/>
        <v>37547.559</v>
      </c>
      <c r="H987" s="131">
        <f t="shared" si="95"/>
        <v>-22060</v>
      </c>
      <c r="I987" s="140" t="s">
        <v>2688</v>
      </c>
      <c r="J987" s="141" t="s">
        <v>2689</v>
      </c>
      <c r="K987" s="140">
        <v>-22060</v>
      </c>
      <c r="L987" s="140" t="s">
        <v>2690</v>
      </c>
      <c r="M987" s="141" t="s">
        <v>2324</v>
      </c>
      <c r="N987" s="141"/>
      <c r="O987" s="142" t="s">
        <v>2691</v>
      </c>
      <c r="P987" s="142" t="s">
        <v>2684</v>
      </c>
    </row>
    <row r="988" spans="1:16" ht="13.5" thickBot="1" x14ac:dyDescent="0.25">
      <c r="A988" s="131" t="str">
        <f t="shared" si="90"/>
        <v> AA 17.60 </v>
      </c>
      <c r="B988" s="16" t="str">
        <f t="shared" si="91"/>
        <v>I</v>
      </c>
      <c r="C988" s="131">
        <f t="shared" si="92"/>
        <v>37547.561999999998</v>
      </c>
      <c r="D988" s="12" t="str">
        <f t="shared" si="93"/>
        <v>vis</v>
      </c>
      <c r="E988" s="139">
        <f>VLOOKUP(C988,'Active 1'!C$21:E$973,3,FALSE)</f>
        <v>-26938.022366612426</v>
      </c>
      <c r="F988" s="16" t="s">
        <v>1907</v>
      </c>
      <c r="G988" s="12" t="str">
        <f t="shared" si="94"/>
        <v>37547.562</v>
      </c>
      <c r="H988" s="131">
        <f t="shared" si="95"/>
        <v>-22060</v>
      </c>
      <c r="I988" s="140" t="s">
        <v>2692</v>
      </c>
      <c r="J988" s="141" t="s">
        <v>2693</v>
      </c>
      <c r="K988" s="140">
        <v>-22060</v>
      </c>
      <c r="L988" s="140" t="s">
        <v>2694</v>
      </c>
      <c r="M988" s="141" t="s">
        <v>2324</v>
      </c>
      <c r="N988" s="141"/>
      <c r="O988" s="142" t="s">
        <v>2695</v>
      </c>
      <c r="P988" s="142" t="s">
        <v>2684</v>
      </c>
    </row>
    <row r="989" spans="1:16" ht="13.5" thickBot="1" x14ac:dyDescent="0.25">
      <c r="A989" s="131" t="str">
        <f t="shared" si="90"/>
        <v> AA 18.332 </v>
      </c>
      <c r="B989" s="16" t="str">
        <f t="shared" si="91"/>
        <v>I</v>
      </c>
      <c r="C989" s="131">
        <f t="shared" si="92"/>
        <v>37547.563000000002</v>
      </c>
      <c r="D989" s="12" t="str">
        <f t="shared" si="93"/>
        <v>vis</v>
      </c>
      <c r="E989" s="139">
        <f>VLOOKUP(C989,'Active 1'!C$21:E$973,3,FALSE)</f>
        <v>-26938.020776606561</v>
      </c>
      <c r="F989" s="16" t="s">
        <v>1907</v>
      </c>
      <c r="G989" s="12" t="str">
        <f t="shared" si="94"/>
        <v>37547.563</v>
      </c>
      <c r="H989" s="131">
        <f t="shared" si="95"/>
        <v>-22060</v>
      </c>
      <c r="I989" s="140" t="s">
        <v>2696</v>
      </c>
      <c r="J989" s="141" t="s">
        <v>2697</v>
      </c>
      <c r="K989" s="140">
        <v>-22060</v>
      </c>
      <c r="L989" s="140" t="s">
        <v>2698</v>
      </c>
      <c r="M989" s="141" t="s">
        <v>2324</v>
      </c>
      <c r="N989" s="141"/>
      <c r="O989" s="142" t="s">
        <v>2699</v>
      </c>
      <c r="P989" s="142" t="s">
        <v>2700</v>
      </c>
    </row>
    <row r="990" spans="1:16" ht="13.5" thickBot="1" x14ac:dyDescent="0.25">
      <c r="A990" s="131" t="str">
        <f t="shared" si="90"/>
        <v> BRNO 6 </v>
      </c>
      <c r="B990" s="16" t="str">
        <f t="shared" si="91"/>
        <v>I</v>
      </c>
      <c r="C990" s="131">
        <f t="shared" si="92"/>
        <v>37559.502999999997</v>
      </c>
      <c r="D990" s="12" t="str">
        <f t="shared" si="93"/>
        <v>vis</v>
      </c>
      <c r="E990" s="139">
        <f>VLOOKUP(C990,'Active 1'!C$21:E$973,3,FALSE)</f>
        <v>-26919.036106648062</v>
      </c>
      <c r="F990" s="16" t="s">
        <v>1907</v>
      </c>
      <c r="G990" s="12" t="str">
        <f t="shared" si="94"/>
        <v>37559.503</v>
      </c>
      <c r="H990" s="131">
        <f t="shared" si="95"/>
        <v>-22041</v>
      </c>
      <c r="I990" s="140" t="s">
        <v>2701</v>
      </c>
      <c r="J990" s="141" t="s">
        <v>2702</v>
      </c>
      <c r="K990" s="140">
        <v>-22041</v>
      </c>
      <c r="L990" s="140" t="s">
        <v>2662</v>
      </c>
      <c r="M990" s="141" t="s">
        <v>2324</v>
      </c>
      <c r="N990" s="141"/>
      <c r="O990" s="142" t="s">
        <v>2703</v>
      </c>
      <c r="P990" s="142" t="s">
        <v>2664</v>
      </c>
    </row>
    <row r="991" spans="1:16" ht="13.5" thickBot="1" x14ac:dyDescent="0.25">
      <c r="A991" s="131" t="str">
        <f t="shared" si="90"/>
        <v>BAVM 15 </v>
      </c>
      <c r="B991" s="16" t="str">
        <f t="shared" si="91"/>
        <v>I</v>
      </c>
      <c r="C991" s="131">
        <f t="shared" si="92"/>
        <v>37559.506999999998</v>
      </c>
      <c r="D991" s="12" t="str">
        <f t="shared" si="93"/>
        <v>vis</v>
      </c>
      <c r="E991" s="139">
        <f>VLOOKUP(C991,'Active 1'!C$21:E$973,3,FALSE)</f>
        <v>-26919.029746624623</v>
      </c>
      <c r="F991" s="16" t="s">
        <v>1907</v>
      </c>
      <c r="G991" s="12" t="str">
        <f t="shared" si="94"/>
        <v>37559.507</v>
      </c>
      <c r="H991" s="131">
        <f t="shared" si="95"/>
        <v>-22041</v>
      </c>
      <c r="I991" s="140" t="s">
        <v>2704</v>
      </c>
      <c r="J991" s="141" t="s">
        <v>2705</v>
      </c>
      <c r="K991" s="140">
        <v>-22041</v>
      </c>
      <c r="L991" s="140" t="s">
        <v>2706</v>
      </c>
      <c r="M991" s="141" t="s">
        <v>2324</v>
      </c>
      <c r="N991" s="141"/>
      <c r="O991" s="142" t="s">
        <v>2707</v>
      </c>
      <c r="P991" s="143" t="s">
        <v>2653</v>
      </c>
    </row>
    <row r="992" spans="1:16" ht="13.5" thickBot="1" x14ac:dyDescent="0.25">
      <c r="A992" s="131" t="str">
        <f t="shared" si="90"/>
        <v>BAVM 15 </v>
      </c>
      <c r="B992" s="16" t="str">
        <f t="shared" si="91"/>
        <v>I</v>
      </c>
      <c r="C992" s="131">
        <f t="shared" si="92"/>
        <v>37559.51</v>
      </c>
      <c r="D992" s="12" t="str">
        <f t="shared" si="93"/>
        <v>vis</v>
      </c>
      <c r="E992" s="139">
        <f>VLOOKUP(C992,'Active 1'!C$21:E$973,3,FALSE)</f>
        <v>-26919.024976607037</v>
      </c>
      <c r="F992" s="16" t="s">
        <v>1907</v>
      </c>
      <c r="G992" s="12" t="str">
        <f t="shared" si="94"/>
        <v>37559.510</v>
      </c>
      <c r="H992" s="131">
        <f t="shared" si="95"/>
        <v>-22041</v>
      </c>
      <c r="I992" s="140" t="s">
        <v>2708</v>
      </c>
      <c r="J992" s="141" t="s">
        <v>2709</v>
      </c>
      <c r="K992" s="140">
        <v>-22041</v>
      </c>
      <c r="L992" s="140" t="s">
        <v>2710</v>
      </c>
      <c r="M992" s="141" t="s">
        <v>2324</v>
      </c>
      <c r="N992" s="141"/>
      <c r="O992" s="142" t="s">
        <v>2687</v>
      </c>
      <c r="P992" s="143" t="s">
        <v>2653</v>
      </c>
    </row>
    <row r="993" spans="1:16" ht="13.5" thickBot="1" x14ac:dyDescent="0.25">
      <c r="A993" s="131" t="str">
        <f t="shared" si="90"/>
        <v>BAVM 15 </v>
      </c>
      <c r="B993" s="16" t="str">
        <f t="shared" si="91"/>
        <v>I</v>
      </c>
      <c r="C993" s="131">
        <f t="shared" si="92"/>
        <v>37559.51</v>
      </c>
      <c r="D993" s="12" t="str">
        <f t="shared" si="93"/>
        <v>vis</v>
      </c>
      <c r="E993" s="139">
        <f>VLOOKUP(C993,'Active 1'!C$21:E$973,3,FALSE)</f>
        <v>-26919.024976607037</v>
      </c>
      <c r="F993" s="16" t="s">
        <v>1907</v>
      </c>
      <c r="G993" s="12" t="str">
        <f t="shared" si="94"/>
        <v>37559.510</v>
      </c>
      <c r="H993" s="131">
        <f t="shared" si="95"/>
        <v>-22041</v>
      </c>
      <c r="I993" s="140" t="s">
        <v>2708</v>
      </c>
      <c r="J993" s="141" t="s">
        <v>2709</v>
      </c>
      <c r="K993" s="140">
        <v>-22041</v>
      </c>
      <c r="L993" s="140" t="s">
        <v>2710</v>
      </c>
      <c r="M993" s="141" t="s">
        <v>2324</v>
      </c>
      <c r="N993" s="141"/>
      <c r="O993" s="142" t="s">
        <v>2569</v>
      </c>
      <c r="P993" s="143" t="s">
        <v>2653</v>
      </c>
    </row>
    <row r="994" spans="1:16" ht="13.5" thickBot="1" x14ac:dyDescent="0.25">
      <c r="A994" s="131" t="str">
        <f t="shared" si="90"/>
        <v>BAVM 15 </v>
      </c>
      <c r="B994" s="16" t="str">
        <f t="shared" si="91"/>
        <v>I</v>
      </c>
      <c r="C994" s="131">
        <f t="shared" si="92"/>
        <v>37561.39</v>
      </c>
      <c r="D994" s="12" t="str">
        <f t="shared" si="93"/>
        <v>vis</v>
      </c>
      <c r="E994" s="139">
        <f>VLOOKUP(C994,'Active 1'!C$21:E$973,3,FALSE)</f>
        <v>-26916.035765591801</v>
      </c>
      <c r="F994" s="16" t="s">
        <v>1907</v>
      </c>
      <c r="G994" s="12" t="str">
        <f t="shared" si="94"/>
        <v>37561.390</v>
      </c>
      <c r="H994" s="131">
        <f t="shared" si="95"/>
        <v>-22038</v>
      </c>
      <c r="I994" s="140" t="s">
        <v>2711</v>
      </c>
      <c r="J994" s="141" t="s">
        <v>2712</v>
      </c>
      <c r="K994" s="140">
        <v>-22038</v>
      </c>
      <c r="L994" s="140" t="s">
        <v>2662</v>
      </c>
      <c r="M994" s="141" t="s">
        <v>2324</v>
      </c>
      <c r="N994" s="141"/>
      <c r="O994" s="142" t="s">
        <v>2707</v>
      </c>
      <c r="P994" s="143" t="s">
        <v>2653</v>
      </c>
    </row>
    <row r="995" spans="1:16" ht="13.5" thickBot="1" x14ac:dyDescent="0.25">
      <c r="A995" s="131" t="str">
        <f t="shared" si="90"/>
        <v>BAVM 15 </v>
      </c>
      <c r="B995" s="16" t="str">
        <f t="shared" si="91"/>
        <v>I</v>
      </c>
      <c r="C995" s="131">
        <f t="shared" si="92"/>
        <v>37561.391000000003</v>
      </c>
      <c r="D995" s="12" t="str">
        <f t="shared" si="93"/>
        <v>vis</v>
      </c>
      <c r="E995" s="139">
        <f>VLOOKUP(C995,'Active 1'!C$21:E$973,3,FALSE)</f>
        <v>-26916.034175585934</v>
      </c>
      <c r="F995" s="16" t="s">
        <v>1907</v>
      </c>
      <c r="G995" s="12" t="str">
        <f t="shared" si="94"/>
        <v>37561.391</v>
      </c>
      <c r="H995" s="131">
        <f t="shared" si="95"/>
        <v>-22038</v>
      </c>
      <c r="I995" s="140" t="s">
        <v>2713</v>
      </c>
      <c r="J995" s="141" t="s">
        <v>2714</v>
      </c>
      <c r="K995" s="140">
        <v>-22038</v>
      </c>
      <c r="L995" s="140" t="s">
        <v>2667</v>
      </c>
      <c r="M995" s="141" t="s">
        <v>2324</v>
      </c>
      <c r="N995" s="141"/>
      <c r="O995" s="142" t="s">
        <v>2687</v>
      </c>
      <c r="P995" s="143" t="s">
        <v>2653</v>
      </c>
    </row>
    <row r="996" spans="1:16" ht="13.5" thickBot="1" x14ac:dyDescent="0.25">
      <c r="A996" s="131" t="str">
        <f t="shared" si="90"/>
        <v>BAVM 15 </v>
      </c>
      <c r="B996" s="16" t="str">
        <f t="shared" si="91"/>
        <v>I</v>
      </c>
      <c r="C996" s="131">
        <f t="shared" si="92"/>
        <v>37561.391000000003</v>
      </c>
      <c r="D996" s="12" t="str">
        <f t="shared" si="93"/>
        <v>vis</v>
      </c>
      <c r="E996" s="139">
        <f>VLOOKUP(C996,'Active 1'!C$21:E$973,3,FALSE)</f>
        <v>-26916.034175585934</v>
      </c>
      <c r="F996" s="16" t="s">
        <v>1907</v>
      </c>
      <c r="G996" s="12" t="str">
        <f t="shared" si="94"/>
        <v>37561.391</v>
      </c>
      <c r="H996" s="131">
        <f t="shared" si="95"/>
        <v>-22038</v>
      </c>
      <c r="I996" s="140" t="s">
        <v>2713</v>
      </c>
      <c r="J996" s="141" t="s">
        <v>2714</v>
      </c>
      <c r="K996" s="140">
        <v>-22038</v>
      </c>
      <c r="L996" s="140" t="s">
        <v>2667</v>
      </c>
      <c r="M996" s="141" t="s">
        <v>2324</v>
      </c>
      <c r="N996" s="141"/>
      <c r="O996" s="142" t="s">
        <v>2569</v>
      </c>
      <c r="P996" s="143" t="s">
        <v>2653</v>
      </c>
    </row>
    <row r="997" spans="1:16" ht="13.5" thickBot="1" x14ac:dyDescent="0.25">
      <c r="A997" s="131" t="str">
        <f t="shared" si="90"/>
        <v>BAVM 15 </v>
      </c>
      <c r="B997" s="16" t="str">
        <f t="shared" si="91"/>
        <v>I</v>
      </c>
      <c r="C997" s="131">
        <f t="shared" si="92"/>
        <v>37566.415999999997</v>
      </c>
      <c r="D997" s="12" t="str">
        <f t="shared" si="93"/>
        <v>vis</v>
      </c>
      <c r="E997" s="139">
        <f>VLOOKUP(C997,'Active 1'!C$21:E$973,3,FALSE)</f>
        <v>-26908.044396143607</v>
      </c>
      <c r="F997" s="16" t="s">
        <v>1907</v>
      </c>
      <c r="G997" s="12" t="str">
        <f t="shared" si="94"/>
        <v>37566.416</v>
      </c>
      <c r="H997" s="131">
        <f t="shared" si="95"/>
        <v>-22030</v>
      </c>
      <c r="I997" s="140" t="s">
        <v>2715</v>
      </c>
      <c r="J997" s="141" t="s">
        <v>2716</v>
      </c>
      <c r="K997" s="140">
        <v>-22030</v>
      </c>
      <c r="L997" s="140" t="s">
        <v>2717</v>
      </c>
      <c r="M997" s="141" t="s">
        <v>2324</v>
      </c>
      <c r="N997" s="141"/>
      <c r="O997" s="142" t="s">
        <v>2569</v>
      </c>
      <c r="P997" s="143" t="s">
        <v>2653</v>
      </c>
    </row>
    <row r="998" spans="1:16" ht="13.5" thickBot="1" x14ac:dyDescent="0.25">
      <c r="A998" s="131" t="str">
        <f t="shared" si="90"/>
        <v>BAVM 15 </v>
      </c>
      <c r="B998" s="16" t="str">
        <f t="shared" si="91"/>
        <v>I</v>
      </c>
      <c r="C998" s="131">
        <f t="shared" si="92"/>
        <v>37566.417000000001</v>
      </c>
      <c r="D998" s="12" t="str">
        <f t="shared" si="93"/>
        <v>vis</v>
      </c>
      <c r="E998" s="139">
        <f>VLOOKUP(C998,'Active 1'!C$21:E$973,3,FALSE)</f>
        <v>-26908.042806137742</v>
      </c>
      <c r="F998" s="16" t="s">
        <v>1907</v>
      </c>
      <c r="G998" s="12" t="str">
        <f t="shared" si="94"/>
        <v>37566.417</v>
      </c>
      <c r="H998" s="131">
        <f t="shared" si="95"/>
        <v>-22030</v>
      </c>
      <c r="I998" s="140" t="s">
        <v>2718</v>
      </c>
      <c r="J998" s="141" t="s">
        <v>2719</v>
      </c>
      <c r="K998" s="140">
        <v>-22030</v>
      </c>
      <c r="L998" s="140" t="s">
        <v>2720</v>
      </c>
      <c r="M998" s="141" t="s">
        <v>2324</v>
      </c>
      <c r="N998" s="141"/>
      <c r="O998" s="142" t="s">
        <v>2687</v>
      </c>
      <c r="P998" s="143" t="s">
        <v>2653</v>
      </c>
    </row>
    <row r="999" spans="1:16" ht="13.5" thickBot="1" x14ac:dyDescent="0.25">
      <c r="A999" s="131" t="str">
        <f t="shared" si="90"/>
        <v>BAVM 15 </v>
      </c>
      <c r="B999" s="16" t="str">
        <f t="shared" si="91"/>
        <v>I</v>
      </c>
      <c r="C999" s="131">
        <f t="shared" si="92"/>
        <v>37566.428</v>
      </c>
      <c r="D999" s="12" t="str">
        <f t="shared" si="93"/>
        <v>vis</v>
      </c>
      <c r="E999" s="139">
        <f>VLOOKUP(C999,'Active 1'!C$21:E$973,3,FALSE)</f>
        <v>-26908.025316073294</v>
      </c>
      <c r="F999" s="16" t="s">
        <v>1907</v>
      </c>
      <c r="G999" s="12" t="str">
        <f t="shared" si="94"/>
        <v>37566.428</v>
      </c>
      <c r="H999" s="131">
        <f t="shared" si="95"/>
        <v>-22030</v>
      </c>
      <c r="I999" s="140" t="s">
        <v>2721</v>
      </c>
      <c r="J999" s="141" t="s">
        <v>2722</v>
      </c>
      <c r="K999" s="140">
        <v>-22030</v>
      </c>
      <c r="L999" s="140" t="s">
        <v>2710</v>
      </c>
      <c r="M999" s="141" t="s">
        <v>2324</v>
      </c>
      <c r="N999" s="141"/>
      <c r="O999" s="142" t="s">
        <v>2584</v>
      </c>
      <c r="P999" s="143" t="s">
        <v>2653</v>
      </c>
    </row>
    <row r="1000" spans="1:16" ht="13.5" thickBot="1" x14ac:dyDescent="0.25">
      <c r="A1000" s="131" t="str">
        <f t="shared" si="90"/>
        <v> BRNO 6 </v>
      </c>
      <c r="B1000" s="16" t="str">
        <f t="shared" si="91"/>
        <v>I</v>
      </c>
      <c r="C1000" s="131">
        <f t="shared" si="92"/>
        <v>37883.404000000002</v>
      </c>
      <c r="D1000" s="12" t="str">
        <f t="shared" si="93"/>
        <v>vis</v>
      </c>
      <c r="E1000" s="139">
        <f>VLOOKUP(C1000,'Active 1'!C$21:E$973,3,FALSE)</f>
        <v>-26404.031618856516</v>
      </c>
      <c r="F1000" s="16" t="s">
        <v>1907</v>
      </c>
      <c r="G1000" s="12" t="str">
        <f t="shared" si="94"/>
        <v>37883.404</v>
      </c>
      <c r="H1000" s="131">
        <f t="shared" si="95"/>
        <v>-21526</v>
      </c>
      <c r="I1000" s="140" t="s">
        <v>2723</v>
      </c>
      <c r="J1000" s="141" t="s">
        <v>2724</v>
      </c>
      <c r="K1000" s="140">
        <v>-21526</v>
      </c>
      <c r="L1000" s="140" t="s">
        <v>2656</v>
      </c>
      <c r="M1000" s="141" t="s">
        <v>2324</v>
      </c>
      <c r="N1000" s="141"/>
      <c r="O1000" s="142" t="s">
        <v>2663</v>
      </c>
      <c r="P1000" s="142" t="s">
        <v>2664</v>
      </c>
    </row>
    <row r="1001" spans="1:16" ht="13.5" thickBot="1" x14ac:dyDescent="0.25">
      <c r="A1001" s="131" t="str">
        <f t="shared" si="90"/>
        <v> BRNO 6 </v>
      </c>
      <c r="B1001" s="16" t="str">
        <f t="shared" si="91"/>
        <v>I</v>
      </c>
      <c r="C1001" s="131">
        <f t="shared" si="92"/>
        <v>37883.406000000003</v>
      </c>
      <c r="D1001" s="12" t="str">
        <f t="shared" si="93"/>
        <v>vis</v>
      </c>
      <c r="E1001" s="139">
        <f>VLOOKUP(C1001,'Active 1'!C$21:E$973,3,FALSE)</f>
        <v>-26404.028438844794</v>
      </c>
      <c r="F1001" s="16" t="s">
        <v>1907</v>
      </c>
      <c r="G1001" s="12" t="str">
        <f t="shared" si="94"/>
        <v>37883.406</v>
      </c>
      <c r="H1001" s="131">
        <f t="shared" si="95"/>
        <v>-21526</v>
      </c>
      <c r="I1001" s="140" t="s">
        <v>2725</v>
      </c>
      <c r="J1001" s="141" t="s">
        <v>2726</v>
      </c>
      <c r="K1001" s="140">
        <v>-21526</v>
      </c>
      <c r="L1001" s="140" t="s">
        <v>2694</v>
      </c>
      <c r="M1001" s="141" t="s">
        <v>2324</v>
      </c>
      <c r="N1001" s="141"/>
      <c r="O1001" s="142" t="s">
        <v>2727</v>
      </c>
      <c r="P1001" s="142" t="s">
        <v>2664</v>
      </c>
    </row>
    <row r="1002" spans="1:16" ht="13.5" thickBot="1" x14ac:dyDescent="0.25">
      <c r="A1002" s="131" t="str">
        <f t="shared" si="90"/>
        <v> BRNO 6 </v>
      </c>
      <c r="B1002" s="16" t="str">
        <f t="shared" si="91"/>
        <v>I</v>
      </c>
      <c r="C1002" s="131">
        <f t="shared" si="92"/>
        <v>37883.409</v>
      </c>
      <c r="D1002" s="12" t="str">
        <f t="shared" si="93"/>
        <v>vis</v>
      </c>
      <c r="E1002" s="139">
        <f>VLOOKUP(C1002,'Active 1'!C$21:E$973,3,FALSE)</f>
        <v>-26404.023668827223</v>
      </c>
      <c r="F1002" s="16" t="s">
        <v>1907</v>
      </c>
      <c r="G1002" s="12" t="str">
        <f t="shared" si="94"/>
        <v>37883.409</v>
      </c>
      <c r="H1002" s="131">
        <f t="shared" si="95"/>
        <v>-21526</v>
      </c>
      <c r="I1002" s="140" t="s">
        <v>2728</v>
      </c>
      <c r="J1002" s="141" t="s">
        <v>2729</v>
      </c>
      <c r="K1002" s="140">
        <v>-21526</v>
      </c>
      <c r="L1002" s="140" t="s">
        <v>2730</v>
      </c>
      <c r="M1002" s="141" t="s">
        <v>2324</v>
      </c>
      <c r="N1002" s="141"/>
      <c r="O1002" s="142" t="s">
        <v>2731</v>
      </c>
      <c r="P1002" s="142" t="s">
        <v>2664</v>
      </c>
    </row>
    <row r="1003" spans="1:16" ht="13.5" thickBot="1" x14ac:dyDescent="0.25">
      <c r="A1003" s="131" t="str">
        <f t="shared" si="90"/>
        <v> BRNO 6 </v>
      </c>
      <c r="B1003" s="16" t="str">
        <f t="shared" si="91"/>
        <v>I</v>
      </c>
      <c r="C1003" s="131">
        <f t="shared" si="92"/>
        <v>37883.411</v>
      </c>
      <c r="D1003" s="12" t="str">
        <f t="shared" si="93"/>
        <v>vis</v>
      </c>
      <c r="E1003" s="139">
        <f>VLOOKUP(C1003,'Active 1'!C$21:E$973,3,FALSE)</f>
        <v>-26404.020488815506</v>
      </c>
      <c r="F1003" s="16" t="s">
        <v>1907</v>
      </c>
      <c r="G1003" s="12" t="str">
        <f t="shared" si="94"/>
        <v>37883.411</v>
      </c>
      <c r="H1003" s="131">
        <f t="shared" si="95"/>
        <v>-21526</v>
      </c>
      <c r="I1003" s="140" t="s">
        <v>2732</v>
      </c>
      <c r="J1003" s="141" t="s">
        <v>2733</v>
      </c>
      <c r="K1003" s="140">
        <v>-21526</v>
      </c>
      <c r="L1003" s="140" t="s">
        <v>2734</v>
      </c>
      <c r="M1003" s="141" t="s">
        <v>2324</v>
      </c>
      <c r="N1003" s="141"/>
      <c r="O1003" s="142" t="s">
        <v>2735</v>
      </c>
      <c r="P1003" s="142" t="s">
        <v>2664</v>
      </c>
    </row>
    <row r="1004" spans="1:16" ht="13.5" thickBot="1" x14ac:dyDescent="0.25">
      <c r="A1004" s="131" t="str">
        <f t="shared" si="90"/>
        <v> BRNO 6 </v>
      </c>
      <c r="B1004" s="16" t="str">
        <f t="shared" si="91"/>
        <v>I</v>
      </c>
      <c r="C1004" s="131">
        <f t="shared" si="92"/>
        <v>37883.411</v>
      </c>
      <c r="D1004" s="12" t="str">
        <f t="shared" si="93"/>
        <v>vis</v>
      </c>
      <c r="E1004" s="139">
        <f>VLOOKUP(C1004,'Active 1'!C$21:E$973,3,FALSE)</f>
        <v>-26404.020488815506</v>
      </c>
      <c r="F1004" s="16" t="s">
        <v>1907</v>
      </c>
      <c r="G1004" s="12" t="str">
        <f t="shared" si="94"/>
        <v>37883.411</v>
      </c>
      <c r="H1004" s="131">
        <f t="shared" si="95"/>
        <v>-21526</v>
      </c>
      <c r="I1004" s="140" t="s">
        <v>2732</v>
      </c>
      <c r="J1004" s="141" t="s">
        <v>2733</v>
      </c>
      <c r="K1004" s="140">
        <v>-21526</v>
      </c>
      <c r="L1004" s="140" t="s">
        <v>2734</v>
      </c>
      <c r="M1004" s="141" t="s">
        <v>2324</v>
      </c>
      <c r="N1004" s="141"/>
      <c r="O1004" s="142" t="s">
        <v>2736</v>
      </c>
      <c r="P1004" s="142" t="s">
        <v>2664</v>
      </c>
    </row>
    <row r="1005" spans="1:16" ht="13.5" thickBot="1" x14ac:dyDescent="0.25">
      <c r="A1005" s="131" t="str">
        <f t="shared" si="90"/>
        <v> BRNO 6 </v>
      </c>
      <c r="B1005" s="16" t="str">
        <f t="shared" si="91"/>
        <v>I</v>
      </c>
      <c r="C1005" s="131">
        <f t="shared" si="92"/>
        <v>37883.411999999997</v>
      </c>
      <c r="D1005" s="12" t="str">
        <f t="shared" si="93"/>
        <v>vis</v>
      </c>
      <c r="E1005" s="139">
        <f>VLOOKUP(C1005,'Active 1'!C$21:E$973,3,FALSE)</f>
        <v>-26404.018898809649</v>
      </c>
      <c r="F1005" s="16" t="s">
        <v>1907</v>
      </c>
      <c r="G1005" s="12" t="str">
        <f t="shared" si="94"/>
        <v>37883.412</v>
      </c>
      <c r="H1005" s="131">
        <f t="shared" si="95"/>
        <v>-21526</v>
      </c>
      <c r="I1005" s="140" t="s">
        <v>2737</v>
      </c>
      <c r="J1005" s="141" t="s">
        <v>2738</v>
      </c>
      <c r="K1005" s="140">
        <v>-21526</v>
      </c>
      <c r="L1005" s="140" t="s">
        <v>2739</v>
      </c>
      <c r="M1005" s="141" t="s">
        <v>2324</v>
      </c>
      <c r="N1005" s="141"/>
      <c r="O1005" s="142" t="s">
        <v>2740</v>
      </c>
      <c r="P1005" s="142" t="s">
        <v>2664</v>
      </c>
    </row>
    <row r="1006" spans="1:16" ht="13.5" thickBot="1" x14ac:dyDescent="0.25">
      <c r="A1006" s="131" t="str">
        <f t="shared" si="90"/>
        <v> BRNO 6 </v>
      </c>
      <c r="B1006" s="16" t="str">
        <f t="shared" si="91"/>
        <v>I</v>
      </c>
      <c r="C1006" s="131">
        <f t="shared" si="92"/>
        <v>37883.411999999997</v>
      </c>
      <c r="D1006" s="12" t="str">
        <f t="shared" si="93"/>
        <v>vis</v>
      </c>
      <c r="E1006" s="139">
        <f>VLOOKUP(C1006,'Active 1'!C$21:E$973,3,FALSE)</f>
        <v>-26404.018898809649</v>
      </c>
      <c r="F1006" s="16" t="s">
        <v>1907</v>
      </c>
      <c r="G1006" s="12" t="str">
        <f t="shared" si="94"/>
        <v>37883.412</v>
      </c>
      <c r="H1006" s="131">
        <f t="shared" si="95"/>
        <v>-21526</v>
      </c>
      <c r="I1006" s="140" t="s">
        <v>2737</v>
      </c>
      <c r="J1006" s="141" t="s">
        <v>2738</v>
      </c>
      <c r="K1006" s="140">
        <v>-21526</v>
      </c>
      <c r="L1006" s="140" t="s">
        <v>2739</v>
      </c>
      <c r="M1006" s="141" t="s">
        <v>2324</v>
      </c>
      <c r="N1006" s="141"/>
      <c r="O1006" s="142" t="s">
        <v>2741</v>
      </c>
      <c r="P1006" s="142" t="s">
        <v>2664</v>
      </c>
    </row>
    <row r="1007" spans="1:16" ht="13.5" thickBot="1" x14ac:dyDescent="0.25">
      <c r="A1007" s="131" t="str">
        <f t="shared" si="90"/>
        <v> BRNO 6 </v>
      </c>
      <c r="B1007" s="16" t="str">
        <f t="shared" si="91"/>
        <v>I</v>
      </c>
      <c r="C1007" s="131">
        <f t="shared" si="92"/>
        <v>37883.415000000001</v>
      </c>
      <c r="D1007" s="12" t="str">
        <f t="shared" si="93"/>
        <v>vis</v>
      </c>
      <c r="E1007" s="139">
        <f>VLOOKUP(C1007,'Active 1'!C$21:E$973,3,FALSE)</f>
        <v>-26404.014128792067</v>
      </c>
      <c r="F1007" s="16" t="s">
        <v>1907</v>
      </c>
      <c r="G1007" s="12" t="str">
        <f t="shared" si="94"/>
        <v>37883.415</v>
      </c>
      <c r="H1007" s="131">
        <f t="shared" si="95"/>
        <v>-21526</v>
      </c>
      <c r="I1007" s="140" t="s">
        <v>2742</v>
      </c>
      <c r="J1007" s="141" t="s">
        <v>2743</v>
      </c>
      <c r="K1007" s="140">
        <v>-21526</v>
      </c>
      <c r="L1007" s="140" t="s">
        <v>2679</v>
      </c>
      <c r="M1007" s="141" t="s">
        <v>2324</v>
      </c>
      <c r="N1007" s="141"/>
      <c r="O1007" s="142" t="s">
        <v>2744</v>
      </c>
      <c r="P1007" s="142" t="s">
        <v>2664</v>
      </c>
    </row>
    <row r="1008" spans="1:16" ht="13.5" thickBot="1" x14ac:dyDescent="0.25">
      <c r="A1008" s="131" t="str">
        <f t="shared" si="90"/>
        <v> BRNO 6 </v>
      </c>
      <c r="B1008" s="16" t="str">
        <f t="shared" si="91"/>
        <v>I</v>
      </c>
      <c r="C1008" s="131">
        <f t="shared" si="92"/>
        <v>37883.415999999997</v>
      </c>
      <c r="D1008" s="12" t="str">
        <f t="shared" si="93"/>
        <v>vis</v>
      </c>
      <c r="E1008" s="139">
        <f>VLOOKUP(C1008,'Active 1'!C$21:E$973,3,FALSE)</f>
        <v>-26404.012538786214</v>
      </c>
      <c r="F1008" s="16" t="s">
        <v>1907</v>
      </c>
      <c r="G1008" s="12" t="str">
        <f t="shared" si="94"/>
        <v>37883.416</v>
      </c>
      <c r="H1008" s="131">
        <f t="shared" si="95"/>
        <v>-21526</v>
      </c>
      <c r="I1008" s="140" t="s">
        <v>2745</v>
      </c>
      <c r="J1008" s="141" t="s">
        <v>2746</v>
      </c>
      <c r="K1008" s="140">
        <v>-21526</v>
      </c>
      <c r="L1008" s="140" t="s">
        <v>2747</v>
      </c>
      <c r="M1008" s="141" t="s">
        <v>2324</v>
      </c>
      <c r="N1008" s="141"/>
      <c r="O1008" s="142" t="s">
        <v>2748</v>
      </c>
      <c r="P1008" s="142" t="s">
        <v>2664</v>
      </c>
    </row>
    <row r="1009" spans="1:16" ht="13.5" thickBot="1" x14ac:dyDescent="0.25">
      <c r="A1009" s="131" t="str">
        <f t="shared" si="90"/>
        <v> BRNO 6 </v>
      </c>
      <c r="B1009" s="16" t="str">
        <f t="shared" si="91"/>
        <v>I</v>
      </c>
      <c r="C1009" s="131">
        <f t="shared" si="92"/>
        <v>37883.417000000001</v>
      </c>
      <c r="D1009" s="12" t="str">
        <f t="shared" si="93"/>
        <v>vis</v>
      </c>
      <c r="E1009" s="139">
        <f>VLOOKUP(C1009,'Active 1'!C$21:E$973,3,FALSE)</f>
        <v>-26404.010948780346</v>
      </c>
      <c r="F1009" s="16" t="s">
        <v>1907</v>
      </c>
      <c r="G1009" s="12" t="str">
        <f t="shared" si="94"/>
        <v>37883.417</v>
      </c>
      <c r="H1009" s="131">
        <f t="shared" si="95"/>
        <v>-21526</v>
      </c>
      <c r="I1009" s="140" t="s">
        <v>2749</v>
      </c>
      <c r="J1009" s="141" t="s">
        <v>2750</v>
      </c>
      <c r="K1009" s="140">
        <v>-21526</v>
      </c>
      <c r="L1009" s="140" t="s">
        <v>2751</v>
      </c>
      <c r="M1009" s="141" t="s">
        <v>2324</v>
      </c>
      <c r="N1009" s="141"/>
      <c r="O1009" s="142" t="s">
        <v>2752</v>
      </c>
      <c r="P1009" s="142" t="s">
        <v>2664</v>
      </c>
    </row>
    <row r="1010" spans="1:16" ht="13.5" thickBot="1" x14ac:dyDescent="0.25">
      <c r="A1010" s="131" t="str">
        <f t="shared" si="90"/>
        <v> BRNO 6 </v>
      </c>
      <c r="B1010" s="16" t="str">
        <f t="shared" si="91"/>
        <v>I</v>
      </c>
      <c r="C1010" s="131">
        <f t="shared" si="92"/>
        <v>37883.421000000002</v>
      </c>
      <c r="D1010" s="12" t="str">
        <f t="shared" si="93"/>
        <v>vis</v>
      </c>
      <c r="E1010" s="139">
        <f>VLOOKUP(C1010,'Active 1'!C$21:E$973,3,FALSE)</f>
        <v>-26404.00458875691</v>
      </c>
      <c r="F1010" s="16" t="s">
        <v>1907</v>
      </c>
      <c r="G1010" s="12" t="str">
        <f t="shared" si="94"/>
        <v>37883.421</v>
      </c>
      <c r="H1010" s="131">
        <f t="shared" si="95"/>
        <v>-21526</v>
      </c>
      <c r="I1010" s="140" t="s">
        <v>2753</v>
      </c>
      <c r="J1010" s="141" t="s">
        <v>2754</v>
      </c>
      <c r="K1010" s="140">
        <v>-21526</v>
      </c>
      <c r="L1010" s="140" t="s">
        <v>2755</v>
      </c>
      <c r="M1010" s="141" t="s">
        <v>2324</v>
      </c>
      <c r="N1010" s="141"/>
      <c r="O1010" s="142" t="s">
        <v>2756</v>
      </c>
      <c r="P1010" s="142" t="s">
        <v>2664</v>
      </c>
    </row>
    <row r="1011" spans="1:16" ht="13.5" thickBot="1" x14ac:dyDescent="0.25">
      <c r="A1011" s="131" t="str">
        <f t="shared" si="90"/>
        <v> BRNO 6 </v>
      </c>
      <c r="B1011" s="16" t="str">
        <f t="shared" si="91"/>
        <v>I</v>
      </c>
      <c r="C1011" s="131">
        <f t="shared" si="92"/>
        <v>37883.421999999999</v>
      </c>
      <c r="D1011" s="12" t="str">
        <f t="shared" si="93"/>
        <v>vis</v>
      </c>
      <c r="E1011" s="139">
        <f>VLOOKUP(C1011,'Active 1'!C$21:E$973,3,FALSE)</f>
        <v>-26404.002998751057</v>
      </c>
      <c r="F1011" s="16" t="s">
        <v>1907</v>
      </c>
      <c r="G1011" s="12" t="str">
        <f t="shared" si="94"/>
        <v>37883.422</v>
      </c>
      <c r="H1011" s="131">
        <f t="shared" si="95"/>
        <v>-21526</v>
      </c>
      <c r="I1011" s="140" t="s">
        <v>2757</v>
      </c>
      <c r="J1011" s="141" t="s">
        <v>2758</v>
      </c>
      <c r="K1011" s="140">
        <v>-21526</v>
      </c>
      <c r="L1011" s="140" t="s">
        <v>2759</v>
      </c>
      <c r="M1011" s="141" t="s">
        <v>2324</v>
      </c>
      <c r="N1011" s="141"/>
      <c r="O1011" s="142" t="s">
        <v>2760</v>
      </c>
      <c r="P1011" s="142" t="s">
        <v>2664</v>
      </c>
    </row>
    <row r="1012" spans="1:16" ht="13.5" thickBot="1" x14ac:dyDescent="0.25">
      <c r="A1012" s="131" t="str">
        <f t="shared" si="90"/>
        <v> BRNO 6 </v>
      </c>
      <c r="B1012" s="16" t="str">
        <f t="shared" si="91"/>
        <v>I</v>
      </c>
      <c r="C1012" s="131">
        <f t="shared" si="92"/>
        <v>37905.411999999997</v>
      </c>
      <c r="D1012" s="12" t="str">
        <f t="shared" si="93"/>
        <v>vis</v>
      </c>
      <c r="E1012" s="139">
        <f>VLOOKUP(C1012,'Active 1'!C$21:E$973,3,FALSE)</f>
        <v>-26369.038769907875</v>
      </c>
      <c r="F1012" s="16" t="s">
        <v>1907</v>
      </c>
      <c r="G1012" s="12" t="str">
        <f t="shared" si="94"/>
        <v>37905.412</v>
      </c>
      <c r="H1012" s="131">
        <f t="shared" si="95"/>
        <v>-21491</v>
      </c>
      <c r="I1012" s="140" t="s">
        <v>2761</v>
      </c>
      <c r="J1012" s="141" t="s">
        <v>2762</v>
      </c>
      <c r="K1012" s="140">
        <v>-21491</v>
      </c>
      <c r="L1012" s="140" t="s">
        <v>2636</v>
      </c>
      <c r="M1012" s="141" t="s">
        <v>2324</v>
      </c>
      <c r="N1012" s="141"/>
      <c r="O1012" s="142" t="s">
        <v>2740</v>
      </c>
      <c r="P1012" s="142" t="s">
        <v>2664</v>
      </c>
    </row>
    <row r="1013" spans="1:16" ht="13.5" thickBot="1" x14ac:dyDescent="0.25">
      <c r="A1013" s="131" t="str">
        <f t="shared" si="90"/>
        <v> BRNO 6 </v>
      </c>
      <c r="B1013" s="16" t="str">
        <f t="shared" si="91"/>
        <v>I</v>
      </c>
      <c r="C1013" s="131">
        <f t="shared" si="92"/>
        <v>37905.413</v>
      </c>
      <c r="D1013" s="12" t="str">
        <f t="shared" si="93"/>
        <v>vis</v>
      </c>
      <c r="E1013" s="139">
        <f>VLOOKUP(C1013,'Active 1'!C$21:E$973,3,FALSE)</f>
        <v>-26369.03717990201</v>
      </c>
      <c r="F1013" s="16" t="s">
        <v>1907</v>
      </c>
      <c r="G1013" s="12" t="str">
        <f t="shared" si="94"/>
        <v>37905.413</v>
      </c>
      <c r="H1013" s="131">
        <f t="shared" si="95"/>
        <v>-21491</v>
      </c>
      <c r="I1013" s="140" t="s">
        <v>2763</v>
      </c>
      <c r="J1013" s="141" t="s">
        <v>2764</v>
      </c>
      <c r="K1013" s="140">
        <v>-21491</v>
      </c>
      <c r="L1013" s="140" t="s">
        <v>2674</v>
      </c>
      <c r="M1013" s="141" t="s">
        <v>2324</v>
      </c>
      <c r="N1013" s="141"/>
      <c r="O1013" s="142" t="s">
        <v>2731</v>
      </c>
      <c r="P1013" s="142" t="s">
        <v>2664</v>
      </c>
    </row>
    <row r="1014" spans="1:16" ht="13.5" thickBot="1" x14ac:dyDescent="0.25">
      <c r="A1014" s="131" t="str">
        <f t="shared" si="90"/>
        <v> AA 17.60 </v>
      </c>
      <c r="B1014" s="16" t="str">
        <f t="shared" si="91"/>
        <v>I</v>
      </c>
      <c r="C1014" s="131">
        <f t="shared" si="92"/>
        <v>37905.417999999998</v>
      </c>
      <c r="D1014" s="12" t="str">
        <f t="shared" si="93"/>
        <v>vis</v>
      </c>
      <c r="E1014" s="139">
        <f>VLOOKUP(C1014,'Active 1'!C$21:E$973,3,FALSE)</f>
        <v>-26369.029229872718</v>
      </c>
      <c r="F1014" s="16" t="s">
        <v>1907</v>
      </c>
      <c r="G1014" s="12" t="str">
        <f t="shared" si="94"/>
        <v>37905.418</v>
      </c>
      <c r="H1014" s="131">
        <f t="shared" si="95"/>
        <v>-21491</v>
      </c>
      <c r="I1014" s="140" t="s">
        <v>2765</v>
      </c>
      <c r="J1014" s="141" t="s">
        <v>2766</v>
      </c>
      <c r="K1014" s="140">
        <v>-21491</v>
      </c>
      <c r="L1014" s="140" t="s">
        <v>2694</v>
      </c>
      <c r="M1014" s="141" t="s">
        <v>2324</v>
      </c>
      <c r="N1014" s="141"/>
      <c r="O1014" s="142" t="s">
        <v>2767</v>
      </c>
      <c r="P1014" s="142" t="s">
        <v>2684</v>
      </c>
    </row>
    <row r="1015" spans="1:16" ht="13.5" thickBot="1" x14ac:dyDescent="0.25">
      <c r="A1015" s="131" t="str">
        <f t="shared" si="90"/>
        <v>BAVM 15 </v>
      </c>
      <c r="B1015" s="16" t="str">
        <f t="shared" si="91"/>
        <v>I</v>
      </c>
      <c r="C1015" s="131">
        <f t="shared" si="92"/>
        <v>37932.464999999997</v>
      </c>
      <c r="D1015" s="12" t="str">
        <f t="shared" si="93"/>
        <v>vis</v>
      </c>
      <c r="E1015" s="139">
        <f>VLOOKUP(C1015,'Active 1'!C$21:E$973,3,FALSE)</f>
        <v>-26326.024341399705</v>
      </c>
      <c r="F1015" s="16" t="s">
        <v>1907</v>
      </c>
      <c r="G1015" s="12" t="str">
        <f t="shared" si="94"/>
        <v>37932.465</v>
      </c>
      <c r="H1015" s="131">
        <f t="shared" si="95"/>
        <v>-21448</v>
      </c>
      <c r="I1015" s="140" t="s">
        <v>0</v>
      </c>
      <c r="J1015" s="141" t="s">
        <v>1</v>
      </c>
      <c r="K1015" s="140">
        <v>-21448</v>
      </c>
      <c r="L1015" s="140" t="s">
        <v>2730</v>
      </c>
      <c r="M1015" s="141" t="s">
        <v>2324</v>
      </c>
      <c r="N1015" s="141"/>
      <c r="O1015" s="142" t="s">
        <v>2</v>
      </c>
      <c r="P1015" s="143" t="s">
        <v>2653</v>
      </c>
    </row>
    <row r="1016" spans="1:16" ht="13.5" thickBot="1" x14ac:dyDescent="0.25">
      <c r="A1016" s="131" t="str">
        <f t="shared" si="90"/>
        <v> BRNO 6 </v>
      </c>
      <c r="B1016" s="16" t="str">
        <f t="shared" si="91"/>
        <v>I</v>
      </c>
      <c r="C1016" s="131">
        <f t="shared" si="92"/>
        <v>37934.343999999997</v>
      </c>
      <c r="D1016" s="12" t="str">
        <f t="shared" si="93"/>
        <v>vis</v>
      </c>
      <c r="E1016" s="139">
        <f>VLOOKUP(C1016,'Active 1'!C$21:E$973,3,FALSE)</f>
        <v>-26323.036720390322</v>
      </c>
      <c r="F1016" s="16" t="s">
        <v>1907</v>
      </c>
      <c r="G1016" s="12" t="str">
        <f t="shared" si="94"/>
        <v>37934.344</v>
      </c>
      <c r="H1016" s="131">
        <f t="shared" si="95"/>
        <v>-21445</v>
      </c>
      <c r="I1016" s="140" t="s">
        <v>3</v>
      </c>
      <c r="J1016" s="141" t="s">
        <v>4</v>
      </c>
      <c r="K1016" s="140">
        <v>-21445</v>
      </c>
      <c r="L1016" s="140" t="s">
        <v>2706</v>
      </c>
      <c r="M1016" s="141" t="s">
        <v>2324</v>
      </c>
      <c r="N1016" s="141"/>
      <c r="O1016" s="142" t="s">
        <v>5</v>
      </c>
      <c r="P1016" s="142" t="s">
        <v>2664</v>
      </c>
    </row>
    <row r="1017" spans="1:16" ht="13.5" thickBot="1" x14ac:dyDescent="0.25">
      <c r="A1017" s="131" t="str">
        <f t="shared" si="90"/>
        <v> BRNO 6 </v>
      </c>
      <c r="B1017" s="16" t="str">
        <f t="shared" si="91"/>
        <v>I</v>
      </c>
      <c r="C1017" s="131">
        <f t="shared" si="92"/>
        <v>37934.347000000002</v>
      </c>
      <c r="D1017" s="12" t="str">
        <f t="shared" si="93"/>
        <v>vis</v>
      </c>
      <c r="E1017" s="139">
        <f>VLOOKUP(C1017,'Active 1'!C$21:E$973,3,FALSE)</f>
        <v>-26323.031950372737</v>
      </c>
      <c r="F1017" s="16" t="s">
        <v>1907</v>
      </c>
      <c r="G1017" s="12" t="str">
        <f t="shared" si="94"/>
        <v>37934.347</v>
      </c>
      <c r="H1017" s="131">
        <f t="shared" si="95"/>
        <v>-21445</v>
      </c>
      <c r="I1017" s="140" t="s">
        <v>6</v>
      </c>
      <c r="J1017" s="141" t="s">
        <v>7</v>
      </c>
      <c r="K1017" s="140">
        <v>-21445</v>
      </c>
      <c r="L1017" s="140" t="s">
        <v>2710</v>
      </c>
      <c r="M1017" s="141" t="s">
        <v>2324</v>
      </c>
      <c r="N1017" s="141"/>
      <c r="O1017" s="142" t="s">
        <v>8</v>
      </c>
      <c r="P1017" s="142" t="s">
        <v>2664</v>
      </c>
    </row>
    <row r="1018" spans="1:16" ht="13.5" thickBot="1" x14ac:dyDescent="0.25">
      <c r="A1018" s="131" t="str">
        <f t="shared" si="90"/>
        <v> BRNO 6 </v>
      </c>
      <c r="B1018" s="16" t="str">
        <f t="shared" si="91"/>
        <v>I</v>
      </c>
      <c r="C1018" s="131">
        <f t="shared" si="92"/>
        <v>37934.353999999999</v>
      </c>
      <c r="D1018" s="12" t="str">
        <f t="shared" si="93"/>
        <v>vis</v>
      </c>
      <c r="E1018" s="139">
        <f>VLOOKUP(C1018,'Active 1'!C$21:E$973,3,FALSE)</f>
        <v>-26323.020820331727</v>
      </c>
      <c r="F1018" s="16" t="s">
        <v>1907</v>
      </c>
      <c r="G1018" s="12" t="str">
        <f t="shared" si="94"/>
        <v>37934.354</v>
      </c>
      <c r="H1018" s="131">
        <f t="shared" si="95"/>
        <v>-21445</v>
      </c>
      <c r="I1018" s="140" t="s">
        <v>9</v>
      </c>
      <c r="J1018" s="141" t="s">
        <v>10</v>
      </c>
      <c r="K1018" s="140">
        <v>-21445</v>
      </c>
      <c r="L1018" s="140" t="s">
        <v>2739</v>
      </c>
      <c r="M1018" s="141" t="s">
        <v>2324</v>
      </c>
      <c r="N1018" s="141"/>
      <c r="O1018" s="142" t="s">
        <v>11</v>
      </c>
      <c r="P1018" s="142" t="s">
        <v>2664</v>
      </c>
    </row>
    <row r="1019" spans="1:16" ht="13.5" thickBot="1" x14ac:dyDescent="0.25">
      <c r="A1019" s="131" t="str">
        <f t="shared" si="90"/>
        <v>BAVM 15 </v>
      </c>
      <c r="B1019" s="16" t="str">
        <f t="shared" si="91"/>
        <v>I</v>
      </c>
      <c r="C1019" s="131">
        <f t="shared" si="92"/>
        <v>37934.356</v>
      </c>
      <c r="D1019" s="12" t="str">
        <f t="shared" si="93"/>
        <v>vis</v>
      </c>
      <c r="E1019" s="139">
        <f>VLOOKUP(C1019,'Active 1'!C$21:E$973,3,FALSE)</f>
        <v>-26323.017640320009</v>
      </c>
      <c r="F1019" s="16" t="s">
        <v>1907</v>
      </c>
      <c r="G1019" s="12" t="str">
        <f t="shared" si="94"/>
        <v>37934.356</v>
      </c>
      <c r="H1019" s="131">
        <f t="shared" si="95"/>
        <v>-21445</v>
      </c>
      <c r="I1019" s="140" t="s">
        <v>12</v>
      </c>
      <c r="J1019" s="141" t="s">
        <v>13</v>
      </c>
      <c r="K1019" s="140">
        <v>-21445</v>
      </c>
      <c r="L1019" s="140" t="s">
        <v>14</v>
      </c>
      <c r="M1019" s="141" t="s">
        <v>2324</v>
      </c>
      <c r="N1019" s="141"/>
      <c r="O1019" s="142" t="s">
        <v>15</v>
      </c>
      <c r="P1019" s="143" t="s">
        <v>2653</v>
      </c>
    </row>
    <row r="1020" spans="1:16" ht="13.5" thickBot="1" x14ac:dyDescent="0.25">
      <c r="A1020" s="131" t="str">
        <f t="shared" si="90"/>
        <v>BAVM 15 </v>
      </c>
      <c r="B1020" s="16" t="str">
        <f t="shared" si="91"/>
        <v>I</v>
      </c>
      <c r="C1020" s="131">
        <f t="shared" si="92"/>
        <v>37944.409</v>
      </c>
      <c r="D1020" s="12" t="str">
        <f t="shared" si="93"/>
        <v>vis</v>
      </c>
      <c r="E1020" s="139">
        <f>VLOOKUP(C1020,'Active 1'!C$21:E$973,3,FALSE)</f>
        <v>-26307.033311417756</v>
      </c>
      <c r="F1020" s="16" t="s">
        <v>1907</v>
      </c>
      <c r="G1020" s="12" t="str">
        <f t="shared" si="94"/>
        <v>37944.409</v>
      </c>
      <c r="H1020" s="131">
        <f t="shared" si="95"/>
        <v>-21429</v>
      </c>
      <c r="I1020" s="140" t="s">
        <v>16</v>
      </c>
      <c r="J1020" s="141" t="s">
        <v>17</v>
      </c>
      <c r="K1020" s="140">
        <v>-21429</v>
      </c>
      <c r="L1020" s="140" t="s">
        <v>2656</v>
      </c>
      <c r="M1020" s="141" t="s">
        <v>2324</v>
      </c>
      <c r="N1020" s="141"/>
      <c r="O1020" s="142" t="s">
        <v>2584</v>
      </c>
      <c r="P1020" s="143" t="s">
        <v>2653</v>
      </c>
    </row>
    <row r="1021" spans="1:16" ht="13.5" thickBot="1" x14ac:dyDescent="0.25">
      <c r="A1021" s="131" t="str">
        <f t="shared" si="90"/>
        <v>BAVM 15 </v>
      </c>
      <c r="B1021" s="16" t="str">
        <f t="shared" si="91"/>
        <v>I</v>
      </c>
      <c r="C1021" s="131">
        <f t="shared" si="92"/>
        <v>37946.298000000003</v>
      </c>
      <c r="D1021" s="12" t="str">
        <f t="shared" si="93"/>
        <v>vis</v>
      </c>
      <c r="E1021" s="139">
        <f>VLOOKUP(C1021,'Active 1'!C$21:E$973,3,FALSE)</f>
        <v>-26304.029790349778</v>
      </c>
      <c r="F1021" s="16" t="s">
        <v>1907</v>
      </c>
      <c r="G1021" s="12" t="str">
        <f t="shared" si="94"/>
        <v>37946.298</v>
      </c>
      <c r="H1021" s="131">
        <f t="shared" si="95"/>
        <v>-21426</v>
      </c>
      <c r="I1021" s="140" t="s">
        <v>18</v>
      </c>
      <c r="J1021" s="141" t="s">
        <v>19</v>
      </c>
      <c r="K1021" s="140">
        <v>-21426</v>
      </c>
      <c r="L1021" s="140" t="s">
        <v>2694</v>
      </c>
      <c r="M1021" s="141" t="s">
        <v>2324</v>
      </c>
      <c r="N1021" s="141"/>
      <c r="O1021" s="142" t="s">
        <v>2584</v>
      </c>
      <c r="P1021" s="143" t="s">
        <v>2653</v>
      </c>
    </row>
    <row r="1022" spans="1:16" ht="13.5" thickBot="1" x14ac:dyDescent="0.25">
      <c r="A1022" s="131" t="str">
        <f t="shared" si="90"/>
        <v> BRNO 6 </v>
      </c>
      <c r="B1022" s="16" t="str">
        <f t="shared" si="91"/>
        <v>I</v>
      </c>
      <c r="C1022" s="131">
        <f t="shared" si="92"/>
        <v>37947.559000000001</v>
      </c>
      <c r="D1022" s="12" t="str">
        <f t="shared" si="93"/>
        <v>vis</v>
      </c>
      <c r="E1022" s="139">
        <f>VLOOKUP(C1022,'Active 1'!C$21:E$973,3,FALSE)</f>
        <v>-26302.024792961362</v>
      </c>
      <c r="F1022" s="16" t="s">
        <v>1907</v>
      </c>
      <c r="G1022" s="12" t="str">
        <f t="shared" si="94"/>
        <v>37947.559</v>
      </c>
      <c r="H1022" s="131">
        <f t="shared" si="95"/>
        <v>-21424</v>
      </c>
      <c r="I1022" s="140" t="s">
        <v>20</v>
      </c>
      <c r="J1022" s="141" t="s">
        <v>21</v>
      </c>
      <c r="K1022" s="140">
        <v>-21424</v>
      </c>
      <c r="L1022" s="140" t="s">
        <v>2730</v>
      </c>
      <c r="M1022" s="141" t="s">
        <v>2324</v>
      </c>
      <c r="N1022" s="141"/>
      <c r="O1022" s="142" t="s">
        <v>22</v>
      </c>
      <c r="P1022" s="142" t="s">
        <v>2664</v>
      </c>
    </row>
    <row r="1023" spans="1:16" ht="13.5" thickBot="1" x14ac:dyDescent="0.25">
      <c r="A1023" s="131" t="str">
        <f t="shared" si="90"/>
        <v> PASP 86.917 </v>
      </c>
      <c r="B1023" s="16" t="str">
        <f t="shared" si="91"/>
        <v>I</v>
      </c>
      <c r="C1023" s="131">
        <f t="shared" si="92"/>
        <v>37958.873099999997</v>
      </c>
      <c r="D1023" s="12" t="str">
        <f t="shared" si="93"/>
        <v>vis</v>
      </c>
      <c r="E1023" s="139">
        <f>VLOOKUP(C1023,'Active 1'!C$21:E$973,3,FALSE)</f>
        <v>-26284.035307670118</v>
      </c>
      <c r="F1023" s="16" t="s">
        <v>1907</v>
      </c>
      <c r="G1023" s="12" t="str">
        <f t="shared" si="94"/>
        <v>37958.8731</v>
      </c>
      <c r="H1023" s="131">
        <f t="shared" si="95"/>
        <v>-21406</v>
      </c>
      <c r="I1023" s="140" t="s">
        <v>23</v>
      </c>
      <c r="J1023" s="141" t="s">
        <v>24</v>
      </c>
      <c r="K1023" s="140">
        <v>-21406</v>
      </c>
      <c r="L1023" s="140" t="s">
        <v>25</v>
      </c>
      <c r="M1023" s="141" t="s">
        <v>2477</v>
      </c>
      <c r="N1023" s="141" t="s">
        <v>2478</v>
      </c>
      <c r="O1023" s="142" t="s">
        <v>26</v>
      </c>
      <c r="P1023" s="142" t="s">
        <v>27</v>
      </c>
    </row>
    <row r="1024" spans="1:16" ht="13.5" thickBot="1" x14ac:dyDescent="0.25">
      <c r="A1024" s="131" t="str">
        <f t="shared" si="90"/>
        <v>BAVM 15 </v>
      </c>
      <c r="B1024" s="16" t="str">
        <f t="shared" si="91"/>
        <v>I</v>
      </c>
      <c r="C1024" s="131">
        <f t="shared" si="92"/>
        <v>37961.400999999998</v>
      </c>
      <c r="D1024" s="12" t="str">
        <f t="shared" si="93"/>
        <v>vis</v>
      </c>
      <c r="E1024" s="139">
        <f>VLOOKUP(C1024,'Active 1'!C$21:E$973,3,FALSE)</f>
        <v>-26280.015931858714</v>
      </c>
      <c r="F1024" s="16" t="s">
        <v>1907</v>
      </c>
      <c r="G1024" s="12" t="str">
        <f t="shared" si="94"/>
        <v>37961.401</v>
      </c>
      <c r="H1024" s="131">
        <f t="shared" si="95"/>
        <v>-21402</v>
      </c>
      <c r="I1024" s="140" t="s">
        <v>28</v>
      </c>
      <c r="J1024" s="141" t="s">
        <v>29</v>
      </c>
      <c r="K1024" s="140">
        <v>-21402</v>
      </c>
      <c r="L1024" s="140" t="s">
        <v>2679</v>
      </c>
      <c r="M1024" s="141" t="s">
        <v>2324</v>
      </c>
      <c r="N1024" s="141"/>
      <c r="O1024" s="142" t="s">
        <v>15</v>
      </c>
      <c r="P1024" s="143" t="s">
        <v>2653</v>
      </c>
    </row>
    <row r="1025" spans="1:16" ht="13.5" thickBot="1" x14ac:dyDescent="0.25">
      <c r="A1025" s="131" t="str">
        <f t="shared" si="90"/>
        <v>BAVM 15 </v>
      </c>
      <c r="B1025" s="16" t="str">
        <f t="shared" si="91"/>
        <v>I</v>
      </c>
      <c r="C1025" s="131">
        <f t="shared" si="92"/>
        <v>37961.402999999998</v>
      </c>
      <c r="D1025" s="12" t="str">
        <f t="shared" si="93"/>
        <v>vis</v>
      </c>
      <c r="E1025" s="139">
        <f>VLOOKUP(C1025,'Active 1'!C$21:E$973,3,FALSE)</f>
        <v>-26280.012751846996</v>
      </c>
      <c r="F1025" s="16" t="s">
        <v>1907</v>
      </c>
      <c r="G1025" s="12" t="str">
        <f t="shared" si="94"/>
        <v>37961.403</v>
      </c>
      <c r="H1025" s="131">
        <f t="shared" si="95"/>
        <v>-21402</v>
      </c>
      <c r="I1025" s="140" t="s">
        <v>30</v>
      </c>
      <c r="J1025" s="141" t="s">
        <v>31</v>
      </c>
      <c r="K1025" s="140">
        <v>-21402</v>
      </c>
      <c r="L1025" s="140" t="s">
        <v>2751</v>
      </c>
      <c r="M1025" s="141" t="s">
        <v>2324</v>
      </c>
      <c r="N1025" s="141"/>
      <c r="O1025" s="142" t="s">
        <v>32</v>
      </c>
      <c r="P1025" s="143" t="s">
        <v>2653</v>
      </c>
    </row>
    <row r="1026" spans="1:16" ht="13.5" thickBot="1" x14ac:dyDescent="0.25">
      <c r="A1026" s="131" t="str">
        <f t="shared" si="90"/>
        <v> PASP 86.917 </v>
      </c>
      <c r="B1026" s="16" t="str">
        <f t="shared" si="91"/>
        <v>I</v>
      </c>
      <c r="C1026" s="131">
        <f t="shared" si="92"/>
        <v>37987.806100000002</v>
      </c>
      <c r="D1026" s="12" t="str">
        <f t="shared" si="93"/>
        <v>vis</v>
      </c>
      <c r="E1026" s="139">
        <f>VLOOKUP(C1026,'Active 1'!C$21:E$973,3,FALSE)</f>
        <v>-26238.031668146697</v>
      </c>
      <c r="F1026" s="16" t="s">
        <v>1907</v>
      </c>
      <c r="G1026" s="12" t="str">
        <f t="shared" si="94"/>
        <v>37987.8061</v>
      </c>
      <c r="H1026" s="131">
        <f t="shared" si="95"/>
        <v>-21360</v>
      </c>
      <c r="I1026" s="140" t="s">
        <v>33</v>
      </c>
      <c r="J1026" s="141" t="s">
        <v>34</v>
      </c>
      <c r="K1026" s="140">
        <v>-21360</v>
      </c>
      <c r="L1026" s="140" t="s">
        <v>35</v>
      </c>
      <c r="M1026" s="141" t="s">
        <v>2477</v>
      </c>
      <c r="N1026" s="141" t="s">
        <v>2478</v>
      </c>
      <c r="O1026" s="142" t="s">
        <v>26</v>
      </c>
      <c r="P1026" s="142" t="s">
        <v>27</v>
      </c>
    </row>
    <row r="1027" spans="1:16" ht="13.5" thickBot="1" x14ac:dyDescent="0.25">
      <c r="A1027" s="131" t="str">
        <f t="shared" si="90"/>
        <v> PASP 86.917 </v>
      </c>
      <c r="B1027" s="16" t="str">
        <f t="shared" si="91"/>
        <v>I</v>
      </c>
      <c r="C1027" s="131">
        <f t="shared" si="92"/>
        <v>37999.7552</v>
      </c>
      <c r="D1027" s="12" t="str">
        <f t="shared" si="93"/>
        <v>vis</v>
      </c>
      <c r="E1027" s="139">
        <f>VLOOKUP(C1027,'Active 1'!C$21:E$973,3,FALSE)</f>
        <v>-26219.032529134874</v>
      </c>
      <c r="F1027" s="16" t="s">
        <v>1907</v>
      </c>
      <c r="G1027" s="12" t="str">
        <f t="shared" si="94"/>
        <v>37999.7552</v>
      </c>
      <c r="H1027" s="131">
        <f t="shared" si="95"/>
        <v>-21341</v>
      </c>
      <c r="I1027" s="140" t="s">
        <v>36</v>
      </c>
      <c r="J1027" s="141" t="s">
        <v>37</v>
      </c>
      <c r="K1027" s="140">
        <v>-21341</v>
      </c>
      <c r="L1027" s="140" t="s">
        <v>38</v>
      </c>
      <c r="M1027" s="141" t="s">
        <v>2477</v>
      </c>
      <c r="N1027" s="141" t="s">
        <v>2478</v>
      </c>
      <c r="O1027" s="142" t="s">
        <v>26</v>
      </c>
      <c r="P1027" s="142" t="s">
        <v>27</v>
      </c>
    </row>
    <row r="1028" spans="1:16" ht="13.5" thickBot="1" x14ac:dyDescent="0.25">
      <c r="A1028" s="131" t="str">
        <f t="shared" si="90"/>
        <v>BAVM 15 </v>
      </c>
      <c r="B1028" s="16" t="str">
        <f t="shared" si="91"/>
        <v>I</v>
      </c>
      <c r="C1028" s="131">
        <f t="shared" si="92"/>
        <v>38000.394999999997</v>
      </c>
      <c r="D1028" s="12" t="str">
        <f t="shared" si="93"/>
        <v>vis</v>
      </c>
      <c r="E1028" s="139">
        <f>VLOOKUP(C1028,'Active 1'!C$21:E$973,3,FALSE)</f>
        <v>-26218.01524338618</v>
      </c>
      <c r="F1028" s="16" t="s">
        <v>1907</v>
      </c>
      <c r="G1028" s="12" t="str">
        <f t="shared" si="94"/>
        <v>38000.395</v>
      </c>
      <c r="H1028" s="131">
        <f t="shared" si="95"/>
        <v>-21340</v>
      </c>
      <c r="I1028" s="140" t="s">
        <v>39</v>
      </c>
      <c r="J1028" s="141" t="s">
        <v>40</v>
      </c>
      <c r="K1028" s="140">
        <v>-21340</v>
      </c>
      <c r="L1028" s="140" t="s">
        <v>2747</v>
      </c>
      <c r="M1028" s="141" t="s">
        <v>2324</v>
      </c>
      <c r="N1028" s="141"/>
      <c r="O1028" s="142" t="s">
        <v>15</v>
      </c>
      <c r="P1028" s="143" t="s">
        <v>2653</v>
      </c>
    </row>
    <row r="1029" spans="1:16" ht="13.5" thickBot="1" x14ac:dyDescent="0.25">
      <c r="A1029" s="131" t="str">
        <f t="shared" si="90"/>
        <v>BAVM 18 </v>
      </c>
      <c r="B1029" s="16" t="str">
        <f t="shared" si="91"/>
        <v>I</v>
      </c>
      <c r="C1029" s="131">
        <f t="shared" si="92"/>
        <v>38000.404000000002</v>
      </c>
      <c r="D1029" s="12" t="str">
        <f t="shared" si="93"/>
        <v>vis</v>
      </c>
      <c r="E1029" s="139">
        <f>VLOOKUP(C1029,'Active 1'!C$21:E$973,3,FALSE)</f>
        <v>-26218.000933333438</v>
      </c>
      <c r="F1029" s="16" t="s">
        <v>1907</v>
      </c>
      <c r="G1029" s="12" t="str">
        <f t="shared" si="94"/>
        <v>38000.404</v>
      </c>
      <c r="H1029" s="131">
        <f t="shared" si="95"/>
        <v>-21340</v>
      </c>
      <c r="I1029" s="140" t="s">
        <v>41</v>
      </c>
      <c r="J1029" s="141" t="s">
        <v>2812</v>
      </c>
      <c r="K1029" s="140">
        <v>-21340</v>
      </c>
      <c r="L1029" s="140" t="s">
        <v>2813</v>
      </c>
      <c r="M1029" s="141" t="s">
        <v>2324</v>
      </c>
      <c r="N1029" s="141"/>
      <c r="O1029" s="142" t="s">
        <v>32</v>
      </c>
      <c r="P1029" s="143" t="s">
        <v>2814</v>
      </c>
    </row>
    <row r="1030" spans="1:16" ht="13.5" thickBot="1" x14ac:dyDescent="0.25">
      <c r="A1030" s="131" t="str">
        <f t="shared" si="90"/>
        <v>BAVM 15 </v>
      </c>
      <c r="B1030" s="16" t="str">
        <f t="shared" si="91"/>
        <v>I</v>
      </c>
      <c r="C1030" s="131">
        <f t="shared" si="92"/>
        <v>38002.273999999998</v>
      </c>
      <c r="D1030" s="12" t="str">
        <f t="shared" si="93"/>
        <v>vis</v>
      </c>
      <c r="E1030" s="139">
        <f>VLOOKUP(C1030,'Active 1'!C$21:E$973,3,FALSE)</f>
        <v>-26215.027622376794</v>
      </c>
      <c r="F1030" s="16" t="s">
        <v>1907</v>
      </c>
      <c r="G1030" s="12" t="str">
        <f t="shared" si="94"/>
        <v>38002.274</v>
      </c>
      <c r="H1030" s="131">
        <f t="shared" si="95"/>
        <v>-21337</v>
      </c>
      <c r="I1030" s="140" t="s">
        <v>2815</v>
      </c>
      <c r="J1030" s="141" t="s">
        <v>2816</v>
      </c>
      <c r="K1030" s="140">
        <v>-21337</v>
      </c>
      <c r="L1030" s="140" t="s">
        <v>2817</v>
      </c>
      <c r="M1030" s="141" t="s">
        <v>2324</v>
      </c>
      <c r="N1030" s="141"/>
      <c r="O1030" s="142" t="s">
        <v>32</v>
      </c>
      <c r="P1030" s="143" t="s">
        <v>2653</v>
      </c>
    </row>
    <row r="1031" spans="1:16" ht="13.5" thickBot="1" x14ac:dyDescent="0.25">
      <c r="A1031" s="131" t="str">
        <f t="shared" si="90"/>
        <v>BAVM 15 </v>
      </c>
      <c r="B1031" s="16" t="str">
        <f t="shared" si="91"/>
        <v>I</v>
      </c>
      <c r="C1031" s="131">
        <f t="shared" si="92"/>
        <v>38002.275999999998</v>
      </c>
      <c r="D1031" s="12" t="str">
        <f t="shared" si="93"/>
        <v>vis</v>
      </c>
      <c r="E1031" s="139">
        <f>VLOOKUP(C1031,'Active 1'!C$21:E$973,3,FALSE)</f>
        <v>-26215.024442365077</v>
      </c>
      <c r="F1031" s="16" t="s">
        <v>1907</v>
      </c>
      <c r="G1031" s="12" t="str">
        <f t="shared" si="94"/>
        <v>38002.276</v>
      </c>
      <c r="H1031" s="131">
        <f t="shared" si="95"/>
        <v>-21337</v>
      </c>
      <c r="I1031" s="140" t="s">
        <v>2818</v>
      </c>
      <c r="J1031" s="141" t="s">
        <v>2819</v>
      </c>
      <c r="K1031" s="140">
        <v>-21337</v>
      </c>
      <c r="L1031" s="140" t="s">
        <v>2820</v>
      </c>
      <c r="M1031" s="141" t="s">
        <v>2324</v>
      </c>
      <c r="N1031" s="141"/>
      <c r="O1031" s="142" t="s">
        <v>15</v>
      </c>
      <c r="P1031" s="143" t="s">
        <v>2653</v>
      </c>
    </row>
    <row r="1032" spans="1:16" ht="13.5" thickBot="1" x14ac:dyDescent="0.25">
      <c r="A1032" s="131" t="str">
        <f t="shared" si="90"/>
        <v> AN 288.69 </v>
      </c>
      <c r="B1032" s="16" t="str">
        <f t="shared" si="91"/>
        <v>I</v>
      </c>
      <c r="C1032" s="131">
        <f t="shared" si="92"/>
        <v>38227.428999999996</v>
      </c>
      <c r="D1032" s="12" t="str">
        <f t="shared" si="93"/>
        <v>vis</v>
      </c>
      <c r="E1032" s="139">
        <f>VLOOKUP(C1032,'Active 1'!C$21:E$973,3,FALSE)</f>
        <v>-25857.029853155018</v>
      </c>
      <c r="F1032" s="16" t="s">
        <v>1907</v>
      </c>
      <c r="G1032" s="12" t="str">
        <f t="shared" si="94"/>
        <v>38227.429</v>
      </c>
      <c r="H1032" s="131">
        <f t="shared" si="95"/>
        <v>-20979</v>
      </c>
      <c r="I1032" s="140" t="s">
        <v>2821</v>
      </c>
      <c r="J1032" s="141" t="s">
        <v>2822</v>
      </c>
      <c r="K1032" s="140">
        <v>-20979</v>
      </c>
      <c r="L1032" s="140" t="s">
        <v>2730</v>
      </c>
      <c r="M1032" s="141" t="s">
        <v>2477</v>
      </c>
      <c r="N1032" s="141" t="s">
        <v>2478</v>
      </c>
      <c r="O1032" s="142" t="s">
        <v>2650</v>
      </c>
      <c r="P1032" s="142" t="s">
        <v>2823</v>
      </c>
    </row>
    <row r="1033" spans="1:16" ht="13.5" thickBot="1" x14ac:dyDescent="0.25">
      <c r="A1033" s="131" t="str">
        <f t="shared" si="90"/>
        <v> BRNO 6 </v>
      </c>
      <c r="B1033" s="16" t="str">
        <f t="shared" si="91"/>
        <v>I</v>
      </c>
      <c r="C1033" s="131">
        <f t="shared" si="92"/>
        <v>38227.432999999997</v>
      </c>
      <c r="D1033" s="12" t="str">
        <f t="shared" si="93"/>
        <v>vis</v>
      </c>
      <c r="E1033" s="139">
        <f>VLOOKUP(C1033,'Active 1'!C$21:E$973,3,FALSE)</f>
        <v>-25857.023493131579</v>
      </c>
      <c r="F1033" s="16" t="s">
        <v>1907</v>
      </c>
      <c r="G1033" s="12" t="str">
        <f t="shared" si="94"/>
        <v>38227.433</v>
      </c>
      <c r="H1033" s="131">
        <f t="shared" si="95"/>
        <v>-20979</v>
      </c>
      <c r="I1033" s="140" t="s">
        <v>2824</v>
      </c>
      <c r="J1033" s="141" t="s">
        <v>2825</v>
      </c>
      <c r="K1033" s="140">
        <v>-20979</v>
      </c>
      <c r="L1033" s="140" t="s">
        <v>2826</v>
      </c>
      <c r="M1033" s="141" t="s">
        <v>2324</v>
      </c>
      <c r="N1033" s="141"/>
      <c r="O1033" s="142" t="s">
        <v>8</v>
      </c>
      <c r="P1033" s="142" t="s">
        <v>2664</v>
      </c>
    </row>
    <row r="1034" spans="1:16" ht="13.5" thickBot="1" x14ac:dyDescent="0.25">
      <c r="A1034" s="131" t="str">
        <f t="shared" si="90"/>
        <v> BRNO 6 </v>
      </c>
      <c r="B1034" s="16" t="str">
        <f t="shared" si="91"/>
        <v>I</v>
      </c>
      <c r="C1034" s="131">
        <f t="shared" si="92"/>
        <v>38227.434000000001</v>
      </c>
      <c r="D1034" s="12" t="str">
        <f t="shared" si="93"/>
        <v>vis</v>
      </c>
      <c r="E1034" s="139">
        <f>VLOOKUP(C1034,'Active 1'!C$21:E$973,3,FALSE)</f>
        <v>-25857.021903125715</v>
      </c>
      <c r="F1034" s="16" t="s">
        <v>1907</v>
      </c>
      <c r="G1034" s="12" t="str">
        <f t="shared" si="94"/>
        <v>38227.434</v>
      </c>
      <c r="H1034" s="131">
        <f t="shared" si="95"/>
        <v>-20979</v>
      </c>
      <c r="I1034" s="140" t="s">
        <v>2827</v>
      </c>
      <c r="J1034" s="141" t="s">
        <v>2828</v>
      </c>
      <c r="K1034" s="140">
        <v>-20979</v>
      </c>
      <c r="L1034" s="140" t="s">
        <v>14</v>
      </c>
      <c r="M1034" s="141" t="s">
        <v>2324</v>
      </c>
      <c r="N1034" s="141"/>
      <c r="O1034" s="142" t="s">
        <v>2829</v>
      </c>
      <c r="P1034" s="142" t="s">
        <v>2664</v>
      </c>
    </row>
    <row r="1035" spans="1:16" ht="13.5" thickBot="1" x14ac:dyDescent="0.25">
      <c r="A1035" s="131" t="str">
        <f t="shared" ref="A1035:A1098" si="96">P1035</f>
        <v> BRNO 6 </v>
      </c>
      <c r="B1035" s="16" t="str">
        <f t="shared" ref="B1035:B1098" si="97">IF(H1035=INT(H1035),"I","II")</f>
        <v>I</v>
      </c>
      <c r="C1035" s="131">
        <f t="shared" ref="C1035:C1098" si="98">1*G1035</f>
        <v>38232.455000000002</v>
      </c>
      <c r="D1035" s="12" t="str">
        <f t="shared" ref="D1035:D1098" si="99">VLOOKUP(F1035,I$1:J$5,2,FALSE)</f>
        <v>vis</v>
      </c>
      <c r="E1035" s="139">
        <f>VLOOKUP(C1035,'Active 1'!C$21:E$973,3,FALSE)</f>
        <v>-25849.038483706812</v>
      </c>
      <c r="F1035" s="16" t="s">
        <v>1907</v>
      </c>
      <c r="G1035" s="12" t="str">
        <f t="shared" ref="G1035:G1098" si="100">MID(I1035,3,LEN(I1035)-3)</f>
        <v>38232.455</v>
      </c>
      <c r="H1035" s="131">
        <f t="shared" ref="H1035:H1098" si="101">1*K1035</f>
        <v>-20971</v>
      </c>
      <c r="I1035" s="140" t="s">
        <v>2830</v>
      </c>
      <c r="J1035" s="141" t="s">
        <v>2831</v>
      </c>
      <c r="K1035" s="140">
        <v>-20971</v>
      </c>
      <c r="L1035" s="140" t="s">
        <v>2656</v>
      </c>
      <c r="M1035" s="141" t="s">
        <v>2324</v>
      </c>
      <c r="N1035" s="141"/>
      <c r="O1035" s="142" t="s">
        <v>2740</v>
      </c>
      <c r="P1035" s="142" t="s">
        <v>2664</v>
      </c>
    </row>
    <row r="1036" spans="1:16" ht="13.5" thickBot="1" x14ac:dyDescent="0.25">
      <c r="A1036" s="131" t="str">
        <f t="shared" si="96"/>
        <v> BRNO 6 </v>
      </c>
      <c r="B1036" s="16" t="str">
        <f t="shared" si="97"/>
        <v>I</v>
      </c>
      <c r="C1036" s="131">
        <f t="shared" si="98"/>
        <v>38232.466</v>
      </c>
      <c r="D1036" s="12" t="str">
        <f t="shared" si="99"/>
        <v>vis</v>
      </c>
      <c r="E1036" s="139">
        <f>VLOOKUP(C1036,'Active 1'!C$21:E$973,3,FALSE)</f>
        <v>-25849.020993642363</v>
      </c>
      <c r="F1036" s="16" t="s">
        <v>1907</v>
      </c>
      <c r="G1036" s="12" t="str">
        <f t="shared" si="100"/>
        <v>38232.466</v>
      </c>
      <c r="H1036" s="131">
        <f t="shared" si="101"/>
        <v>-20971</v>
      </c>
      <c r="I1036" s="140" t="s">
        <v>2832</v>
      </c>
      <c r="J1036" s="141" t="s">
        <v>2833</v>
      </c>
      <c r="K1036" s="140">
        <v>-20971</v>
      </c>
      <c r="L1036" s="140" t="s">
        <v>2679</v>
      </c>
      <c r="M1036" s="141" t="s">
        <v>2324</v>
      </c>
      <c r="N1036" s="141"/>
      <c r="O1036" s="142" t="s">
        <v>2834</v>
      </c>
      <c r="P1036" s="142" t="s">
        <v>2664</v>
      </c>
    </row>
    <row r="1037" spans="1:16" ht="13.5" thickBot="1" x14ac:dyDescent="0.25">
      <c r="A1037" s="131" t="str">
        <f t="shared" si="96"/>
        <v> BRNO 6 </v>
      </c>
      <c r="B1037" s="16" t="str">
        <f t="shared" si="97"/>
        <v>I</v>
      </c>
      <c r="C1037" s="131">
        <f t="shared" si="98"/>
        <v>38232.466999999997</v>
      </c>
      <c r="D1037" s="12" t="str">
        <f t="shared" si="99"/>
        <v>vis</v>
      </c>
      <c r="E1037" s="139">
        <f>VLOOKUP(C1037,'Active 1'!C$21:E$973,3,FALSE)</f>
        <v>-25849.01940363651</v>
      </c>
      <c r="F1037" s="16" t="s">
        <v>1907</v>
      </c>
      <c r="G1037" s="12" t="str">
        <f t="shared" si="100"/>
        <v>38232.467</v>
      </c>
      <c r="H1037" s="131">
        <f t="shared" si="101"/>
        <v>-20971</v>
      </c>
      <c r="I1037" s="140" t="s">
        <v>2835</v>
      </c>
      <c r="J1037" s="141" t="s">
        <v>2836</v>
      </c>
      <c r="K1037" s="140">
        <v>-20971</v>
      </c>
      <c r="L1037" s="140" t="s">
        <v>2747</v>
      </c>
      <c r="M1037" s="141" t="s">
        <v>2324</v>
      </c>
      <c r="N1037" s="141"/>
      <c r="O1037" s="142" t="s">
        <v>2735</v>
      </c>
      <c r="P1037" s="142" t="s">
        <v>2664</v>
      </c>
    </row>
    <row r="1038" spans="1:16" ht="13.5" thickBot="1" x14ac:dyDescent="0.25">
      <c r="A1038" s="131" t="str">
        <f t="shared" si="96"/>
        <v> BRNO 6 </v>
      </c>
      <c r="B1038" s="16" t="str">
        <f t="shared" si="97"/>
        <v>I</v>
      </c>
      <c r="C1038" s="131">
        <f t="shared" si="98"/>
        <v>38232.472999999998</v>
      </c>
      <c r="D1038" s="12" t="str">
        <f t="shared" si="99"/>
        <v>vis</v>
      </c>
      <c r="E1038" s="139">
        <f>VLOOKUP(C1038,'Active 1'!C$21:E$973,3,FALSE)</f>
        <v>-25849.009863601354</v>
      </c>
      <c r="F1038" s="16" t="s">
        <v>1907</v>
      </c>
      <c r="G1038" s="12" t="str">
        <f t="shared" si="100"/>
        <v>38232.473</v>
      </c>
      <c r="H1038" s="131">
        <f t="shared" si="101"/>
        <v>-20971</v>
      </c>
      <c r="I1038" s="140" t="s">
        <v>2837</v>
      </c>
      <c r="J1038" s="141" t="s">
        <v>2838</v>
      </c>
      <c r="K1038" s="140">
        <v>-20971</v>
      </c>
      <c r="L1038" s="140" t="s">
        <v>2759</v>
      </c>
      <c r="M1038" s="141" t="s">
        <v>2324</v>
      </c>
      <c r="N1038" s="141"/>
      <c r="O1038" s="142" t="s">
        <v>2756</v>
      </c>
      <c r="P1038" s="142" t="s">
        <v>2664</v>
      </c>
    </row>
    <row r="1039" spans="1:16" ht="13.5" thickBot="1" x14ac:dyDescent="0.25">
      <c r="A1039" s="131" t="str">
        <f t="shared" si="96"/>
        <v> ST 27.58 </v>
      </c>
      <c r="B1039" s="16" t="str">
        <f t="shared" si="97"/>
        <v>I</v>
      </c>
      <c r="C1039" s="131">
        <f t="shared" si="98"/>
        <v>38235.603000000003</v>
      </c>
      <c r="D1039" s="12" t="str">
        <f t="shared" si="99"/>
        <v>vis</v>
      </c>
      <c r="E1039" s="139">
        <f>VLOOKUP(C1039,'Active 1'!C$21:E$973,3,FALSE)</f>
        <v>-25844.033145262139</v>
      </c>
      <c r="F1039" s="16" t="s">
        <v>1907</v>
      </c>
      <c r="G1039" s="12" t="str">
        <f t="shared" si="100"/>
        <v>38235.603</v>
      </c>
      <c r="H1039" s="131">
        <f t="shared" si="101"/>
        <v>-20966</v>
      </c>
      <c r="I1039" s="140" t="s">
        <v>2839</v>
      </c>
      <c r="J1039" s="141" t="s">
        <v>2840</v>
      </c>
      <c r="K1039" s="140">
        <v>-20966</v>
      </c>
      <c r="L1039" s="140" t="s">
        <v>2698</v>
      </c>
      <c r="M1039" s="141" t="s">
        <v>2324</v>
      </c>
      <c r="N1039" s="141"/>
      <c r="O1039" s="142" t="s">
        <v>2513</v>
      </c>
      <c r="P1039" s="142" t="s">
        <v>2841</v>
      </c>
    </row>
    <row r="1040" spans="1:16" ht="13.5" thickBot="1" x14ac:dyDescent="0.25">
      <c r="A1040" s="131" t="str">
        <f t="shared" si="96"/>
        <v> ST 27.58 </v>
      </c>
      <c r="B1040" s="16" t="str">
        <f t="shared" si="97"/>
        <v>I</v>
      </c>
      <c r="C1040" s="131">
        <f t="shared" si="98"/>
        <v>38247.555</v>
      </c>
      <c r="D1040" s="12" t="str">
        <f t="shared" si="99"/>
        <v>vis</v>
      </c>
      <c r="E1040" s="139">
        <f>VLOOKUP(C1040,'Active 1'!C$21:E$973,3,FALSE)</f>
        <v>-25825.029395233323</v>
      </c>
      <c r="F1040" s="16" t="s">
        <v>1907</v>
      </c>
      <c r="G1040" s="12" t="str">
        <f t="shared" si="100"/>
        <v>38247.555</v>
      </c>
      <c r="H1040" s="131">
        <f t="shared" si="101"/>
        <v>-20947</v>
      </c>
      <c r="I1040" s="140" t="s">
        <v>82</v>
      </c>
      <c r="J1040" s="141" t="s">
        <v>83</v>
      </c>
      <c r="K1040" s="140">
        <v>-20947</v>
      </c>
      <c r="L1040" s="140" t="s">
        <v>2820</v>
      </c>
      <c r="M1040" s="141" t="s">
        <v>2324</v>
      </c>
      <c r="N1040" s="141"/>
      <c r="O1040" s="142" t="s">
        <v>2513</v>
      </c>
      <c r="P1040" s="142" t="s">
        <v>2841</v>
      </c>
    </row>
    <row r="1041" spans="1:16" ht="13.5" thickBot="1" x14ac:dyDescent="0.25">
      <c r="A1041" s="131" t="str">
        <f t="shared" si="96"/>
        <v> AA 17.60 </v>
      </c>
      <c r="B1041" s="16" t="str">
        <f t="shared" si="97"/>
        <v>I</v>
      </c>
      <c r="C1041" s="131">
        <f t="shared" si="98"/>
        <v>38249.440000000002</v>
      </c>
      <c r="D1041" s="12" t="str">
        <f t="shared" si="99"/>
        <v>vis</v>
      </c>
      <c r="E1041" s="139">
        <f>VLOOKUP(C1041,'Active 1'!C$21:E$973,3,FALSE)</f>
        <v>-25822.03223418878</v>
      </c>
      <c r="F1041" s="16" t="s">
        <v>1907</v>
      </c>
      <c r="G1041" s="12" t="str">
        <f t="shared" si="100"/>
        <v>38249.440</v>
      </c>
      <c r="H1041" s="131">
        <f t="shared" si="101"/>
        <v>-20944</v>
      </c>
      <c r="I1041" s="140" t="s">
        <v>84</v>
      </c>
      <c r="J1041" s="141" t="s">
        <v>85</v>
      </c>
      <c r="K1041" s="140">
        <v>-20944</v>
      </c>
      <c r="L1041" s="140" t="s">
        <v>2817</v>
      </c>
      <c r="M1041" s="141" t="s">
        <v>2324</v>
      </c>
      <c r="N1041" s="141"/>
      <c r="O1041" s="142" t="s">
        <v>86</v>
      </c>
      <c r="P1041" s="142" t="s">
        <v>2684</v>
      </c>
    </row>
    <row r="1042" spans="1:16" ht="13.5" thickBot="1" x14ac:dyDescent="0.25">
      <c r="A1042" s="131" t="str">
        <f t="shared" si="96"/>
        <v> BRNO 6 </v>
      </c>
      <c r="B1042" s="16" t="str">
        <f t="shared" si="97"/>
        <v>I</v>
      </c>
      <c r="C1042" s="131">
        <f t="shared" si="98"/>
        <v>38288.432000000001</v>
      </c>
      <c r="D1042" s="12" t="str">
        <f t="shared" si="99"/>
        <v>vis</v>
      </c>
      <c r="E1042" s="139">
        <f>VLOOKUP(C1042,'Active 1'!C$21:E$973,3,FALSE)</f>
        <v>-25760.034725727965</v>
      </c>
      <c r="F1042" s="16" t="s">
        <v>1907</v>
      </c>
      <c r="G1042" s="12" t="str">
        <f t="shared" si="100"/>
        <v>38288.432</v>
      </c>
      <c r="H1042" s="131">
        <f t="shared" si="101"/>
        <v>-20882</v>
      </c>
      <c r="I1042" s="140" t="s">
        <v>90</v>
      </c>
      <c r="J1042" s="141" t="s">
        <v>91</v>
      </c>
      <c r="K1042" s="140">
        <v>-20882</v>
      </c>
      <c r="L1042" s="140" t="s">
        <v>2698</v>
      </c>
      <c r="M1042" s="141" t="s">
        <v>2320</v>
      </c>
      <c r="N1042" s="141"/>
      <c r="O1042" s="142" t="s">
        <v>92</v>
      </c>
      <c r="P1042" s="142" t="s">
        <v>2664</v>
      </c>
    </row>
    <row r="1043" spans="1:16" ht="13.5" thickBot="1" x14ac:dyDescent="0.25">
      <c r="A1043" s="131" t="str">
        <f t="shared" si="96"/>
        <v> BRNO 6 </v>
      </c>
      <c r="B1043" s="16" t="str">
        <f t="shared" si="97"/>
        <v>I</v>
      </c>
      <c r="C1043" s="131">
        <f t="shared" si="98"/>
        <v>38315.485000000001</v>
      </c>
      <c r="D1043" s="12" t="str">
        <f t="shared" si="99"/>
        <v>vis</v>
      </c>
      <c r="E1043" s="139">
        <f>VLOOKUP(C1043,'Active 1'!C$21:E$973,3,FALSE)</f>
        <v>-25717.020297219799</v>
      </c>
      <c r="F1043" s="16" t="s">
        <v>1907</v>
      </c>
      <c r="G1043" s="12" t="str">
        <f t="shared" si="100"/>
        <v>38315.485</v>
      </c>
      <c r="H1043" s="131">
        <f t="shared" si="101"/>
        <v>-20839</v>
      </c>
      <c r="I1043" s="140" t="s">
        <v>93</v>
      </c>
      <c r="J1043" s="141" t="s">
        <v>94</v>
      </c>
      <c r="K1043" s="140">
        <v>-20839</v>
      </c>
      <c r="L1043" s="140" t="s">
        <v>2747</v>
      </c>
      <c r="M1043" s="141" t="s">
        <v>2324</v>
      </c>
      <c r="N1043" s="141"/>
      <c r="O1043" s="142" t="s">
        <v>95</v>
      </c>
      <c r="P1043" s="142" t="s">
        <v>2664</v>
      </c>
    </row>
    <row r="1044" spans="1:16" ht="13.5" thickBot="1" x14ac:dyDescent="0.25">
      <c r="A1044" s="131" t="str">
        <f t="shared" si="96"/>
        <v> AN 289.192 </v>
      </c>
      <c r="B1044" s="16" t="str">
        <f t="shared" si="97"/>
        <v>I</v>
      </c>
      <c r="C1044" s="131">
        <f t="shared" si="98"/>
        <v>38322.385000000002</v>
      </c>
      <c r="D1044" s="12" t="str">
        <f t="shared" si="99"/>
        <v>vis</v>
      </c>
      <c r="E1044" s="139">
        <f>VLOOKUP(C1044,'Active 1'!C$21:E$973,3,FALSE)</f>
        <v>-25706.04925679151</v>
      </c>
      <c r="F1044" s="16" t="s">
        <v>1907</v>
      </c>
      <c r="G1044" s="12" t="str">
        <f t="shared" si="100"/>
        <v>38322.385</v>
      </c>
      <c r="H1044" s="131">
        <f t="shared" si="101"/>
        <v>-20828</v>
      </c>
      <c r="I1044" s="140" t="s">
        <v>96</v>
      </c>
      <c r="J1044" s="141" t="s">
        <v>97</v>
      </c>
      <c r="K1044" s="140">
        <v>-20828</v>
      </c>
      <c r="L1044" s="140" t="s">
        <v>2662</v>
      </c>
      <c r="M1044" s="141" t="s">
        <v>2324</v>
      </c>
      <c r="N1044" s="141"/>
      <c r="O1044" s="142" t="s">
        <v>98</v>
      </c>
      <c r="P1044" s="142" t="s">
        <v>99</v>
      </c>
    </row>
    <row r="1045" spans="1:16" ht="13.5" thickBot="1" x14ac:dyDescent="0.25">
      <c r="A1045" s="131" t="str">
        <f t="shared" si="96"/>
        <v> AN 289.192 </v>
      </c>
      <c r="B1045" s="16" t="str">
        <f t="shared" si="97"/>
        <v>I</v>
      </c>
      <c r="C1045" s="131">
        <f t="shared" si="98"/>
        <v>38322.387999999999</v>
      </c>
      <c r="D1045" s="12" t="str">
        <f t="shared" si="99"/>
        <v>vis</v>
      </c>
      <c r="E1045" s="139">
        <f>VLOOKUP(C1045,'Active 1'!C$21:E$973,3,FALSE)</f>
        <v>-25706.044486773939</v>
      </c>
      <c r="F1045" s="16" t="s">
        <v>1907</v>
      </c>
      <c r="G1045" s="12" t="str">
        <f t="shared" si="100"/>
        <v>38322.388</v>
      </c>
      <c r="H1045" s="131">
        <f t="shared" si="101"/>
        <v>-20828</v>
      </c>
      <c r="I1045" s="140" t="s">
        <v>100</v>
      </c>
      <c r="J1045" s="141" t="s">
        <v>101</v>
      </c>
      <c r="K1045" s="140">
        <v>-20828</v>
      </c>
      <c r="L1045" s="140" t="s">
        <v>2674</v>
      </c>
      <c r="M1045" s="141" t="s">
        <v>2324</v>
      </c>
      <c r="N1045" s="141"/>
      <c r="O1045" s="142" t="s">
        <v>102</v>
      </c>
      <c r="P1045" s="142" t="s">
        <v>99</v>
      </c>
    </row>
    <row r="1046" spans="1:16" ht="13.5" thickBot="1" x14ac:dyDescent="0.25">
      <c r="A1046" s="131" t="str">
        <f t="shared" si="96"/>
        <v> BRNO 6 </v>
      </c>
      <c r="B1046" s="16" t="str">
        <f t="shared" si="97"/>
        <v>I</v>
      </c>
      <c r="C1046" s="131">
        <f t="shared" si="98"/>
        <v>38322.413999999997</v>
      </c>
      <c r="D1046" s="12" t="str">
        <f t="shared" si="99"/>
        <v>vis</v>
      </c>
      <c r="E1046" s="139">
        <f>VLOOKUP(C1046,'Active 1'!C$21:E$973,3,FALSE)</f>
        <v>-25706.003146621602</v>
      </c>
      <c r="F1046" s="16" t="s">
        <v>1907</v>
      </c>
      <c r="G1046" s="12" t="str">
        <f t="shared" si="100"/>
        <v>38322.414</v>
      </c>
      <c r="H1046" s="131">
        <f t="shared" si="101"/>
        <v>-20828</v>
      </c>
      <c r="I1046" s="140" t="s">
        <v>103</v>
      </c>
      <c r="J1046" s="141" t="s">
        <v>104</v>
      </c>
      <c r="K1046" s="140">
        <v>-20828</v>
      </c>
      <c r="L1046" s="140" t="s">
        <v>105</v>
      </c>
      <c r="M1046" s="141" t="s">
        <v>2324</v>
      </c>
      <c r="N1046" s="141"/>
      <c r="O1046" s="142" t="s">
        <v>95</v>
      </c>
      <c r="P1046" s="142" t="s">
        <v>2664</v>
      </c>
    </row>
    <row r="1047" spans="1:16" ht="13.5" thickBot="1" x14ac:dyDescent="0.25">
      <c r="A1047" s="131" t="str">
        <f t="shared" si="96"/>
        <v> BRNO 6 </v>
      </c>
      <c r="B1047" s="16" t="str">
        <f t="shared" si="97"/>
        <v>I</v>
      </c>
      <c r="C1047" s="131">
        <f t="shared" si="98"/>
        <v>38322.423999999999</v>
      </c>
      <c r="D1047" s="12" t="str">
        <f t="shared" si="99"/>
        <v>vis</v>
      </c>
      <c r="E1047" s="139">
        <f>VLOOKUP(C1047,'Active 1'!C$21:E$973,3,FALSE)</f>
        <v>-25705.987246563007</v>
      </c>
      <c r="F1047" s="16" t="s">
        <v>1907</v>
      </c>
      <c r="G1047" s="12" t="str">
        <f t="shared" si="100"/>
        <v>38322.424</v>
      </c>
      <c r="H1047" s="131">
        <f t="shared" si="101"/>
        <v>-20828</v>
      </c>
      <c r="I1047" s="140" t="s">
        <v>2867</v>
      </c>
      <c r="J1047" s="141" t="s">
        <v>2868</v>
      </c>
      <c r="K1047" s="140">
        <v>-20828</v>
      </c>
      <c r="L1047" s="140" t="s">
        <v>2869</v>
      </c>
      <c r="M1047" s="141" t="s">
        <v>2324</v>
      </c>
      <c r="N1047" s="141"/>
      <c r="O1047" s="142" t="s">
        <v>2834</v>
      </c>
      <c r="P1047" s="142" t="s">
        <v>2664</v>
      </c>
    </row>
    <row r="1048" spans="1:16" ht="13.5" thickBot="1" x14ac:dyDescent="0.25">
      <c r="A1048" s="131" t="str">
        <f t="shared" si="96"/>
        <v> BRNO 6 </v>
      </c>
      <c r="B1048" s="16" t="str">
        <f t="shared" si="97"/>
        <v>I</v>
      </c>
      <c r="C1048" s="131">
        <f t="shared" si="98"/>
        <v>38371.472000000002</v>
      </c>
      <c r="D1048" s="12" t="str">
        <f t="shared" si="99"/>
        <v>vis</v>
      </c>
      <c r="E1048" s="139">
        <f>VLOOKUP(C1048,'Active 1'!C$21:E$973,3,FALSE)</f>
        <v>-25628.000639182355</v>
      </c>
      <c r="F1048" s="16" t="s">
        <v>1907</v>
      </c>
      <c r="G1048" s="12" t="str">
        <f t="shared" si="100"/>
        <v>38371.472</v>
      </c>
      <c r="H1048" s="131">
        <f t="shared" si="101"/>
        <v>-20750</v>
      </c>
      <c r="I1048" s="140" t="s">
        <v>2870</v>
      </c>
      <c r="J1048" s="141" t="s">
        <v>2871</v>
      </c>
      <c r="K1048" s="140">
        <v>-20750</v>
      </c>
      <c r="L1048" s="140" t="s">
        <v>2872</v>
      </c>
      <c r="M1048" s="141" t="s">
        <v>2324</v>
      </c>
      <c r="N1048" s="141"/>
      <c r="O1048" s="142" t="s">
        <v>2873</v>
      </c>
      <c r="P1048" s="142" t="s">
        <v>2664</v>
      </c>
    </row>
    <row r="1049" spans="1:16" ht="13.5" thickBot="1" x14ac:dyDescent="0.25">
      <c r="A1049" s="131" t="str">
        <f t="shared" si="96"/>
        <v> BRNO 6 </v>
      </c>
      <c r="B1049" s="16" t="str">
        <f t="shared" si="97"/>
        <v>I</v>
      </c>
      <c r="C1049" s="131">
        <f t="shared" si="98"/>
        <v>38525.550000000003</v>
      </c>
      <c r="D1049" s="12" t="str">
        <f t="shared" si="99"/>
        <v>vis</v>
      </c>
      <c r="E1049" s="139">
        <f>VLOOKUP(C1049,'Active 1'!C$21:E$973,3,FALSE)</f>
        <v>-25383.015716412912</v>
      </c>
      <c r="F1049" s="16" t="s">
        <v>1907</v>
      </c>
      <c r="G1049" s="12" t="str">
        <f t="shared" si="100"/>
        <v>38525.550</v>
      </c>
      <c r="H1049" s="131">
        <f t="shared" si="101"/>
        <v>-20505</v>
      </c>
      <c r="I1049" s="140" t="s">
        <v>2874</v>
      </c>
      <c r="J1049" s="141" t="s">
        <v>2875</v>
      </c>
      <c r="K1049" s="140">
        <v>-20505</v>
      </c>
      <c r="L1049" s="140" t="s">
        <v>2755</v>
      </c>
      <c r="M1049" s="141" t="s">
        <v>2324</v>
      </c>
      <c r="N1049" s="141"/>
      <c r="O1049" s="142" t="s">
        <v>95</v>
      </c>
      <c r="P1049" s="142" t="s">
        <v>2664</v>
      </c>
    </row>
    <row r="1050" spans="1:16" ht="13.5" thickBot="1" x14ac:dyDescent="0.25">
      <c r="A1050" s="131" t="str">
        <f t="shared" si="96"/>
        <v> BRNO 6 </v>
      </c>
      <c r="B1050" s="16" t="str">
        <f t="shared" si="97"/>
        <v>I</v>
      </c>
      <c r="C1050" s="131">
        <f t="shared" si="98"/>
        <v>38532.462</v>
      </c>
      <c r="D1050" s="12" t="str">
        <f t="shared" si="99"/>
        <v>vis</v>
      </c>
      <c r="E1050" s="139">
        <f>VLOOKUP(C1050,'Active 1'!C$21:E$973,3,FALSE)</f>
        <v>-25372.025595914325</v>
      </c>
      <c r="F1050" s="16" t="s">
        <v>1907</v>
      </c>
      <c r="G1050" s="12" t="str">
        <f t="shared" si="100"/>
        <v>38532.462</v>
      </c>
      <c r="H1050" s="131">
        <f t="shared" si="101"/>
        <v>-20494</v>
      </c>
      <c r="I1050" s="140" t="s">
        <v>2876</v>
      </c>
      <c r="J1050" s="141" t="s">
        <v>2877</v>
      </c>
      <c r="K1050" s="140">
        <v>-20494</v>
      </c>
      <c r="L1050" s="140" t="s">
        <v>2679</v>
      </c>
      <c r="M1050" s="141" t="s">
        <v>2324</v>
      </c>
      <c r="N1050" s="141"/>
      <c r="O1050" s="142" t="s">
        <v>95</v>
      </c>
      <c r="P1050" s="142" t="s">
        <v>2664</v>
      </c>
    </row>
    <row r="1051" spans="1:16" ht="13.5" thickBot="1" x14ac:dyDescent="0.25">
      <c r="A1051" s="131" t="str">
        <f t="shared" si="96"/>
        <v> ST 29.254 </v>
      </c>
      <c r="B1051" s="16" t="str">
        <f t="shared" si="97"/>
        <v>I</v>
      </c>
      <c r="C1051" s="131">
        <f t="shared" si="98"/>
        <v>38582.777000000002</v>
      </c>
      <c r="D1051" s="12" t="str">
        <f t="shared" si="99"/>
        <v>vis</v>
      </c>
      <c r="E1051" s="139">
        <f>VLOOKUP(C1051,'Active 1'!C$21:E$973,3,FALSE)</f>
        <v>-25292.024451110101</v>
      </c>
      <c r="F1051" s="16" t="s">
        <v>1907</v>
      </c>
      <c r="G1051" s="12" t="str">
        <f t="shared" si="100"/>
        <v>38582.777</v>
      </c>
      <c r="H1051" s="131">
        <f t="shared" si="101"/>
        <v>-20414</v>
      </c>
      <c r="I1051" s="140" t="s">
        <v>2878</v>
      </c>
      <c r="J1051" s="141" t="s">
        <v>2879</v>
      </c>
      <c r="K1051" s="140">
        <v>-20414</v>
      </c>
      <c r="L1051" s="140" t="s">
        <v>2751</v>
      </c>
      <c r="M1051" s="141" t="s">
        <v>2324</v>
      </c>
      <c r="N1051" s="141"/>
      <c r="O1051" s="142" t="s">
        <v>132</v>
      </c>
      <c r="P1051" s="142" t="s">
        <v>133</v>
      </c>
    </row>
    <row r="1052" spans="1:16" ht="13.5" thickBot="1" x14ac:dyDescent="0.25">
      <c r="A1052" s="131" t="str">
        <f t="shared" si="96"/>
        <v> BRNO 6 </v>
      </c>
      <c r="B1052" s="16" t="str">
        <f t="shared" si="97"/>
        <v>I</v>
      </c>
      <c r="C1052" s="131">
        <f t="shared" si="98"/>
        <v>38588.444000000003</v>
      </c>
      <c r="D1052" s="12" t="str">
        <f t="shared" si="99"/>
        <v>vis</v>
      </c>
      <c r="E1052" s="139">
        <f>VLOOKUP(C1052,'Active 1'!C$21:E$973,3,FALSE)</f>
        <v>-25283.013887906174</v>
      </c>
      <c r="F1052" s="16" t="s">
        <v>1907</v>
      </c>
      <c r="G1052" s="12" t="str">
        <f t="shared" si="100"/>
        <v>38588.444</v>
      </c>
      <c r="H1052" s="131">
        <f t="shared" si="101"/>
        <v>-20405</v>
      </c>
      <c r="I1052" s="140" t="s">
        <v>134</v>
      </c>
      <c r="J1052" s="141" t="s">
        <v>135</v>
      </c>
      <c r="K1052" s="140">
        <v>-20405</v>
      </c>
      <c r="L1052" s="140" t="s">
        <v>136</v>
      </c>
      <c r="M1052" s="141" t="s">
        <v>2324</v>
      </c>
      <c r="N1052" s="141"/>
      <c r="O1052" s="142" t="s">
        <v>8</v>
      </c>
      <c r="P1052" s="142" t="s">
        <v>2664</v>
      </c>
    </row>
    <row r="1053" spans="1:16" ht="13.5" thickBot="1" x14ac:dyDescent="0.25">
      <c r="A1053" s="131" t="str">
        <f t="shared" si="96"/>
        <v> BRNO 6 </v>
      </c>
      <c r="B1053" s="16" t="str">
        <f t="shared" si="97"/>
        <v>I</v>
      </c>
      <c r="C1053" s="131">
        <f t="shared" si="98"/>
        <v>38588.447</v>
      </c>
      <c r="D1053" s="12" t="str">
        <f t="shared" si="99"/>
        <v>vis</v>
      </c>
      <c r="E1053" s="139">
        <f>VLOOKUP(C1053,'Active 1'!C$21:E$973,3,FALSE)</f>
        <v>-25283.009117888603</v>
      </c>
      <c r="F1053" s="16" t="s">
        <v>1907</v>
      </c>
      <c r="G1053" s="12" t="str">
        <f t="shared" si="100"/>
        <v>38588.447</v>
      </c>
      <c r="H1053" s="131">
        <f t="shared" si="101"/>
        <v>-20405</v>
      </c>
      <c r="I1053" s="140" t="s">
        <v>137</v>
      </c>
      <c r="J1053" s="141" t="s">
        <v>138</v>
      </c>
      <c r="K1053" s="140">
        <v>-20405</v>
      </c>
      <c r="L1053" s="140" t="s">
        <v>139</v>
      </c>
      <c r="M1053" s="141" t="s">
        <v>2324</v>
      </c>
      <c r="N1053" s="141"/>
      <c r="O1053" s="142" t="s">
        <v>140</v>
      </c>
      <c r="P1053" s="142" t="s">
        <v>2664</v>
      </c>
    </row>
    <row r="1054" spans="1:16" ht="13.5" thickBot="1" x14ac:dyDescent="0.25">
      <c r="A1054" s="131" t="str">
        <f t="shared" si="96"/>
        <v> BRNO 6 </v>
      </c>
      <c r="B1054" s="16" t="str">
        <f t="shared" si="97"/>
        <v>I</v>
      </c>
      <c r="C1054" s="131">
        <f t="shared" si="98"/>
        <v>38588.447</v>
      </c>
      <c r="D1054" s="12" t="str">
        <f t="shared" si="99"/>
        <v>vis</v>
      </c>
      <c r="E1054" s="139">
        <f>VLOOKUP(C1054,'Active 1'!C$21:E$973,3,FALSE)</f>
        <v>-25283.009117888603</v>
      </c>
      <c r="F1054" s="16" t="s">
        <v>1907</v>
      </c>
      <c r="G1054" s="12" t="str">
        <f t="shared" si="100"/>
        <v>38588.447</v>
      </c>
      <c r="H1054" s="131">
        <f t="shared" si="101"/>
        <v>-20405</v>
      </c>
      <c r="I1054" s="140" t="s">
        <v>137</v>
      </c>
      <c r="J1054" s="141" t="s">
        <v>138</v>
      </c>
      <c r="K1054" s="140">
        <v>-20405</v>
      </c>
      <c r="L1054" s="140" t="s">
        <v>139</v>
      </c>
      <c r="M1054" s="141" t="s">
        <v>2324</v>
      </c>
      <c r="N1054" s="141"/>
      <c r="O1054" s="142" t="s">
        <v>141</v>
      </c>
      <c r="P1054" s="142" t="s">
        <v>2664</v>
      </c>
    </row>
    <row r="1055" spans="1:16" ht="13.5" thickBot="1" x14ac:dyDescent="0.25">
      <c r="A1055" s="131" t="str">
        <f t="shared" si="96"/>
        <v> ST 29.254 </v>
      </c>
      <c r="B1055" s="16" t="str">
        <f t="shared" si="97"/>
        <v>I</v>
      </c>
      <c r="C1055" s="131">
        <f t="shared" si="98"/>
        <v>38599.760999999999</v>
      </c>
      <c r="D1055" s="12" t="str">
        <f t="shared" si="99"/>
        <v>vis</v>
      </c>
      <c r="E1055" s="139">
        <f>VLOOKUP(C1055,'Active 1'!C$21:E$973,3,FALSE)</f>
        <v>-25265.019791597937</v>
      </c>
      <c r="F1055" s="16" t="s">
        <v>1907</v>
      </c>
      <c r="G1055" s="12" t="str">
        <f t="shared" si="100"/>
        <v>38599.761</v>
      </c>
      <c r="H1055" s="131">
        <f t="shared" si="101"/>
        <v>-20387</v>
      </c>
      <c r="I1055" s="140" t="s">
        <v>142</v>
      </c>
      <c r="J1055" s="141" t="s">
        <v>143</v>
      </c>
      <c r="K1055" s="140">
        <v>-20387</v>
      </c>
      <c r="L1055" s="140" t="s">
        <v>144</v>
      </c>
      <c r="M1055" s="141" t="s">
        <v>2324</v>
      </c>
      <c r="N1055" s="141"/>
      <c r="O1055" s="142" t="s">
        <v>132</v>
      </c>
      <c r="P1055" s="142" t="s">
        <v>133</v>
      </c>
    </row>
    <row r="1056" spans="1:16" ht="13.5" thickBot="1" x14ac:dyDescent="0.25">
      <c r="A1056" s="131" t="str">
        <f t="shared" si="96"/>
        <v> BRNO 6 </v>
      </c>
      <c r="B1056" s="16" t="str">
        <f t="shared" si="97"/>
        <v>I</v>
      </c>
      <c r="C1056" s="131">
        <f t="shared" si="98"/>
        <v>38615.472000000002</v>
      </c>
      <c r="D1056" s="12" t="str">
        <f t="shared" si="99"/>
        <v>vis</v>
      </c>
      <c r="E1056" s="139">
        <f>VLOOKUP(C1056,'Active 1'!C$21:E$973,3,FALSE)</f>
        <v>-25240.039209544488</v>
      </c>
      <c r="F1056" s="16" t="s">
        <v>1907</v>
      </c>
      <c r="G1056" s="12" t="str">
        <f t="shared" si="100"/>
        <v>38615.472</v>
      </c>
      <c r="H1056" s="131">
        <f t="shared" si="101"/>
        <v>-20362</v>
      </c>
      <c r="I1056" s="140" t="s">
        <v>145</v>
      </c>
      <c r="J1056" s="141" t="s">
        <v>146</v>
      </c>
      <c r="K1056" s="140">
        <v>-20362</v>
      </c>
      <c r="L1056" s="140" t="s">
        <v>2817</v>
      </c>
      <c r="M1056" s="141" t="s">
        <v>2324</v>
      </c>
      <c r="N1056" s="141"/>
      <c r="O1056" s="142" t="s">
        <v>2740</v>
      </c>
      <c r="P1056" s="142" t="s">
        <v>2664</v>
      </c>
    </row>
    <row r="1057" spans="1:16" ht="13.5" thickBot="1" x14ac:dyDescent="0.25">
      <c r="A1057" s="131" t="str">
        <f t="shared" si="96"/>
        <v> BRNO 6 </v>
      </c>
      <c r="B1057" s="16" t="str">
        <f t="shared" si="97"/>
        <v>I</v>
      </c>
      <c r="C1057" s="131">
        <f t="shared" si="98"/>
        <v>38615.480000000003</v>
      </c>
      <c r="D1057" s="12" t="str">
        <f t="shared" si="99"/>
        <v>vis</v>
      </c>
      <c r="E1057" s="139">
        <f>VLOOKUP(C1057,'Active 1'!C$21:E$973,3,FALSE)</f>
        <v>-25240.02648949761</v>
      </c>
      <c r="F1057" s="16" t="s">
        <v>1907</v>
      </c>
      <c r="G1057" s="12" t="str">
        <f t="shared" si="100"/>
        <v>38615.480</v>
      </c>
      <c r="H1057" s="131">
        <f t="shared" si="101"/>
        <v>-20362</v>
      </c>
      <c r="I1057" s="140" t="s">
        <v>147</v>
      </c>
      <c r="J1057" s="141" t="s">
        <v>148</v>
      </c>
      <c r="K1057" s="140">
        <v>-20362</v>
      </c>
      <c r="L1057" s="140" t="s">
        <v>2747</v>
      </c>
      <c r="M1057" s="141" t="s">
        <v>2324</v>
      </c>
      <c r="N1057" s="141"/>
      <c r="O1057" s="142" t="s">
        <v>140</v>
      </c>
      <c r="P1057" s="142" t="s">
        <v>2664</v>
      </c>
    </row>
    <row r="1058" spans="1:16" ht="13.5" thickBot="1" x14ac:dyDescent="0.25">
      <c r="A1058" s="131" t="str">
        <f t="shared" si="96"/>
        <v> BRNO 6 </v>
      </c>
      <c r="B1058" s="16" t="str">
        <f t="shared" si="97"/>
        <v>I</v>
      </c>
      <c r="C1058" s="131">
        <f t="shared" si="98"/>
        <v>38615.483999999997</v>
      </c>
      <c r="D1058" s="12" t="str">
        <f t="shared" si="99"/>
        <v>vis</v>
      </c>
      <c r="E1058" s="139">
        <f>VLOOKUP(C1058,'Active 1'!C$21:E$973,3,FALSE)</f>
        <v>-25240.020129474186</v>
      </c>
      <c r="F1058" s="16" t="s">
        <v>1907</v>
      </c>
      <c r="G1058" s="12" t="str">
        <f t="shared" si="100"/>
        <v>38615.484</v>
      </c>
      <c r="H1058" s="131">
        <f t="shared" si="101"/>
        <v>-20362</v>
      </c>
      <c r="I1058" s="140" t="s">
        <v>149</v>
      </c>
      <c r="J1058" s="141" t="s">
        <v>150</v>
      </c>
      <c r="K1058" s="140">
        <v>-20362</v>
      </c>
      <c r="L1058" s="140" t="s">
        <v>144</v>
      </c>
      <c r="M1058" s="141" t="s">
        <v>2324</v>
      </c>
      <c r="N1058" s="141"/>
      <c r="O1058" s="142" t="s">
        <v>151</v>
      </c>
      <c r="P1058" s="142" t="s">
        <v>2664</v>
      </c>
    </row>
    <row r="1059" spans="1:16" ht="13.5" thickBot="1" x14ac:dyDescent="0.25">
      <c r="A1059" s="131" t="str">
        <f t="shared" si="96"/>
        <v> BRNO 6 </v>
      </c>
      <c r="B1059" s="16" t="str">
        <f t="shared" si="97"/>
        <v>I</v>
      </c>
      <c r="C1059" s="131">
        <f t="shared" si="98"/>
        <v>38615.485000000001</v>
      </c>
      <c r="D1059" s="12" t="str">
        <f t="shared" si="99"/>
        <v>vis</v>
      </c>
      <c r="E1059" s="139">
        <f>VLOOKUP(C1059,'Active 1'!C$21:E$973,3,FALSE)</f>
        <v>-25240.018539468321</v>
      </c>
      <c r="F1059" s="16" t="s">
        <v>1907</v>
      </c>
      <c r="G1059" s="12" t="str">
        <f t="shared" si="100"/>
        <v>38615.485</v>
      </c>
      <c r="H1059" s="131">
        <f t="shared" si="101"/>
        <v>-20362</v>
      </c>
      <c r="I1059" s="140" t="s">
        <v>152</v>
      </c>
      <c r="J1059" s="141" t="s">
        <v>153</v>
      </c>
      <c r="K1059" s="140">
        <v>-20362</v>
      </c>
      <c r="L1059" s="140" t="s">
        <v>2755</v>
      </c>
      <c r="M1059" s="141" t="s">
        <v>2324</v>
      </c>
      <c r="N1059" s="141"/>
      <c r="O1059" s="142" t="s">
        <v>141</v>
      </c>
      <c r="P1059" s="142" t="s">
        <v>2664</v>
      </c>
    </row>
    <row r="1060" spans="1:16" ht="13.5" thickBot="1" x14ac:dyDescent="0.25">
      <c r="A1060" s="131" t="str">
        <f t="shared" si="96"/>
        <v> BRNO 6 </v>
      </c>
      <c r="B1060" s="16" t="str">
        <f t="shared" si="97"/>
        <v>I</v>
      </c>
      <c r="C1060" s="131">
        <f t="shared" si="98"/>
        <v>38642.536</v>
      </c>
      <c r="D1060" s="12" t="str">
        <f t="shared" si="99"/>
        <v>vis</v>
      </c>
      <c r="E1060" s="139">
        <f>VLOOKUP(C1060,'Active 1'!C$21:E$973,3,FALSE)</f>
        <v>-25197.007290971869</v>
      </c>
      <c r="F1060" s="16" t="s">
        <v>1907</v>
      </c>
      <c r="G1060" s="12" t="str">
        <f t="shared" si="100"/>
        <v>38642.536</v>
      </c>
      <c r="H1060" s="131">
        <f t="shared" si="101"/>
        <v>-20319</v>
      </c>
      <c r="I1060" s="140" t="s">
        <v>154</v>
      </c>
      <c r="J1060" s="141" t="s">
        <v>155</v>
      </c>
      <c r="K1060" s="140">
        <v>-20319</v>
      </c>
      <c r="L1060" s="140" t="s">
        <v>156</v>
      </c>
      <c r="M1060" s="141" t="s">
        <v>2324</v>
      </c>
      <c r="N1060" s="141"/>
      <c r="O1060" s="142" t="s">
        <v>140</v>
      </c>
      <c r="P1060" s="142" t="s">
        <v>2664</v>
      </c>
    </row>
    <row r="1061" spans="1:16" ht="13.5" thickBot="1" x14ac:dyDescent="0.25">
      <c r="A1061" s="131" t="str">
        <f t="shared" si="96"/>
        <v> BRNO 6 </v>
      </c>
      <c r="B1061" s="16" t="str">
        <f t="shared" si="97"/>
        <v>I</v>
      </c>
      <c r="C1061" s="131">
        <f t="shared" si="98"/>
        <v>38642.536</v>
      </c>
      <c r="D1061" s="12" t="str">
        <f t="shared" si="99"/>
        <v>vis</v>
      </c>
      <c r="E1061" s="139">
        <f>VLOOKUP(C1061,'Active 1'!C$21:E$973,3,FALSE)</f>
        <v>-25197.007290971869</v>
      </c>
      <c r="F1061" s="16" t="s">
        <v>1907</v>
      </c>
      <c r="G1061" s="12" t="str">
        <f t="shared" si="100"/>
        <v>38642.536</v>
      </c>
      <c r="H1061" s="131">
        <f t="shared" si="101"/>
        <v>-20319</v>
      </c>
      <c r="I1061" s="140" t="s">
        <v>154</v>
      </c>
      <c r="J1061" s="141" t="s">
        <v>155</v>
      </c>
      <c r="K1061" s="140">
        <v>-20319</v>
      </c>
      <c r="L1061" s="140" t="s">
        <v>156</v>
      </c>
      <c r="M1061" s="141" t="s">
        <v>2324</v>
      </c>
      <c r="N1061" s="141"/>
      <c r="O1061" s="142" t="s">
        <v>141</v>
      </c>
      <c r="P1061" s="142" t="s">
        <v>2664</v>
      </c>
    </row>
    <row r="1062" spans="1:16" ht="13.5" thickBot="1" x14ac:dyDescent="0.25">
      <c r="A1062" s="131" t="str">
        <f t="shared" si="96"/>
        <v> BRNO 6 </v>
      </c>
      <c r="B1062" s="16" t="str">
        <f t="shared" si="97"/>
        <v>I</v>
      </c>
      <c r="C1062" s="131">
        <f t="shared" si="98"/>
        <v>38642.54</v>
      </c>
      <c r="D1062" s="12" t="str">
        <f t="shared" si="99"/>
        <v>vis</v>
      </c>
      <c r="E1062" s="139">
        <f>VLOOKUP(C1062,'Active 1'!C$21:E$973,3,FALSE)</f>
        <v>-25197.00093094843</v>
      </c>
      <c r="F1062" s="16" t="s">
        <v>1907</v>
      </c>
      <c r="G1062" s="12" t="str">
        <f t="shared" si="100"/>
        <v>38642.540</v>
      </c>
      <c r="H1062" s="131">
        <f t="shared" si="101"/>
        <v>-20319</v>
      </c>
      <c r="I1062" s="140" t="s">
        <v>157</v>
      </c>
      <c r="J1062" s="141" t="s">
        <v>158</v>
      </c>
      <c r="K1062" s="140">
        <v>-20319</v>
      </c>
      <c r="L1062" s="140" t="s">
        <v>159</v>
      </c>
      <c r="M1062" s="141" t="s">
        <v>2324</v>
      </c>
      <c r="N1062" s="141"/>
      <c r="O1062" s="142" t="s">
        <v>160</v>
      </c>
      <c r="P1062" s="142" t="s">
        <v>2664</v>
      </c>
    </row>
    <row r="1063" spans="1:16" ht="13.5" thickBot="1" x14ac:dyDescent="0.25">
      <c r="A1063" s="131" t="str">
        <f t="shared" si="96"/>
        <v> BRNO 6 </v>
      </c>
      <c r="B1063" s="16" t="str">
        <f t="shared" si="97"/>
        <v>I</v>
      </c>
      <c r="C1063" s="131">
        <f t="shared" si="98"/>
        <v>38644.406999999999</v>
      </c>
      <c r="D1063" s="12" t="str">
        <f t="shared" si="99"/>
        <v>vis</v>
      </c>
      <c r="E1063" s="139">
        <f>VLOOKUP(C1063,'Active 1'!C$21:E$973,3,FALSE)</f>
        <v>-25194.032390009361</v>
      </c>
      <c r="F1063" s="16" t="s">
        <v>1907</v>
      </c>
      <c r="G1063" s="12" t="str">
        <f t="shared" si="100"/>
        <v>38644.407</v>
      </c>
      <c r="H1063" s="131">
        <f t="shared" si="101"/>
        <v>-20316</v>
      </c>
      <c r="I1063" s="140" t="s">
        <v>161</v>
      </c>
      <c r="J1063" s="141" t="s">
        <v>162</v>
      </c>
      <c r="K1063" s="140">
        <v>-20316</v>
      </c>
      <c r="L1063" s="140" t="s">
        <v>2739</v>
      </c>
      <c r="M1063" s="141" t="s">
        <v>2320</v>
      </c>
      <c r="N1063" s="141"/>
      <c r="O1063" s="142" t="s">
        <v>92</v>
      </c>
      <c r="P1063" s="142" t="s">
        <v>2664</v>
      </c>
    </row>
    <row r="1064" spans="1:16" ht="13.5" thickBot="1" x14ac:dyDescent="0.25">
      <c r="A1064" s="131" t="str">
        <f t="shared" si="96"/>
        <v> BRNO 6 </v>
      </c>
      <c r="B1064" s="16" t="str">
        <f t="shared" si="97"/>
        <v>I</v>
      </c>
      <c r="C1064" s="131">
        <f t="shared" si="98"/>
        <v>38644.421000000002</v>
      </c>
      <c r="D1064" s="12" t="str">
        <f t="shared" si="99"/>
        <v>vis</v>
      </c>
      <c r="E1064" s="139">
        <f>VLOOKUP(C1064,'Active 1'!C$21:E$973,3,FALSE)</f>
        <v>-25194.01012992733</v>
      </c>
      <c r="F1064" s="16" t="s">
        <v>1907</v>
      </c>
      <c r="G1064" s="12" t="str">
        <f t="shared" si="100"/>
        <v>38644.421</v>
      </c>
      <c r="H1064" s="131">
        <f t="shared" si="101"/>
        <v>-20316</v>
      </c>
      <c r="I1064" s="140" t="s">
        <v>163</v>
      </c>
      <c r="J1064" s="141" t="s">
        <v>164</v>
      </c>
      <c r="K1064" s="140">
        <v>-20316</v>
      </c>
      <c r="L1064" s="140" t="s">
        <v>139</v>
      </c>
      <c r="M1064" s="141" t="s">
        <v>2324</v>
      </c>
      <c r="N1064" s="141"/>
      <c r="O1064" s="142" t="s">
        <v>165</v>
      </c>
      <c r="P1064" s="142" t="s">
        <v>2664</v>
      </c>
    </row>
    <row r="1065" spans="1:16" ht="13.5" thickBot="1" x14ac:dyDescent="0.25">
      <c r="A1065" s="131" t="str">
        <f t="shared" si="96"/>
        <v> BRNO 5 </v>
      </c>
      <c r="B1065" s="16" t="str">
        <f t="shared" si="97"/>
        <v>I</v>
      </c>
      <c r="C1065" s="131">
        <f t="shared" si="98"/>
        <v>38644.421999999999</v>
      </c>
      <c r="D1065" s="12" t="str">
        <f t="shared" si="99"/>
        <v>vis</v>
      </c>
      <c r="E1065" s="139">
        <f>VLOOKUP(C1065,'Active 1'!C$21:E$973,3,FALSE)</f>
        <v>-25194.008539921473</v>
      </c>
      <c r="F1065" s="16" t="s">
        <v>1907</v>
      </c>
      <c r="G1065" s="12" t="str">
        <f t="shared" si="100"/>
        <v>38644.422</v>
      </c>
      <c r="H1065" s="131">
        <f t="shared" si="101"/>
        <v>-20316</v>
      </c>
      <c r="I1065" s="140" t="s">
        <v>166</v>
      </c>
      <c r="J1065" s="141" t="s">
        <v>167</v>
      </c>
      <c r="K1065" s="140">
        <v>-20316</v>
      </c>
      <c r="L1065" s="140" t="s">
        <v>105</v>
      </c>
      <c r="M1065" s="141" t="s">
        <v>2324</v>
      </c>
      <c r="N1065" s="141"/>
      <c r="O1065" s="142" t="s">
        <v>140</v>
      </c>
      <c r="P1065" s="142" t="s">
        <v>168</v>
      </c>
    </row>
    <row r="1066" spans="1:16" ht="13.5" thickBot="1" x14ac:dyDescent="0.25">
      <c r="A1066" s="131" t="str">
        <f t="shared" si="96"/>
        <v> BRNO 5 </v>
      </c>
      <c r="B1066" s="16" t="str">
        <f t="shared" si="97"/>
        <v>I</v>
      </c>
      <c r="C1066" s="131">
        <f t="shared" si="98"/>
        <v>38644.423000000003</v>
      </c>
      <c r="D1066" s="12" t="str">
        <f t="shared" si="99"/>
        <v>vis</v>
      </c>
      <c r="E1066" s="139">
        <f>VLOOKUP(C1066,'Active 1'!C$21:E$973,3,FALSE)</f>
        <v>-25194.006949915609</v>
      </c>
      <c r="F1066" s="16" t="s">
        <v>1907</v>
      </c>
      <c r="G1066" s="12" t="str">
        <f t="shared" si="100"/>
        <v>38644.423</v>
      </c>
      <c r="H1066" s="131">
        <f t="shared" si="101"/>
        <v>-20316</v>
      </c>
      <c r="I1066" s="140" t="s">
        <v>169</v>
      </c>
      <c r="J1066" s="141" t="s">
        <v>170</v>
      </c>
      <c r="K1066" s="140">
        <v>-20316</v>
      </c>
      <c r="L1066" s="140" t="s">
        <v>156</v>
      </c>
      <c r="M1066" s="141" t="s">
        <v>2324</v>
      </c>
      <c r="N1066" s="141"/>
      <c r="O1066" s="142" t="s">
        <v>171</v>
      </c>
      <c r="P1066" s="142" t="s">
        <v>168</v>
      </c>
    </row>
    <row r="1067" spans="1:16" ht="13.5" thickBot="1" x14ac:dyDescent="0.25">
      <c r="A1067" s="131" t="str">
        <f t="shared" si="96"/>
        <v> BRNO 5 </v>
      </c>
      <c r="B1067" s="16" t="str">
        <f t="shared" si="97"/>
        <v>I</v>
      </c>
      <c r="C1067" s="131">
        <f t="shared" si="98"/>
        <v>38644.423999999999</v>
      </c>
      <c r="D1067" s="12" t="str">
        <f t="shared" si="99"/>
        <v>vis</v>
      </c>
      <c r="E1067" s="139">
        <f>VLOOKUP(C1067,'Active 1'!C$21:E$973,3,FALSE)</f>
        <v>-25194.005359909755</v>
      </c>
      <c r="F1067" s="16" t="s">
        <v>1907</v>
      </c>
      <c r="G1067" s="12" t="str">
        <f t="shared" si="100"/>
        <v>38644.424</v>
      </c>
      <c r="H1067" s="131">
        <f t="shared" si="101"/>
        <v>-20316</v>
      </c>
      <c r="I1067" s="140" t="s">
        <v>172</v>
      </c>
      <c r="J1067" s="141" t="s">
        <v>173</v>
      </c>
      <c r="K1067" s="140">
        <v>-20316</v>
      </c>
      <c r="L1067" s="140" t="s">
        <v>2872</v>
      </c>
      <c r="M1067" s="141" t="s">
        <v>2324</v>
      </c>
      <c r="N1067" s="141"/>
      <c r="O1067" s="142" t="s">
        <v>174</v>
      </c>
      <c r="P1067" s="142" t="s">
        <v>168</v>
      </c>
    </row>
    <row r="1068" spans="1:16" ht="13.5" thickBot="1" x14ac:dyDescent="0.25">
      <c r="A1068" s="131" t="str">
        <f t="shared" si="96"/>
        <v> AN 289.191 </v>
      </c>
      <c r="B1068" s="16" t="str">
        <f t="shared" si="97"/>
        <v>I</v>
      </c>
      <c r="C1068" s="131">
        <f t="shared" si="98"/>
        <v>38651.328000000001</v>
      </c>
      <c r="D1068" s="12" t="str">
        <f t="shared" si="99"/>
        <v>vis</v>
      </c>
      <c r="E1068" s="139">
        <f>VLOOKUP(C1068,'Active 1'!C$21:E$973,3,FALSE)</f>
        <v>-25183.027959458032</v>
      </c>
      <c r="F1068" s="16" t="s">
        <v>1907</v>
      </c>
      <c r="G1068" s="12" t="str">
        <f t="shared" si="100"/>
        <v>38651.328</v>
      </c>
      <c r="H1068" s="131">
        <f t="shared" si="101"/>
        <v>-20305</v>
      </c>
      <c r="I1068" s="140" t="s">
        <v>175</v>
      </c>
      <c r="J1068" s="141" t="s">
        <v>176</v>
      </c>
      <c r="K1068" s="140">
        <v>-20305</v>
      </c>
      <c r="L1068" s="140" t="s">
        <v>2679</v>
      </c>
      <c r="M1068" s="141" t="s">
        <v>2477</v>
      </c>
      <c r="N1068" s="141" t="s">
        <v>2478</v>
      </c>
      <c r="O1068" s="142" t="s">
        <v>2645</v>
      </c>
      <c r="P1068" s="142" t="s">
        <v>177</v>
      </c>
    </row>
    <row r="1069" spans="1:16" ht="13.5" thickBot="1" x14ac:dyDescent="0.25">
      <c r="A1069" s="131" t="str">
        <f t="shared" si="96"/>
        <v> ST 29.254 </v>
      </c>
      <c r="B1069" s="16" t="str">
        <f t="shared" si="97"/>
        <v>I</v>
      </c>
      <c r="C1069" s="131">
        <f t="shared" si="98"/>
        <v>38713.589</v>
      </c>
      <c r="D1069" s="12" t="str">
        <f t="shared" si="99"/>
        <v>vis</v>
      </c>
      <c r="E1069" s="139">
        <f>VLOOKUP(C1069,'Active 1'!C$21:E$973,3,FALSE)</f>
        <v>-25084.032604660151</v>
      </c>
      <c r="F1069" s="16" t="s">
        <v>1907</v>
      </c>
      <c r="G1069" s="12" t="str">
        <f t="shared" si="100"/>
        <v>38713.589</v>
      </c>
      <c r="H1069" s="131">
        <f t="shared" si="101"/>
        <v>-20206</v>
      </c>
      <c r="I1069" s="140" t="s">
        <v>178</v>
      </c>
      <c r="J1069" s="141" t="s">
        <v>179</v>
      </c>
      <c r="K1069" s="140">
        <v>-20206</v>
      </c>
      <c r="L1069" s="140" t="s">
        <v>2826</v>
      </c>
      <c r="M1069" s="141" t="s">
        <v>2324</v>
      </c>
      <c r="N1069" s="141"/>
      <c r="O1069" s="142" t="s">
        <v>180</v>
      </c>
      <c r="P1069" s="142" t="s">
        <v>133</v>
      </c>
    </row>
    <row r="1070" spans="1:16" ht="13.5" thickBot="1" x14ac:dyDescent="0.25">
      <c r="A1070" s="131" t="str">
        <f t="shared" si="96"/>
        <v> ST 29.254 </v>
      </c>
      <c r="B1070" s="16" t="str">
        <f t="shared" si="97"/>
        <v>I</v>
      </c>
      <c r="C1070" s="131">
        <f t="shared" si="98"/>
        <v>38718.620999999999</v>
      </c>
      <c r="D1070" s="12" t="str">
        <f t="shared" si="99"/>
        <v>vis</v>
      </c>
      <c r="E1070" s="139">
        <f>VLOOKUP(C1070,'Active 1'!C$21:E$973,3,FALSE)</f>
        <v>-25076.0316951768</v>
      </c>
      <c r="F1070" s="16" t="s">
        <v>1907</v>
      </c>
      <c r="G1070" s="12" t="str">
        <f t="shared" si="100"/>
        <v>38718.621</v>
      </c>
      <c r="H1070" s="131">
        <f t="shared" si="101"/>
        <v>-20198</v>
      </c>
      <c r="I1070" s="140" t="s">
        <v>181</v>
      </c>
      <c r="J1070" s="141" t="s">
        <v>182</v>
      </c>
      <c r="K1070" s="140">
        <v>-20198</v>
      </c>
      <c r="L1070" s="140" t="s">
        <v>2826</v>
      </c>
      <c r="M1070" s="141" t="s">
        <v>2324</v>
      </c>
      <c r="N1070" s="141"/>
      <c r="O1070" s="142" t="s">
        <v>132</v>
      </c>
      <c r="P1070" s="142" t="s">
        <v>133</v>
      </c>
    </row>
    <row r="1071" spans="1:16" ht="13.5" thickBot="1" x14ac:dyDescent="0.25">
      <c r="A1071" s="131" t="str">
        <f t="shared" si="96"/>
        <v> ST 29.254 </v>
      </c>
      <c r="B1071" s="16" t="str">
        <f t="shared" si="97"/>
        <v>I</v>
      </c>
      <c r="C1071" s="131">
        <f t="shared" si="98"/>
        <v>38728.684999999998</v>
      </c>
      <c r="D1071" s="12" t="str">
        <f t="shared" si="99"/>
        <v>vis</v>
      </c>
      <c r="E1071" s="139">
        <f>VLOOKUP(C1071,'Active 1'!C$21:E$973,3,FALSE)</f>
        <v>-25060.029876210101</v>
      </c>
      <c r="F1071" s="16" t="s">
        <v>1907</v>
      </c>
      <c r="G1071" s="12" t="str">
        <f t="shared" si="100"/>
        <v>38728.685</v>
      </c>
      <c r="H1071" s="131">
        <f t="shared" si="101"/>
        <v>-20182</v>
      </c>
      <c r="I1071" s="140" t="s">
        <v>183</v>
      </c>
      <c r="J1071" s="141" t="s">
        <v>184</v>
      </c>
      <c r="K1071" s="140">
        <v>-20182</v>
      </c>
      <c r="L1071" s="140" t="s">
        <v>2679</v>
      </c>
      <c r="M1071" s="141" t="s">
        <v>2324</v>
      </c>
      <c r="N1071" s="141"/>
      <c r="O1071" s="142" t="s">
        <v>185</v>
      </c>
      <c r="P1071" s="142" t="s">
        <v>133</v>
      </c>
    </row>
    <row r="1072" spans="1:16" ht="13.5" thickBot="1" x14ac:dyDescent="0.25">
      <c r="A1072" s="131" t="str">
        <f t="shared" si="96"/>
        <v> BRNO 5 </v>
      </c>
      <c r="B1072" s="16" t="str">
        <f t="shared" si="97"/>
        <v>I</v>
      </c>
      <c r="C1072" s="131">
        <f t="shared" si="98"/>
        <v>38753.226999999999</v>
      </c>
      <c r="D1072" s="12" t="str">
        <f t="shared" si="99"/>
        <v>vis</v>
      </c>
      <c r="E1072" s="139">
        <f>VLOOKUP(C1072,'Active 1'!C$21:E$973,3,FALSE)</f>
        <v>-25021.007952414308</v>
      </c>
      <c r="F1072" s="16" t="s">
        <v>1907</v>
      </c>
      <c r="G1072" s="12" t="str">
        <f t="shared" si="100"/>
        <v>38753.227</v>
      </c>
      <c r="H1072" s="131">
        <f t="shared" si="101"/>
        <v>-20143</v>
      </c>
      <c r="I1072" s="140" t="s">
        <v>186</v>
      </c>
      <c r="J1072" s="141" t="s">
        <v>187</v>
      </c>
      <c r="K1072" s="140">
        <v>-20143</v>
      </c>
      <c r="L1072" s="140" t="s">
        <v>2872</v>
      </c>
      <c r="M1072" s="141" t="s">
        <v>2324</v>
      </c>
      <c r="N1072" s="141"/>
      <c r="O1072" s="142" t="s">
        <v>165</v>
      </c>
      <c r="P1072" s="142" t="s">
        <v>168</v>
      </c>
    </row>
    <row r="1073" spans="1:16" ht="13.5" thickBot="1" x14ac:dyDescent="0.25">
      <c r="A1073" s="131" t="str">
        <f t="shared" si="96"/>
        <v> BRNO 5 </v>
      </c>
      <c r="B1073" s="16" t="str">
        <f t="shared" si="97"/>
        <v>I</v>
      </c>
      <c r="C1073" s="131">
        <f t="shared" si="98"/>
        <v>38753.226999999999</v>
      </c>
      <c r="D1073" s="12" t="str">
        <f t="shared" si="99"/>
        <v>vis</v>
      </c>
      <c r="E1073" s="139">
        <f>VLOOKUP(C1073,'Active 1'!C$21:E$973,3,FALSE)</f>
        <v>-25021.007952414308</v>
      </c>
      <c r="F1073" s="16" t="s">
        <v>1907</v>
      </c>
      <c r="G1073" s="12" t="str">
        <f t="shared" si="100"/>
        <v>38753.227</v>
      </c>
      <c r="H1073" s="131">
        <f t="shared" si="101"/>
        <v>-20143</v>
      </c>
      <c r="I1073" s="140" t="s">
        <v>186</v>
      </c>
      <c r="J1073" s="141" t="s">
        <v>187</v>
      </c>
      <c r="K1073" s="140">
        <v>-20143</v>
      </c>
      <c r="L1073" s="140" t="s">
        <v>2872</v>
      </c>
      <c r="M1073" s="141" t="s">
        <v>2324</v>
      </c>
      <c r="N1073" s="141"/>
      <c r="O1073" s="142" t="s">
        <v>95</v>
      </c>
      <c r="P1073" s="142" t="s">
        <v>168</v>
      </c>
    </row>
    <row r="1074" spans="1:16" ht="13.5" thickBot="1" x14ac:dyDescent="0.25">
      <c r="A1074" s="131" t="str">
        <f t="shared" si="96"/>
        <v> ST 29.254 </v>
      </c>
      <c r="B1074" s="16" t="str">
        <f t="shared" si="97"/>
        <v>I</v>
      </c>
      <c r="C1074" s="131">
        <f t="shared" si="98"/>
        <v>38774.599000000002</v>
      </c>
      <c r="D1074" s="12" t="str">
        <f t="shared" si="99"/>
        <v>vis</v>
      </c>
      <c r="E1074" s="139">
        <f>VLOOKUP(C1074,'Active 1'!C$21:E$973,3,FALSE)</f>
        <v>-24987.026347192088</v>
      </c>
      <c r="F1074" s="16" t="s">
        <v>1907</v>
      </c>
      <c r="G1074" s="12" t="str">
        <f t="shared" si="100"/>
        <v>38774.599</v>
      </c>
      <c r="H1074" s="131">
        <f t="shared" si="101"/>
        <v>-20109</v>
      </c>
      <c r="I1074" s="140" t="s">
        <v>188</v>
      </c>
      <c r="J1074" s="141" t="s">
        <v>189</v>
      </c>
      <c r="K1074" s="140">
        <v>-20109</v>
      </c>
      <c r="L1074" s="140" t="s">
        <v>2751</v>
      </c>
      <c r="M1074" s="141" t="s">
        <v>2324</v>
      </c>
      <c r="N1074" s="141"/>
      <c r="O1074" s="142" t="s">
        <v>180</v>
      </c>
      <c r="P1074" s="142" t="s">
        <v>133</v>
      </c>
    </row>
    <row r="1075" spans="1:16" ht="13.5" thickBot="1" x14ac:dyDescent="0.25">
      <c r="A1075" s="131" t="str">
        <f t="shared" si="96"/>
        <v> PASP 86.917 </v>
      </c>
      <c r="B1075" s="16" t="str">
        <f t="shared" si="97"/>
        <v>II</v>
      </c>
      <c r="C1075" s="131">
        <f t="shared" si="98"/>
        <v>38778.686199999996</v>
      </c>
      <c r="D1075" s="12" t="str">
        <f t="shared" si="99"/>
        <v>vis</v>
      </c>
      <c r="E1075" s="139">
        <f>VLOOKUP(C1075,'Active 1'!C$21:E$973,3,FALSE)</f>
        <v>-24980.527675244492</v>
      </c>
      <c r="F1075" s="16" t="s">
        <v>1907</v>
      </c>
      <c r="G1075" s="12" t="str">
        <f t="shared" si="100"/>
        <v>38778.6862</v>
      </c>
      <c r="H1075" s="131">
        <f t="shared" si="101"/>
        <v>-20102.5</v>
      </c>
      <c r="I1075" s="140" t="s">
        <v>190</v>
      </c>
      <c r="J1075" s="141" t="s">
        <v>191</v>
      </c>
      <c r="K1075" s="140">
        <v>-20102.5</v>
      </c>
      <c r="L1075" s="140" t="s">
        <v>192</v>
      </c>
      <c r="M1075" s="141" t="s">
        <v>2477</v>
      </c>
      <c r="N1075" s="141" t="s">
        <v>2478</v>
      </c>
      <c r="O1075" s="142" t="s">
        <v>26</v>
      </c>
      <c r="P1075" s="142" t="s">
        <v>27</v>
      </c>
    </row>
    <row r="1076" spans="1:16" ht="13.5" thickBot="1" x14ac:dyDescent="0.25">
      <c r="A1076" s="131" t="str">
        <f t="shared" si="96"/>
        <v> BRNO 5 </v>
      </c>
      <c r="B1076" s="16" t="str">
        <f t="shared" si="97"/>
        <v>I</v>
      </c>
      <c r="C1076" s="131">
        <f t="shared" si="98"/>
        <v>38817.373</v>
      </c>
      <c r="D1076" s="12" t="str">
        <f t="shared" si="99"/>
        <v>vis</v>
      </c>
      <c r="E1076" s="139">
        <f>VLOOKUP(C1076,'Active 1'!C$21:E$973,3,FALSE)</f>
        <v>-24919.015436571888</v>
      </c>
      <c r="F1076" s="16" t="s">
        <v>1907</v>
      </c>
      <c r="G1076" s="12" t="str">
        <f t="shared" si="100"/>
        <v>38817.373</v>
      </c>
      <c r="H1076" s="131">
        <f t="shared" si="101"/>
        <v>-20041</v>
      </c>
      <c r="I1076" s="140" t="s">
        <v>193</v>
      </c>
      <c r="J1076" s="141" t="s">
        <v>194</v>
      </c>
      <c r="K1076" s="140">
        <v>-20041</v>
      </c>
      <c r="L1076" s="140" t="s">
        <v>2813</v>
      </c>
      <c r="M1076" s="141" t="s">
        <v>2324</v>
      </c>
      <c r="N1076" s="141"/>
      <c r="O1076" s="142" t="s">
        <v>95</v>
      </c>
      <c r="P1076" s="142" t="s">
        <v>168</v>
      </c>
    </row>
    <row r="1077" spans="1:16" ht="13.5" thickBot="1" x14ac:dyDescent="0.25">
      <c r="A1077" s="131" t="str">
        <f t="shared" si="96"/>
        <v> BRNO 5 </v>
      </c>
      <c r="B1077" s="16" t="str">
        <f t="shared" si="97"/>
        <v>I</v>
      </c>
      <c r="C1077" s="131">
        <f t="shared" si="98"/>
        <v>38966.44</v>
      </c>
      <c r="D1077" s="12" t="str">
        <f t="shared" si="99"/>
        <v>vis</v>
      </c>
      <c r="E1077" s="139">
        <f>VLOOKUP(C1077,'Active 1'!C$21:E$973,3,FALSE)</f>
        <v>-24681.998033162752</v>
      </c>
      <c r="F1077" s="16" t="s">
        <v>1907</v>
      </c>
      <c r="G1077" s="12" t="str">
        <f t="shared" si="100"/>
        <v>38966.440</v>
      </c>
      <c r="H1077" s="131">
        <f t="shared" si="101"/>
        <v>-19804</v>
      </c>
      <c r="I1077" s="140" t="s">
        <v>201</v>
      </c>
      <c r="J1077" s="141" t="s">
        <v>202</v>
      </c>
      <c r="K1077" s="140">
        <v>-19804</v>
      </c>
      <c r="L1077" s="140" t="s">
        <v>2869</v>
      </c>
      <c r="M1077" s="141" t="s">
        <v>2324</v>
      </c>
      <c r="N1077" s="141"/>
      <c r="O1077" s="142" t="s">
        <v>140</v>
      </c>
      <c r="P1077" s="142" t="s">
        <v>168</v>
      </c>
    </row>
    <row r="1078" spans="1:16" ht="13.5" thickBot="1" x14ac:dyDescent="0.25">
      <c r="A1078" s="131" t="str">
        <f t="shared" si="96"/>
        <v>BAVM 18 </v>
      </c>
      <c r="B1078" s="16" t="str">
        <f t="shared" si="97"/>
        <v>I</v>
      </c>
      <c r="C1078" s="131">
        <f t="shared" si="98"/>
        <v>38983.404000000002</v>
      </c>
      <c r="D1078" s="12" t="str">
        <f t="shared" si="99"/>
        <v>vis</v>
      </c>
      <c r="E1078" s="139">
        <f>VLOOKUP(C1078,'Active 1'!C$21:E$973,3,FALSE)</f>
        <v>-24655.025173767764</v>
      </c>
      <c r="F1078" s="16" t="s">
        <v>1907</v>
      </c>
      <c r="G1078" s="12" t="str">
        <f t="shared" si="100"/>
        <v>38983.404</v>
      </c>
      <c r="H1078" s="131">
        <f t="shared" si="101"/>
        <v>-19777</v>
      </c>
      <c r="I1078" s="140" t="s">
        <v>205</v>
      </c>
      <c r="J1078" s="141" t="s">
        <v>206</v>
      </c>
      <c r="K1078" s="140">
        <v>-19777</v>
      </c>
      <c r="L1078" s="140" t="s">
        <v>144</v>
      </c>
      <c r="M1078" s="141" t="s">
        <v>2324</v>
      </c>
      <c r="N1078" s="141"/>
      <c r="O1078" s="142" t="s">
        <v>2569</v>
      </c>
      <c r="P1078" s="143" t="s">
        <v>2814</v>
      </c>
    </row>
    <row r="1079" spans="1:16" ht="13.5" thickBot="1" x14ac:dyDescent="0.25">
      <c r="A1079" s="131" t="str">
        <f t="shared" si="96"/>
        <v>BAVM 18 </v>
      </c>
      <c r="B1079" s="16" t="str">
        <f t="shared" si="97"/>
        <v>I</v>
      </c>
      <c r="C1079" s="131">
        <f t="shared" si="98"/>
        <v>39012.336000000003</v>
      </c>
      <c r="D1079" s="12" t="str">
        <f t="shared" si="99"/>
        <v>vis</v>
      </c>
      <c r="E1079" s="139">
        <f>VLOOKUP(C1079,'Active 1'!C$21:E$973,3,FALSE)</f>
        <v>-24609.023124250212</v>
      </c>
      <c r="F1079" s="16" t="s">
        <v>1907</v>
      </c>
      <c r="G1079" s="12" t="str">
        <f t="shared" si="100"/>
        <v>39012.336</v>
      </c>
      <c r="H1079" s="131">
        <f t="shared" si="101"/>
        <v>-19731</v>
      </c>
      <c r="I1079" s="140" t="s">
        <v>221</v>
      </c>
      <c r="J1079" s="141" t="s">
        <v>222</v>
      </c>
      <c r="K1079" s="140">
        <v>-19731</v>
      </c>
      <c r="L1079" s="140" t="s">
        <v>2759</v>
      </c>
      <c r="M1079" s="141" t="s">
        <v>2324</v>
      </c>
      <c r="N1079" s="141"/>
      <c r="O1079" s="142" t="s">
        <v>2584</v>
      </c>
      <c r="P1079" s="143" t="s">
        <v>2814</v>
      </c>
    </row>
    <row r="1080" spans="1:16" ht="13.5" thickBot="1" x14ac:dyDescent="0.25">
      <c r="A1080" s="131" t="str">
        <f t="shared" si="96"/>
        <v> MVS 3.131 </v>
      </c>
      <c r="B1080" s="16" t="str">
        <f t="shared" si="97"/>
        <v>I</v>
      </c>
      <c r="C1080" s="131">
        <f t="shared" si="98"/>
        <v>39029.317999999999</v>
      </c>
      <c r="D1080" s="12" t="str">
        <f t="shared" si="99"/>
        <v>vis</v>
      </c>
      <c r="E1080" s="139">
        <f>VLOOKUP(C1080,'Active 1'!C$21:E$973,3,FALSE)</f>
        <v>-24582.021644749766</v>
      </c>
      <c r="F1080" s="16" t="s">
        <v>1907</v>
      </c>
      <c r="G1080" s="12" t="str">
        <f t="shared" si="100"/>
        <v>39029.318</v>
      </c>
      <c r="H1080" s="131">
        <f t="shared" si="101"/>
        <v>-19704</v>
      </c>
      <c r="I1080" s="140" t="s">
        <v>230</v>
      </c>
      <c r="J1080" s="141" t="s">
        <v>231</v>
      </c>
      <c r="K1080" s="140">
        <v>-19704</v>
      </c>
      <c r="L1080" s="140" t="s">
        <v>136</v>
      </c>
      <c r="M1080" s="141" t="s">
        <v>2324</v>
      </c>
      <c r="N1080" s="141"/>
      <c r="O1080" s="142" t="s">
        <v>232</v>
      </c>
      <c r="P1080" s="142" t="s">
        <v>233</v>
      </c>
    </row>
    <row r="1081" spans="1:16" ht="13.5" thickBot="1" x14ac:dyDescent="0.25">
      <c r="A1081" s="131" t="str">
        <f t="shared" si="96"/>
        <v>BAVM 18 </v>
      </c>
      <c r="B1081" s="16" t="str">
        <f t="shared" si="97"/>
        <v>I</v>
      </c>
      <c r="C1081" s="131">
        <f t="shared" si="98"/>
        <v>39046.292999999998</v>
      </c>
      <c r="D1081" s="12" t="str">
        <f t="shared" si="99"/>
        <v>vis</v>
      </c>
      <c r="E1081" s="139">
        <f>VLOOKUP(C1081,'Active 1'!C$21:E$973,3,FALSE)</f>
        <v>-24555.03129529033</v>
      </c>
      <c r="F1081" s="16" t="s">
        <v>1907</v>
      </c>
      <c r="G1081" s="12" t="str">
        <f t="shared" si="100"/>
        <v>39046.293</v>
      </c>
      <c r="H1081" s="131">
        <f t="shared" si="101"/>
        <v>-19677</v>
      </c>
      <c r="I1081" s="140" t="s">
        <v>241</v>
      </c>
      <c r="J1081" s="141" t="s">
        <v>242</v>
      </c>
      <c r="K1081" s="140">
        <v>-19677</v>
      </c>
      <c r="L1081" s="140" t="s">
        <v>2751</v>
      </c>
      <c r="M1081" s="141" t="s">
        <v>2324</v>
      </c>
      <c r="N1081" s="141"/>
      <c r="O1081" s="142" t="s">
        <v>2584</v>
      </c>
      <c r="P1081" s="143" t="s">
        <v>2814</v>
      </c>
    </row>
    <row r="1082" spans="1:16" ht="13.5" thickBot="1" x14ac:dyDescent="0.25">
      <c r="A1082" s="131" t="str">
        <f t="shared" si="96"/>
        <v> MVS 3.131 </v>
      </c>
      <c r="B1082" s="16" t="str">
        <f t="shared" si="97"/>
        <v>I</v>
      </c>
      <c r="C1082" s="131">
        <f t="shared" si="98"/>
        <v>39051.324000000001</v>
      </c>
      <c r="D1082" s="12" t="str">
        <f t="shared" si="99"/>
        <v>vis</v>
      </c>
      <c r="E1082" s="139">
        <f>VLOOKUP(C1082,'Active 1'!C$21:E$973,3,FALSE)</f>
        <v>-24547.031975812832</v>
      </c>
      <c r="F1082" s="16" t="s">
        <v>1907</v>
      </c>
      <c r="G1082" s="12" t="str">
        <f t="shared" si="100"/>
        <v>39051.324</v>
      </c>
      <c r="H1082" s="131">
        <f t="shared" si="101"/>
        <v>-19669</v>
      </c>
      <c r="I1082" s="140" t="s">
        <v>247</v>
      </c>
      <c r="J1082" s="141" t="s">
        <v>248</v>
      </c>
      <c r="K1082" s="140">
        <v>-19669</v>
      </c>
      <c r="L1082" s="140" t="s">
        <v>2751</v>
      </c>
      <c r="M1082" s="141" t="s">
        <v>2324</v>
      </c>
      <c r="N1082" s="141"/>
      <c r="O1082" s="142" t="s">
        <v>232</v>
      </c>
      <c r="P1082" s="142" t="s">
        <v>233</v>
      </c>
    </row>
    <row r="1083" spans="1:16" ht="13.5" thickBot="1" x14ac:dyDescent="0.25">
      <c r="A1083" s="131" t="str">
        <f t="shared" si="96"/>
        <v> MVS 3.131 </v>
      </c>
      <c r="B1083" s="16" t="str">
        <f t="shared" si="97"/>
        <v>I</v>
      </c>
      <c r="C1083" s="131">
        <f t="shared" si="98"/>
        <v>39056.364999999998</v>
      </c>
      <c r="D1083" s="12" t="str">
        <f t="shared" si="99"/>
        <v>vis</v>
      </c>
      <c r="E1083" s="139" t="e">
        <f>VLOOKUP(C1083,'Active 1'!C$21:E$973,3,FALSE)</f>
        <v>#N/A</v>
      </c>
      <c r="F1083" s="16" t="s">
        <v>1907</v>
      </c>
      <c r="G1083" s="12" t="str">
        <f t="shared" si="100"/>
        <v>39056.365</v>
      </c>
      <c r="H1083" s="131">
        <f t="shared" si="101"/>
        <v>-19661</v>
      </c>
      <c r="I1083" s="140" t="s">
        <v>257</v>
      </c>
      <c r="J1083" s="141" t="s">
        <v>258</v>
      </c>
      <c r="K1083" s="140">
        <v>-19661</v>
      </c>
      <c r="L1083" s="140" t="s">
        <v>105</v>
      </c>
      <c r="M1083" s="141" t="s">
        <v>2324</v>
      </c>
      <c r="N1083" s="141"/>
      <c r="O1083" s="142" t="s">
        <v>232</v>
      </c>
      <c r="P1083" s="142" t="s">
        <v>233</v>
      </c>
    </row>
    <row r="1084" spans="1:16" ht="13.5" thickBot="1" x14ac:dyDescent="0.25">
      <c r="A1084" s="131" t="str">
        <f t="shared" si="96"/>
        <v>IBVS 119 </v>
      </c>
      <c r="B1084" s="16" t="str">
        <f t="shared" si="97"/>
        <v>I</v>
      </c>
      <c r="C1084" s="131">
        <f t="shared" si="98"/>
        <v>39064.531999999999</v>
      </c>
      <c r="D1084" s="12" t="str">
        <f t="shared" si="99"/>
        <v>vis</v>
      </c>
      <c r="E1084" s="139" t="e">
        <f>VLOOKUP(C1084,'Active 1'!C$21:E$973,3,FALSE)</f>
        <v>#N/A</v>
      </c>
      <c r="F1084" s="16" t="s">
        <v>1907</v>
      </c>
      <c r="G1084" s="12" t="str">
        <f t="shared" si="100"/>
        <v>39064.532</v>
      </c>
      <c r="H1084" s="131">
        <f t="shared" si="101"/>
        <v>-19648</v>
      </c>
      <c r="I1084" s="140" t="s">
        <v>264</v>
      </c>
      <c r="J1084" s="141" t="s">
        <v>265</v>
      </c>
      <c r="K1084" s="140">
        <v>-19648</v>
      </c>
      <c r="L1084" s="140" t="s">
        <v>245</v>
      </c>
      <c r="M1084" s="141" t="s">
        <v>2324</v>
      </c>
      <c r="N1084" s="141"/>
      <c r="O1084" s="142" t="s">
        <v>246</v>
      </c>
      <c r="P1084" s="143" t="s">
        <v>238</v>
      </c>
    </row>
    <row r="1085" spans="1:16" ht="13.5" thickBot="1" x14ac:dyDescent="0.25">
      <c r="A1085" s="131" t="str">
        <f t="shared" si="96"/>
        <v> MVS 4.66 </v>
      </c>
      <c r="B1085" s="16" t="str">
        <f t="shared" si="97"/>
        <v>I</v>
      </c>
      <c r="C1085" s="131">
        <f t="shared" si="98"/>
        <v>39088.434999999998</v>
      </c>
      <c r="D1085" s="12" t="str">
        <f t="shared" si="99"/>
        <v>vis</v>
      </c>
      <c r="E1085" s="139">
        <f>VLOOKUP(C1085,'Active 1'!C$21:E$973,3,FALSE)</f>
        <v>-24488.02526837312</v>
      </c>
      <c r="F1085" s="16" t="s">
        <v>1907</v>
      </c>
      <c r="G1085" s="12" t="str">
        <f t="shared" si="100"/>
        <v>39088.435</v>
      </c>
      <c r="H1085" s="131">
        <f t="shared" si="101"/>
        <v>-19610</v>
      </c>
      <c r="I1085" s="140" t="s">
        <v>279</v>
      </c>
      <c r="J1085" s="141" t="s">
        <v>280</v>
      </c>
      <c r="K1085" s="140">
        <v>-19610</v>
      </c>
      <c r="L1085" s="140" t="s">
        <v>2759</v>
      </c>
      <c r="M1085" s="141" t="s">
        <v>2324</v>
      </c>
      <c r="N1085" s="141"/>
      <c r="O1085" s="142" t="s">
        <v>281</v>
      </c>
      <c r="P1085" s="142" t="s">
        <v>282</v>
      </c>
    </row>
    <row r="1086" spans="1:16" ht="13.5" thickBot="1" x14ac:dyDescent="0.25">
      <c r="A1086" s="131" t="str">
        <f t="shared" si="96"/>
        <v> MVS 3.131 </v>
      </c>
      <c r="B1086" s="16" t="str">
        <f t="shared" si="97"/>
        <v>I</v>
      </c>
      <c r="C1086" s="131">
        <f t="shared" si="98"/>
        <v>39088.436000000002</v>
      </c>
      <c r="D1086" s="12" t="str">
        <f t="shared" si="99"/>
        <v>vis</v>
      </c>
      <c r="E1086" s="139">
        <f>VLOOKUP(C1086,'Active 1'!C$21:E$973,3,FALSE)</f>
        <v>-24488.023678367255</v>
      </c>
      <c r="F1086" s="16" t="s">
        <v>1907</v>
      </c>
      <c r="G1086" s="12" t="str">
        <f t="shared" si="100"/>
        <v>39088.436</v>
      </c>
      <c r="H1086" s="131">
        <f t="shared" si="101"/>
        <v>-19610</v>
      </c>
      <c r="I1086" s="140" t="s">
        <v>283</v>
      </c>
      <c r="J1086" s="141" t="s">
        <v>284</v>
      </c>
      <c r="K1086" s="140">
        <v>-19610</v>
      </c>
      <c r="L1086" s="140" t="s">
        <v>136</v>
      </c>
      <c r="M1086" s="141" t="s">
        <v>2324</v>
      </c>
      <c r="N1086" s="141"/>
      <c r="O1086" s="142" t="s">
        <v>232</v>
      </c>
      <c r="P1086" s="142" t="s">
        <v>233</v>
      </c>
    </row>
    <row r="1087" spans="1:16" ht="13.5" thickBot="1" x14ac:dyDescent="0.25">
      <c r="A1087" s="131" t="str">
        <f t="shared" si="96"/>
        <v> MVS 4.66 </v>
      </c>
      <c r="B1087" s="16" t="str">
        <f t="shared" si="97"/>
        <v>I</v>
      </c>
      <c r="C1087" s="131">
        <f t="shared" si="98"/>
        <v>39144.406999999999</v>
      </c>
      <c r="D1087" s="12" t="str">
        <f t="shared" si="99"/>
        <v>vis</v>
      </c>
      <c r="E1087" s="139">
        <f>VLOOKUP(C1087,'Active 1'!C$21:E$973,3,FALSE)</f>
        <v>-24399.029460423564</v>
      </c>
      <c r="F1087" s="16" t="s">
        <v>1907</v>
      </c>
      <c r="G1087" s="12" t="str">
        <f t="shared" si="100"/>
        <v>39144.407</v>
      </c>
      <c r="H1087" s="131">
        <f t="shared" si="101"/>
        <v>-19521</v>
      </c>
      <c r="I1087" s="140" t="s">
        <v>294</v>
      </c>
      <c r="J1087" s="141" t="s">
        <v>295</v>
      </c>
      <c r="K1087" s="140">
        <v>-19521</v>
      </c>
      <c r="L1087" s="140" t="s">
        <v>144</v>
      </c>
      <c r="M1087" s="141" t="s">
        <v>2324</v>
      </c>
      <c r="N1087" s="141"/>
      <c r="O1087" s="142" t="s">
        <v>281</v>
      </c>
      <c r="P1087" s="142" t="s">
        <v>282</v>
      </c>
    </row>
    <row r="1088" spans="1:16" ht="13.5" thickBot="1" x14ac:dyDescent="0.25">
      <c r="A1088" s="131" t="str">
        <f t="shared" si="96"/>
        <v> MVS 3.131 </v>
      </c>
      <c r="B1088" s="16" t="str">
        <f t="shared" si="97"/>
        <v>I</v>
      </c>
      <c r="C1088" s="131">
        <f t="shared" si="98"/>
        <v>39144.411</v>
      </c>
      <c r="D1088" s="12" t="str">
        <f t="shared" si="99"/>
        <v>vis</v>
      </c>
      <c r="E1088" s="139">
        <f>VLOOKUP(C1088,'Active 1'!C$21:E$973,3,FALSE)</f>
        <v>-24399.023100400129</v>
      </c>
      <c r="F1088" s="16" t="s">
        <v>1907</v>
      </c>
      <c r="G1088" s="12" t="str">
        <f t="shared" si="100"/>
        <v>39144.411</v>
      </c>
      <c r="H1088" s="131">
        <f t="shared" si="101"/>
        <v>-19521</v>
      </c>
      <c r="I1088" s="140" t="s">
        <v>296</v>
      </c>
      <c r="J1088" s="141" t="s">
        <v>297</v>
      </c>
      <c r="K1088" s="140">
        <v>-19521</v>
      </c>
      <c r="L1088" s="140" t="s">
        <v>227</v>
      </c>
      <c r="M1088" s="141" t="s">
        <v>2324</v>
      </c>
      <c r="N1088" s="141"/>
      <c r="O1088" s="142" t="s">
        <v>232</v>
      </c>
      <c r="P1088" s="142" t="s">
        <v>233</v>
      </c>
    </row>
    <row r="1089" spans="1:16" ht="13.5" thickBot="1" x14ac:dyDescent="0.25">
      <c r="A1089" s="131" t="str">
        <f t="shared" si="96"/>
        <v> MVS 3.131 </v>
      </c>
      <c r="B1089" s="16" t="str">
        <f t="shared" si="97"/>
        <v>I</v>
      </c>
      <c r="C1089" s="131">
        <f t="shared" si="98"/>
        <v>39146.284</v>
      </c>
      <c r="D1089" s="12" t="str">
        <f t="shared" si="99"/>
        <v>vis</v>
      </c>
      <c r="E1089" s="139">
        <f>VLOOKUP(C1089,'Active 1'!C$21:E$973,3,FALSE)</f>
        <v>-24396.045019425899</v>
      </c>
      <c r="F1089" s="16" t="s">
        <v>1907</v>
      </c>
      <c r="G1089" s="12" t="str">
        <f t="shared" si="100"/>
        <v>39146.284</v>
      </c>
      <c r="H1089" s="131">
        <f t="shared" si="101"/>
        <v>-19518</v>
      </c>
      <c r="I1089" s="140" t="s">
        <v>298</v>
      </c>
      <c r="J1089" s="141" t="s">
        <v>299</v>
      </c>
      <c r="K1089" s="140">
        <v>-19518</v>
      </c>
      <c r="L1089" s="140" t="s">
        <v>2820</v>
      </c>
      <c r="M1089" s="141" t="s">
        <v>2324</v>
      </c>
      <c r="N1089" s="141"/>
      <c r="O1089" s="142" t="s">
        <v>232</v>
      </c>
      <c r="P1089" s="142" t="s">
        <v>233</v>
      </c>
    </row>
    <row r="1090" spans="1:16" ht="13.5" thickBot="1" x14ac:dyDescent="0.25">
      <c r="A1090" s="131" t="str">
        <f t="shared" si="96"/>
        <v> MVS 4.66 </v>
      </c>
      <c r="B1090" s="16" t="str">
        <f t="shared" si="97"/>
        <v>I</v>
      </c>
      <c r="C1090" s="131">
        <f t="shared" si="98"/>
        <v>39146.298999999999</v>
      </c>
      <c r="D1090" s="12" t="str">
        <f t="shared" si="99"/>
        <v>vis</v>
      </c>
      <c r="E1090" s="139">
        <f>VLOOKUP(C1090,'Active 1'!C$21:E$973,3,FALSE)</f>
        <v>-24396.021169338015</v>
      </c>
      <c r="F1090" s="16" t="s">
        <v>1907</v>
      </c>
      <c r="G1090" s="12" t="str">
        <f t="shared" si="100"/>
        <v>39146.299</v>
      </c>
      <c r="H1090" s="131">
        <f t="shared" si="101"/>
        <v>-19518</v>
      </c>
      <c r="I1090" s="140" t="s">
        <v>302</v>
      </c>
      <c r="J1090" s="141" t="s">
        <v>303</v>
      </c>
      <c r="K1090" s="140">
        <v>-19518</v>
      </c>
      <c r="L1090" s="140" t="s">
        <v>2813</v>
      </c>
      <c r="M1090" s="141" t="s">
        <v>2324</v>
      </c>
      <c r="N1090" s="141"/>
      <c r="O1090" s="142" t="s">
        <v>281</v>
      </c>
      <c r="P1090" s="142" t="s">
        <v>282</v>
      </c>
    </row>
    <row r="1091" spans="1:16" ht="13.5" thickBot="1" x14ac:dyDescent="0.25">
      <c r="A1091" s="131" t="str">
        <f t="shared" si="96"/>
        <v> BRNO 9 </v>
      </c>
      <c r="B1091" s="16" t="str">
        <f t="shared" si="97"/>
        <v>I</v>
      </c>
      <c r="C1091" s="131">
        <f t="shared" si="98"/>
        <v>39322.396000000001</v>
      </c>
      <c r="D1091" s="12" t="str">
        <f t="shared" si="99"/>
        <v>vis</v>
      </c>
      <c r="E1091" s="139">
        <f>VLOOKUP(C1091,'Active 1'!C$21:E$973,3,FALSE)</f>
        <v>-24116.025907555471</v>
      </c>
      <c r="F1091" s="16" t="s">
        <v>1907</v>
      </c>
      <c r="G1091" s="12" t="str">
        <f t="shared" si="100"/>
        <v>39322.396</v>
      </c>
      <c r="H1091" s="131">
        <f t="shared" si="101"/>
        <v>-19238</v>
      </c>
      <c r="I1091" s="140" t="s">
        <v>309</v>
      </c>
      <c r="J1091" s="141" t="s">
        <v>310</v>
      </c>
      <c r="K1091" s="140">
        <v>-19238</v>
      </c>
      <c r="L1091" s="140" t="s">
        <v>227</v>
      </c>
      <c r="M1091" s="141" t="s">
        <v>2324</v>
      </c>
      <c r="N1091" s="141"/>
      <c r="O1091" s="142" t="s">
        <v>311</v>
      </c>
      <c r="P1091" s="142" t="s">
        <v>312</v>
      </c>
    </row>
    <row r="1092" spans="1:16" ht="13.5" thickBot="1" x14ac:dyDescent="0.25">
      <c r="A1092" s="131" t="str">
        <f t="shared" si="96"/>
        <v> BRNO 9 </v>
      </c>
      <c r="B1092" s="16" t="str">
        <f t="shared" si="97"/>
        <v>I</v>
      </c>
      <c r="C1092" s="131">
        <f t="shared" si="98"/>
        <v>39322.398000000001</v>
      </c>
      <c r="D1092" s="12" t="str">
        <f t="shared" si="99"/>
        <v>vis</v>
      </c>
      <c r="E1092" s="139">
        <f>VLOOKUP(C1092,'Active 1'!C$21:E$973,3,FALSE)</f>
        <v>-24116.022727543754</v>
      </c>
      <c r="F1092" s="16" t="s">
        <v>1907</v>
      </c>
      <c r="G1092" s="12" t="str">
        <f t="shared" si="100"/>
        <v>39322.398</v>
      </c>
      <c r="H1092" s="131">
        <f t="shared" si="101"/>
        <v>-19238</v>
      </c>
      <c r="I1092" s="140" t="s">
        <v>313</v>
      </c>
      <c r="J1092" s="141" t="s">
        <v>314</v>
      </c>
      <c r="K1092" s="140">
        <v>-19238</v>
      </c>
      <c r="L1092" s="140" t="s">
        <v>139</v>
      </c>
      <c r="M1092" s="141" t="s">
        <v>2324</v>
      </c>
      <c r="N1092" s="141"/>
      <c r="O1092" s="142" t="s">
        <v>315</v>
      </c>
      <c r="P1092" s="142" t="s">
        <v>312</v>
      </c>
    </row>
    <row r="1093" spans="1:16" ht="13.5" thickBot="1" x14ac:dyDescent="0.25">
      <c r="A1093" s="131" t="str">
        <f t="shared" si="96"/>
        <v> BRNO 9 </v>
      </c>
      <c r="B1093" s="16" t="str">
        <f t="shared" si="97"/>
        <v>I</v>
      </c>
      <c r="C1093" s="131">
        <f t="shared" si="98"/>
        <v>39322.402999999998</v>
      </c>
      <c r="D1093" s="12" t="str">
        <f t="shared" si="99"/>
        <v>vis</v>
      </c>
      <c r="E1093" s="139">
        <f>VLOOKUP(C1093,'Active 1'!C$21:E$973,3,FALSE)</f>
        <v>-24116.014777514461</v>
      </c>
      <c r="F1093" s="16" t="s">
        <v>1907</v>
      </c>
      <c r="G1093" s="12" t="str">
        <f t="shared" si="100"/>
        <v>39322.403</v>
      </c>
      <c r="H1093" s="131">
        <f t="shared" si="101"/>
        <v>-19238</v>
      </c>
      <c r="I1093" s="140" t="s">
        <v>316</v>
      </c>
      <c r="J1093" s="141" t="s">
        <v>317</v>
      </c>
      <c r="K1093" s="140">
        <v>-19238</v>
      </c>
      <c r="L1093" s="140" t="s">
        <v>318</v>
      </c>
      <c r="M1093" s="141" t="s">
        <v>2324</v>
      </c>
      <c r="N1093" s="141"/>
      <c r="O1093" s="142" t="s">
        <v>319</v>
      </c>
      <c r="P1093" s="142" t="s">
        <v>312</v>
      </c>
    </row>
    <row r="1094" spans="1:16" ht="13.5" thickBot="1" x14ac:dyDescent="0.25">
      <c r="A1094" s="131" t="str">
        <f t="shared" si="96"/>
        <v> BRNO 9 </v>
      </c>
      <c r="B1094" s="16" t="str">
        <f t="shared" si="97"/>
        <v>I</v>
      </c>
      <c r="C1094" s="131">
        <f t="shared" si="98"/>
        <v>39322.404000000002</v>
      </c>
      <c r="D1094" s="12" t="str">
        <f t="shared" si="99"/>
        <v>vis</v>
      </c>
      <c r="E1094" s="139">
        <f>VLOOKUP(C1094,'Active 1'!C$21:E$973,3,FALSE)</f>
        <v>-24116.013187508594</v>
      </c>
      <c r="F1094" s="16" t="s">
        <v>1907</v>
      </c>
      <c r="G1094" s="12" t="str">
        <f t="shared" si="100"/>
        <v>39322.404</v>
      </c>
      <c r="H1094" s="131">
        <f t="shared" si="101"/>
        <v>-19238</v>
      </c>
      <c r="I1094" s="140" t="s">
        <v>320</v>
      </c>
      <c r="J1094" s="141" t="s">
        <v>321</v>
      </c>
      <c r="K1094" s="140">
        <v>-19238</v>
      </c>
      <c r="L1094" s="140" t="s">
        <v>159</v>
      </c>
      <c r="M1094" s="141" t="s">
        <v>2324</v>
      </c>
      <c r="N1094" s="141"/>
      <c r="O1094" s="142" t="s">
        <v>322</v>
      </c>
      <c r="P1094" s="142" t="s">
        <v>312</v>
      </c>
    </row>
    <row r="1095" spans="1:16" ht="13.5" thickBot="1" x14ac:dyDescent="0.25">
      <c r="A1095" s="131" t="str">
        <f t="shared" si="96"/>
        <v> BRNO 9 </v>
      </c>
      <c r="B1095" s="16" t="str">
        <f t="shared" si="97"/>
        <v>I</v>
      </c>
      <c r="C1095" s="131">
        <f t="shared" si="98"/>
        <v>39322.404000000002</v>
      </c>
      <c r="D1095" s="12" t="str">
        <f t="shared" si="99"/>
        <v>vis</v>
      </c>
      <c r="E1095" s="139">
        <f>VLOOKUP(C1095,'Active 1'!C$21:E$973,3,FALSE)</f>
        <v>-24116.013187508594</v>
      </c>
      <c r="F1095" s="16" t="s">
        <v>1907</v>
      </c>
      <c r="G1095" s="12" t="str">
        <f t="shared" si="100"/>
        <v>39322.404</v>
      </c>
      <c r="H1095" s="131">
        <f t="shared" si="101"/>
        <v>-19238</v>
      </c>
      <c r="I1095" s="140" t="s">
        <v>320</v>
      </c>
      <c r="J1095" s="141" t="s">
        <v>321</v>
      </c>
      <c r="K1095" s="140">
        <v>-19238</v>
      </c>
      <c r="L1095" s="140" t="s">
        <v>159</v>
      </c>
      <c r="M1095" s="141" t="s">
        <v>2324</v>
      </c>
      <c r="N1095" s="141"/>
      <c r="O1095" s="142" t="s">
        <v>323</v>
      </c>
      <c r="P1095" s="142" t="s">
        <v>312</v>
      </c>
    </row>
    <row r="1096" spans="1:16" ht="13.5" thickBot="1" x14ac:dyDescent="0.25">
      <c r="A1096" s="131" t="str">
        <f t="shared" si="96"/>
        <v> BRNO 9 </v>
      </c>
      <c r="B1096" s="16" t="str">
        <f t="shared" si="97"/>
        <v>I</v>
      </c>
      <c r="C1096" s="131">
        <f t="shared" si="98"/>
        <v>39322.411</v>
      </c>
      <c r="D1096" s="12" t="str">
        <f t="shared" si="99"/>
        <v>vis</v>
      </c>
      <c r="E1096" s="139">
        <f>VLOOKUP(C1096,'Active 1'!C$21:E$973,3,FALSE)</f>
        <v>-24116.002057467584</v>
      </c>
      <c r="F1096" s="16" t="s">
        <v>1907</v>
      </c>
      <c r="G1096" s="12" t="str">
        <f t="shared" si="100"/>
        <v>39322.411</v>
      </c>
      <c r="H1096" s="131">
        <f t="shared" si="101"/>
        <v>-19238</v>
      </c>
      <c r="I1096" s="140" t="s">
        <v>324</v>
      </c>
      <c r="J1096" s="141" t="s">
        <v>325</v>
      </c>
      <c r="K1096" s="140">
        <v>-19238</v>
      </c>
      <c r="L1096" s="140" t="s">
        <v>326</v>
      </c>
      <c r="M1096" s="141" t="s">
        <v>2324</v>
      </c>
      <c r="N1096" s="141"/>
      <c r="O1096" s="142" t="s">
        <v>2675</v>
      </c>
      <c r="P1096" s="142" t="s">
        <v>312</v>
      </c>
    </row>
    <row r="1097" spans="1:16" ht="13.5" thickBot="1" x14ac:dyDescent="0.25">
      <c r="A1097" s="131" t="str">
        <f t="shared" si="96"/>
        <v>IBVS 180 </v>
      </c>
      <c r="B1097" s="16" t="str">
        <f t="shared" si="97"/>
        <v>I</v>
      </c>
      <c r="C1097" s="131">
        <f t="shared" si="98"/>
        <v>39323.663999999997</v>
      </c>
      <c r="D1097" s="12" t="str">
        <f t="shared" si="99"/>
        <v>vis</v>
      </c>
      <c r="E1097" s="139">
        <f>VLOOKUP(C1097,'Active 1'!C$21:E$973,3,FALSE)</f>
        <v>-24114.009780126049</v>
      </c>
      <c r="F1097" s="16" t="s">
        <v>1907</v>
      </c>
      <c r="G1097" s="12" t="str">
        <f t="shared" si="100"/>
        <v>39323.664</v>
      </c>
      <c r="H1097" s="131">
        <f t="shared" si="101"/>
        <v>-19236</v>
      </c>
      <c r="I1097" s="140" t="s">
        <v>327</v>
      </c>
      <c r="J1097" s="141" t="s">
        <v>328</v>
      </c>
      <c r="K1097" s="140">
        <v>-19236</v>
      </c>
      <c r="L1097" s="140" t="s">
        <v>306</v>
      </c>
      <c r="M1097" s="141" t="s">
        <v>2324</v>
      </c>
      <c r="N1097" s="141"/>
      <c r="O1097" s="142" t="s">
        <v>307</v>
      </c>
      <c r="P1097" s="143" t="s">
        <v>329</v>
      </c>
    </row>
    <row r="1098" spans="1:16" ht="13.5" thickBot="1" x14ac:dyDescent="0.25">
      <c r="A1098" s="131" t="str">
        <f t="shared" si="96"/>
        <v> BRNO 9 </v>
      </c>
      <c r="B1098" s="16" t="str">
        <f t="shared" si="97"/>
        <v>I</v>
      </c>
      <c r="C1098" s="131">
        <f t="shared" si="98"/>
        <v>39327.421000000002</v>
      </c>
      <c r="D1098" s="12" t="str">
        <f t="shared" si="99"/>
        <v>vis</v>
      </c>
      <c r="E1098" s="139">
        <f>VLOOKUP(C1098,'Active 1'!C$21:E$973,3,FALSE)</f>
        <v>-24108.03612811313</v>
      </c>
      <c r="F1098" s="16" t="s">
        <v>1907</v>
      </c>
      <c r="G1098" s="12" t="str">
        <f t="shared" si="100"/>
        <v>39327.421</v>
      </c>
      <c r="H1098" s="131">
        <f t="shared" si="101"/>
        <v>-19230</v>
      </c>
      <c r="I1098" s="140" t="s">
        <v>330</v>
      </c>
      <c r="J1098" s="141" t="s">
        <v>331</v>
      </c>
      <c r="K1098" s="140">
        <v>-19230</v>
      </c>
      <c r="L1098" s="140" t="s">
        <v>2751</v>
      </c>
      <c r="M1098" s="141" t="s">
        <v>2324</v>
      </c>
      <c r="N1098" s="141"/>
      <c r="O1098" s="142" t="s">
        <v>319</v>
      </c>
      <c r="P1098" s="142" t="s">
        <v>312</v>
      </c>
    </row>
    <row r="1099" spans="1:16" ht="13.5" thickBot="1" x14ac:dyDescent="0.25">
      <c r="A1099" s="131" t="str">
        <f t="shared" ref="A1099:A1162" si="102">P1099</f>
        <v> BRNO 9 </v>
      </c>
      <c r="B1099" s="16" t="str">
        <f t="shared" ref="B1099:B1162" si="103">IF(H1099=INT(H1099),"I","II")</f>
        <v>I</v>
      </c>
      <c r="C1099" s="131">
        <f t="shared" ref="C1099:C1162" si="104">1*G1099</f>
        <v>39327.423000000003</v>
      </c>
      <c r="D1099" s="12" t="str">
        <f t="shared" ref="D1099:D1162" si="105">VLOOKUP(F1099,I$1:J$5,2,FALSE)</f>
        <v>vis</v>
      </c>
      <c r="E1099" s="139">
        <f>VLOOKUP(C1099,'Active 1'!C$21:E$973,3,FALSE)</f>
        <v>-24108.032948101412</v>
      </c>
      <c r="F1099" s="16" t="s">
        <v>1907</v>
      </c>
      <c r="G1099" s="12" t="str">
        <f t="shared" ref="G1099:G1162" si="106">MID(I1099,3,LEN(I1099)-3)</f>
        <v>39327.423</v>
      </c>
      <c r="H1099" s="131">
        <f t="shared" ref="H1099:H1162" si="107">1*K1099</f>
        <v>-19230</v>
      </c>
      <c r="I1099" s="140" t="s">
        <v>332</v>
      </c>
      <c r="J1099" s="141" t="s">
        <v>333</v>
      </c>
      <c r="K1099" s="140">
        <v>-19230</v>
      </c>
      <c r="L1099" s="140" t="s">
        <v>209</v>
      </c>
      <c r="M1099" s="141" t="s">
        <v>2324</v>
      </c>
      <c r="N1099" s="141"/>
      <c r="O1099" s="142" t="s">
        <v>334</v>
      </c>
      <c r="P1099" s="142" t="s">
        <v>312</v>
      </c>
    </row>
    <row r="1100" spans="1:16" ht="13.5" thickBot="1" x14ac:dyDescent="0.25">
      <c r="A1100" s="131" t="str">
        <f t="shared" si="102"/>
        <v> BRNO 9 </v>
      </c>
      <c r="B1100" s="16" t="str">
        <f t="shared" si="103"/>
        <v>I</v>
      </c>
      <c r="C1100" s="131">
        <f t="shared" si="104"/>
        <v>39327.425000000003</v>
      </c>
      <c r="D1100" s="12" t="str">
        <f t="shared" si="105"/>
        <v>vis</v>
      </c>
      <c r="E1100" s="139">
        <f>VLOOKUP(C1100,'Active 1'!C$21:E$973,3,FALSE)</f>
        <v>-24108.029768089695</v>
      </c>
      <c r="F1100" s="16" t="s">
        <v>1907</v>
      </c>
      <c r="G1100" s="12" t="str">
        <f t="shared" si="106"/>
        <v>39327.425</v>
      </c>
      <c r="H1100" s="131">
        <f t="shared" si="107"/>
        <v>-19230</v>
      </c>
      <c r="I1100" s="140" t="s">
        <v>335</v>
      </c>
      <c r="J1100" s="141" t="s">
        <v>336</v>
      </c>
      <c r="K1100" s="140">
        <v>-19230</v>
      </c>
      <c r="L1100" s="140" t="s">
        <v>2755</v>
      </c>
      <c r="M1100" s="141" t="s">
        <v>2324</v>
      </c>
      <c r="N1100" s="141"/>
      <c r="O1100" s="142" t="s">
        <v>311</v>
      </c>
      <c r="P1100" s="142" t="s">
        <v>312</v>
      </c>
    </row>
    <row r="1101" spans="1:16" ht="13.5" thickBot="1" x14ac:dyDescent="0.25">
      <c r="A1101" s="131" t="str">
        <f t="shared" si="102"/>
        <v> BRNO 9 </v>
      </c>
      <c r="B1101" s="16" t="str">
        <f t="shared" si="103"/>
        <v>I</v>
      </c>
      <c r="C1101" s="131">
        <f t="shared" si="104"/>
        <v>39327.425999999999</v>
      </c>
      <c r="D1101" s="12" t="str">
        <f t="shared" si="105"/>
        <v>vis</v>
      </c>
      <c r="E1101" s="139">
        <f>VLOOKUP(C1101,'Active 1'!C$21:E$973,3,FALSE)</f>
        <v>-24108.028178083841</v>
      </c>
      <c r="F1101" s="16" t="s">
        <v>1907</v>
      </c>
      <c r="G1101" s="12" t="str">
        <f t="shared" si="106"/>
        <v>39327.426</v>
      </c>
      <c r="H1101" s="131">
        <f t="shared" si="107"/>
        <v>-19230</v>
      </c>
      <c r="I1101" s="140" t="s">
        <v>337</v>
      </c>
      <c r="J1101" s="141" t="s">
        <v>338</v>
      </c>
      <c r="K1101" s="140">
        <v>-19230</v>
      </c>
      <c r="L1101" s="140" t="s">
        <v>2759</v>
      </c>
      <c r="M1101" s="141" t="s">
        <v>2324</v>
      </c>
      <c r="N1101" s="141"/>
      <c r="O1101" s="142" t="s">
        <v>323</v>
      </c>
      <c r="P1101" s="142" t="s">
        <v>312</v>
      </c>
    </row>
    <row r="1102" spans="1:16" ht="13.5" thickBot="1" x14ac:dyDescent="0.25">
      <c r="A1102" s="131" t="str">
        <f t="shared" si="102"/>
        <v> BRNO 9 </v>
      </c>
      <c r="B1102" s="16" t="str">
        <f t="shared" si="103"/>
        <v>I</v>
      </c>
      <c r="C1102" s="131">
        <f t="shared" si="104"/>
        <v>39327.427000000003</v>
      </c>
      <c r="D1102" s="12" t="str">
        <f t="shared" si="105"/>
        <v>vis</v>
      </c>
      <c r="E1102" s="139">
        <f>VLOOKUP(C1102,'Active 1'!C$21:E$973,3,FALSE)</f>
        <v>-24108.026588077973</v>
      </c>
      <c r="F1102" s="16" t="s">
        <v>1907</v>
      </c>
      <c r="G1102" s="12" t="str">
        <f t="shared" si="106"/>
        <v>39327.427</v>
      </c>
      <c r="H1102" s="131">
        <f t="shared" si="107"/>
        <v>-19230</v>
      </c>
      <c r="I1102" s="140" t="s">
        <v>339</v>
      </c>
      <c r="J1102" s="141" t="s">
        <v>340</v>
      </c>
      <c r="K1102" s="140">
        <v>-19230</v>
      </c>
      <c r="L1102" s="140" t="s">
        <v>136</v>
      </c>
      <c r="M1102" s="141" t="s">
        <v>2324</v>
      </c>
      <c r="N1102" s="141"/>
      <c r="O1102" s="142" t="s">
        <v>322</v>
      </c>
      <c r="P1102" s="142" t="s">
        <v>312</v>
      </c>
    </row>
    <row r="1103" spans="1:16" ht="13.5" thickBot="1" x14ac:dyDescent="0.25">
      <c r="A1103" s="131" t="str">
        <f t="shared" si="102"/>
        <v> BRNO 9 </v>
      </c>
      <c r="B1103" s="16" t="str">
        <f t="shared" si="103"/>
        <v>I</v>
      </c>
      <c r="C1103" s="131">
        <f t="shared" si="104"/>
        <v>39327.427000000003</v>
      </c>
      <c r="D1103" s="12" t="str">
        <f t="shared" si="105"/>
        <v>vis</v>
      </c>
      <c r="E1103" s="139">
        <f>VLOOKUP(C1103,'Active 1'!C$21:E$973,3,FALSE)</f>
        <v>-24108.026588077973</v>
      </c>
      <c r="F1103" s="16" t="s">
        <v>1907</v>
      </c>
      <c r="G1103" s="12" t="str">
        <f t="shared" si="106"/>
        <v>39327.427</v>
      </c>
      <c r="H1103" s="131">
        <f t="shared" si="107"/>
        <v>-19230</v>
      </c>
      <c r="I1103" s="140" t="s">
        <v>339</v>
      </c>
      <c r="J1103" s="141" t="s">
        <v>340</v>
      </c>
      <c r="K1103" s="140">
        <v>-19230</v>
      </c>
      <c r="L1103" s="140" t="s">
        <v>136</v>
      </c>
      <c r="M1103" s="141" t="s">
        <v>2324</v>
      </c>
      <c r="N1103" s="141"/>
      <c r="O1103" s="142" t="s">
        <v>341</v>
      </c>
      <c r="P1103" s="142" t="s">
        <v>312</v>
      </c>
    </row>
    <row r="1104" spans="1:16" ht="13.5" thickBot="1" x14ac:dyDescent="0.25">
      <c r="A1104" s="131" t="str">
        <f t="shared" si="102"/>
        <v> BAC 18.262 </v>
      </c>
      <c r="B1104" s="16" t="str">
        <f t="shared" si="103"/>
        <v>I</v>
      </c>
      <c r="C1104" s="131">
        <f t="shared" si="104"/>
        <v>39390.320899999999</v>
      </c>
      <c r="D1104" s="12" t="str">
        <f t="shared" si="105"/>
        <v>vis</v>
      </c>
      <c r="E1104" s="139">
        <f>VLOOKUP(C1104,'Active 1'!C$21:E$973,3,FALSE)</f>
        <v>-24008.024918571831</v>
      </c>
      <c r="F1104" s="16" t="s">
        <v>1907</v>
      </c>
      <c r="G1104" s="12" t="str">
        <f t="shared" si="106"/>
        <v>39390.3209</v>
      </c>
      <c r="H1104" s="131">
        <f t="shared" si="107"/>
        <v>-19130</v>
      </c>
      <c r="I1104" s="140" t="s">
        <v>356</v>
      </c>
      <c r="J1104" s="141" t="s">
        <v>357</v>
      </c>
      <c r="K1104" s="140">
        <v>-19130</v>
      </c>
      <c r="L1104" s="140" t="s">
        <v>358</v>
      </c>
      <c r="M1104" s="141" t="s">
        <v>2477</v>
      </c>
      <c r="N1104" s="141" t="s">
        <v>2478</v>
      </c>
      <c r="O1104" s="142" t="s">
        <v>359</v>
      </c>
      <c r="P1104" s="142" t="s">
        <v>360</v>
      </c>
    </row>
    <row r="1105" spans="1:16" ht="13.5" thickBot="1" x14ac:dyDescent="0.25">
      <c r="A1105" s="131" t="str">
        <f t="shared" si="102"/>
        <v> BRNO 9 </v>
      </c>
      <c r="B1105" s="16" t="str">
        <f t="shared" si="103"/>
        <v>I</v>
      </c>
      <c r="C1105" s="131">
        <f t="shared" si="104"/>
        <v>39407.317000000003</v>
      </c>
      <c r="D1105" s="12" t="str">
        <f t="shared" si="105"/>
        <v>vis</v>
      </c>
      <c r="E1105" s="139">
        <f>VLOOKUP(C1105,'Active 1'!C$21:E$973,3,FALSE)</f>
        <v>-23981.001019988758</v>
      </c>
      <c r="F1105" s="16" t="s">
        <v>1907</v>
      </c>
      <c r="G1105" s="12" t="str">
        <f t="shared" si="106"/>
        <v>39407.317</v>
      </c>
      <c r="H1105" s="131">
        <f t="shared" si="107"/>
        <v>-19103</v>
      </c>
      <c r="I1105" s="140" t="s">
        <v>361</v>
      </c>
      <c r="J1105" s="141" t="s">
        <v>362</v>
      </c>
      <c r="K1105" s="140">
        <v>-19103</v>
      </c>
      <c r="L1105" s="140" t="s">
        <v>363</v>
      </c>
      <c r="M1105" s="141" t="s">
        <v>2324</v>
      </c>
      <c r="N1105" s="141"/>
      <c r="O1105" s="142" t="s">
        <v>364</v>
      </c>
      <c r="P1105" s="142" t="s">
        <v>312</v>
      </c>
    </row>
    <row r="1106" spans="1:16" ht="13.5" thickBot="1" x14ac:dyDescent="0.25">
      <c r="A1106" s="131" t="str">
        <f t="shared" si="102"/>
        <v> BRNO 9 </v>
      </c>
      <c r="B1106" s="16" t="str">
        <f t="shared" si="103"/>
        <v>I</v>
      </c>
      <c r="C1106" s="131">
        <f t="shared" si="104"/>
        <v>39407.317999999999</v>
      </c>
      <c r="D1106" s="12" t="str">
        <f t="shared" si="105"/>
        <v>vis</v>
      </c>
      <c r="E1106" s="139">
        <f>VLOOKUP(C1106,'Active 1'!C$21:E$973,3,FALSE)</f>
        <v>-23980.999429982905</v>
      </c>
      <c r="F1106" s="16" t="s">
        <v>1907</v>
      </c>
      <c r="G1106" s="12" t="str">
        <f t="shared" si="106"/>
        <v>39407.318</v>
      </c>
      <c r="H1106" s="131">
        <f t="shared" si="107"/>
        <v>-19103</v>
      </c>
      <c r="I1106" s="140" t="s">
        <v>365</v>
      </c>
      <c r="J1106" s="141" t="s">
        <v>366</v>
      </c>
      <c r="K1106" s="140">
        <v>-19103</v>
      </c>
      <c r="L1106" s="140" t="s">
        <v>367</v>
      </c>
      <c r="M1106" s="141" t="s">
        <v>2324</v>
      </c>
      <c r="N1106" s="141"/>
      <c r="O1106" s="142" t="s">
        <v>165</v>
      </c>
      <c r="P1106" s="142" t="s">
        <v>312</v>
      </c>
    </row>
    <row r="1107" spans="1:16" ht="13.5" thickBot="1" x14ac:dyDescent="0.25">
      <c r="A1107" s="131" t="str">
        <f t="shared" si="102"/>
        <v> BAC 18.262 </v>
      </c>
      <c r="B1107" s="16" t="str">
        <f t="shared" si="103"/>
        <v>I</v>
      </c>
      <c r="C1107" s="131">
        <f t="shared" si="104"/>
        <v>39422.393600000003</v>
      </c>
      <c r="D1107" s="12" t="str">
        <f t="shared" si="105"/>
        <v>vis</v>
      </c>
      <c r="E1107" s="139">
        <f>VLOOKUP(C1107,'Active 1'!C$21:E$973,3,FALSE)</f>
        <v>-23957.029137652371</v>
      </c>
      <c r="F1107" s="16" t="s">
        <v>1907</v>
      </c>
      <c r="G1107" s="12" t="str">
        <f t="shared" si="106"/>
        <v>39422.3936</v>
      </c>
      <c r="H1107" s="131">
        <f t="shared" si="107"/>
        <v>-19079</v>
      </c>
      <c r="I1107" s="140" t="s">
        <v>368</v>
      </c>
      <c r="J1107" s="141" t="s">
        <v>369</v>
      </c>
      <c r="K1107" s="140">
        <v>-19079</v>
      </c>
      <c r="L1107" s="140" t="s">
        <v>370</v>
      </c>
      <c r="M1107" s="141" t="s">
        <v>2477</v>
      </c>
      <c r="N1107" s="141" t="s">
        <v>2478</v>
      </c>
      <c r="O1107" s="142" t="s">
        <v>359</v>
      </c>
      <c r="P1107" s="142" t="s">
        <v>360</v>
      </c>
    </row>
    <row r="1108" spans="1:16" ht="13.5" thickBot="1" x14ac:dyDescent="0.25">
      <c r="A1108" s="131" t="str">
        <f t="shared" si="102"/>
        <v> BAC 18.262 </v>
      </c>
      <c r="B1108" s="16" t="str">
        <f t="shared" si="103"/>
        <v>I</v>
      </c>
      <c r="C1108" s="131">
        <f t="shared" si="104"/>
        <v>39429.3122</v>
      </c>
      <c r="D1108" s="12" t="str">
        <f t="shared" si="105"/>
        <v>vis</v>
      </c>
      <c r="E1108" s="139">
        <f>VLOOKUP(C1108,'Active 1'!C$21:E$973,3,FALSE)</f>
        <v>-23946.02852311511</v>
      </c>
      <c r="F1108" s="16" t="s">
        <v>1907</v>
      </c>
      <c r="G1108" s="12" t="str">
        <f t="shared" si="106"/>
        <v>39429.3122</v>
      </c>
      <c r="H1108" s="131">
        <f t="shared" si="107"/>
        <v>-19068</v>
      </c>
      <c r="I1108" s="140" t="s">
        <v>371</v>
      </c>
      <c r="J1108" s="141" t="s">
        <v>372</v>
      </c>
      <c r="K1108" s="140">
        <v>-19068</v>
      </c>
      <c r="L1108" s="140" t="s">
        <v>373</v>
      </c>
      <c r="M1108" s="141" t="s">
        <v>2477</v>
      </c>
      <c r="N1108" s="141" t="s">
        <v>2478</v>
      </c>
      <c r="O1108" s="142" t="s">
        <v>359</v>
      </c>
      <c r="P1108" s="142" t="s">
        <v>360</v>
      </c>
    </row>
    <row r="1109" spans="1:16" ht="13.5" thickBot="1" x14ac:dyDescent="0.25">
      <c r="A1109" s="131" t="str">
        <f t="shared" si="102"/>
        <v> BAC 18.262 </v>
      </c>
      <c r="B1109" s="16" t="str">
        <f t="shared" si="103"/>
        <v>I</v>
      </c>
      <c r="C1109" s="131">
        <f t="shared" si="104"/>
        <v>39441.262999999999</v>
      </c>
      <c r="D1109" s="12" t="str">
        <f t="shared" si="105"/>
        <v>vis</v>
      </c>
      <c r="E1109" s="139">
        <f>VLOOKUP(C1109,'Active 1'!C$21:E$973,3,FALSE)</f>
        <v>-23927.026681093324</v>
      </c>
      <c r="F1109" s="16" t="s">
        <v>1907</v>
      </c>
      <c r="G1109" s="12" t="str">
        <f t="shared" si="106"/>
        <v>39441.2630</v>
      </c>
      <c r="H1109" s="131">
        <f t="shared" si="107"/>
        <v>-19049</v>
      </c>
      <c r="I1109" s="140" t="s">
        <v>374</v>
      </c>
      <c r="J1109" s="141" t="s">
        <v>375</v>
      </c>
      <c r="K1109" s="140">
        <v>-19049</v>
      </c>
      <c r="L1109" s="140" t="s">
        <v>376</v>
      </c>
      <c r="M1109" s="141" t="s">
        <v>2477</v>
      </c>
      <c r="N1109" s="141" t="s">
        <v>2478</v>
      </c>
      <c r="O1109" s="142" t="s">
        <v>359</v>
      </c>
      <c r="P1109" s="142" t="s">
        <v>360</v>
      </c>
    </row>
    <row r="1110" spans="1:16" ht="13.5" thickBot="1" x14ac:dyDescent="0.25">
      <c r="A1110" s="131" t="str">
        <f t="shared" si="102"/>
        <v> AN 291.112 </v>
      </c>
      <c r="B1110" s="16" t="str">
        <f t="shared" si="103"/>
        <v>I</v>
      </c>
      <c r="C1110" s="131">
        <f t="shared" si="104"/>
        <v>39739.374000000003</v>
      </c>
      <c r="D1110" s="12" t="str">
        <f t="shared" si="105"/>
        <v>vis</v>
      </c>
      <c r="E1110" s="139">
        <f>VLOOKUP(C1110,'Active 1'!C$21:E$973,3,FALSE)</f>
        <v>-23453.028444409814</v>
      </c>
      <c r="F1110" s="16" t="s">
        <v>1907</v>
      </c>
      <c r="G1110" s="12" t="str">
        <f t="shared" si="106"/>
        <v>39739.374</v>
      </c>
      <c r="H1110" s="131">
        <f t="shared" si="107"/>
        <v>-18575</v>
      </c>
      <c r="I1110" s="140" t="s">
        <v>404</v>
      </c>
      <c r="J1110" s="141" t="s">
        <v>405</v>
      </c>
      <c r="K1110" s="140">
        <v>-18575</v>
      </c>
      <c r="L1110" s="140" t="s">
        <v>105</v>
      </c>
      <c r="M1110" s="141" t="s">
        <v>2477</v>
      </c>
      <c r="N1110" s="141" t="s">
        <v>2478</v>
      </c>
      <c r="O1110" s="142" t="s">
        <v>406</v>
      </c>
      <c r="P1110" s="142" t="s">
        <v>407</v>
      </c>
    </row>
    <row r="1111" spans="1:16" ht="13.5" thickBot="1" x14ac:dyDescent="0.25">
      <c r="A1111" s="131" t="str">
        <f t="shared" si="102"/>
        <v>VSB 47 </v>
      </c>
      <c r="B1111" s="16" t="str">
        <f t="shared" si="103"/>
        <v>I</v>
      </c>
      <c r="C1111" s="131">
        <f t="shared" si="104"/>
        <v>39858.881000000001</v>
      </c>
      <c r="D1111" s="12" t="str">
        <f t="shared" si="105"/>
        <v>vis</v>
      </c>
      <c r="E1111" s="139">
        <f>VLOOKUP(C1111,'Active 1'!C$21:E$973,3,FALSE)</f>
        <v>-23263.0116141978</v>
      </c>
      <c r="F1111" s="16" t="s">
        <v>1907</v>
      </c>
      <c r="G1111" s="12" t="str">
        <f t="shared" si="106"/>
        <v>39858.881</v>
      </c>
      <c r="H1111" s="131">
        <f t="shared" si="107"/>
        <v>-18385</v>
      </c>
      <c r="I1111" s="140" t="s">
        <v>445</v>
      </c>
      <c r="J1111" s="141" t="s">
        <v>446</v>
      </c>
      <c r="K1111" s="140">
        <v>-18385</v>
      </c>
      <c r="L1111" s="140" t="s">
        <v>326</v>
      </c>
      <c r="M1111" s="141" t="s">
        <v>2324</v>
      </c>
      <c r="N1111" s="141"/>
      <c r="O1111" s="142" t="s">
        <v>447</v>
      </c>
      <c r="P1111" s="143" t="s">
        <v>448</v>
      </c>
    </row>
    <row r="1112" spans="1:16" ht="13.5" thickBot="1" x14ac:dyDescent="0.25">
      <c r="A1112" s="131" t="str">
        <f t="shared" si="102"/>
        <v>VSB 47 </v>
      </c>
      <c r="B1112" s="16" t="str">
        <f t="shared" si="103"/>
        <v>I</v>
      </c>
      <c r="C1112" s="131">
        <f t="shared" si="104"/>
        <v>39867.053999999996</v>
      </c>
      <c r="D1112" s="12" t="str">
        <f t="shared" si="105"/>
        <v>vis</v>
      </c>
      <c r="E1112" s="139">
        <f>VLOOKUP(C1112,'Active 1'!C$21:E$973,3,FALSE)</f>
        <v>-23250.016496310796</v>
      </c>
      <c r="F1112" s="16" t="s">
        <v>1907</v>
      </c>
      <c r="G1112" s="12" t="str">
        <f t="shared" si="106"/>
        <v>39867.054</v>
      </c>
      <c r="H1112" s="131">
        <f t="shared" si="107"/>
        <v>-18372</v>
      </c>
      <c r="I1112" s="140" t="s">
        <v>451</v>
      </c>
      <c r="J1112" s="141" t="s">
        <v>452</v>
      </c>
      <c r="K1112" s="140">
        <v>-18372</v>
      </c>
      <c r="L1112" s="140" t="s">
        <v>421</v>
      </c>
      <c r="M1112" s="141" t="s">
        <v>2324</v>
      </c>
      <c r="N1112" s="141"/>
      <c r="O1112" s="142" t="s">
        <v>447</v>
      </c>
      <c r="P1112" s="143" t="s">
        <v>448</v>
      </c>
    </row>
    <row r="1113" spans="1:16" ht="13.5" thickBot="1" x14ac:dyDescent="0.25">
      <c r="A1113" s="131" t="str">
        <f t="shared" si="102"/>
        <v>VSB 47 </v>
      </c>
      <c r="B1113" s="16" t="str">
        <f t="shared" si="103"/>
        <v>I</v>
      </c>
      <c r="C1113" s="131">
        <f t="shared" si="104"/>
        <v>39890.945</v>
      </c>
      <c r="D1113" s="12" t="str">
        <f t="shared" si="105"/>
        <v>vis</v>
      </c>
      <c r="E1113" s="139">
        <f>VLOOKUP(C1113,'Active 1'!C$21:E$973,3,FALSE)</f>
        <v>-23212.029666329323</v>
      </c>
      <c r="F1113" s="16" t="s">
        <v>1907</v>
      </c>
      <c r="G1113" s="12" t="str">
        <f t="shared" si="106"/>
        <v>39890.945</v>
      </c>
      <c r="H1113" s="131">
        <f t="shared" si="107"/>
        <v>-18334</v>
      </c>
      <c r="I1113" s="140" t="s">
        <v>453</v>
      </c>
      <c r="J1113" s="141" t="s">
        <v>454</v>
      </c>
      <c r="K1113" s="140">
        <v>-18334</v>
      </c>
      <c r="L1113" s="140" t="s">
        <v>156</v>
      </c>
      <c r="M1113" s="141" t="s">
        <v>2324</v>
      </c>
      <c r="N1113" s="141"/>
      <c r="O1113" s="142" t="s">
        <v>447</v>
      </c>
      <c r="P1113" s="143" t="s">
        <v>448</v>
      </c>
    </row>
    <row r="1114" spans="1:16" ht="13.5" thickBot="1" x14ac:dyDescent="0.25">
      <c r="A1114" s="131" t="str">
        <f t="shared" si="102"/>
        <v>VSB 47 </v>
      </c>
      <c r="B1114" s="16" t="str">
        <f t="shared" si="103"/>
        <v>I</v>
      </c>
      <c r="C1114" s="131">
        <f t="shared" si="104"/>
        <v>39902.9</v>
      </c>
      <c r="D1114" s="12" t="str">
        <f t="shared" si="105"/>
        <v>vis</v>
      </c>
      <c r="E1114" s="139">
        <f>VLOOKUP(C1114,'Active 1'!C$21:E$973,3,FALSE)</f>
        <v>-23193.021146282925</v>
      </c>
      <c r="F1114" s="16" t="s">
        <v>1907</v>
      </c>
      <c r="G1114" s="12" t="str">
        <f t="shared" si="106"/>
        <v>39902.9</v>
      </c>
      <c r="H1114" s="131">
        <f t="shared" si="107"/>
        <v>-18315</v>
      </c>
      <c r="I1114" s="140" t="s">
        <v>457</v>
      </c>
      <c r="J1114" s="141" t="s">
        <v>458</v>
      </c>
      <c r="K1114" s="140">
        <v>-18315</v>
      </c>
      <c r="L1114" s="140" t="s">
        <v>459</v>
      </c>
      <c r="M1114" s="141" t="s">
        <v>2324</v>
      </c>
      <c r="N1114" s="141"/>
      <c r="O1114" s="142" t="s">
        <v>447</v>
      </c>
      <c r="P1114" s="143" t="s">
        <v>448</v>
      </c>
    </row>
    <row r="1115" spans="1:16" ht="13.5" thickBot="1" x14ac:dyDescent="0.25">
      <c r="A1115" s="131" t="str">
        <f t="shared" si="102"/>
        <v>VSB 47 </v>
      </c>
      <c r="B1115" s="16" t="str">
        <f t="shared" si="103"/>
        <v>I</v>
      </c>
      <c r="C1115" s="131">
        <f t="shared" si="104"/>
        <v>39907.932999999997</v>
      </c>
      <c r="D1115" s="12" t="str">
        <f t="shared" si="105"/>
        <v>vis</v>
      </c>
      <c r="E1115" s="139">
        <f>VLOOKUP(C1115,'Active 1'!C$21:E$973,3,FALSE)</f>
        <v>-23185.01864679372</v>
      </c>
      <c r="F1115" s="16" t="s">
        <v>1907</v>
      </c>
      <c r="G1115" s="12" t="str">
        <f t="shared" si="106"/>
        <v>39907.933</v>
      </c>
      <c r="H1115" s="131">
        <f t="shared" si="107"/>
        <v>-18307</v>
      </c>
      <c r="I1115" s="140" t="s">
        <v>460</v>
      </c>
      <c r="J1115" s="141" t="s">
        <v>461</v>
      </c>
      <c r="K1115" s="140">
        <v>-18307</v>
      </c>
      <c r="L1115" s="140" t="s">
        <v>351</v>
      </c>
      <c r="M1115" s="141" t="s">
        <v>2324</v>
      </c>
      <c r="N1115" s="141"/>
      <c r="O1115" s="142" t="s">
        <v>447</v>
      </c>
      <c r="P1115" s="143" t="s">
        <v>448</v>
      </c>
    </row>
    <row r="1116" spans="1:16" ht="13.5" thickBot="1" x14ac:dyDescent="0.25">
      <c r="A1116" s="131" t="str">
        <f t="shared" si="102"/>
        <v> BRNO 9 </v>
      </c>
      <c r="B1116" s="16" t="str">
        <f t="shared" si="103"/>
        <v>I</v>
      </c>
      <c r="C1116" s="131">
        <f t="shared" si="104"/>
        <v>40088.428999999996</v>
      </c>
      <c r="D1116" s="12" t="str">
        <f t="shared" si="105"/>
        <v>vis</v>
      </c>
      <c r="E1116" s="139" t="e">
        <f>VLOOKUP(C1116,'Active 1'!C$21:E$973,3,FALSE)</f>
        <v>#N/A</v>
      </c>
      <c r="F1116" s="16" t="s">
        <v>1907</v>
      </c>
      <c r="G1116" s="12" t="str">
        <f t="shared" si="106"/>
        <v>40088.429</v>
      </c>
      <c r="H1116" s="131">
        <f t="shared" si="107"/>
        <v>-18020</v>
      </c>
      <c r="I1116" s="140" t="s">
        <v>477</v>
      </c>
      <c r="J1116" s="141" t="s">
        <v>478</v>
      </c>
      <c r="K1116" s="140">
        <v>-18020</v>
      </c>
      <c r="L1116" s="140" t="s">
        <v>393</v>
      </c>
      <c r="M1116" s="141" t="s">
        <v>2324</v>
      </c>
      <c r="N1116" s="141"/>
      <c r="O1116" s="142" t="s">
        <v>479</v>
      </c>
      <c r="P1116" s="142" t="s">
        <v>312</v>
      </c>
    </row>
    <row r="1117" spans="1:16" ht="13.5" thickBot="1" x14ac:dyDescent="0.25">
      <c r="A1117" s="131" t="str">
        <f t="shared" si="102"/>
        <v> BRNO 9 </v>
      </c>
      <c r="B1117" s="16" t="str">
        <f t="shared" si="103"/>
        <v>I</v>
      </c>
      <c r="C1117" s="131">
        <f t="shared" si="104"/>
        <v>40088.43</v>
      </c>
      <c r="D1117" s="12" t="str">
        <f t="shared" si="105"/>
        <v>vis</v>
      </c>
      <c r="E1117" s="139" t="e">
        <f>VLOOKUP(C1117,'Active 1'!C$21:E$973,3,FALSE)</f>
        <v>#N/A</v>
      </c>
      <c r="F1117" s="16" t="s">
        <v>1907</v>
      </c>
      <c r="G1117" s="12" t="str">
        <f t="shared" si="106"/>
        <v>40088.430</v>
      </c>
      <c r="H1117" s="131">
        <f t="shared" si="107"/>
        <v>-18020</v>
      </c>
      <c r="I1117" s="140" t="s">
        <v>480</v>
      </c>
      <c r="J1117" s="141" t="s">
        <v>481</v>
      </c>
      <c r="K1117" s="140">
        <v>-18020</v>
      </c>
      <c r="L1117" s="140" t="s">
        <v>318</v>
      </c>
      <c r="M1117" s="141" t="s">
        <v>2324</v>
      </c>
      <c r="N1117" s="141"/>
      <c r="O1117" s="142" t="s">
        <v>482</v>
      </c>
      <c r="P1117" s="142" t="s">
        <v>312</v>
      </c>
    </row>
    <row r="1118" spans="1:16" ht="13.5" thickBot="1" x14ac:dyDescent="0.25">
      <c r="A1118" s="131" t="str">
        <f t="shared" si="102"/>
        <v> MVS 5.85 </v>
      </c>
      <c r="B1118" s="16" t="str">
        <f t="shared" si="103"/>
        <v>I</v>
      </c>
      <c r="C1118" s="131">
        <f t="shared" si="104"/>
        <v>40202.264999999999</v>
      </c>
      <c r="D1118" s="12" t="str">
        <f t="shared" si="105"/>
        <v>vis</v>
      </c>
      <c r="E1118" s="139">
        <f>VLOOKUP(C1118,'Active 1'!C$21:E$973,3,FALSE)</f>
        <v>-22717.029042252023</v>
      </c>
      <c r="F1118" s="16" t="s">
        <v>1907</v>
      </c>
      <c r="G1118" s="12" t="str">
        <f t="shared" si="106"/>
        <v>40202.265</v>
      </c>
      <c r="H1118" s="131">
        <f t="shared" si="107"/>
        <v>-17839</v>
      </c>
      <c r="I1118" s="140" t="s">
        <v>531</v>
      </c>
      <c r="J1118" s="141" t="s">
        <v>532</v>
      </c>
      <c r="K1118" s="140">
        <v>-17839</v>
      </c>
      <c r="L1118" s="140" t="s">
        <v>318</v>
      </c>
      <c r="M1118" s="141" t="s">
        <v>2324</v>
      </c>
      <c r="N1118" s="141"/>
      <c r="O1118" s="142" t="s">
        <v>533</v>
      </c>
      <c r="P1118" s="142" t="s">
        <v>534</v>
      </c>
    </row>
    <row r="1119" spans="1:16" ht="13.5" thickBot="1" x14ac:dyDescent="0.25">
      <c r="A1119" s="131" t="str">
        <f t="shared" si="102"/>
        <v>BAVM 25 </v>
      </c>
      <c r="B1119" s="16" t="str">
        <f t="shared" si="103"/>
        <v>I</v>
      </c>
      <c r="C1119" s="131">
        <f t="shared" si="104"/>
        <v>40320.510999999999</v>
      </c>
      <c r="D1119" s="12" t="str">
        <f t="shared" si="105"/>
        <v>vis</v>
      </c>
      <c r="E1119" s="139">
        <f>VLOOKUP(C1119,'Active 1'!C$21:E$973,3,FALSE)</f>
        <v>-22529.017209428421</v>
      </c>
      <c r="F1119" s="16" t="s">
        <v>1907</v>
      </c>
      <c r="G1119" s="12" t="str">
        <f t="shared" si="106"/>
        <v>40320.511</v>
      </c>
      <c r="H1119" s="131">
        <f t="shared" si="107"/>
        <v>-17651</v>
      </c>
      <c r="I1119" s="140" t="s">
        <v>544</v>
      </c>
      <c r="J1119" s="141" t="s">
        <v>545</v>
      </c>
      <c r="K1119" s="140">
        <v>-17651</v>
      </c>
      <c r="L1119" s="140" t="s">
        <v>363</v>
      </c>
      <c r="M1119" s="141" t="s">
        <v>2324</v>
      </c>
      <c r="N1119" s="141"/>
      <c r="O1119" s="142" t="s">
        <v>485</v>
      </c>
      <c r="P1119" s="143" t="s">
        <v>546</v>
      </c>
    </row>
    <row r="1120" spans="1:16" ht="13.5" thickBot="1" x14ac:dyDescent="0.25">
      <c r="A1120" s="131" t="str">
        <f t="shared" si="102"/>
        <v> BRNO 9 </v>
      </c>
      <c r="B1120" s="16" t="str">
        <f t="shared" si="103"/>
        <v>I</v>
      </c>
      <c r="C1120" s="131">
        <f t="shared" si="104"/>
        <v>40422.400999999998</v>
      </c>
      <c r="D1120" s="12" t="str">
        <f t="shared" si="105"/>
        <v>vis</v>
      </c>
      <c r="E1120" s="139">
        <f>VLOOKUP(C1120,'Active 1'!C$21:E$973,3,FALSE)</f>
        <v>-22367.011512437428</v>
      </c>
      <c r="F1120" s="16" t="s">
        <v>1907</v>
      </c>
      <c r="G1120" s="12" t="str">
        <f t="shared" si="106"/>
        <v>40422.401</v>
      </c>
      <c r="H1120" s="131">
        <f t="shared" si="107"/>
        <v>-17489</v>
      </c>
      <c r="I1120" s="140" t="s">
        <v>549</v>
      </c>
      <c r="J1120" s="141" t="s">
        <v>550</v>
      </c>
      <c r="K1120" s="140">
        <v>-17489</v>
      </c>
      <c r="L1120" s="140" t="s">
        <v>551</v>
      </c>
      <c r="M1120" s="141" t="s">
        <v>2324</v>
      </c>
      <c r="N1120" s="141"/>
      <c r="O1120" s="142" t="s">
        <v>552</v>
      </c>
      <c r="P1120" s="142" t="s">
        <v>312</v>
      </c>
    </row>
    <row r="1121" spans="1:16" ht="13.5" thickBot="1" x14ac:dyDescent="0.25">
      <c r="A1121" s="131" t="str">
        <f t="shared" si="102"/>
        <v> BRNO 9 </v>
      </c>
      <c r="B1121" s="16" t="str">
        <f t="shared" si="103"/>
        <v>I</v>
      </c>
      <c r="C1121" s="131">
        <f t="shared" si="104"/>
        <v>40422.402999999998</v>
      </c>
      <c r="D1121" s="12" t="str">
        <f t="shared" si="105"/>
        <v>vis</v>
      </c>
      <c r="E1121" s="139">
        <f>VLOOKUP(C1121,'Active 1'!C$21:E$973,3,FALSE)</f>
        <v>-22367.00833242571</v>
      </c>
      <c r="F1121" s="16" t="s">
        <v>1907</v>
      </c>
      <c r="G1121" s="12" t="str">
        <f t="shared" si="106"/>
        <v>40422.403</v>
      </c>
      <c r="H1121" s="131">
        <f t="shared" si="107"/>
        <v>-17489</v>
      </c>
      <c r="I1121" s="140" t="s">
        <v>553</v>
      </c>
      <c r="J1121" s="141" t="s">
        <v>554</v>
      </c>
      <c r="K1121" s="140">
        <v>-17489</v>
      </c>
      <c r="L1121" s="140" t="s">
        <v>555</v>
      </c>
      <c r="M1121" s="141" t="s">
        <v>2324</v>
      </c>
      <c r="N1121" s="141"/>
      <c r="O1121" s="142" t="s">
        <v>556</v>
      </c>
      <c r="P1121" s="142" t="s">
        <v>312</v>
      </c>
    </row>
    <row r="1122" spans="1:16" ht="13.5" thickBot="1" x14ac:dyDescent="0.25">
      <c r="A1122" s="131" t="str">
        <f t="shared" si="102"/>
        <v> BRNO 9 </v>
      </c>
      <c r="B1122" s="16" t="str">
        <f t="shared" si="103"/>
        <v>I</v>
      </c>
      <c r="C1122" s="131">
        <f t="shared" si="104"/>
        <v>40449.434999999998</v>
      </c>
      <c r="D1122" s="12" t="str">
        <f t="shared" si="105"/>
        <v>vis</v>
      </c>
      <c r="E1122" s="139">
        <f>VLOOKUP(C1122,'Active 1'!C$21:E$973,3,FALSE)</f>
        <v>-22324.027294040585</v>
      </c>
      <c r="F1122" s="16" t="s">
        <v>1907</v>
      </c>
      <c r="G1122" s="12" t="str">
        <f t="shared" si="106"/>
        <v>40449.435</v>
      </c>
      <c r="H1122" s="131">
        <f t="shared" si="107"/>
        <v>-17446</v>
      </c>
      <c r="I1122" s="140" t="s">
        <v>564</v>
      </c>
      <c r="J1122" s="141" t="s">
        <v>565</v>
      </c>
      <c r="K1122" s="140">
        <v>-17446</v>
      </c>
      <c r="L1122" s="140" t="s">
        <v>351</v>
      </c>
      <c r="M1122" s="141" t="s">
        <v>2324</v>
      </c>
      <c r="N1122" s="141"/>
      <c r="O1122" s="142" t="s">
        <v>566</v>
      </c>
      <c r="P1122" s="142" t="s">
        <v>312</v>
      </c>
    </row>
    <row r="1123" spans="1:16" ht="13.5" thickBot="1" x14ac:dyDescent="0.25">
      <c r="A1123" s="131" t="str">
        <f t="shared" si="102"/>
        <v> BRNO 9 </v>
      </c>
      <c r="B1123" s="16" t="str">
        <f t="shared" si="103"/>
        <v>I</v>
      </c>
      <c r="C1123" s="131">
        <f t="shared" si="104"/>
        <v>40449.440999999999</v>
      </c>
      <c r="D1123" s="12" t="str">
        <f t="shared" si="105"/>
        <v>vis</v>
      </c>
      <c r="E1123" s="139">
        <f>VLOOKUP(C1123,'Active 1'!C$21:E$973,3,FALSE)</f>
        <v>-22324.017754005428</v>
      </c>
      <c r="F1123" s="16" t="s">
        <v>1907</v>
      </c>
      <c r="G1123" s="12" t="str">
        <f t="shared" si="106"/>
        <v>40449.441</v>
      </c>
      <c r="H1123" s="131">
        <f t="shared" si="107"/>
        <v>-17446</v>
      </c>
      <c r="I1123" s="140" t="s">
        <v>567</v>
      </c>
      <c r="J1123" s="141" t="s">
        <v>568</v>
      </c>
      <c r="K1123" s="140">
        <v>-17446</v>
      </c>
      <c r="L1123" s="140" t="s">
        <v>367</v>
      </c>
      <c r="M1123" s="141" t="s">
        <v>2324</v>
      </c>
      <c r="N1123" s="141"/>
      <c r="O1123" s="142" t="s">
        <v>569</v>
      </c>
      <c r="P1123" s="142" t="s">
        <v>312</v>
      </c>
    </row>
    <row r="1124" spans="1:16" ht="13.5" thickBot="1" x14ac:dyDescent="0.25">
      <c r="A1124" s="131" t="str">
        <f t="shared" si="102"/>
        <v> BRNO 9 </v>
      </c>
      <c r="B1124" s="16" t="str">
        <f t="shared" si="103"/>
        <v>I</v>
      </c>
      <c r="C1124" s="131">
        <f t="shared" si="104"/>
        <v>40449.442999999999</v>
      </c>
      <c r="D1124" s="12" t="str">
        <f t="shared" si="105"/>
        <v>vis</v>
      </c>
      <c r="E1124" s="139">
        <f>VLOOKUP(C1124,'Active 1'!C$21:E$973,3,FALSE)</f>
        <v>-22324.014573993711</v>
      </c>
      <c r="F1124" s="16" t="s">
        <v>1907</v>
      </c>
      <c r="G1124" s="12" t="str">
        <f t="shared" si="106"/>
        <v>40449.443</v>
      </c>
      <c r="H1124" s="131">
        <f t="shared" si="107"/>
        <v>-17446</v>
      </c>
      <c r="I1124" s="140" t="s">
        <v>570</v>
      </c>
      <c r="J1124" s="141" t="s">
        <v>571</v>
      </c>
      <c r="K1124" s="140">
        <v>-17446</v>
      </c>
      <c r="L1124" s="140" t="s">
        <v>425</v>
      </c>
      <c r="M1124" s="141" t="s">
        <v>2324</v>
      </c>
      <c r="N1124" s="141"/>
      <c r="O1124" s="142" t="s">
        <v>572</v>
      </c>
      <c r="P1124" s="142" t="s">
        <v>312</v>
      </c>
    </row>
    <row r="1125" spans="1:16" ht="13.5" thickBot="1" x14ac:dyDescent="0.25">
      <c r="A1125" s="131" t="str">
        <f t="shared" si="102"/>
        <v> BRNO 9 </v>
      </c>
      <c r="B1125" s="16" t="str">
        <f t="shared" si="103"/>
        <v>I</v>
      </c>
      <c r="C1125" s="131">
        <f t="shared" si="104"/>
        <v>40449.447999999997</v>
      </c>
      <c r="D1125" s="12" t="str">
        <f t="shared" si="105"/>
        <v>vis</v>
      </c>
      <c r="E1125" s="139">
        <f>VLOOKUP(C1125,'Active 1'!C$21:E$973,3,FALSE)</f>
        <v>-22324.006623964418</v>
      </c>
      <c r="F1125" s="16" t="s">
        <v>1907</v>
      </c>
      <c r="G1125" s="12" t="str">
        <f t="shared" si="106"/>
        <v>40449.448</v>
      </c>
      <c r="H1125" s="131">
        <f t="shared" si="107"/>
        <v>-17446</v>
      </c>
      <c r="I1125" s="140" t="s">
        <v>573</v>
      </c>
      <c r="J1125" s="141" t="s">
        <v>574</v>
      </c>
      <c r="K1125" s="140">
        <v>-17446</v>
      </c>
      <c r="L1125" s="140" t="s">
        <v>389</v>
      </c>
      <c r="M1125" s="141" t="s">
        <v>2324</v>
      </c>
      <c r="N1125" s="141"/>
      <c r="O1125" s="142" t="s">
        <v>575</v>
      </c>
      <c r="P1125" s="142" t="s">
        <v>312</v>
      </c>
    </row>
    <row r="1126" spans="1:16" ht="13.5" thickBot="1" x14ac:dyDescent="0.25">
      <c r="A1126" s="131" t="str">
        <f t="shared" si="102"/>
        <v>BAVM 26 </v>
      </c>
      <c r="B1126" s="16" t="str">
        <f t="shared" si="103"/>
        <v>I</v>
      </c>
      <c r="C1126" s="131">
        <f t="shared" si="104"/>
        <v>40483.392</v>
      </c>
      <c r="D1126" s="12" t="str">
        <f t="shared" si="105"/>
        <v>vis</v>
      </c>
      <c r="E1126" s="139">
        <f>VLOOKUP(C1126,'Active 1'!C$21:E$973,3,FALSE)</f>
        <v>-22270.035465080691</v>
      </c>
      <c r="F1126" s="16" t="s">
        <v>1907</v>
      </c>
      <c r="G1126" s="12" t="str">
        <f t="shared" si="106"/>
        <v>40483.392</v>
      </c>
      <c r="H1126" s="131">
        <f t="shared" si="107"/>
        <v>-17392</v>
      </c>
      <c r="I1126" s="140" t="s">
        <v>584</v>
      </c>
      <c r="J1126" s="141" t="s">
        <v>585</v>
      </c>
      <c r="K1126" s="140">
        <v>-17392</v>
      </c>
      <c r="L1126" s="140" t="s">
        <v>393</v>
      </c>
      <c r="M1126" s="141" t="s">
        <v>2324</v>
      </c>
      <c r="N1126" s="141"/>
      <c r="O1126" s="142" t="s">
        <v>586</v>
      </c>
      <c r="P1126" s="143" t="s">
        <v>587</v>
      </c>
    </row>
    <row r="1127" spans="1:16" ht="13.5" thickBot="1" x14ac:dyDescent="0.25">
      <c r="A1127" s="131" t="str">
        <f t="shared" si="102"/>
        <v>BAVM 25 </v>
      </c>
      <c r="B1127" s="16" t="str">
        <f t="shared" si="103"/>
        <v>I</v>
      </c>
      <c r="C1127" s="131">
        <f t="shared" si="104"/>
        <v>40483.410000000003</v>
      </c>
      <c r="D1127" s="12" t="str">
        <f t="shared" si="105"/>
        <v>vis</v>
      </c>
      <c r="E1127" s="139">
        <f>VLOOKUP(C1127,'Active 1'!C$21:E$973,3,FALSE)</f>
        <v>-22270.006844975222</v>
      </c>
      <c r="F1127" s="16" t="s">
        <v>1907</v>
      </c>
      <c r="G1127" s="12" t="str">
        <f t="shared" si="106"/>
        <v>40483.410</v>
      </c>
      <c r="H1127" s="131">
        <f t="shared" si="107"/>
        <v>-17392</v>
      </c>
      <c r="I1127" s="140" t="s">
        <v>588</v>
      </c>
      <c r="J1127" s="141" t="s">
        <v>589</v>
      </c>
      <c r="K1127" s="140">
        <v>-17392</v>
      </c>
      <c r="L1127" s="140" t="s">
        <v>389</v>
      </c>
      <c r="M1127" s="141" t="s">
        <v>2324</v>
      </c>
      <c r="N1127" s="141"/>
      <c r="O1127" s="142" t="s">
        <v>485</v>
      </c>
      <c r="P1127" s="143" t="s">
        <v>546</v>
      </c>
    </row>
    <row r="1128" spans="1:16" ht="13.5" thickBot="1" x14ac:dyDescent="0.25">
      <c r="A1128" s="131" t="str">
        <f t="shared" si="102"/>
        <v>IBVS 795 </v>
      </c>
      <c r="B1128" s="16" t="str">
        <f t="shared" si="103"/>
        <v>I</v>
      </c>
      <c r="C1128" s="131">
        <f t="shared" si="104"/>
        <v>40557.607000000004</v>
      </c>
      <c r="D1128" s="12" t="str">
        <f t="shared" si="105"/>
        <v>vis</v>
      </c>
      <c r="E1128" s="139">
        <f>VLOOKUP(C1128,'Active 1'!C$21:E$973,3,FALSE)</f>
        <v>-22152.033180242266</v>
      </c>
      <c r="F1128" s="16" t="s">
        <v>1907</v>
      </c>
      <c r="G1128" s="12" t="str">
        <f t="shared" si="106"/>
        <v>40557.607</v>
      </c>
      <c r="H1128" s="131">
        <f t="shared" si="107"/>
        <v>-17274</v>
      </c>
      <c r="I1128" s="140" t="s">
        <v>610</v>
      </c>
      <c r="J1128" s="141" t="s">
        <v>611</v>
      </c>
      <c r="K1128" s="140">
        <v>-17274</v>
      </c>
      <c r="L1128" s="140" t="s">
        <v>261</v>
      </c>
      <c r="M1128" s="141" t="s">
        <v>2324</v>
      </c>
      <c r="N1128" s="141"/>
      <c r="O1128" s="142" t="s">
        <v>132</v>
      </c>
      <c r="P1128" s="143" t="s">
        <v>401</v>
      </c>
    </row>
    <row r="1129" spans="1:16" ht="13.5" thickBot="1" x14ac:dyDescent="0.25">
      <c r="A1129" s="131" t="str">
        <f t="shared" si="102"/>
        <v> AVSJ 4.86 </v>
      </c>
      <c r="B1129" s="16" t="str">
        <f t="shared" si="103"/>
        <v>I</v>
      </c>
      <c r="C1129" s="131">
        <f t="shared" si="104"/>
        <v>40625.536</v>
      </c>
      <c r="D1129" s="12" t="str">
        <f t="shared" si="105"/>
        <v>vis</v>
      </c>
      <c r="E1129" s="139">
        <f>VLOOKUP(C1129,'Active 1'!C$21:E$973,3,FALSE)</f>
        <v>-22044.025672234606</v>
      </c>
      <c r="F1129" s="16" t="s">
        <v>1907</v>
      </c>
      <c r="G1129" s="12" t="str">
        <f t="shared" si="106"/>
        <v>40625.536</v>
      </c>
      <c r="H1129" s="131">
        <f t="shared" si="107"/>
        <v>-17166</v>
      </c>
      <c r="I1129" s="140" t="s">
        <v>616</v>
      </c>
      <c r="J1129" s="141" t="s">
        <v>617</v>
      </c>
      <c r="K1129" s="140">
        <v>-17166</v>
      </c>
      <c r="L1129" s="140" t="s">
        <v>347</v>
      </c>
      <c r="M1129" s="141" t="s">
        <v>2324</v>
      </c>
      <c r="N1129" s="141"/>
      <c r="O1129" s="142" t="s">
        <v>422</v>
      </c>
      <c r="P1129" s="142" t="s">
        <v>618</v>
      </c>
    </row>
    <row r="1130" spans="1:16" ht="13.5" thickBot="1" x14ac:dyDescent="0.25">
      <c r="A1130" s="131" t="str">
        <f t="shared" si="102"/>
        <v> AVSJ 4.86 </v>
      </c>
      <c r="B1130" s="16" t="str">
        <f t="shared" si="103"/>
        <v>I</v>
      </c>
      <c r="C1130" s="131">
        <f t="shared" si="104"/>
        <v>40794.728999999999</v>
      </c>
      <c r="D1130" s="12" t="str">
        <f t="shared" si="105"/>
        <v>vis</v>
      </c>
      <c r="E1130" s="139">
        <f>VLOOKUP(C1130,'Active 1'!C$21:E$973,3,FALSE)</f>
        <v>-21775.007810903786</v>
      </c>
      <c r="F1130" s="16" t="s">
        <v>1907</v>
      </c>
      <c r="G1130" s="12" t="str">
        <f t="shared" si="106"/>
        <v>40794.729</v>
      </c>
      <c r="H1130" s="131">
        <f t="shared" si="107"/>
        <v>-16897</v>
      </c>
      <c r="I1130" s="140" t="s">
        <v>619</v>
      </c>
      <c r="J1130" s="141" t="s">
        <v>620</v>
      </c>
      <c r="K1130" s="140">
        <v>-16897</v>
      </c>
      <c r="L1130" s="140" t="s">
        <v>598</v>
      </c>
      <c r="M1130" s="141" t="s">
        <v>2324</v>
      </c>
      <c r="N1130" s="141"/>
      <c r="O1130" s="142" t="s">
        <v>621</v>
      </c>
      <c r="P1130" s="142" t="s">
        <v>618</v>
      </c>
    </row>
    <row r="1131" spans="1:16" ht="13.5" thickBot="1" x14ac:dyDescent="0.25">
      <c r="A1131" s="131" t="str">
        <f t="shared" si="102"/>
        <v> AVSJ 4.86 </v>
      </c>
      <c r="B1131" s="16" t="str">
        <f t="shared" si="103"/>
        <v>I</v>
      </c>
      <c r="C1131" s="131">
        <f t="shared" si="104"/>
        <v>40830.561999999998</v>
      </c>
      <c r="D1131" s="12" t="str">
        <f t="shared" si="105"/>
        <v>vis</v>
      </c>
      <c r="E1131" s="139">
        <f>VLOOKUP(C1131,'Active 1'!C$21:E$973,3,FALSE)</f>
        <v>-21718.033130952095</v>
      </c>
      <c r="F1131" s="16" t="s">
        <v>1907</v>
      </c>
      <c r="G1131" s="12" t="str">
        <f t="shared" si="106"/>
        <v>40830.562</v>
      </c>
      <c r="H1131" s="131">
        <f t="shared" si="107"/>
        <v>-16840</v>
      </c>
      <c r="I1131" s="140" t="s">
        <v>629</v>
      </c>
      <c r="J1131" s="141" t="s">
        <v>630</v>
      </c>
      <c r="K1131" s="140">
        <v>-16840</v>
      </c>
      <c r="L1131" s="140" t="s">
        <v>421</v>
      </c>
      <c r="M1131" s="141" t="s">
        <v>2324</v>
      </c>
      <c r="N1131" s="141"/>
      <c r="O1131" s="142" t="s">
        <v>631</v>
      </c>
      <c r="P1131" s="142" t="s">
        <v>618</v>
      </c>
    </row>
    <row r="1132" spans="1:16" ht="13.5" thickBot="1" x14ac:dyDescent="0.25">
      <c r="A1132" s="131" t="str">
        <f t="shared" si="102"/>
        <v> AVSJ 4.86 </v>
      </c>
      <c r="B1132" s="16" t="str">
        <f t="shared" si="103"/>
        <v>I</v>
      </c>
      <c r="C1132" s="131">
        <f t="shared" si="104"/>
        <v>40856.358</v>
      </c>
      <c r="D1132" s="12" t="str">
        <f t="shared" si="105"/>
        <v>vis</v>
      </c>
      <c r="E1132" s="139">
        <f>VLOOKUP(C1132,'Active 1'!C$21:E$973,3,FALSE)</f>
        <v>-21677.017339808899</v>
      </c>
      <c r="F1132" s="16" t="s">
        <v>1907</v>
      </c>
      <c r="G1132" s="12" t="str">
        <f t="shared" si="106"/>
        <v>40856.358</v>
      </c>
      <c r="H1132" s="131">
        <f t="shared" si="107"/>
        <v>-16799</v>
      </c>
      <c r="I1132" s="140" t="s">
        <v>642</v>
      </c>
      <c r="J1132" s="141" t="s">
        <v>643</v>
      </c>
      <c r="K1132" s="140">
        <v>-16799</v>
      </c>
      <c r="L1132" s="140" t="s">
        <v>595</v>
      </c>
      <c r="M1132" s="141" t="s">
        <v>2324</v>
      </c>
      <c r="N1132" s="141"/>
      <c r="O1132" s="142" t="s">
        <v>132</v>
      </c>
      <c r="P1132" s="142" t="s">
        <v>618</v>
      </c>
    </row>
    <row r="1133" spans="1:16" ht="13.5" thickBot="1" x14ac:dyDescent="0.25">
      <c r="A1133" s="131" t="str">
        <f t="shared" si="102"/>
        <v> AVSJ 4.86 </v>
      </c>
      <c r="B1133" s="16" t="str">
        <f t="shared" si="103"/>
        <v>I</v>
      </c>
      <c r="C1133" s="131">
        <f t="shared" si="104"/>
        <v>40879.635000000002</v>
      </c>
      <c r="D1133" s="12" t="str">
        <f t="shared" si="105"/>
        <v>vis</v>
      </c>
      <c r="E1133" s="139">
        <f>VLOOKUP(C1133,'Active 1'!C$21:E$973,3,FALSE)</f>
        <v>-21640.006773424961</v>
      </c>
      <c r="F1133" s="16" t="s">
        <v>1907</v>
      </c>
      <c r="G1133" s="12" t="str">
        <f t="shared" si="106"/>
        <v>40879.635</v>
      </c>
      <c r="H1133" s="131">
        <f t="shared" si="107"/>
        <v>-16762</v>
      </c>
      <c r="I1133" s="140" t="s">
        <v>647</v>
      </c>
      <c r="J1133" s="141" t="s">
        <v>648</v>
      </c>
      <c r="K1133" s="140">
        <v>-16762</v>
      </c>
      <c r="L1133" s="140" t="s">
        <v>646</v>
      </c>
      <c r="M1133" s="141" t="s">
        <v>2324</v>
      </c>
      <c r="N1133" s="141"/>
      <c r="O1133" s="142" t="s">
        <v>581</v>
      </c>
      <c r="P1133" s="142" t="s">
        <v>618</v>
      </c>
    </row>
    <row r="1134" spans="1:16" ht="13.5" thickBot="1" x14ac:dyDescent="0.25">
      <c r="A1134" s="131" t="str">
        <f t="shared" si="102"/>
        <v>BAVM 25 </v>
      </c>
      <c r="B1134" s="16" t="str">
        <f t="shared" si="103"/>
        <v>I</v>
      </c>
      <c r="C1134" s="131">
        <f t="shared" si="104"/>
        <v>40880.256000000001</v>
      </c>
      <c r="D1134" s="12" t="str">
        <f t="shared" si="105"/>
        <v>vis</v>
      </c>
      <c r="E1134" s="139">
        <f>VLOOKUP(C1134,'Active 1'!C$21:E$973,3,FALSE)</f>
        <v>-21639.019379786416</v>
      </c>
      <c r="F1134" s="16" t="s">
        <v>1907</v>
      </c>
      <c r="G1134" s="12" t="str">
        <f t="shared" si="106"/>
        <v>40880.256</v>
      </c>
      <c r="H1134" s="131">
        <f t="shared" si="107"/>
        <v>-16761</v>
      </c>
      <c r="I1134" s="140" t="s">
        <v>649</v>
      </c>
      <c r="J1134" s="141" t="s">
        <v>650</v>
      </c>
      <c r="K1134" s="140">
        <v>-16761</v>
      </c>
      <c r="L1134" s="140" t="s">
        <v>551</v>
      </c>
      <c r="M1134" s="141" t="s">
        <v>2324</v>
      </c>
      <c r="N1134" s="141"/>
      <c r="O1134" s="142" t="s">
        <v>2584</v>
      </c>
      <c r="P1134" s="143" t="s">
        <v>546</v>
      </c>
    </row>
    <row r="1135" spans="1:16" ht="13.5" thickBot="1" x14ac:dyDescent="0.25">
      <c r="A1135" s="131" t="str">
        <f t="shared" si="102"/>
        <v> AVSJ 4.86 </v>
      </c>
      <c r="B1135" s="16" t="str">
        <f t="shared" si="103"/>
        <v>I</v>
      </c>
      <c r="C1135" s="131">
        <f t="shared" si="104"/>
        <v>40917.360999999997</v>
      </c>
      <c r="D1135" s="12" t="str">
        <f t="shared" si="105"/>
        <v>vis</v>
      </c>
      <c r="E1135" s="139">
        <f>VLOOKUP(C1135,'Active 1'!C$21:E$973,3,FALSE)</f>
        <v>-21580.02221238186</v>
      </c>
      <c r="F1135" s="16" t="s">
        <v>1907</v>
      </c>
      <c r="G1135" s="12" t="str">
        <f t="shared" si="106"/>
        <v>40917.361</v>
      </c>
      <c r="H1135" s="131">
        <f t="shared" si="107"/>
        <v>-16702</v>
      </c>
      <c r="I1135" s="140" t="s">
        <v>656</v>
      </c>
      <c r="J1135" s="141" t="s">
        <v>657</v>
      </c>
      <c r="K1135" s="140">
        <v>-16702</v>
      </c>
      <c r="L1135" s="140" t="s">
        <v>493</v>
      </c>
      <c r="M1135" s="141" t="s">
        <v>2324</v>
      </c>
      <c r="N1135" s="141"/>
      <c r="O1135" s="142" t="s">
        <v>132</v>
      </c>
      <c r="P1135" s="142" t="s">
        <v>618</v>
      </c>
    </row>
    <row r="1136" spans="1:16" ht="13.5" thickBot="1" x14ac:dyDescent="0.25">
      <c r="A1136" s="131" t="str">
        <f t="shared" si="102"/>
        <v> AVSJ 4.86 </v>
      </c>
      <c r="B1136" s="16" t="str">
        <f t="shared" si="103"/>
        <v>I</v>
      </c>
      <c r="C1136" s="131">
        <f t="shared" si="104"/>
        <v>40925.550999999999</v>
      </c>
      <c r="D1136" s="12" t="str">
        <f t="shared" si="105"/>
        <v>vis</v>
      </c>
      <c r="E1136" s="139">
        <f>VLOOKUP(C1136,'Active 1'!C$21:E$973,3,FALSE)</f>
        <v>-21567.000064395241</v>
      </c>
      <c r="F1136" s="16" t="s">
        <v>1907</v>
      </c>
      <c r="G1136" s="12" t="str">
        <f t="shared" si="106"/>
        <v>40925.551</v>
      </c>
      <c r="H1136" s="131">
        <f t="shared" si="107"/>
        <v>-16689</v>
      </c>
      <c r="I1136" s="140" t="s">
        <v>658</v>
      </c>
      <c r="J1136" s="141" t="s">
        <v>659</v>
      </c>
      <c r="K1136" s="140">
        <v>-16689</v>
      </c>
      <c r="L1136" s="140" t="s">
        <v>660</v>
      </c>
      <c r="M1136" s="141" t="s">
        <v>2324</v>
      </c>
      <c r="N1136" s="141"/>
      <c r="O1136" s="142" t="s">
        <v>581</v>
      </c>
      <c r="P1136" s="142" t="s">
        <v>618</v>
      </c>
    </row>
    <row r="1137" spans="1:16" ht="13.5" thickBot="1" x14ac:dyDescent="0.25">
      <c r="A1137" s="131" t="str">
        <f t="shared" si="102"/>
        <v>BAVM 25 </v>
      </c>
      <c r="B1137" s="16" t="str">
        <f t="shared" si="103"/>
        <v>I</v>
      </c>
      <c r="C1137" s="131">
        <f t="shared" si="104"/>
        <v>40932.457000000002</v>
      </c>
      <c r="D1137" s="12" t="str">
        <f t="shared" si="105"/>
        <v>vis</v>
      </c>
      <c r="E1137" s="139">
        <f>VLOOKUP(C1137,'Active 1'!C$21:E$973,3,FALSE)</f>
        <v>-21556.019483931799</v>
      </c>
      <c r="F1137" s="16" t="s">
        <v>1907</v>
      </c>
      <c r="G1137" s="12" t="str">
        <f t="shared" si="106"/>
        <v>40932.457</v>
      </c>
      <c r="H1137" s="131">
        <f t="shared" si="107"/>
        <v>-16678</v>
      </c>
      <c r="I1137" s="140" t="s">
        <v>661</v>
      </c>
      <c r="J1137" s="141" t="s">
        <v>662</v>
      </c>
      <c r="K1137" s="140">
        <v>-16678</v>
      </c>
      <c r="L1137" s="140" t="s">
        <v>551</v>
      </c>
      <c r="M1137" s="141" t="s">
        <v>2324</v>
      </c>
      <c r="N1137" s="141"/>
      <c r="O1137" s="142" t="s">
        <v>663</v>
      </c>
      <c r="P1137" s="143" t="s">
        <v>546</v>
      </c>
    </row>
    <row r="1138" spans="1:16" ht="13.5" thickBot="1" x14ac:dyDescent="0.25">
      <c r="A1138" s="131" t="str">
        <f t="shared" si="102"/>
        <v>BAVM 25 </v>
      </c>
      <c r="B1138" s="16" t="str">
        <f t="shared" si="103"/>
        <v>I</v>
      </c>
      <c r="C1138" s="131">
        <f t="shared" si="104"/>
        <v>40932.459000000003</v>
      </c>
      <c r="D1138" s="12" t="str">
        <f t="shared" si="105"/>
        <v>vis</v>
      </c>
      <c r="E1138" s="139">
        <f>VLOOKUP(C1138,'Active 1'!C$21:E$973,3,FALSE)</f>
        <v>-21556.016303920078</v>
      </c>
      <c r="F1138" s="16" t="s">
        <v>1907</v>
      </c>
      <c r="G1138" s="12" t="str">
        <f t="shared" si="106"/>
        <v>40932.459</v>
      </c>
      <c r="H1138" s="131">
        <f t="shared" si="107"/>
        <v>-16678</v>
      </c>
      <c r="I1138" s="140" t="s">
        <v>664</v>
      </c>
      <c r="J1138" s="141" t="s">
        <v>665</v>
      </c>
      <c r="K1138" s="140">
        <v>-16678</v>
      </c>
      <c r="L1138" s="140" t="s">
        <v>555</v>
      </c>
      <c r="M1138" s="141" t="s">
        <v>2324</v>
      </c>
      <c r="N1138" s="141"/>
      <c r="O1138" s="142" t="s">
        <v>666</v>
      </c>
      <c r="P1138" s="143" t="s">
        <v>546</v>
      </c>
    </row>
    <row r="1139" spans="1:16" ht="13.5" thickBot="1" x14ac:dyDescent="0.25">
      <c r="A1139" s="131" t="str">
        <f t="shared" si="102"/>
        <v> PASP 86.925 </v>
      </c>
      <c r="B1139" s="16" t="str">
        <f t="shared" si="103"/>
        <v>I</v>
      </c>
      <c r="C1139" s="131">
        <f t="shared" si="104"/>
        <v>41141.888500000001</v>
      </c>
      <c r="D1139" s="12" t="str">
        <f t="shared" si="105"/>
        <v>vis</v>
      </c>
      <c r="E1139" s="139">
        <f>VLOOKUP(C1139,'Active 1'!C$21:E$973,3,FALSE)</f>
        <v>-21223.022171836703</v>
      </c>
      <c r="F1139" s="16" t="s">
        <v>1907</v>
      </c>
      <c r="G1139" s="12" t="str">
        <f t="shared" si="106"/>
        <v>41141.8885</v>
      </c>
      <c r="H1139" s="131">
        <f t="shared" si="107"/>
        <v>-16345</v>
      </c>
      <c r="I1139" s="140" t="s">
        <v>670</v>
      </c>
      <c r="J1139" s="141" t="s">
        <v>671</v>
      </c>
      <c r="K1139" s="140">
        <v>-16345</v>
      </c>
      <c r="L1139" s="140" t="s">
        <v>672</v>
      </c>
      <c r="M1139" s="141" t="s">
        <v>2477</v>
      </c>
      <c r="N1139" s="141" t="s">
        <v>2478</v>
      </c>
      <c r="O1139" s="142" t="s">
        <v>673</v>
      </c>
      <c r="P1139" s="142" t="s">
        <v>674</v>
      </c>
    </row>
    <row r="1140" spans="1:16" ht="13.5" thickBot="1" x14ac:dyDescent="0.25">
      <c r="A1140" s="131" t="str">
        <f t="shared" si="102"/>
        <v> PASP 86.925 </v>
      </c>
      <c r="B1140" s="16" t="str">
        <f t="shared" si="103"/>
        <v>I</v>
      </c>
      <c r="C1140" s="131">
        <f t="shared" si="104"/>
        <v>41143.775300000001</v>
      </c>
      <c r="D1140" s="12" t="str">
        <f t="shared" si="105"/>
        <v>vis</v>
      </c>
      <c r="E1140" s="139">
        <f>VLOOKUP(C1140,'Active 1'!C$21:E$973,3,FALSE)</f>
        <v>-21220.02214878162</v>
      </c>
      <c r="F1140" s="16" t="s">
        <v>1907</v>
      </c>
      <c r="G1140" s="12" t="str">
        <f t="shared" si="106"/>
        <v>41143.7753</v>
      </c>
      <c r="H1140" s="131">
        <f t="shared" si="107"/>
        <v>-16342</v>
      </c>
      <c r="I1140" s="140" t="s">
        <v>675</v>
      </c>
      <c r="J1140" s="141" t="s">
        <v>676</v>
      </c>
      <c r="K1140" s="140">
        <v>-16342</v>
      </c>
      <c r="L1140" s="140" t="s">
        <v>672</v>
      </c>
      <c r="M1140" s="141" t="s">
        <v>2477</v>
      </c>
      <c r="N1140" s="141" t="s">
        <v>2478</v>
      </c>
      <c r="O1140" s="142" t="s">
        <v>673</v>
      </c>
      <c r="P1140" s="142" t="s">
        <v>674</v>
      </c>
    </row>
    <row r="1141" spans="1:16" ht="13.5" thickBot="1" x14ac:dyDescent="0.25">
      <c r="A1141" s="131" t="str">
        <f t="shared" si="102"/>
        <v> BRNO 14 </v>
      </c>
      <c r="B1141" s="16" t="str">
        <f t="shared" si="103"/>
        <v>I</v>
      </c>
      <c r="C1141" s="131">
        <f t="shared" si="104"/>
        <v>41154.464</v>
      </c>
      <c r="D1141" s="12" t="str">
        <f t="shared" si="105"/>
        <v>vis</v>
      </c>
      <c r="E1141" s="139">
        <f>VLOOKUP(C1141,'Active 1'!C$21:E$973,3,FALSE)</f>
        <v>-21203.027053154692</v>
      </c>
      <c r="F1141" s="16" t="s">
        <v>1907</v>
      </c>
      <c r="G1141" s="12" t="str">
        <f t="shared" si="106"/>
        <v>41154.464</v>
      </c>
      <c r="H1141" s="131">
        <f t="shared" si="107"/>
        <v>-16325</v>
      </c>
      <c r="I1141" s="140" t="s">
        <v>677</v>
      </c>
      <c r="J1141" s="141" t="s">
        <v>678</v>
      </c>
      <c r="K1141" s="140">
        <v>-16325</v>
      </c>
      <c r="L1141" s="140" t="s">
        <v>425</v>
      </c>
      <c r="M1141" s="141" t="s">
        <v>2324</v>
      </c>
      <c r="N1141" s="141"/>
      <c r="O1141" s="142" t="s">
        <v>679</v>
      </c>
      <c r="P1141" s="142" t="s">
        <v>680</v>
      </c>
    </row>
    <row r="1142" spans="1:16" ht="13.5" thickBot="1" x14ac:dyDescent="0.25">
      <c r="A1142" s="131" t="str">
        <f t="shared" si="102"/>
        <v> BRNO 14 </v>
      </c>
      <c r="B1142" s="16" t="str">
        <f t="shared" si="103"/>
        <v>I</v>
      </c>
      <c r="C1142" s="131">
        <f t="shared" si="104"/>
        <v>41154.470999999998</v>
      </c>
      <c r="D1142" s="12" t="str">
        <f t="shared" si="105"/>
        <v>vis</v>
      </c>
      <c r="E1142" s="139">
        <f>VLOOKUP(C1142,'Active 1'!C$21:E$973,3,FALSE)</f>
        <v>-21203.015923113682</v>
      </c>
      <c r="F1142" s="16" t="s">
        <v>1907</v>
      </c>
      <c r="G1142" s="12" t="str">
        <f t="shared" si="106"/>
        <v>41154.471</v>
      </c>
      <c r="H1142" s="131">
        <f t="shared" si="107"/>
        <v>-16325</v>
      </c>
      <c r="I1142" s="140" t="s">
        <v>681</v>
      </c>
      <c r="J1142" s="141" t="s">
        <v>682</v>
      </c>
      <c r="K1142" s="140">
        <v>-16325</v>
      </c>
      <c r="L1142" s="140" t="s">
        <v>683</v>
      </c>
      <c r="M1142" s="141" t="s">
        <v>2324</v>
      </c>
      <c r="N1142" s="141"/>
      <c r="O1142" s="142" t="s">
        <v>364</v>
      </c>
      <c r="P1142" s="142" t="s">
        <v>680</v>
      </c>
    </row>
    <row r="1143" spans="1:16" ht="13.5" thickBot="1" x14ac:dyDescent="0.25">
      <c r="A1143" s="131" t="str">
        <f t="shared" si="102"/>
        <v> BRNO 14 </v>
      </c>
      <c r="B1143" s="16" t="str">
        <f t="shared" si="103"/>
        <v>I</v>
      </c>
      <c r="C1143" s="131">
        <f t="shared" si="104"/>
        <v>41154.470999999998</v>
      </c>
      <c r="D1143" s="12" t="str">
        <f t="shared" si="105"/>
        <v>vis</v>
      </c>
      <c r="E1143" s="139">
        <f>VLOOKUP(C1143,'Active 1'!C$21:E$973,3,FALSE)</f>
        <v>-21203.015923113682</v>
      </c>
      <c r="F1143" s="16" t="s">
        <v>1907</v>
      </c>
      <c r="G1143" s="12" t="str">
        <f t="shared" si="106"/>
        <v>41154.471</v>
      </c>
      <c r="H1143" s="131">
        <f t="shared" si="107"/>
        <v>-16325</v>
      </c>
      <c r="I1143" s="140" t="s">
        <v>681</v>
      </c>
      <c r="J1143" s="141" t="s">
        <v>682</v>
      </c>
      <c r="K1143" s="140">
        <v>-16325</v>
      </c>
      <c r="L1143" s="140" t="s">
        <v>683</v>
      </c>
      <c r="M1143" s="141" t="s">
        <v>2324</v>
      </c>
      <c r="N1143" s="141"/>
      <c r="O1143" s="142" t="s">
        <v>566</v>
      </c>
      <c r="P1143" s="142" t="s">
        <v>680</v>
      </c>
    </row>
    <row r="1144" spans="1:16" ht="13.5" thickBot="1" x14ac:dyDescent="0.25">
      <c r="A1144" s="131" t="str">
        <f t="shared" si="102"/>
        <v>BAVM 25 </v>
      </c>
      <c r="B1144" s="16" t="str">
        <f t="shared" si="103"/>
        <v>I</v>
      </c>
      <c r="C1144" s="131">
        <f t="shared" si="104"/>
        <v>41166.419000000002</v>
      </c>
      <c r="D1144" s="12" t="str">
        <f t="shared" si="105"/>
        <v>vis</v>
      </c>
      <c r="E1144" s="139">
        <f>VLOOKUP(C1144,'Active 1'!C$21:E$973,3,FALSE)</f>
        <v>-21184.018533108294</v>
      </c>
      <c r="F1144" s="16" t="s">
        <v>1907</v>
      </c>
      <c r="G1144" s="12" t="str">
        <f t="shared" si="106"/>
        <v>41166.419</v>
      </c>
      <c r="H1144" s="131">
        <f t="shared" si="107"/>
        <v>-16306</v>
      </c>
      <c r="I1144" s="140" t="s">
        <v>684</v>
      </c>
      <c r="J1144" s="141" t="s">
        <v>685</v>
      </c>
      <c r="K1144" s="140">
        <v>-16306</v>
      </c>
      <c r="L1144" s="140" t="s">
        <v>580</v>
      </c>
      <c r="M1144" s="141" t="s">
        <v>2324</v>
      </c>
      <c r="N1144" s="141"/>
      <c r="O1144" s="142" t="s">
        <v>686</v>
      </c>
      <c r="P1144" s="143" t="s">
        <v>546</v>
      </c>
    </row>
    <row r="1145" spans="1:16" ht="13.5" thickBot="1" x14ac:dyDescent="0.25">
      <c r="A1145" s="131" t="str">
        <f t="shared" si="102"/>
        <v> PASP 86.925 </v>
      </c>
      <c r="B1145" s="16" t="str">
        <f t="shared" si="103"/>
        <v>I</v>
      </c>
      <c r="C1145" s="131">
        <f t="shared" si="104"/>
        <v>41167.673000000003</v>
      </c>
      <c r="D1145" s="12" t="str">
        <f t="shared" si="105"/>
        <v>vis</v>
      </c>
      <c r="E1145" s="139">
        <f>VLOOKUP(C1145,'Active 1'!C$21:E$973,3,FALSE)</f>
        <v>-21182.024665760891</v>
      </c>
      <c r="F1145" s="16" t="s">
        <v>1907</v>
      </c>
      <c r="G1145" s="12" t="str">
        <f t="shared" si="106"/>
        <v>41167.673</v>
      </c>
      <c r="H1145" s="131">
        <f t="shared" si="107"/>
        <v>-16304</v>
      </c>
      <c r="I1145" s="140" t="s">
        <v>687</v>
      </c>
      <c r="J1145" s="141" t="s">
        <v>688</v>
      </c>
      <c r="K1145" s="140">
        <v>-16304</v>
      </c>
      <c r="L1145" s="140" t="s">
        <v>551</v>
      </c>
      <c r="M1145" s="141" t="s">
        <v>2477</v>
      </c>
      <c r="N1145" s="141" t="s">
        <v>2478</v>
      </c>
      <c r="O1145" s="142" t="s">
        <v>673</v>
      </c>
      <c r="P1145" s="142" t="s">
        <v>674</v>
      </c>
    </row>
    <row r="1146" spans="1:16" ht="13.5" thickBot="1" x14ac:dyDescent="0.25">
      <c r="A1146" s="131" t="str">
        <f t="shared" si="102"/>
        <v> BRNO 14 </v>
      </c>
      <c r="B1146" s="16" t="str">
        <f t="shared" si="103"/>
        <v>I</v>
      </c>
      <c r="C1146" s="131">
        <f t="shared" si="104"/>
        <v>41183.398000000001</v>
      </c>
      <c r="D1146" s="12" t="str">
        <f t="shared" si="105"/>
        <v>vis</v>
      </c>
      <c r="E1146" s="139">
        <f>VLOOKUP(C1146,'Active 1'!C$21:E$973,3,FALSE)</f>
        <v>-21157.021823625422</v>
      </c>
      <c r="F1146" s="16" t="s">
        <v>1907</v>
      </c>
      <c r="G1146" s="12" t="str">
        <f t="shared" si="106"/>
        <v>41183.398</v>
      </c>
      <c r="H1146" s="131">
        <f t="shared" si="107"/>
        <v>-16279</v>
      </c>
      <c r="I1146" s="140" t="s">
        <v>693</v>
      </c>
      <c r="J1146" s="141" t="s">
        <v>694</v>
      </c>
      <c r="K1146" s="140">
        <v>-16279</v>
      </c>
      <c r="L1146" s="140" t="s">
        <v>555</v>
      </c>
      <c r="M1146" s="141" t="s">
        <v>2324</v>
      </c>
      <c r="N1146" s="141"/>
      <c r="O1146" s="142" t="s">
        <v>364</v>
      </c>
      <c r="P1146" s="142" t="s">
        <v>680</v>
      </c>
    </row>
    <row r="1147" spans="1:16" ht="13.5" thickBot="1" x14ac:dyDescent="0.25">
      <c r="A1147" s="131" t="str">
        <f t="shared" si="102"/>
        <v> PASP 86.925 </v>
      </c>
      <c r="B1147" s="16" t="str">
        <f t="shared" si="103"/>
        <v>I</v>
      </c>
      <c r="C1147" s="131">
        <f t="shared" si="104"/>
        <v>41194.719700000001</v>
      </c>
      <c r="D1147" s="12" t="str">
        <f t="shared" si="105"/>
        <v>vis</v>
      </c>
      <c r="E1147" s="139">
        <f>VLOOKUP(C1147,'Active 1'!C$21:E$973,3,FALSE)</f>
        <v>-21139.020254289637</v>
      </c>
      <c r="F1147" s="16" t="s">
        <v>1907</v>
      </c>
      <c r="G1147" s="12" t="str">
        <f t="shared" si="106"/>
        <v>41194.7197</v>
      </c>
      <c r="H1147" s="131">
        <f t="shared" si="107"/>
        <v>-16261</v>
      </c>
      <c r="I1147" s="140" t="s">
        <v>695</v>
      </c>
      <c r="J1147" s="141" t="s">
        <v>696</v>
      </c>
      <c r="K1147" s="140">
        <v>-16261</v>
      </c>
      <c r="L1147" s="140" t="s">
        <v>697</v>
      </c>
      <c r="M1147" s="141" t="s">
        <v>2477</v>
      </c>
      <c r="N1147" s="141" t="s">
        <v>2478</v>
      </c>
      <c r="O1147" s="142" t="s">
        <v>673</v>
      </c>
      <c r="P1147" s="142" t="s">
        <v>674</v>
      </c>
    </row>
    <row r="1148" spans="1:16" ht="13.5" thickBot="1" x14ac:dyDescent="0.25">
      <c r="A1148" s="131" t="str">
        <f t="shared" si="102"/>
        <v> PASP 86.925 </v>
      </c>
      <c r="B1148" s="16" t="str">
        <f t="shared" si="103"/>
        <v>I</v>
      </c>
      <c r="C1148" s="131">
        <f t="shared" si="104"/>
        <v>41197.864999999998</v>
      </c>
      <c r="D1148" s="12" t="str">
        <f t="shared" si="105"/>
        <v>vis</v>
      </c>
      <c r="E1148" s="139">
        <f>VLOOKUP(C1148,'Active 1'!C$21:E$973,3,FALSE)</f>
        <v>-21134.019208860791</v>
      </c>
      <c r="F1148" s="16" t="s">
        <v>1907</v>
      </c>
      <c r="G1148" s="12" t="str">
        <f t="shared" si="106"/>
        <v>41197.865</v>
      </c>
      <c r="H1148" s="131">
        <f t="shared" si="107"/>
        <v>-16256</v>
      </c>
      <c r="I1148" s="140" t="s">
        <v>698</v>
      </c>
      <c r="J1148" s="141" t="s">
        <v>699</v>
      </c>
      <c r="K1148" s="140">
        <v>-16256</v>
      </c>
      <c r="L1148" s="140" t="s">
        <v>580</v>
      </c>
      <c r="M1148" s="141" t="s">
        <v>2477</v>
      </c>
      <c r="N1148" s="141" t="s">
        <v>2478</v>
      </c>
      <c r="O1148" s="142" t="s">
        <v>673</v>
      </c>
      <c r="P1148" s="142" t="s">
        <v>674</v>
      </c>
    </row>
    <row r="1149" spans="1:16" ht="13.5" thickBot="1" x14ac:dyDescent="0.25">
      <c r="A1149" s="131" t="str">
        <f t="shared" si="102"/>
        <v> AVSJ 5.29 </v>
      </c>
      <c r="B1149" s="16" t="str">
        <f t="shared" si="103"/>
        <v>I</v>
      </c>
      <c r="C1149" s="131">
        <f t="shared" si="104"/>
        <v>41212.332999999999</v>
      </c>
      <c r="D1149" s="12" t="str">
        <f t="shared" si="105"/>
        <v>vis</v>
      </c>
      <c r="E1149" s="139">
        <f>VLOOKUP(C1149,'Active 1'!C$21:E$973,3,FALSE)</f>
        <v>-21111.015004090295</v>
      </c>
      <c r="F1149" s="16" t="s">
        <v>1907</v>
      </c>
      <c r="G1149" s="12" t="str">
        <f t="shared" si="106"/>
        <v>41212.333</v>
      </c>
      <c r="H1149" s="131">
        <f t="shared" si="107"/>
        <v>-16233</v>
      </c>
      <c r="I1149" s="140" t="s">
        <v>700</v>
      </c>
      <c r="J1149" s="141" t="s">
        <v>701</v>
      </c>
      <c r="K1149" s="140">
        <v>-16233</v>
      </c>
      <c r="L1149" s="140" t="s">
        <v>598</v>
      </c>
      <c r="M1149" s="141" t="s">
        <v>2324</v>
      </c>
      <c r="N1149" s="141"/>
      <c r="O1149" s="142" t="s">
        <v>132</v>
      </c>
      <c r="P1149" s="142" t="s">
        <v>702</v>
      </c>
    </row>
    <row r="1150" spans="1:16" ht="13.5" thickBot="1" x14ac:dyDescent="0.25">
      <c r="A1150" s="131" t="str">
        <f t="shared" si="102"/>
        <v> AVSJ 5.29 </v>
      </c>
      <c r="B1150" s="16" t="str">
        <f t="shared" si="103"/>
        <v>I</v>
      </c>
      <c r="C1150" s="131">
        <f t="shared" si="104"/>
        <v>41213.587</v>
      </c>
      <c r="D1150" s="12" t="str">
        <f t="shared" si="105"/>
        <v>vis</v>
      </c>
      <c r="E1150" s="139">
        <f>VLOOKUP(C1150,'Active 1'!C$21:E$973,3,FALSE)</f>
        <v>-21109.021136742893</v>
      </c>
      <c r="F1150" s="16" t="s">
        <v>1907</v>
      </c>
      <c r="G1150" s="12" t="str">
        <f t="shared" si="106"/>
        <v>41213.587</v>
      </c>
      <c r="H1150" s="131">
        <f t="shared" si="107"/>
        <v>-16231</v>
      </c>
      <c r="I1150" s="140" t="s">
        <v>703</v>
      </c>
      <c r="J1150" s="141" t="s">
        <v>704</v>
      </c>
      <c r="K1150" s="140">
        <v>-16231</v>
      </c>
      <c r="L1150" s="140" t="s">
        <v>555</v>
      </c>
      <c r="M1150" s="141" t="s">
        <v>2324</v>
      </c>
      <c r="N1150" s="141"/>
      <c r="O1150" s="142" t="s">
        <v>132</v>
      </c>
      <c r="P1150" s="142" t="s">
        <v>702</v>
      </c>
    </row>
    <row r="1151" spans="1:16" ht="13.5" thickBot="1" x14ac:dyDescent="0.25">
      <c r="A1151" s="131" t="str">
        <f t="shared" si="102"/>
        <v> AVSJ 5.29 </v>
      </c>
      <c r="B1151" s="16" t="str">
        <f t="shared" si="103"/>
        <v>I</v>
      </c>
      <c r="C1151" s="131">
        <f t="shared" si="104"/>
        <v>41213.605000000003</v>
      </c>
      <c r="D1151" s="12" t="str">
        <f t="shared" si="105"/>
        <v>vis</v>
      </c>
      <c r="E1151" s="139">
        <f>VLOOKUP(C1151,'Active 1'!C$21:E$973,3,FALSE)</f>
        <v>-21108.992516637423</v>
      </c>
      <c r="F1151" s="16" t="s">
        <v>1907</v>
      </c>
      <c r="G1151" s="12" t="str">
        <f t="shared" si="106"/>
        <v>41213.605</v>
      </c>
      <c r="H1151" s="131">
        <f t="shared" si="107"/>
        <v>-16231</v>
      </c>
      <c r="I1151" s="140" t="s">
        <v>705</v>
      </c>
      <c r="J1151" s="141" t="s">
        <v>706</v>
      </c>
      <c r="K1151" s="140">
        <v>-16231</v>
      </c>
      <c r="L1151" s="140" t="s">
        <v>707</v>
      </c>
      <c r="M1151" s="141" t="s">
        <v>2324</v>
      </c>
      <c r="N1151" s="141"/>
      <c r="O1151" s="142" t="s">
        <v>581</v>
      </c>
      <c r="P1151" s="142" t="s">
        <v>702</v>
      </c>
    </row>
    <row r="1152" spans="1:16" ht="13.5" thickBot="1" x14ac:dyDescent="0.25">
      <c r="A1152" s="131" t="str">
        <f t="shared" si="102"/>
        <v> PASP 86.925 </v>
      </c>
      <c r="B1152" s="16" t="str">
        <f t="shared" si="103"/>
        <v>I</v>
      </c>
      <c r="C1152" s="131">
        <f t="shared" si="104"/>
        <v>41218.6181</v>
      </c>
      <c r="D1152" s="12" t="str">
        <f t="shared" si="105"/>
        <v>vis</v>
      </c>
      <c r="E1152" s="139">
        <f>VLOOKUP(C1152,'Active 1'!C$21:E$973,3,FALSE)</f>
        <v>-21101.021658264814</v>
      </c>
      <c r="F1152" s="16" t="s">
        <v>1907</v>
      </c>
      <c r="G1152" s="12" t="str">
        <f t="shared" si="106"/>
        <v>41218.6181</v>
      </c>
      <c r="H1152" s="131">
        <f t="shared" si="107"/>
        <v>-16223</v>
      </c>
      <c r="I1152" s="140" t="s">
        <v>708</v>
      </c>
      <c r="J1152" s="141" t="s">
        <v>709</v>
      </c>
      <c r="K1152" s="140">
        <v>-16223</v>
      </c>
      <c r="L1152" s="140" t="s">
        <v>710</v>
      </c>
      <c r="M1152" s="141" t="s">
        <v>2477</v>
      </c>
      <c r="N1152" s="141" t="s">
        <v>2478</v>
      </c>
      <c r="O1152" s="142" t="s">
        <v>673</v>
      </c>
      <c r="P1152" s="142" t="s">
        <v>674</v>
      </c>
    </row>
    <row r="1153" spans="1:16" ht="13.5" thickBot="1" x14ac:dyDescent="0.25">
      <c r="A1153" s="131" t="str">
        <f t="shared" si="102"/>
        <v> SCA 18.47 </v>
      </c>
      <c r="B1153" s="16" t="str">
        <f t="shared" si="103"/>
        <v>I</v>
      </c>
      <c r="C1153" s="131">
        <f t="shared" si="104"/>
        <v>41227.421900000001</v>
      </c>
      <c r="D1153" s="12" t="str">
        <f t="shared" si="105"/>
        <v>vis</v>
      </c>
      <c r="E1153" s="139">
        <f>VLOOKUP(C1153,'Active 1'!C$21:E$973,3,FALSE)</f>
        <v>-21087.023564681836</v>
      </c>
      <c r="F1153" s="16" t="s">
        <v>1907</v>
      </c>
      <c r="G1153" s="12" t="str">
        <f t="shared" si="106"/>
        <v>41227.4219</v>
      </c>
      <c r="H1153" s="131">
        <f t="shared" si="107"/>
        <v>-16209</v>
      </c>
      <c r="I1153" s="140" t="s">
        <v>711</v>
      </c>
      <c r="J1153" s="141" t="s">
        <v>712</v>
      </c>
      <c r="K1153" s="140">
        <v>-16209</v>
      </c>
      <c r="L1153" s="140" t="s">
        <v>672</v>
      </c>
      <c r="M1153" s="141" t="s">
        <v>2477</v>
      </c>
      <c r="N1153" s="141" t="s">
        <v>2478</v>
      </c>
      <c r="O1153" s="142" t="s">
        <v>713</v>
      </c>
      <c r="P1153" s="142" t="s">
        <v>714</v>
      </c>
    </row>
    <row r="1154" spans="1:16" ht="13.5" thickBot="1" x14ac:dyDescent="0.25">
      <c r="A1154" s="131" t="str">
        <f t="shared" si="102"/>
        <v> SCA 18.47 </v>
      </c>
      <c r="B1154" s="16" t="str">
        <f t="shared" si="103"/>
        <v>I</v>
      </c>
      <c r="C1154" s="131">
        <f t="shared" si="104"/>
        <v>41230.567499999997</v>
      </c>
      <c r="D1154" s="12" t="str">
        <f t="shared" si="105"/>
        <v>vis</v>
      </c>
      <c r="E1154" s="139">
        <f>VLOOKUP(C1154,'Active 1'!C$21:E$973,3,FALSE)</f>
        <v>-21082.022042251232</v>
      </c>
      <c r="F1154" s="16" t="s">
        <v>1907</v>
      </c>
      <c r="G1154" s="12" t="str">
        <f t="shared" si="106"/>
        <v>41230.5675</v>
      </c>
      <c r="H1154" s="131">
        <f t="shared" si="107"/>
        <v>-16204</v>
      </c>
      <c r="I1154" s="140" t="s">
        <v>715</v>
      </c>
      <c r="J1154" s="141" t="s">
        <v>716</v>
      </c>
      <c r="K1154" s="140">
        <v>-16204</v>
      </c>
      <c r="L1154" s="140" t="s">
        <v>717</v>
      </c>
      <c r="M1154" s="141" t="s">
        <v>2477</v>
      </c>
      <c r="N1154" s="141" t="s">
        <v>2478</v>
      </c>
      <c r="O1154" s="142" t="s">
        <v>713</v>
      </c>
      <c r="P1154" s="142" t="s">
        <v>714</v>
      </c>
    </row>
    <row r="1155" spans="1:16" ht="13.5" thickBot="1" x14ac:dyDescent="0.25">
      <c r="A1155" s="131" t="str">
        <f t="shared" si="102"/>
        <v> AVSJ 5.29 </v>
      </c>
      <c r="B1155" s="16" t="str">
        <f t="shared" si="103"/>
        <v>I</v>
      </c>
      <c r="C1155" s="131">
        <f t="shared" si="104"/>
        <v>41230.574999999997</v>
      </c>
      <c r="D1155" s="12" t="str">
        <f t="shared" si="105"/>
        <v>vis</v>
      </c>
      <c r="E1155" s="139">
        <f>VLOOKUP(C1155,'Active 1'!C$21:E$973,3,FALSE)</f>
        <v>-21082.01011720729</v>
      </c>
      <c r="F1155" s="16" t="s">
        <v>1907</v>
      </c>
      <c r="G1155" s="12" t="str">
        <f t="shared" si="106"/>
        <v>41230.575</v>
      </c>
      <c r="H1155" s="131">
        <f t="shared" si="107"/>
        <v>-16204</v>
      </c>
      <c r="I1155" s="140" t="s">
        <v>718</v>
      </c>
      <c r="J1155" s="141" t="s">
        <v>719</v>
      </c>
      <c r="K1155" s="140">
        <v>-16204</v>
      </c>
      <c r="L1155" s="140" t="s">
        <v>468</v>
      </c>
      <c r="M1155" s="141" t="s">
        <v>2324</v>
      </c>
      <c r="N1155" s="141"/>
      <c r="O1155" s="142" t="s">
        <v>581</v>
      </c>
      <c r="P1155" s="142" t="s">
        <v>702</v>
      </c>
    </row>
    <row r="1156" spans="1:16" ht="13.5" thickBot="1" x14ac:dyDescent="0.25">
      <c r="A1156" s="131" t="str">
        <f t="shared" si="102"/>
        <v> SCA 18.47 </v>
      </c>
      <c r="B1156" s="16" t="str">
        <f t="shared" si="103"/>
        <v>I</v>
      </c>
      <c r="C1156" s="131">
        <f t="shared" si="104"/>
        <v>41232.453600000001</v>
      </c>
      <c r="D1156" s="12" t="str">
        <f t="shared" si="105"/>
        <v>vis</v>
      </c>
      <c r="E1156" s="139">
        <f>VLOOKUP(C1156,'Active 1'!C$21:E$973,3,FALSE)</f>
        <v>-21079.023132200244</v>
      </c>
      <c r="F1156" s="16" t="s">
        <v>1907</v>
      </c>
      <c r="G1156" s="12" t="str">
        <f t="shared" si="106"/>
        <v>41232.4536</v>
      </c>
      <c r="H1156" s="131">
        <f t="shared" si="107"/>
        <v>-16201</v>
      </c>
      <c r="I1156" s="140" t="s">
        <v>720</v>
      </c>
      <c r="J1156" s="141" t="s">
        <v>721</v>
      </c>
      <c r="K1156" s="140">
        <v>-16201</v>
      </c>
      <c r="L1156" s="140" t="s">
        <v>722</v>
      </c>
      <c r="M1156" s="141" t="s">
        <v>2477</v>
      </c>
      <c r="N1156" s="141" t="s">
        <v>2478</v>
      </c>
      <c r="O1156" s="142" t="s">
        <v>713</v>
      </c>
      <c r="P1156" s="142" t="s">
        <v>714</v>
      </c>
    </row>
    <row r="1157" spans="1:16" ht="13.5" thickBot="1" x14ac:dyDescent="0.25">
      <c r="A1157" s="131" t="str">
        <f t="shared" si="102"/>
        <v> AVSJ 5.29 </v>
      </c>
      <c r="B1157" s="16" t="str">
        <f t="shared" si="103"/>
        <v>I</v>
      </c>
      <c r="C1157" s="131">
        <f t="shared" si="104"/>
        <v>41244.396000000001</v>
      </c>
      <c r="D1157" s="12" t="str">
        <f t="shared" si="105"/>
        <v>vis</v>
      </c>
      <c r="E1157" s="139">
        <f>VLOOKUP(C1157,'Active 1'!C$21:E$973,3,FALSE)</f>
        <v>-21060.034646227672</v>
      </c>
      <c r="F1157" s="16" t="s">
        <v>1907</v>
      </c>
      <c r="G1157" s="12" t="str">
        <f t="shared" si="106"/>
        <v>41244.396</v>
      </c>
      <c r="H1157" s="131">
        <f t="shared" si="107"/>
        <v>-16182</v>
      </c>
      <c r="I1157" s="140" t="s">
        <v>723</v>
      </c>
      <c r="J1157" s="141" t="s">
        <v>724</v>
      </c>
      <c r="K1157" s="140">
        <v>-16182</v>
      </c>
      <c r="L1157" s="140" t="s">
        <v>326</v>
      </c>
      <c r="M1157" s="141" t="s">
        <v>2324</v>
      </c>
      <c r="N1157" s="141"/>
      <c r="O1157" s="142" t="s">
        <v>132</v>
      </c>
      <c r="P1157" s="142" t="s">
        <v>702</v>
      </c>
    </row>
    <row r="1158" spans="1:16" ht="13.5" thickBot="1" x14ac:dyDescent="0.25">
      <c r="A1158" s="131" t="str">
        <f t="shared" si="102"/>
        <v> AVSJ 5.29 </v>
      </c>
      <c r="B1158" s="16" t="str">
        <f t="shared" si="103"/>
        <v>I</v>
      </c>
      <c r="C1158" s="131">
        <f t="shared" si="104"/>
        <v>41249.436999999998</v>
      </c>
      <c r="D1158" s="12" t="str">
        <f t="shared" si="105"/>
        <v>vis</v>
      </c>
      <c r="E1158" s="139">
        <f>VLOOKUP(C1158,'Active 1'!C$21:E$973,3,FALSE)</f>
        <v>-21052.019426691593</v>
      </c>
      <c r="F1158" s="16" t="s">
        <v>1907</v>
      </c>
      <c r="G1158" s="12" t="str">
        <f t="shared" si="106"/>
        <v>41249.437</v>
      </c>
      <c r="H1158" s="131">
        <f t="shared" si="107"/>
        <v>-16174</v>
      </c>
      <c r="I1158" s="140" t="s">
        <v>728</v>
      </c>
      <c r="J1158" s="141" t="s">
        <v>729</v>
      </c>
      <c r="K1158" s="140">
        <v>-16174</v>
      </c>
      <c r="L1158" s="140" t="s">
        <v>580</v>
      </c>
      <c r="M1158" s="141" t="s">
        <v>2324</v>
      </c>
      <c r="N1158" s="141"/>
      <c r="O1158" s="142" t="s">
        <v>132</v>
      </c>
      <c r="P1158" s="142" t="s">
        <v>702</v>
      </c>
    </row>
    <row r="1159" spans="1:16" ht="13.5" thickBot="1" x14ac:dyDescent="0.25">
      <c r="A1159" s="131" t="str">
        <f t="shared" si="102"/>
        <v>BAVM 25 </v>
      </c>
      <c r="B1159" s="16" t="str">
        <f t="shared" si="103"/>
        <v>I</v>
      </c>
      <c r="C1159" s="131">
        <f t="shared" si="104"/>
        <v>41261.385000000002</v>
      </c>
      <c r="D1159" s="12" t="str">
        <f t="shared" si="105"/>
        <v>vis</v>
      </c>
      <c r="E1159" s="139">
        <f>VLOOKUP(C1159,'Active 1'!C$21:E$973,3,FALSE)</f>
        <v>-21033.022036686205</v>
      </c>
      <c r="F1159" s="16" t="s">
        <v>1907</v>
      </c>
      <c r="G1159" s="12" t="str">
        <f t="shared" si="106"/>
        <v>41261.385</v>
      </c>
      <c r="H1159" s="131">
        <f t="shared" si="107"/>
        <v>-16155</v>
      </c>
      <c r="I1159" s="140" t="s">
        <v>730</v>
      </c>
      <c r="J1159" s="141" t="s">
        <v>731</v>
      </c>
      <c r="K1159" s="140">
        <v>-16155</v>
      </c>
      <c r="L1159" s="140" t="s">
        <v>555</v>
      </c>
      <c r="M1159" s="141" t="s">
        <v>2324</v>
      </c>
      <c r="N1159" s="141"/>
      <c r="O1159" s="142" t="s">
        <v>2584</v>
      </c>
      <c r="P1159" s="143" t="s">
        <v>546</v>
      </c>
    </row>
    <row r="1160" spans="1:16" ht="13.5" thickBot="1" x14ac:dyDescent="0.25">
      <c r="A1160" s="131" t="str">
        <f t="shared" si="102"/>
        <v> SCA 18.47 </v>
      </c>
      <c r="B1160" s="16" t="str">
        <f t="shared" si="103"/>
        <v>I</v>
      </c>
      <c r="C1160" s="131">
        <f t="shared" si="104"/>
        <v>41261.387499999997</v>
      </c>
      <c r="D1160" s="12" t="str">
        <f t="shared" si="105"/>
        <v>vis</v>
      </c>
      <c r="E1160" s="139">
        <f>VLOOKUP(C1160,'Active 1'!C$21:E$973,3,FALSE)</f>
        <v>-21033.018061671566</v>
      </c>
      <c r="F1160" s="16" t="s">
        <v>1907</v>
      </c>
      <c r="G1160" s="12" t="str">
        <f t="shared" si="106"/>
        <v>41261.3875</v>
      </c>
      <c r="H1160" s="131">
        <f t="shared" si="107"/>
        <v>-16155</v>
      </c>
      <c r="I1160" s="140" t="s">
        <v>732</v>
      </c>
      <c r="J1160" s="141" t="s">
        <v>733</v>
      </c>
      <c r="K1160" s="140">
        <v>-16155</v>
      </c>
      <c r="L1160" s="140" t="s">
        <v>734</v>
      </c>
      <c r="M1160" s="141" t="s">
        <v>2477</v>
      </c>
      <c r="N1160" s="141" t="s">
        <v>2478</v>
      </c>
      <c r="O1160" s="142" t="s">
        <v>735</v>
      </c>
      <c r="P1160" s="142" t="s">
        <v>714</v>
      </c>
    </row>
    <row r="1161" spans="1:16" ht="13.5" thickBot="1" x14ac:dyDescent="0.25">
      <c r="A1161" s="131" t="str">
        <f t="shared" si="102"/>
        <v> MVS 6.65 </v>
      </c>
      <c r="B1161" s="16" t="str">
        <f t="shared" si="103"/>
        <v>I</v>
      </c>
      <c r="C1161" s="131">
        <f t="shared" si="104"/>
        <v>41300.385000000002</v>
      </c>
      <c r="D1161" s="12" t="str">
        <f t="shared" si="105"/>
        <v>vis</v>
      </c>
      <c r="E1161" s="139">
        <f>VLOOKUP(C1161,'Active 1'!C$21:E$973,3,FALSE)</f>
        <v>-20971.011808178511</v>
      </c>
      <c r="F1161" s="16" t="s">
        <v>1907</v>
      </c>
      <c r="G1161" s="12" t="str">
        <f t="shared" si="106"/>
        <v>41300.385</v>
      </c>
      <c r="H1161" s="131">
        <f t="shared" si="107"/>
        <v>-16093</v>
      </c>
      <c r="I1161" s="140" t="s">
        <v>741</v>
      </c>
      <c r="J1161" s="141" t="s">
        <v>742</v>
      </c>
      <c r="K1161" s="140">
        <v>-16093</v>
      </c>
      <c r="L1161" s="140" t="s">
        <v>691</v>
      </c>
      <c r="M1161" s="141" t="s">
        <v>2320</v>
      </c>
      <c r="N1161" s="141"/>
      <c r="O1161" s="142" t="s">
        <v>232</v>
      </c>
      <c r="P1161" s="142" t="s">
        <v>743</v>
      </c>
    </row>
    <row r="1162" spans="1:16" ht="13.5" thickBot="1" x14ac:dyDescent="0.25">
      <c r="A1162" s="131" t="str">
        <f t="shared" si="102"/>
        <v> AVSJ 5.29 </v>
      </c>
      <c r="B1162" s="16" t="str">
        <f t="shared" si="103"/>
        <v>I</v>
      </c>
      <c r="C1162" s="131">
        <f t="shared" si="104"/>
        <v>41308.572</v>
      </c>
      <c r="D1162" s="12" t="str">
        <f t="shared" si="105"/>
        <v>vis</v>
      </c>
      <c r="E1162" s="139">
        <f>VLOOKUP(C1162,'Active 1'!C$21:E$973,3,FALSE)</f>
        <v>-20957.994430209477</v>
      </c>
      <c r="F1162" s="16" t="s">
        <v>1907</v>
      </c>
      <c r="G1162" s="12" t="str">
        <f t="shared" si="106"/>
        <v>41308.572</v>
      </c>
      <c r="H1162" s="131">
        <f t="shared" si="107"/>
        <v>-16080</v>
      </c>
      <c r="I1162" s="140" t="s">
        <v>744</v>
      </c>
      <c r="J1162" s="141" t="s">
        <v>745</v>
      </c>
      <c r="K1162" s="140">
        <v>-16080</v>
      </c>
      <c r="L1162" s="140" t="s">
        <v>707</v>
      </c>
      <c r="M1162" s="141" t="s">
        <v>2324</v>
      </c>
      <c r="N1162" s="141"/>
      <c r="O1162" s="142" t="s">
        <v>746</v>
      </c>
      <c r="P1162" s="142" t="s">
        <v>702</v>
      </c>
    </row>
    <row r="1163" spans="1:16" ht="13.5" thickBot="1" x14ac:dyDescent="0.25">
      <c r="A1163" s="131" t="str">
        <f t="shared" ref="A1163:A1226" si="108">P1163</f>
        <v> AVSJ 5.29 </v>
      </c>
      <c r="B1163" s="16" t="str">
        <f t="shared" ref="B1163:B1226" si="109">IF(H1163=INT(H1163),"I","II")</f>
        <v>I</v>
      </c>
      <c r="C1163" s="131">
        <f t="shared" ref="C1163:C1226" si="110">1*G1163</f>
        <v>41318.622000000003</v>
      </c>
      <c r="D1163" s="12" t="str">
        <f t="shared" ref="D1163:D1226" si="111">VLOOKUP(F1163,I$1:J$5,2,FALSE)</f>
        <v>vis</v>
      </c>
      <c r="E1163" s="139">
        <f>VLOOKUP(C1163,'Active 1'!C$21:E$973,3,FALSE)</f>
        <v>-20942.014871324798</v>
      </c>
      <c r="F1163" s="16" t="s">
        <v>1907</v>
      </c>
      <c r="G1163" s="12" t="str">
        <f t="shared" ref="G1163:G1226" si="112">MID(I1163,3,LEN(I1163)-3)</f>
        <v>41318.622</v>
      </c>
      <c r="H1163" s="131">
        <f t="shared" ref="H1163:H1226" si="113">1*K1163</f>
        <v>-16064</v>
      </c>
      <c r="I1163" s="140" t="s">
        <v>747</v>
      </c>
      <c r="J1163" s="141" t="s">
        <v>748</v>
      </c>
      <c r="K1163" s="140">
        <v>-16064</v>
      </c>
      <c r="L1163" s="140" t="s">
        <v>646</v>
      </c>
      <c r="M1163" s="141" t="s">
        <v>2324</v>
      </c>
      <c r="N1163" s="141"/>
      <c r="O1163" s="142" t="s">
        <v>621</v>
      </c>
      <c r="P1163" s="142" t="s">
        <v>702</v>
      </c>
    </row>
    <row r="1164" spans="1:16" ht="13.5" thickBot="1" x14ac:dyDescent="0.25">
      <c r="A1164" s="131" t="str">
        <f t="shared" si="108"/>
        <v> AVSJ 5.29 </v>
      </c>
      <c r="B1164" s="16" t="str">
        <f t="shared" si="109"/>
        <v>I</v>
      </c>
      <c r="C1164" s="131">
        <f t="shared" si="110"/>
        <v>41564.53</v>
      </c>
      <c r="D1164" s="12" t="str">
        <f t="shared" si="111"/>
        <v>vis</v>
      </c>
      <c r="E1164" s="139">
        <f>VLOOKUP(C1164,'Active 1'!C$21:E$973,3,FALSE)</f>
        <v>-20551.019710507637</v>
      </c>
      <c r="F1164" s="16" t="s">
        <v>1907</v>
      </c>
      <c r="G1164" s="12" t="str">
        <f t="shared" si="112"/>
        <v>41564.530</v>
      </c>
      <c r="H1164" s="131">
        <f t="shared" si="113"/>
        <v>-15673</v>
      </c>
      <c r="I1164" s="140" t="s">
        <v>767</v>
      </c>
      <c r="J1164" s="141" t="s">
        <v>768</v>
      </c>
      <c r="K1164" s="140">
        <v>-15673</v>
      </c>
      <c r="L1164" s="140" t="s">
        <v>769</v>
      </c>
      <c r="M1164" s="141" t="s">
        <v>2324</v>
      </c>
      <c r="N1164" s="141"/>
      <c r="O1164" s="142" t="s">
        <v>132</v>
      </c>
      <c r="P1164" s="142" t="s">
        <v>702</v>
      </c>
    </row>
    <row r="1165" spans="1:16" ht="13.5" thickBot="1" x14ac:dyDescent="0.25">
      <c r="A1165" s="131" t="str">
        <f t="shared" si="108"/>
        <v>BAVM 26 </v>
      </c>
      <c r="B1165" s="16" t="str">
        <f t="shared" si="109"/>
        <v>I</v>
      </c>
      <c r="C1165" s="131">
        <f t="shared" si="110"/>
        <v>41566.413999999997</v>
      </c>
      <c r="D1165" s="12" t="str">
        <f t="shared" si="111"/>
        <v>vis</v>
      </c>
      <c r="E1165" s="139">
        <f>VLOOKUP(C1165,'Active 1'!C$21:E$973,3,FALSE)</f>
        <v>-20548.024139468962</v>
      </c>
      <c r="F1165" s="16" t="s">
        <v>1907</v>
      </c>
      <c r="G1165" s="12" t="str">
        <f t="shared" si="112"/>
        <v>41566.414</v>
      </c>
      <c r="H1165" s="131">
        <f t="shared" si="113"/>
        <v>-15670</v>
      </c>
      <c r="I1165" s="140" t="s">
        <v>770</v>
      </c>
      <c r="J1165" s="141" t="s">
        <v>771</v>
      </c>
      <c r="K1165" s="140">
        <v>-15670</v>
      </c>
      <c r="L1165" s="140" t="s">
        <v>580</v>
      </c>
      <c r="M1165" s="141" t="s">
        <v>2324</v>
      </c>
      <c r="N1165" s="141"/>
      <c r="O1165" s="142" t="s">
        <v>2584</v>
      </c>
      <c r="P1165" s="143" t="s">
        <v>587</v>
      </c>
    </row>
    <row r="1166" spans="1:16" ht="13.5" thickBot="1" x14ac:dyDescent="0.25">
      <c r="A1166" s="131" t="str">
        <f t="shared" si="108"/>
        <v> BRNO 20 </v>
      </c>
      <c r="B1166" s="16" t="str">
        <f t="shared" si="109"/>
        <v>I</v>
      </c>
      <c r="C1166" s="131">
        <f t="shared" si="110"/>
        <v>41569.57</v>
      </c>
      <c r="D1166" s="12" t="str">
        <f t="shared" si="111"/>
        <v>vis</v>
      </c>
      <c r="E1166" s="139">
        <f>VLOOKUP(C1166,'Active 1'!C$21:E$973,3,FALSE)</f>
        <v>-20543.006080977411</v>
      </c>
      <c r="F1166" s="16" t="s">
        <v>1907</v>
      </c>
      <c r="G1166" s="12" t="str">
        <f t="shared" si="112"/>
        <v>41569.570</v>
      </c>
      <c r="H1166" s="131">
        <f t="shared" si="113"/>
        <v>-15665</v>
      </c>
      <c r="I1166" s="140" t="s">
        <v>774</v>
      </c>
      <c r="J1166" s="141" t="s">
        <v>775</v>
      </c>
      <c r="K1166" s="140">
        <v>-15665</v>
      </c>
      <c r="L1166" s="140" t="s">
        <v>776</v>
      </c>
      <c r="M1166" s="141" t="s">
        <v>2324</v>
      </c>
      <c r="N1166" s="141"/>
      <c r="O1166" s="142" t="s">
        <v>777</v>
      </c>
      <c r="P1166" s="142" t="s">
        <v>778</v>
      </c>
    </row>
    <row r="1167" spans="1:16" ht="13.5" thickBot="1" x14ac:dyDescent="0.25">
      <c r="A1167" s="131" t="str">
        <f t="shared" si="108"/>
        <v>BAVM 26 </v>
      </c>
      <c r="B1167" s="16" t="str">
        <f t="shared" si="109"/>
        <v>I</v>
      </c>
      <c r="C1167" s="131">
        <f t="shared" si="110"/>
        <v>41576.476000000002</v>
      </c>
      <c r="D1167" s="12" t="str">
        <f t="shared" si="111"/>
        <v>vis</v>
      </c>
      <c r="E1167" s="139">
        <f>VLOOKUP(C1167,'Active 1'!C$21:E$973,3,FALSE)</f>
        <v>-20532.02550051397</v>
      </c>
      <c r="F1167" s="16" t="s">
        <v>1907</v>
      </c>
      <c r="G1167" s="12" t="str">
        <f t="shared" si="112"/>
        <v>41576.476</v>
      </c>
      <c r="H1167" s="131">
        <f t="shared" si="113"/>
        <v>-15654</v>
      </c>
      <c r="I1167" s="140" t="s">
        <v>781</v>
      </c>
      <c r="J1167" s="141" t="s">
        <v>782</v>
      </c>
      <c r="K1167" s="140">
        <v>-15654</v>
      </c>
      <c r="L1167" s="140" t="s">
        <v>580</v>
      </c>
      <c r="M1167" s="141" t="s">
        <v>2324</v>
      </c>
      <c r="N1167" s="141"/>
      <c r="O1167" s="142" t="s">
        <v>2584</v>
      </c>
      <c r="P1167" s="143" t="s">
        <v>587</v>
      </c>
    </row>
    <row r="1168" spans="1:16" ht="13.5" thickBot="1" x14ac:dyDescent="0.25">
      <c r="A1168" s="131" t="str">
        <f t="shared" si="108"/>
        <v> AVSJ 5.29 </v>
      </c>
      <c r="B1168" s="16" t="str">
        <f t="shared" si="109"/>
        <v>I</v>
      </c>
      <c r="C1168" s="131">
        <f t="shared" si="110"/>
        <v>41595.345999999998</v>
      </c>
      <c r="D1168" s="12" t="str">
        <f t="shared" si="111"/>
        <v>vis</v>
      </c>
      <c r="E1168" s="139" t="e">
        <f>VLOOKUP(C1168,'Active 1'!C$21:E$973,3,FALSE)</f>
        <v>#N/A</v>
      </c>
      <c r="F1168" s="16" t="s">
        <v>1907</v>
      </c>
      <c r="G1168" s="12" t="str">
        <f t="shared" si="112"/>
        <v>41595.346</v>
      </c>
      <c r="H1168" s="131">
        <f t="shared" si="113"/>
        <v>-15624</v>
      </c>
      <c r="I1168" s="140" t="s">
        <v>791</v>
      </c>
      <c r="J1168" s="141" t="s">
        <v>792</v>
      </c>
      <c r="K1168" s="140">
        <v>-15624</v>
      </c>
      <c r="L1168" s="140" t="s">
        <v>598</v>
      </c>
      <c r="M1168" s="141" t="s">
        <v>2324</v>
      </c>
      <c r="N1168" s="141"/>
      <c r="O1168" s="142" t="s">
        <v>132</v>
      </c>
      <c r="P1168" s="142" t="s">
        <v>702</v>
      </c>
    </row>
    <row r="1169" spans="1:16" ht="13.5" thickBot="1" x14ac:dyDescent="0.25">
      <c r="A1169" s="131" t="str">
        <f t="shared" si="108"/>
        <v> MVS 6.65 </v>
      </c>
      <c r="B1169" s="16" t="str">
        <f t="shared" si="109"/>
        <v>I</v>
      </c>
      <c r="C1169" s="131">
        <f t="shared" si="110"/>
        <v>41605.411999999997</v>
      </c>
      <c r="D1169" s="12" t="str">
        <f t="shared" si="111"/>
        <v>vis</v>
      </c>
      <c r="E1169" s="139">
        <f>VLOOKUP(C1169,'Active 1'!C$21:E$973,3,FALSE)</f>
        <v>-20486.01709097299</v>
      </c>
      <c r="F1169" s="16" t="s">
        <v>1907</v>
      </c>
      <c r="G1169" s="12" t="str">
        <f t="shared" si="112"/>
        <v>41605.412</v>
      </c>
      <c r="H1169" s="131">
        <f t="shared" si="113"/>
        <v>-15608</v>
      </c>
      <c r="I1169" s="140" t="s">
        <v>805</v>
      </c>
      <c r="J1169" s="141" t="s">
        <v>806</v>
      </c>
      <c r="K1169" s="140">
        <v>-15608</v>
      </c>
      <c r="L1169" s="140" t="s">
        <v>691</v>
      </c>
      <c r="M1169" s="141" t="s">
        <v>2320</v>
      </c>
      <c r="N1169" s="141"/>
      <c r="O1169" s="142" t="s">
        <v>232</v>
      </c>
      <c r="P1169" s="142" t="s">
        <v>743</v>
      </c>
    </row>
    <row r="1170" spans="1:16" ht="13.5" thickBot="1" x14ac:dyDescent="0.25">
      <c r="A1170" s="131" t="str">
        <f t="shared" si="108"/>
        <v> AVSJ 5.29 </v>
      </c>
      <c r="B1170" s="16" t="str">
        <f t="shared" si="109"/>
        <v>I</v>
      </c>
      <c r="C1170" s="131">
        <f t="shared" si="110"/>
        <v>41624.279000000002</v>
      </c>
      <c r="D1170" s="12" t="str">
        <f t="shared" si="111"/>
        <v>vis</v>
      </c>
      <c r="E1170" s="139">
        <f>VLOOKUP(C1170,'Active 1'!C$21:E$973,3,FALSE)</f>
        <v>-20456.01845042799</v>
      </c>
      <c r="F1170" s="16" t="s">
        <v>1907</v>
      </c>
      <c r="G1170" s="12" t="str">
        <f t="shared" si="112"/>
        <v>41624.279</v>
      </c>
      <c r="H1170" s="131">
        <f t="shared" si="113"/>
        <v>-15578</v>
      </c>
      <c r="I1170" s="140" t="s">
        <v>812</v>
      </c>
      <c r="J1170" s="141" t="s">
        <v>813</v>
      </c>
      <c r="K1170" s="140">
        <v>-15578</v>
      </c>
      <c r="L1170" s="140" t="s">
        <v>691</v>
      </c>
      <c r="M1170" s="141" t="s">
        <v>2324</v>
      </c>
      <c r="N1170" s="141"/>
      <c r="O1170" s="142" t="s">
        <v>132</v>
      </c>
      <c r="P1170" s="142" t="s">
        <v>702</v>
      </c>
    </row>
    <row r="1171" spans="1:16" ht="13.5" thickBot="1" x14ac:dyDescent="0.25">
      <c r="A1171" s="131" t="str">
        <f t="shared" si="108"/>
        <v> MVS 6.65 </v>
      </c>
      <c r="B1171" s="16" t="str">
        <f t="shared" si="109"/>
        <v>I</v>
      </c>
      <c r="C1171" s="131">
        <f t="shared" si="110"/>
        <v>41717.372000000003</v>
      </c>
      <c r="D1171" s="12" t="str">
        <f t="shared" si="111"/>
        <v>vis</v>
      </c>
      <c r="E1171" s="139">
        <f>VLOOKUP(C1171,'Active 1'!C$21:E$973,3,FALSE)</f>
        <v>-20308.000034980127</v>
      </c>
      <c r="F1171" s="16" t="s">
        <v>1907</v>
      </c>
      <c r="G1171" s="12" t="str">
        <f t="shared" si="112"/>
        <v>41717.372</v>
      </c>
      <c r="H1171" s="131">
        <f t="shared" si="113"/>
        <v>-15430</v>
      </c>
      <c r="I1171" s="140" t="s">
        <v>834</v>
      </c>
      <c r="J1171" s="141" t="s">
        <v>835</v>
      </c>
      <c r="K1171" s="140">
        <v>-15430</v>
      </c>
      <c r="L1171" s="140" t="s">
        <v>836</v>
      </c>
      <c r="M1171" s="141" t="s">
        <v>2320</v>
      </c>
      <c r="N1171" s="141"/>
      <c r="O1171" s="142" t="s">
        <v>232</v>
      </c>
      <c r="P1171" s="142" t="s">
        <v>743</v>
      </c>
    </row>
    <row r="1172" spans="1:16" ht="13.5" thickBot="1" x14ac:dyDescent="0.25">
      <c r="A1172" s="131" t="str">
        <f t="shared" si="108"/>
        <v> BRNO 17 </v>
      </c>
      <c r="B1172" s="16" t="str">
        <f t="shared" si="109"/>
        <v>I</v>
      </c>
      <c r="C1172" s="131">
        <f t="shared" si="110"/>
        <v>41917.372000000003</v>
      </c>
      <c r="D1172" s="12" t="str">
        <f t="shared" si="111"/>
        <v>vis</v>
      </c>
      <c r="E1172" s="139">
        <f>VLOOKUP(C1172,'Active 1'!C$21:E$973,3,FALSE)</f>
        <v>-19989.998863145807</v>
      </c>
      <c r="F1172" s="16" t="s">
        <v>1907</v>
      </c>
      <c r="G1172" s="12" t="str">
        <f t="shared" si="112"/>
        <v>41917.372</v>
      </c>
      <c r="H1172" s="131">
        <f t="shared" si="113"/>
        <v>-15112</v>
      </c>
      <c r="I1172" s="140" t="s">
        <v>851</v>
      </c>
      <c r="J1172" s="141" t="s">
        <v>852</v>
      </c>
      <c r="K1172" s="140">
        <v>-15112</v>
      </c>
      <c r="L1172" s="140" t="s">
        <v>853</v>
      </c>
      <c r="M1172" s="141" t="s">
        <v>2324</v>
      </c>
      <c r="N1172" s="141"/>
      <c r="O1172" s="142" t="s">
        <v>854</v>
      </c>
      <c r="P1172" s="142" t="s">
        <v>855</v>
      </c>
    </row>
    <row r="1173" spans="1:16" ht="13.5" thickBot="1" x14ac:dyDescent="0.25">
      <c r="A1173" s="131" t="str">
        <f t="shared" si="108"/>
        <v> BRNO 17 </v>
      </c>
      <c r="B1173" s="16" t="str">
        <f t="shared" si="109"/>
        <v>I</v>
      </c>
      <c r="C1173" s="131">
        <f t="shared" si="110"/>
        <v>41922.39</v>
      </c>
      <c r="D1173" s="12" t="str">
        <f t="shared" si="111"/>
        <v>vis</v>
      </c>
      <c r="E1173" s="139">
        <f>VLOOKUP(C1173,'Active 1'!C$21:E$973,3,FALSE)</f>
        <v>-19982.02021374449</v>
      </c>
      <c r="F1173" s="16" t="s">
        <v>1907</v>
      </c>
      <c r="G1173" s="12" t="str">
        <f t="shared" si="112"/>
        <v>41922.390</v>
      </c>
      <c r="H1173" s="131">
        <f t="shared" si="113"/>
        <v>-15104</v>
      </c>
      <c r="I1173" s="140" t="s">
        <v>856</v>
      </c>
      <c r="J1173" s="141" t="s">
        <v>857</v>
      </c>
      <c r="K1173" s="140">
        <v>-15104</v>
      </c>
      <c r="L1173" s="140" t="s">
        <v>756</v>
      </c>
      <c r="M1173" s="141" t="s">
        <v>2324</v>
      </c>
      <c r="N1173" s="141"/>
      <c r="O1173" s="142" t="s">
        <v>858</v>
      </c>
      <c r="P1173" s="142" t="s">
        <v>855</v>
      </c>
    </row>
    <row r="1174" spans="1:16" ht="13.5" thickBot="1" x14ac:dyDescent="0.25">
      <c r="A1174" s="131" t="str">
        <f t="shared" si="108"/>
        <v> BRNO 17 </v>
      </c>
      <c r="B1174" s="16" t="str">
        <f t="shared" si="109"/>
        <v>I</v>
      </c>
      <c r="C1174" s="131">
        <f t="shared" si="110"/>
        <v>41922.406000000003</v>
      </c>
      <c r="D1174" s="12" t="str">
        <f t="shared" si="111"/>
        <v>vis</v>
      </c>
      <c r="E1174" s="139">
        <f>VLOOKUP(C1174,'Active 1'!C$21:E$973,3,FALSE)</f>
        <v>-19981.994773650738</v>
      </c>
      <c r="F1174" s="16" t="s">
        <v>1907</v>
      </c>
      <c r="G1174" s="12" t="str">
        <f t="shared" si="112"/>
        <v>41922.406</v>
      </c>
      <c r="H1174" s="131">
        <f t="shared" si="113"/>
        <v>-15104</v>
      </c>
      <c r="I1174" s="140" t="s">
        <v>859</v>
      </c>
      <c r="J1174" s="141" t="s">
        <v>860</v>
      </c>
      <c r="K1174" s="140">
        <v>-15104</v>
      </c>
      <c r="L1174" s="140" t="s">
        <v>861</v>
      </c>
      <c r="M1174" s="141" t="s">
        <v>2324</v>
      </c>
      <c r="N1174" s="141"/>
      <c r="O1174" s="142" t="s">
        <v>854</v>
      </c>
      <c r="P1174" s="142" t="s">
        <v>855</v>
      </c>
    </row>
    <row r="1175" spans="1:16" ht="13.5" thickBot="1" x14ac:dyDescent="0.25">
      <c r="A1175" s="131" t="str">
        <f t="shared" si="108"/>
        <v> PZ 21.594 </v>
      </c>
      <c r="B1175" s="16" t="str">
        <f t="shared" si="109"/>
        <v>I</v>
      </c>
      <c r="C1175" s="131">
        <f t="shared" si="110"/>
        <v>41932.4545</v>
      </c>
      <c r="D1175" s="12" t="str">
        <f t="shared" si="111"/>
        <v>vis</v>
      </c>
      <c r="E1175" s="139">
        <f>VLOOKUP(C1175,'Active 1'!C$21:E$973,3,FALSE)</f>
        <v>-19966.017599774859</v>
      </c>
      <c r="F1175" s="16" t="s">
        <v>1907</v>
      </c>
      <c r="G1175" s="12" t="str">
        <f t="shared" si="112"/>
        <v>41932.4545</v>
      </c>
      <c r="H1175" s="131">
        <f t="shared" si="113"/>
        <v>-15088</v>
      </c>
      <c r="I1175" s="140" t="s">
        <v>865</v>
      </c>
      <c r="J1175" s="141" t="s">
        <v>866</v>
      </c>
      <c r="K1175" s="140">
        <v>-15088</v>
      </c>
      <c r="L1175" s="140" t="s">
        <v>867</v>
      </c>
      <c r="M1175" s="141" t="s">
        <v>2477</v>
      </c>
      <c r="N1175" s="141" t="s">
        <v>2478</v>
      </c>
      <c r="O1175" s="142" t="s">
        <v>868</v>
      </c>
      <c r="P1175" s="142" t="s">
        <v>869</v>
      </c>
    </row>
    <row r="1176" spans="1:16" ht="13.5" thickBot="1" x14ac:dyDescent="0.25">
      <c r="A1176" s="131" t="str">
        <f t="shared" si="108"/>
        <v> PZ 21.594 </v>
      </c>
      <c r="B1176" s="16" t="str">
        <f t="shared" si="109"/>
        <v>I</v>
      </c>
      <c r="C1176" s="131">
        <f t="shared" si="110"/>
        <v>41947.549400000004</v>
      </c>
      <c r="D1176" s="12" t="str">
        <f t="shared" si="111"/>
        <v>vis</v>
      </c>
      <c r="E1176" s="139">
        <f>VLOOKUP(C1176,'Active 1'!C$21:E$973,3,FALSE)</f>
        <v>-19942.016620331244</v>
      </c>
      <c r="F1176" s="16" t="s">
        <v>1907</v>
      </c>
      <c r="G1176" s="12" t="str">
        <f t="shared" si="112"/>
        <v>41947.5494</v>
      </c>
      <c r="H1176" s="131">
        <f t="shared" si="113"/>
        <v>-15064</v>
      </c>
      <c r="I1176" s="140" t="s">
        <v>875</v>
      </c>
      <c r="J1176" s="141" t="s">
        <v>876</v>
      </c>
      <c r="K1176" s="140">
        <v>-15064</v>
      </c>
      <c r="L1176" s="140" t="s">
        <v>877</v>
      </c>
      <c r="M1176" s="141" t="s">
        <v>2477</v>
      </c>
      <c r="N1176" s="141" t="s">
        <v>2478</v>
      </c>
      <c r="O1176" s="142" t="s">
        <v>868</v>
      </c>
      <c r="P1176" s="142" t="s">
        <v>869</v>
      </c>
    </row>
    <row r="1177" spans="1:16" ht="13.5" thickBot="1" x14ac:dyDescent="0.25">
      <c r="A1177" s="131" t="str">
        <f t="shared" si="108"/>
        <v> PZ 21.594 </v>
      </c>
      <c r="B1177" s="16" t="str">
        <f t="shared" si="109"/>
        <v>I</v>
      </c>
      <c r="C1177" s="131">
        <f t="shared" si="110"/>
        <v>41952.579700000002</v>
      </c>
      <c r="D1177" s="12" t="str">
        <f t="shared" si="111"/>
        <v>vis</v>
      </c>
      <c r="E1177" s="139">
        <f>VLOOKUP(C1177,'Active 1'!C$21:E$973,3,FALSE)</f>
        <v>-19934.018413857855</v>
      </c>
      <c r="F1177" s="16" t="s">
        <v>1907</v>
      </c>
      <c r="G1177" s="12" t="str">
        <f t="shared" si="112"/>
        <v>41952.5797</v>
      </c>
      <c r="H1177" s="131">
        <f t="shared" si="113"/>
        <v>-15056</v>
      </c>
      <c r="I1177" s="140" t="s">
        <v>878</v>
      </c>
      <c r="J1177" s="141" t="s">
        <v>879</v>
      </c>
      <c r="K1177" s="140">
        <v>-15056</v>
      </c>
      <c r="L1177" s="140" t="s">
        <v>880</v>
      </c>
      <c r="M1177" s="141" t="s">
        <v>2477</v>
      </c>
      <c r="N1177" s="141" t="s">
        <v>2478</v>
      </c>
      <c r="O1177" s="142" t="s">
        <v>868</v>
      </c>
      <c r="P1177" s="142" t="s">
        <v>869</v>
      </c>
    </row>
    <row r="1178" spans="1:16" ht="13.5" thickBot="1" x14ac:dyDescent="0.25">
      <c r="A1178" s="131" t="str">
        <f t="shared" si="108"/>
        <v> PZ 21.594 </v>
      </c>
      <c r="B1178" s="16" t="str">
        <f t="shared" si="109"/>
        <v>I</v>
      </c>
      <c r="C1178" s="131">
        <f t="shared" si="110"/>
        <v>41956.354099999997</v>
      </c>
      <c r="D1178" s="12" t="str">
        <f t="shared" si="111"/>
        <v>vis</v>
      </c>
      <c r="E1178" s="139">
        <f>VLOOKUP(C1178,'Active 1'!C$21:E$973,3,FALSE)</f>
        <v>-19928.017095743005</v>
      </c>
      <c r="F1178" s="16" t="s">
        <v>1907</v>
      </c>
      <c r="G1178" s="12" t="str">
        <f t="shared" si="112"/>
        <v>41956.3541</v>
      </c>
      <c r="H1178" s="131">
        <f t="shared" si="113"/>
        <v>-15050</v>
      </c>
      <c r="I1178" s="140" t="s">
        <v>881</v>
      </c>
      <c r="J1178" s="141" t="s">
        <v>882</v>
      </c>
      <c r="K1178" s="140">
        <v>-15050</v>
      </c>
      <c r="L1178" s="140" t="s">
        <v>883</v>
      </c>
      <c r="M1178" s="141" t="s">
        <v>2477</v>
      </c>
      <c r="N1178" s="141" t="s">
        <v>2478</v>
      </c>
      <c r="O1178" s="142" t="s">
        <v>868</v>
      </c>
      <c r="P1178" s="142" t="s">
        <v>869</v>
      </c>
    </row>
    <row r="1179" spans="1:16" ht="13.5" thickBot="1" x14ac:dyDescent="0.25">
      <c r="A1179" s="131" t="str">
        <f t="shared" si="108"/>
        <v> BRNO 17 </v>
      </c>
      <c r="B1179" s="16" t="str">
        <f t="shared" si="109"/>
        <v>I</v>
      </c>
      <c r="C1179" s="131">
        <f t="shared" si="110"/>
        <v>41983.389000000003</v>
      </c>
      <c r="D1179" s="12" t="str">
        <f t="shared" si="111"/>
        <v>vis</v>
      </c>
      <c r="E1179" s="139">
        <f>VLOOKUP(C1179,'Active 1'!C$21:E$973,3,FALSE)</f>
        <v>-19885.031446340879</v>
      </c>
      <c r="F1179" s="16" t="s">
        <v>1907</v>
      </c>
      <c r="G1179" s="12" t="str">
        <f t="shared" si="112"/>
        <v>41983.389</v>
      </c>
      <c r="H1179" s="131">
        <f t="shared" si="113"/>
        <v>-15007</v>
      </c>
      <c r="I1179" s="140" t="s">
        <v>886</v>
      </c>
      <c r="J1179" s="141" t="s">
        <v>887</v>
      </c>
      <c r="K1179" s="140">
        <v>-15007</v>
      </c>
      <c r="L1179" s="140" t="s">
        <v>580</v>
      </c>
      <c r="M1179" s="141" t="s">
        <v>2324</v>
      </c>
      <c r="N1179" s="141"/>
      <c r="O1179" s="142" t="s">
        <v>888</v>
      </c>
      <c r="P1179" s="142" t="s">
        <v>855</v>
      </c>
    </row>
    <row r="1180" spans="1:16" ht="13.5" thickBot="1" x14ac:dyDescent="0.25">
      <c r="A1180" s="131" t="str">
        <f t="shared" si="108"/>
        <v> AVSJ 5.84 </v>
      </c>
      <c r="B1180" s="16" t="str">
        <f t="shared" si="109"/>
        <v>I</v>
      </c>
      <c r="C1180" s="131">
        <f t="shared" si="110"/>
        <v>41986.538999999997</v>
      </c>
      <c r="D1180" s="12" t="str">
        <f t="shared" si="111"/>
        <v>vis</v>
      </c>
      <c r="E1180" s="139">
        <f>VLOOKUP(C1180,'Active 1'!C$21:E$973,3,FALSE)</f>
        <v>-19880.022927884496</v>
      </c>
      <c r="F1180" s="16" t="s">
        <v>1907</v>
      </c>
      <c r="G1180" s="12" t="str">
        <f t="shared" si="112"/>
        <v>41986.539</v>
      </c>
      <c r="H1180" s="131">
        <f t="shared" si="113"/>
        <v>-15002</v>
      </c>
      <c r="I1180" s="140" t="s">
        <v>889</v>
      </c>
      <c r="J1180" s="141" t="s">
        <v>890</v>
      </c>
      <c r="K1180" s="140">
        <v>-15002</v>
      </c>
      <c r="L1180" s="140" t="s">
        <v>468</v>
      </c>
      <c r="M1180" s="141" t="s">
        <v>2324</v>
      </c>
      <c r="N1180" s="141"/>
      <c r="O1180" s="142" t="s">
        <v>891</v>
      </c>
      <c r="P1180" s="142" t="s">
        <v>892</v>
      </c>
    </row>
    <row r="1181" spans="1:16" ht="13.5" thickBot="1" x14ac:dyDescent="0.25">
      <c r="A1181" s="131" t="str">
        <f t="shared" si="108"/>
        <v> AVSJ 5.84 </v>
      </c>
      <c r="B1181" s="16" t="str">
        <f t="shared" si="109"/>
        <v>I</v>
      </c>
      <c r="C1181" s="131">
        <f t="shared" si="110"/>
        <v>41986.544999999998</v>
      </c>
      <c r="D1181" s="12" t="str">
        <f t="shared" si="111"/>
        <v>vis</v>
      </c>
      <c r="E1181" s="139">
        <f>VLOOKUP(C1181,'Active 1'!C$21:E$973,3,FALSE)</f>
        <v>-19880.01338784934</v>
      </c>
      <c r="F1181" s="16" t="s">
        <v>1907</v>
      </c>
      <c r="G1181" s="12" t="str">
        <f t="shared" si="112"/>
        <v>41986.545</v>
      </c>
      <c r="H1181" s="131">
        <f t="shared" si="113"/>
        <v>-15002</v>
      </c>
      <c r="I1181" s="140" t="s">
        <v>893</v>
      </c>
      <c r="J1181" s="141" t="s">
        <v>894</v>
      </c>
      <c r="K1181" s="140">
        <v>-15002</v>
      </c>
      <c r="L1181" s="140" t="s">
        <v>776</v>
      </c>
      <c r="M1181" s="141" t="s">
        <v>2324</v>
      </c>
      <c r="N1181" s="141"/>
      <c r="O1181" s="142" t="s">
        <v>895</v>
      </c>
      <c r="P1181" s="142" t="s">
        <v>892</v>
      </c>
    </row>
    <row r="1182" spans="1:16" ht="13.5" thickBot="1" x14ac:dyDescent="0.25">
      <c r="A1182" s="131" t="str">
        <f t="shared" si="108"/>
        <v> AVSJ 5.84 </v>
      </c>
      <c r="B1182" s="16" t="str">
        <f t="shared" si="109"/>
        <v>I</v>
      </c>
      <c r="C1182" s="131">
        <f t="shared" si="110"/>
        <v>41989.688000000002</v>
      </c>
      <c r="D1182" s="12" t="str">
        <f t="shared" si="111"/>
        <v>vis</v>
      </c>
      <c r="E1182" s="139">
        <f>VLOOKUP(C1182,'Active 1'!C$21:E$973,3,FALSE)</f>
        <v>-19875.015999433959</v>
      </c>
      <c r="F1182" s="16" t="s">
        <v>1907</v>
      </c>
      <c r="G1182" s="12" t="str">
        <f t="shared" si="112"/>
        <v>41989.688</v>
      </c>
      <c r="H1182" s="131">
        <f t="shared" si="113"/>
        <v>-14997</v>
      </c>
      <c r="I1182" s="140" t="s">
        <v>896</v>
      </c>
      <c r="J1182" s="141" t="s">
        <v>897</v>
      </c>
      <c r="K1182" s="140">
        <v>-14997</v>
      </c>
      <c r="L1182" s="140" t="s">
        <v>829</v>
      </c>
      <c r="M1182" s="141" t="s">
        <v>2324</v>
      </c>
      <c r="N1182" s="141"/>
      <c r="O1182" s="142" t="s">
        <v>132</v>
      </c>
      <c r="P1182" s="142" t="s">
        <v>892</v>
      </c>
    </row>
    <row r="1183" spans="1:16" ht="13.5" thickBot="1" x14ac:dyDescent="0.25">
      <c r="A1183" s="131" t="str">
        <f t="shared" si="108"/>
        <v> AVSJ 5.84 </v>
      </c>
      <c r="B1183" s="16" t="str">
        <f t="shared" si="109"/>
        <v>I</v>
      </c>
      <c r="C1183" s="131">
        <f t="shared" si="110"/>
        <v>41991.567999999999</v>
      </c>
      <c r="D1183" s="12" t="str">
        <f t="shared" si="111"/>
        <v>vis</v>
      </c>
      <c r="E1183" s="139">
        <f>VLOOKUP(C1183,'Active 1'!C$21:E$973,3,FALSE)</f>
        <v>-19872.02678841872</v>
      </c>
      <c r="F1183" s="16" t="s">
        <v>1907</v>
      </c>
      <c r="G1183" s="12" t="str">
        <f t="shared" si="112"/>
        <v>41991.568</v>
      </c>
      <c r="H1183" s="131">
        <f t="shared" si="113"/>
        <v>-14994</v>
      </c>
      <c r="I1183" s="140" t="s">
        <v>898</v>
      </c>
      <c r="J1183" s="141" t="s">
        <v>899</v>
      </c>
      <c r="K1183" s="140">
        <v>-14994</v>
      </c>
      <c r="L1183" s="140" t="s">
        <v>769</v>
      </c>
      <c r="M1183" s="141" t="s">
        <v>2324</v>
      </c>
      <c r="N1183" s="141"/>
      <c r="O1183" s="142" t="s">
        <v>895</v>
      </c>
      <c r="P1183" s="142" t="s">
        <v>892</v>
      </c>
    </row>
    <row r="1184" spans="1:16" ht="13.5" thickBot="1" x14ac:dyDescent="0.25">
      <c r="A1184" s="131" t="str">
        <f t="shared" si="108"/>
        <v> AVSJ 5.84 </v>
      </c>
      <c r="B1184" s="16" t="str">
        <f t="shared" si="109"/>
        <v>I</v>
      </c>
      <c r="C1184" s="131">
        <f t="shared" si="110"/>
        <v>41991.572999999997</v>
      </c>
      <c r="D1184" s="12" t="str">
        <f t="shared" si="111"/>
        <v>vis</v>
      </c>
      <c r="E1184" s="139">
        <f>VLOOKUP(C1184,'Active 1'!C$21:E$973,3,FALSE)</f>
        <v>-19872.018838389427</v>
      </c>
      <c r="F1184" s="16" t="s">
        <v>1907</v>
      </c>
      <c r="G1184" s="12" t="str">
        <f t="shared" si="112"/>
        <v>41991.573</v>
      </c>
      <c r="H1184" s="131">
        <f t="shared" si="113"/>
        <v>-14994</v>
      </c>
      <c r="I1184" s="140" t="s">
        <v>900</v>
      </c>
      <c r="J1184" s="141" t="s">
        <v>901</v>
      </c>
      <c r="K1184" s="140">
        <v>-14994</v>
      </c>
      <c r="L1184" s="140" t="s">
        <v>592</v>
      </c>
      <c r="M1184" s="141" t="s">
        <v>2324</v>
      </c>
      <c r="N1184" s="141"/>
      <c r="O1184" s="142" t="s">
        <v>132</v>
      </c>
      <c r="P1184" s="142" t="s">
        <v>892</v>
      </c>
    </row>
    <row r="1185" spans="1:16" ht="13.5" thickBot="1" x14ac:dyDescent="0.25">
      <c r="A1185" s="131" t="str">
        <f t="shared" si="108"/>
        <v> AVSJ 5.84 </v>
      </c>
      <c r="B1185" s="16" t="str">
        <f t="shared" si="109"/>
        <v>I</v>
      </c>
      <c r="C1185" s="131">
        <f t="shared" si="110"/>
        <v>42008.548999999999</v>
      </c>
      <c r="D1185" s="12" t="str">
        <f t="shared" si="111"/>
        <v>vis</v>
      </c>
      <c r="E1185" s="139">
        <f>VLOOKUP(C1185,'Active 1'!C$21:E$973,3,FALSE)</f>
        <v>-19845.026898924127</v>
      </c>
      <c r="F1185" s="16" t="s">
        <v>1907</v>
      </c>
      <c r="G1185" s="12" t="str">
        <f t="shared" si="112"/>
        <v>42008.549</v>
      </c>
      <c r="H1185" s="131">
        <f t="shared" si="113"/>
        <v>-14967</v>
      </c>
      <c r="I1185" s="140" t="s">
        <v>3731</v>
      </c>
      <c r="J1185" s="141" t="s">
        <v>3732</v>
      </c>
      <c r="K1185" s="140">
        <v>-14967</v>
      </c>
      <c r="L1185" s="140" t="s">
        <v>646</v>
      </c>
      <c r="M1185" s="141" t="s">
        <v>2324</v>
      </c>
      <c r="N1185" s="141"/>
      <c r="O1185" s="142" t="s">
        <v>895</v>
      </c>
      <c r="P1185" s="142" t="s">
        <v>892</v>
      </c>
    </row>
    <row r="1186" spans="1:16" ht="13.5" thickBot="1" x14ac:dyDescent="0.25">
      <c r="A1186" s="131" t="str">
        <f t="shared" si="108"/>
        <v> AVSJ 5.84 </v>
      </c>
      <c r="B1186" s="16" t="str">
        <f t="shared" si="109"/>
        <v>I</v>
      </c>
      <c r="C1186" s="131">
        <f t="shared" si="110"/>
        <v>42030.563000000002</v>
      </c>
      <c r="D1186" s="12" t="str">
        <f t="shared" si="111"/>
        <v>vis</v>
      </c>
      <c r="E1186" s="139">
        <f>VLOOKUP(C1186,'Active 1'!C$21:E$973,3,FALSE)</f>
        <v>-19810.024509940318</v>
      </c>
      <c r="F1186" s="16" t="s">
        <v>1907</v>
      </c>
      <c r="G1186" s="12" t="str">
        <f t="shared" si="112"/>
        <v>42030.563</v>
      </c>
      <c r="H1186" s="131">
        <f t="shared" si="113"/>
        <v>-14932</v>
      </c>
      <c r="I1186" s="140" t="s">
        <v>3735</v>
      </c>
      <c r="J1186" s="141" t="s">
        <v>3736</v>
      </c>
      <c r="K1186" s="140">
        <v>-14932</v>
      </c>
      <c r="L1186" s="140" t="s">
        <v>691</v>
      </c>
      <c r="M1186" s="141" t="s">
        <v>2324</v>
      </c>
      <c r="N1186" s="141"/>
      <c r="O1186" s="142" t="s">
        <v>895</v>
      </c>
      <c r="P1186" s="142" t="s">
        <v>892</v>
      </c>
    </row>
    <row r="1187" spans="1:16" ht="13.5" thickBot="1" x14ac:dyDescent="0.25">
      <c r="A1187" s="131" t="str">
        <f t="shared" si="108"/>
        <v> AVSJ 5.84 </v>
      </c>
      <c r="B1187" s="16" t="str">
        <f t="shared" si="109"/>
        <v>I</v>
      </c>
      <c r="C1187" s="131">
        <f t="shared" si="110"/>
        <v>42047.550999999999</v>
      </c>
      <c r="D1187" s="12" t="str">
        <f t="shared" si="111"/>
        <v>vis</v>
      </c>
      <c r="E1187" s="139">
        <f>VLOOKUP(C1187,'Active 1'!C$21:E$973,3,FALSE)</f>
        <v>-19783.013490404715</v>
      </c>
      <c r="F1187" s="16" t="s">
        <v>1907</v>
      </c>
      <c r="G1187" s="12" t="str">
        <f t="shared" si="112"/>
        <v>42047.551</v>
      </c>
      <c r="H1187" s="131">
        <f t="shared" si="113"/>
        <v>-14905</v>
      </c>
      <c r="I1187" s="140" t="s">
        <v>3741</v>
      </c>
      <c r="J1187" s="141" t="s">
        <v>3742</v>
      </c>
      <c r="K1187" s="140">
        <v>-14905</v>
      </c>
      <c r="L1187" s="140" t="s">
        <v>776</v>
      </c>
      <c r="M1187" s="141" t="s">
        <v>2324</v>
      </c>
      <c r="N1187" s="141"/>
      <c r="O1187" s="142" t="s">
        <v>895</v>
      </c>
      <c r="P1187" s="142" t="s">
        <v>892</v>
      </c>
    </row>
    <row r="1188" spans="1:16" ht="13.5" thickBot="1" x14ac:dyDescent="0.25">
      <c r="A1188" s="131" t="str">
        <f t="shared" si="108"/>
        <v> AVSJ 6.1 </v>
      </c>
      <c r="B1188" s="16" t="str">
        <f t="shared" si="109"/>
        <v>I</v>
      </c>
      <c r="C1188" s="131">
        <f t="shared" si="110"/>
        <v>42052.574000000001</v>
      </c>
      <c r="D1188" s="12" t="str">
        <f t="shared" si="111"/>
        <v>vis</v>
      </c>
      <c r="E1188" s="139">
        <f>VLOOKUP(C1188,'Active 1'!C$21:E$973,3,FALSE)</f>
        <v>-19775.026890974095</v>
      </c>
      <c r="F1188" s="16" t="s">
        <v>1907</v>
      </c>
      <c r="G1188" s="12" t="str">
        <f t="shared" si="112"/>
        <v>42052.574</v>
      </c>
      <c r="H1188" s="131">
        <f t="shared" si="113"/>
        <v>-14897</v>
      </c>
      <c r="I1188" s="140" t="s">
        <v>3743</v>
      </c>
      <c r="J1188" s="141" t="s">
        <v>3744</v>
      </c>
      <c r="K1188" s="140">
        <v>-14897</v>
      </c>
      <c r="L1188" s="140" t="s">
        <v>646</v>
      </c>
      <c r="M1188" s="141" t="s">
        <v>2324</v>
      </c>
      <c r="N1188" s="141"/>
      <c r="O1188" s="142" t="s">
        <v>895</v>
      </c>
      <c r="P1188" s="142" t="s">
        <v>3745</v>
      </c>
    </row>
    <row r="1189" spans="1:16" ht="13.5" thickBot="1" x14ac:dyDescent="0.25">
      <c r="A1189" s="131" t="str">
        <f t="shared" si="108"/>
        <v> BRNO 20 </v>
      </c>
      <c r="B1189" s="16" t="str">
        <f t="shared" si="109"/>
        <v>I</v>
      </c>
      <c r="C1189" s="131">
        <f t="shared" si="110"/>
        <v>42276.476000000002</v>
      </c>
      <c r="D1189" s="12" t="str">
        <f t="shared" si="111"/>
        <v>vis</v>
      </c>
      <c r="E1189" s="139">
        <f>VLOOKUP(C1189,'Active 1'!C$21:E$973,3,FALSE)</f>
        <v>-19419.021399093854</v>
      </c>
      <c r="F1189" s="16" t="s">
        <v>1907</v>
      </c>
      <c r="G1189" s="12" t="str">
        <f t="shared" si="112"/>
        <v>42276.476</v>
      </c>
      <c r="H1189" s="131">
        <f t="shared" si="113"/>
        <v>-14541</v>
      </c>
      <c r="I1189" s="140" t="s">
        <v>3758</v>
      </c>
      <c r="J1189" s="141" t="s">
        <v>3759</v>
      </c>
      <c r="K1189" s="140">
        <v>-14541</v>
      </c>
      <c r="L1189" s="140" t="s">
        <v>829</v>
      </c>
      <c r="M1189" s="141" t="s">
        <v>2324</v>
      </c>
      <c r="N1189" s="141"/>
      <c r="O1189" s="142" t="s">
        <v>3760</v>
      </c>
      <c r="P1189" s="142" t="s">
        <v>778</v>
      </c>
    </row>
    <row r="1190" spans="1:16" ht="13.5" thickBot="1" x14ac:dyDescent="0.25">
      <c r="A1190" s="131" t="str">
        <f t="shared" si="108"/>
        <v> BRNO 20 </v>
      </c>
      <c r="B1190" s="16" t="str">
        <f t="shared" si="109"/>
        <v>I</v>
      </c>
      <c r="C1190" s="131">
        <f t="shared" si="110"/>
        <v>42300.383000000002</v>
      </c>
      <c r="D1190" s="12" t="str">
        <f t="shared" si="111"/>
        <v>vis</v>
      </c>
      <c r="E1190" s="139">
        <f>VLOOKUP(C1190,'Active 1'!C$21:E$973,3,FALSE)</f>
        <v>-19381.009129018639</v>
      </c>
      <c r="F1190" s="16" t="s">
        <v>1907</v>
      </c>
      <c r="G1190" s="12" t="str">
        <f t="shared" si="112"/>
        <v>42300.383</v>
      </c>
      <c r="H1190" s="131">
        <f t="shared" si="113"/>
        <v>-14503</v>
      </c>
      <c r="I1190" s="140" t="s">
        <v>957</v>
      </c>
      <c r="J1190" s="141" t="s">
        <v>958</v>
      </c>
      <c r="K1190" s="140">
        <v>-14503</v>
      </c>
      <c r="L1190" s="140" t="s">
        <v>874</v>
      </c>
      <c r="M1190" s="141" t="s">
        <v>2324</v>
      </c>
      <c r="N1190" s="141"/>
      <c r="O1190" s="142" t="s">
        <v>959</v>
      </c>
      <c r="P1190" s="142" t="s">
        <v>778</v>
      </c>
    </row>
    <row r="1191" spans="1:16" ht="13.5" thickBot="1" x14ac:dyDescent="0.25">
      <c r="A1191" s="131" t="str">
        <f t="shared" si="108"/>
        <v> BRNO 20 </v>
      </c>
      <c r="B1191" s="16" t="str">
        <f t="shared" si="109"/>
        <v>I</v>
      </c>
      <c r="C1191" s="131">
        <f t="shared" si="110"/>
        <v>42300.385999999999</v>
      </c>
      <c r="D1191" s="12" t="str">
        <f t="shared" si="111"/>
        <v>vis</v>
      </c>
      <c r="E1191" s="139">
        <f>VLOOKUP(C1191,'Active 1'!C$21:E$973,3,FALSE)</f>
        <v>-19381.004359001068</v>
      </c>
      <c r="F1191" s="16" t="s">
        <v>1907</v>
      </c>
      <c r="G1191" s="12" t="str">
        <f t="shared" si="112"/>
        <v>42300.386</v>
      </c>
      <c r="H1191" s="131">
        <f t="shared" si="113"/>
        <v>-14503</v>
      </c>
      <c r="I1191" s="140" t="s">
        <v>960</v>
      </c>
      <c r="J1191" s="141" t="s">
        <v>961</v>
      </c>
      <c r="K1191" s="140">
        <v>-14503</v>
      </c>
      <c r="L1191" s="140" t="s">
        <v>962</v>
      </c>
      <c r="M1191" s="141" t="s">
        <v>2324</v>
      </c>
      <c r="N1191" s="141"/>
      <c r="O1191" s="142" t="s">
        <v>963</v>
      </c>
      <c r="P1191" s="142" t="s">
        <v>778</v>
      </c>
    </row>
    <row r="1192" spans="1:16" ht="13.5" thickBot="1" x14ac:dyDescent="0.25">
      <c r="A1192" s="131" t="str">
        <f t="shared" si="108"/>
        <v> BRNO 20 </v>
      </c>
      <c r="B1192" s="16" t="str">
        <f t="shared" si="109"/>
        <v>I</v>
      </c>
      <c r="C1192" s="131">
        <f t="shared" si="110"/>
        <v>42307.307999999997</v>
      </c>
      <c r="D1192" s="12" t="str">
        <f t="shared" si="111"/>
        <v>vis</v>
      </c>
      <c r="E1192" s="139">
        <f>VLOOKUP(C1192,'Active 1'!C$21:E$973,3,FALSE)</f>
        <v>-19369.998338443886</v>
      </c>
      <c r="F1192" s="16" t="s">
        <v>1907</v>
      </c>
      <c r="G1192" s="12" t="str">
        <f t="shared" si="112"/>
        <v>42307.308</v>
      </c>
      <c r="H1192" s="131">
        <f t="shared" si="113"/>
        <v>-14492</v>
      </c>
      <c r="I1192" s="140" t="s">
        <v>964</v>
      </c>
      <c r="J1192" s="141" t="s">
        <v>965</v>
      </c>
      <c r="K1192" s="140">
        <v>-14492</v>
      </c>
      <c r="L1192" s="140" t="s">
        <v>966</v>
      </c>
      <c r="M1192" s="141" t="s">
        <v>2324</v>
      </c>
      <c r="N1192" s="141"/>
      <c r="O1192" s="142" t="s">
        <v>364</v>
      </c>
      <c r="P1192" s="142" t="s">
        <v>778</v>
      </c>
    </row>
    <row r="1193" spans="1:16" ht="13.5" thickBot="1" x14ac:dyDescent="0.25">
      <c r="A1193" s="131" t="str">
        <f t="shared" si="108"/>
        <v> AVSJ 6.24 </v>
      </c>
      <c r="B1193" s="16" t="str">
        <f t="shared" si="109"/>
        <v>I</v>
      </c>
      <c r="C1193" s="131">
        <f t="shared" si="110"/>
        <v>42308.555999999997</v>
      </c>
      <c r="D1193" s="12" t="str">
        <f t="shared" si="111"/>
        <v>vis</v>
      </c>
      <c r="E1193" s="139">
        <f>VLOOKUP(C1193,'Active 1'!C$21:E$973,3,FALSE)</f>
        <v>-19368.01401113164</v>
      </c>
      <c r="F1193" s="16" t="s">
        <v>1907</v>
      </c>
      <c r="G1193" s="12" t="str">
        <f t="shared" si="112"/>
        <v>42308.556</v>
      </c>
      <c r="H1193" s="131">
        <f t="shared" si="113"/>
        <v>-14490</v>
      </c>
      <c r="I1193" s="140" t="s">
        <v>967</v>
      </c>
      <c r="J1193" s="141" t="s">
        <v>968</v>
      </c>
      <c r="K1193" s="140">
        <v>-14490</v>
      </c>
      <c r="L1193" s="140" t="s">
        <v>954</v>
      </c>
      <c r="M1193" s="141" t="s">
        <v>2324</v>
      </c>
      <c r="N1193" s="141"/>
      <c r="O1193" s="142" t="s">
        <v>132</v>
      </c>
      <c r="P1193" s="142" t="s">
        <v>969</v>
      </c>
    </row>
    <row r="1194" spans="1:16" ht="13.5" thickBot="1" x14ac:dyDescent="0.25">
      <c r="A1194" s="131" t="str">
        <f t="shared" si="108"/>
        <v> AVSJ 6.24 </v>
      </c>
      <c r="B1194" s="16" t="str">
        <f t="shared" si="109"/>
        <v>I</v>
      </c>
      <c r="C1194" s="131">
        <f t="shared" si="110"/>
        <v>42328.682999999997</v>
      </c>
      <c r="D1194" s="12" t="str">
        <f t="shared" si="111"/>
        <v>vis</v>
      </c>
      <c r="E1194" s="139">
        <f>VLOOKUP(C1194,'Active 1'!C$21:E$973,3,FALSE)</f>
        <v>-19336.011963204091</v>
      </c>
      <c r="F1194" s="16" t="s">
        <v>1907</v>
      </c>
      <c r="G1194" s="12" t="str">
        <f t="shared" si="112"/>
        <v>42328.683</v>
      </c>
      <c r="H1194" s="131">
        <f t="shared" si="113"/>
        <v>-14458</v>
      </c>
      <c r="I1194" s="140" t="s">
        <v>975</v>
      </c>
      <c r="J1194" s="141" t="s">
        <v>976</v>
      </c>
      <c r="K1194" s="140">
        <v>-14458</v>
      </c>
      <c r="L1194" s="140" t="s">
        <v>707</v>
      </c>
      <c r="M1194" s="141" t="s">
        <v>2324</v>
      </c>
      <c r="N1194" s="141"/>
      <c r="O1194" s="142" t="s">
        <v>977</v>
      </c>
      <c r="P1194" s="142" t="s">
        <v>969</v>
      </c>
    </row>
    <row r="1195" spans="1:16" ht="13.5" thickBot="1" x14ac:dyDescent="0.25">
      <c r="A1195" s="131" t="str">
        <f t="shared" si="108"/>
        <v> AVSJ 6.24 </v>
      </c>
      <c r="B1195" s="16" t="str">
        <f t="shared" si="109"/>
        <v>I</v>
      </c>
      <c r="C1195" s="131">
        <f t="shared" si="110"/>
        <v>42330.578999999998</v>
      </c>
      <c r="D1195" s="12" t="str">
        <f t="shared" si="111"/>
        <v>vis</v>
      </c>
      <c r="E1195" s="139">
        <f>VLOOKUP(C1195,'Active 1'!C$21:E$973,3,FALSE)</f>
        <v>-19332.9973120951</v>
      </c>
      <c r="F1195" s="16" t="s">
        <v>1907</v>
      </c>
      <c r="G1195" s="12" t="str">
        <f t="shared" si="112"/>
        <v>42330.579</v>
      </c>
      <c r="H1195" s="131">
        <f t="shared" si="113"/>
        <v>-14455</v>
      </c>
      <c r="I1195" s="140" t="s">
        <v>3793</v>
      </c>
      <c r="J1195" s="141" t="s">
        <v>3794</v>
      </c>
      <c r="K1195" s="140">
        <v>-14455</v>
      </c>
      <c r="L1195" s="140" t="s">
        <v>3795</v>
      </c>
      <c r="M1195" s="141" t="s">
        <v>2324</v>
      </c>
      <c r="N1195" s="141"/>
      <c r="O1195" s="142" t="s">
        <v>3796</v>
      </c>
      <c r="P1195" s="142" t="s">
        <v>969</v>
      </c>
    </row>
    <row r="1196" spans="1:16" ht="13.5" thickBot="1" x14ac:dyDescent="0.25">
      <c r="A1196" s="131" t="str">
        <f t="shared" si="108"/>
        <v> AVSJ 6.24 </v>
      </c>
      <c r="B1196" s="16" t="str">
        <f t="shared" si="109"/>
        <v>I</v>
      </c>
      <c r="C1196" s="131">
        <f t="shared" si="110"/>
        <v>42360.750999999997</v>
      </c>
      <c r="D1196" s="12" t="str">
        <f t="shared" si="111"/>
        <v>vis</v>
      </c>
      <c r="E1196" s="139">
        <f>VLOOKUP(C1196,'Active 1'!C$21:E$973,3,FALSE)</f>
        <v>-19285.023655312179</v>
      </c>
      <c r="F1196" s="16" t="s">
        <v>1907</v>
      </c>
      <c r="G1196" s="12" t="str">
        <f t="shared" si="112"/>
        <v>42360.751</v>
      </c>
      <c r="H1196" s="131">
        <f t="shared" si="113"/>
        <v>-14407</v>
      </c>
      <c r="I1196" s="140" t="s">
        <v>3805</v>
      </c>
      <c r="J1196" s="141" t="s">
        <v>3806</v>
      </c>
      <c r="K1196" s="140">
        <v>-14407</v>
      </c>
      <c r="L1196" s="140" t="s">
        <v>660</v>
      </c>
      <c r="M1196" s="141" t="s">
        <v>2324</v>
      </c>
      <c r="N1196" s="141"/>
      <c r="O1196" s="142" t="s">
        <v>3807</v>
      </c>
      <c r="P1196" s="142" t="s">
        <v>969</v>
      </c>
    </row>
    <row r="1197" spans="1:16" ht="13.5" thickBot="1" x14ac:dyDescent="0.25">
      <c r="A1197" s="131" t="str">
        <f t="shared" si="108"/>
        <v> AVSJ 6.24 </v>
      </c>
      <c r="B1197" s="16" t="str">
        <f t="shared" si="109"/>
        <v>I</v>
      </c>
      <c r="C1197" s="131">
        <f t="shared" si="110"/>
        <v>42367.67</v>
      </c>
      <c r="D1197" s="12" t="str">
        <f t="shared" si="111"/>
        <v>vis</v>
      </c>
      <c r="E1197" s="139">
        <f>VLOOKUP(C1197,'Active 1'!C$21:E$973,3,FALSE)</f>
        <v>-19274.022404772568</v>
      </c>
      <c r="F1197" s="16" t="s">
        <v>1907</v>
      </c>
      <c r="G1197" s="12" t="str">
        <f t="shared" si="112"/>
        <v>42367.670</v>
      </c>
      <c r="H1197" s="131">
        <f t="shared" si="113"/>
        <v>-14396</v>
      </c>
      <c r="I1197" s="140" t="s">
        <v>3815</v>
      </c>
      <c r="J1197" s="141" t="s">
        <v>3816</v>
      </c>
      <c r="K1197" s="140">
        <v>-14396</v>
      </c>
      <c r="L1197" s="140" t="s">
        <v>829</v>
      </c>
      <c r="M1197" s="141" t="s">
        <v>2324</v>
      </c>
      <c r="N1197" s="141"/>
      <c r="O1197" s="142" t="s">
        <v>132</v>
      </c>
      <c r="P1197" s="142" t="s">
        <v>969</v>
      </c>
    </row>
    <row r="1198" spans="1:16" ht="13.5" thickBot="1" x14ac:dyDescent="0.25">
      <c r="A1198" s="131" t="str">
        <f t="shared" si="108"/>
        <v> ALGL 33 </v>
      </c>
      <c r="B1198" s="16" t="str">
        <f t="shared" si="109"/>
        <v>I</v>
      </c>
      <c r="C1198" s="131">
        <f t="shared" si="110"/>
        <v>42368.300999999999</v>
      </c>
      <c r="D1198" s="12" t="str">
        <f t="shared" si="111"/>
        <v>vis</v>
      </c>
      <c r="E1198" s="139">
        <f>VLOOKUP(C1198,'Active 1'!C$21:E$973,3,FALSE)</f>
        <v>-19273.019111075428</v>
      </c>
      <c r="F1198" s="16" t="s">
        <v>1907</v>
      </c>
      <c r="G1198" s="12" t="str">
        <f t="shared" si="112"/>
        <v>42368.301</v>
      </c>
      <c r="H1198" s="131">
        <f t="shared" si="113"/>
        <v>-14395</v>
      </c>
      <c r="I1198" s="140" t="s">
        <v>3817</v>
      </c>
      <c r="J1198" s="141" t="s">
        <v>1007</v>
      </c>
      <c r="K1198" s="140">
        <v>-14395</v>
      </c>
      <c r="L1198" s="140" t="s">
        <v>776</v>
      </c>
      <c r="M1198" s="141" t="s">
        <v>2324</v>
      </c>
      <c r="N1198" s="141"/>
      <c r="O1198" s="142" t="s">
        <v>1008</v>
      </c>
      <c r="P1198" s="142" t="s">
        <v>1009</v>
      </c>
    </row>
    <row r="1199" spans="1:16" ht="13.5" thickBot="1" x14ac:dyDescent="0.25">
      <c r="A1199" s="131" t="str">
        <f t="shared" si="108"/>
        <v> ALGL 33 </v>
      </c>
      <c r="B1199" s="16" t="str">
        <f t="shared" si="109"/>
        <v>I</v>
      </c>
      <c r="C1199" s="131">
        <f t="shared" si="110"/>
        <v>42368.303999999996</v>
      </c>
      <c r="D1199" s="12" t="str">
        <f t="shared" si="111"/>
        <v>vis</v>
      </c>
      <c r="E1199" s="139">
        <f>VLOOKUP(C1199,'Active 1'!C$21:E$973,3,FALSE)</f>
        <v>-19273.014341057857</v>
      </c>
      <c r="F1199" s="16" t="s">
        <v>1907</v>
      </c>
      <c r="G1199" s="12" t="str">
        <f t="shared" si="112"/>
        <v>42368.304</v>
      </c>
      <c r="H1199" s="131">
        <f t="shared" si="113"/>
        <v>-14395</v>
      </c>
      <c r="I1199" s="140" t="s">
        <v>1010</v>
      </c>
      <c r="J1199" s="141" t="s">
        <v>1011</v>
      </c>
      <c r="K1199" s="140">
        <v>-14395</v>
      </c>
      <c r="L1199" s="140" t="s">
        <v>954</v>
      </c>
      <c r="M1199" s="141" t="s">
        <v>2324</v>
      </c>
      <c r="N1199" s="141"/>
      <c r="O1199" s="142" t="s">
        <v>1012</v>
      </c>
      <c r="P1199" s="142" t="s">
        <v>1009</v>
      </c>
    </row>
    <row r="1200" spans="1:16" ht="13.5" thickBot="1" x14ac:dyDescent="0.25">
      <c r="A1200" s="131" t="str">
        <f t="shared" si="108"/>
        <v> AVSJ 6.24 </v>
      </c>
      <c r="B1200" s="16" t="str">
        <f t="shared" si="109"/>
        <v>I</v>
      </c>
      <c r="C1200" s="131">
        <f t="shared" si="110"/>
        <v>42374.588000000003</v>
      </c>
      <c r="D1200" s="12" t="str">
        <f t="shared" si="111"/>
        <v>vis</v>
      </c>
      <c r="E1200" s="139">
        <f>VLOOKUP(C1200,'Active 1'!C$21:E$973,3,FALSE)</f>
        <v>-19263.02274423881</v>
      </c>
      <c r="F1200" s="16" t="s">
        <v>1907</v>
      </c>
      <c r="G1200" s="12" t="str">
        <f t="shared" si="112"/>
        <v>42374.588</v>
      </c>
      <c r="H1200" s="131">
        <f t="shared" si="113"/>
        <v>-14385</v>
      </c>
      <c r="I1200" s="140" t="s">
        <v>1013</v>
      </c>
      <c r="J1200" s="141" t="s">
        <v>1014</v>
      </c>
      <c r="K1200" s="140">
        <v>-14385</v>
      </c>
      <c r="L1200" s="140" t="s">
        <v>829</v>
      </c>
      <c r="M1200" s="141" t="s">
        <v>2324</v>
      </c>
      <c r="N1200" s="141"/>
      <c r="O1200" s="142" t="s">
        <v>132</v>
      </c>
      <c r="P1200" s="142" t="s">
        <v>969</v>
      </c>
    </row>
    <row r="1201" spans="1:16" ht="13.5" thickBot="1" x14ac:dyDescent="0.25">
      <c r="A1201" s="131" t="str">
        <f t="shared" si="108"/>
        <v>IBVS 1409 </v>
      </c>
      <c r="B1201" s="16" t="str">
        <f t="shared" si="109"/>
        <v>I</v>
      </c>
      <c r="C1201" s="131">
        <f t="shared" si="110"/>
        <v>42385.283499999998</v>
      </c>
      <c r="D1201" s="12" t="str">
        <f t="shared" si="111"/>
        <v>vis</v>
      </c>
      <c r="E1201" s="139" t="e">
        <f>VLOOKUP(C1201,'Active 1'!C$21:E$973,3,FALSE)</f>
        <v>#N/A</v>
      </c>
      <c r="F1201" s="16" t="s">
        <v>1907</v>
      </c>
      <c r="G1201" s="12" t="str">
        <f t="shared" si="112"/>
        <v>42385.2835</v>
      </c>
      <c r="H1201" s="131">
        <f t="shared" si="113"/>
        <v>-14368</v>
      </c>
      <c r="I1201" s="140" t="s">
        <v>1018</v>
      </c>
      <c r="J1201" s="141" t="s">
        <v>1019</v>
      </c>
      <c r="K1201" s="140">
        <v>-14368</v>
      </c>
      <c r="L1201" s="140" t="s">
        <v>3838</v>
      </c>
      <c r="M1201" s="141" t="s">
        <v>2477</v>
      </c>
      <c r="N1201" s="141" t="s">
        <v>2478</v>
      </c>
      <c r="O1201" s="142" t="s">
        <v>752</v>
      </c>
      <c r="P1201" s="143" t="s">
        <v>753</v>
      </c>
    </row>
    <row r="1202" spans="1:16" ht="13.5" thickBot="1" x14ac:dyDescent="0.25">
      <c r="A1202" s="131" t="str">
        <f t="shared" si="108"/>
        <v> AVSJ 6.24 </v>
      </c>
      <c r="B1202" s="16" t="str">
        <f t="shared" si="109"/>
        <v>I</v>
      </c>
      <c r="C1202" s="131">
        <f t="shared" si="110"/>
        <v>42386.534</v>
      </c>
      <c r="D1202" s="12" t="str">
        <f t="shared" si="111"/>
        <v>vis</v>
      </c>
      <c r="E1202" s="139">
        <f>VLOOKUP(C1202,'Active 1'!C$21:E$973,3,FALSE)</f>
        <v>-19244.028534245153</v>
      </c>
      <c r="F1202" s="16" t="s">
        <v>1907</v>
      </c>
      <c r="G1202" s="12" t="str">
        <f t="shared" si="112"/>
        <v>42386.534</v>
      </c>
      <c r="H1202" s="131">
        <f t="shared" si="113"/>
        <v>-14366</v>
      </c>
      <c r="I1202" s="140" t="s">
        <v>3841</v>
      </c>
      <c r="J1202" s="141" t="s">
        <v>3842</v>
      </c>
      <c r="K1202" s="140">
        <v>-14366</v>
      </c>
      <c r="L1202" s="140" t="s">
        <v>756</v>
      </c>
      <c r="M1202" s="141" t="s">
        <v>2324</v>
      </c>
      <c r="N1202" s="141"/>
      <c r="O1202" s="142" t="s">
        <v>132</v>
      </c>
      <c r="P1202" s="142" t="s">
        <v>969</v>
      </c>
    </row>
    <row r="1203" spans="1:16" ht="13.5" thickBot="1" x14ac:dyDescent="0.25">
      <c r="A1203" s="131" t="str">
        <f t="shared" si="108"/>
        <v> AVSJ 6.24 </v>
      </c>
      <c r="B1203" s="16" t="str">
        <f t="shared" si="109"/>
        <v>I</v>
      </c>
      <c r="C1203" s="131">
        <f t="shared" si="110"/>
        <v>42391.57</v>
      </c>
      <c r="D1203" s="12" t="str">
        <f t="shared" si="111"/>
        <v>vis</v>
      </c>
      <c r="E1203" s="139">
        <f>VLOOKUP(C1203,'Active 1'!C$21:E$973,3,FALSE)</f>
        <v>-19236.021264738363</v>
      </c>
      <c r="F1203" s="16" t="s">
        <v>1907</v>
      </c>
      <c r="G1203" s="12" t="str">
        <f t="shared" si="112"/>
        <v>42391.570</v>
      </c>
      <c r="H1203" s="131">
        <f t="shared" si="113"/>
        <v>-14358</v>
      </c>
      <c r="I1203" s="140" t="s">
        <v>3843</v>
      </c>
      <c r="J1203" s="141" t="s">
        <v>3844</v>
      </c>
      <c r="K1203" s="140">
        <v>-14358</v>
      </c>
      <c r="L1203" s="140" t="s">
        <v>761</v>
      </c>
      <c r="M1203" s="141" t="s">
        <v>2324</v>
      </c>
      <c r="N1203" s="141"/>
      <c r="O1203" s="142" t="s">
        <v>132</v>
      </c>
      <c r="P1203" s="142" t="s">
        <v>969</v>
      </c>
    </row>
    <row r="1204" spans="1:16" ht="13.5" thickBot="1" x14ac:dyDescent="0.25">
      <c r="A1204" s="131" t="str">
        <f t="shared" si="108"/>
        <v>BAVM 28 </v>
      </c>
      <c r="B1204" s="16" t="str">
        <f t="shared" si="109"/>
        <v>I</v>
      </c>
      <c r="C1204" s="131">
        <f t="shared" si="110"/>
        <v>42402.260999999999</v>
      </c>
      <c r="D1204" s="12" t="str">
        <f t="shared" si="111"/>
        <v>vis</v>
      </c>
      <c r="E1204" s="139">
        <f>VLOOKUP(C1204,'Active 1'!C$21:E$973,3,FALSE)</f>
        <v>-19219.022512097963</v>
      </c>
      <c r="F1204" s="16" t="s">
        <v>1907</v>
      </c>
      <c r="G1204" s="12" t="str">
        <f t="shared" si="112"/>
        <v>42402.261</v>
      </c>
      <c r="H1204" s="131">
        <f t="shared" si="113"/>
        <v>-14341</v>
      </c>
      <c r="I1204" s="140" t="s">
        <v>3847</v>
      </c>
      <c r="J1204" s="141" t="s">
        <v>3848</v>
      </c>
      <c r="K1204" s="140">
        <v>-14341</v>
      </c>
      <c r="L1204" s="140" t="s">
        <v>761</v>
      </c>
      <c r="M1204" s="141" t="s">
        <v>2324</v>
      </c>
      <c r="N1204" s="141"/>
      <c r="O1204" s="142" t="s">
        <v>686</v>
      </c>
      <c r="P1204" s="143" t="s">
        <v>3849</v>
      </c>
    </row>
    <row r="1205" spans="1:16" ht="13.5" thickBot="1" x14ac:dyDescent="0.25">
      <c r="A1205" s="131" t="str">
        <f t="shared" si="108"/>
        <v>BAVM 28 </v>
      </c>
      <c r="B1205" s="16" t="str">
        <f t="shared" si="109"/>
        <v>I</v>
      </c>
      <c r="C1205" s="131">
        <f t="shared" si="110"/>
        <v>42414.209000000003</v>
      </c>
      <c r="D1205" s="12" t="str">
        <f t="shared" si="111"/>
        <v>vis</v>
      </c>
      <c r="E1205" s="139">
        <f>VLOOKUP(C1205,'Active 1'!C$21:E$973,3,FALSE)</f>
        <v>-19200.025122092575</v>
      </c>
      <c r="F1205" s="16" t="s">
        <v>1907</v>
      </c>
      <c r="G1205" s="12" t="str">
        <f t="shared" si="112"/>
        <v>42414.209</v>
      </c>
      <c r="H1205" s="131">
        <f t="shared" si="113"/>
        <v>-14322</v>
      </c>
      <c r="I1205" s="140" t="s">
        <v>3854</v>
      </c>
      <c r="J1205" s="141" t="s">
        <v>3855</v>
      </c>
      <c r="K1205" s="140">
        <v>-14322</v>
      </c>
      <c r="L1205" s="140" t="s">
        <v>660</v>
      </c>
      <c r="M1205" s="141" t="s">
        <v>2324</v>
      </c>
      <c r="N1205" s="141"/>
      <c r="O1205" s="142" t="s">
        <v>2584</v>
      </c>
      <c r="P1205" s="143" t="s">
        <v>3849</v>
      </c>
    </row>
    <row r="1206" spans="1:16" ht="13.5" thickBot="1" x14ac:dyDescent="0.25">
      <c r="A1206" s="131" t="str">
        <f t="shared" si="108"/>
        <v> AVSJ 7.28 </v>
      </c>
      <c r="B1206" s="16" t="str">
        <f t="shared" si="109"/>
        <v>I</v>
      </c>
      <c r="C1206" s="131">
        <f t="shared" si="110"/>
        <v>42570.82</v>
      </c>
      <c r="D1206" s="12" t="str">
        <f t="shared" si="111"/>
        <v>vis</v>
      </c>
      <c r="E1206" s="139">
        <f>VLOOKUP(C1206,'Active 1'!C$21:E$973,3,FALSE)</f>
        <v>-18951.012714481858</v>
      </c>
      <c r="F1206" s="16" t="s">
        <v>1907</v>
      </c>
      <c r="G1206" s="12" t="str">
        <f t="shared" si="112"/>
        <v>42570.820</v>
      </c>
      <c r="H1206" s="131">
        <f t="shared" si="113"/>
        <v>-14073</v>
      </c>
      <c r="I1206" s="140" t="s">
        <v>3867</v>
      </c>
      <c r="J1206" s="141" t="s">
        <v>3868</v>
      </c>
      <c r="K1206" s="140">
        <v>-14073</v>
      </c>
      <c r="L1206" s="140" t="s">
        <v>842</v>
      </c>
      <c r="M1206" s="141" t="s">
        <v>2324</v>
      </c>
      <c r="N1206" s="141"/>
      <c r="O1206" s="142" t="s">
        <v>132</v>
      </c>
      <c r="P1206" s="142" t="s">
        <v>3869</v>
      </c>
    </row>
    <row r="1207" spans="1:16" ht="13.5" thickBot="1" x14ac:dyDescent="0.25">
      <c r="A1207" s="131" t="str">
        <f t="shared" si="108"/>
        <v> AVSJ 7.28 </v>
      </c>
      <c r="B1207" s="16" t="str">
        <f t="shared" si="109"/>
        <v>I</v>
      </c>
      <c r="C1207" s="131">
        <f t="shared" si="110"/>
        <v>42572.703999999998</v>
      </c>
      <c r="D1207" s="12" t="str">
        <f t="shared" si="111"/>
        <v>vis</v>
      </c>
      <c r="E1207" s="139">
        <f>VLOOKUP(C1207,'Active 1'!C$21:E$973,3,FALSE)</f>
        <v>-18948.01714344318</v>
      </c>
      <c r="F1207" s="16" t="s">
        <v>1907</v>
      </c>
      <c r="G1207" s="12" t="str">
        <f t="shared" si="112"/>
        <v>42572.704</v>
      </c>
      <c r="H1207" s="131">
        <f t="shared" si="113"/>
        <v>-14070</v>
      </c>
      <c r="I1207" s="140" t="s">
        <v>3870</v>
      </c>
      <c r="J1207" s="141" t="s">
        <v>3871</v>
      </c>
      <c r="K1207" s="140">
        <v>-14070</v>
      </c>
      <c r="L1207" s="140" t="s">
        <v>707</v>
      </c>
      <c r="M1207" s="141" t="s">
        <v>2324</v>
      </c>
      <c r="N1207" s="141"/>
      <c r="O1207" s="142" t="s">
        <v>132</v>
      </c>
      <c r="P1207" s="142" t="s">
        <v>3869</v>
      </c>
    </row>
    <row r="1208" spans="1:16" ht="13.5" thickBot="1" x14ac:dyDescent="0.25">
      <c r="A1208" s="131" t="str">
        <f t="shared" si="108"/>
        <v> AVSJ 7.28 </v>
      </c>
      <c r="B1208" s="16" t="str">
        <f t="shared" si="109"/>
        <v>I</v>
      </c>
      <c r="C1208" s="131">
        <f t="shared" si="110"/>
        <v>42577.739000000001</v>
      </c>
      <c r="D1208" s="12" t="str">
        <f t="shared" si="111"/>
        <v>vis</v>
      </c>
      <c r="E1208" s="139">
        <f>VLOOKUP(C1208,'Active 1'!C$21:E$973,3,FALSE)</f>
        <v>-18940.011463942246</v>
      </c>
      <c r="F1208" s="16" t="s">
        <v>1907</v>
      </c>
      <c r="G1208" s="12" t="str">
        <f t="shared" si="112"/>
        <v>42577.739</v>
      </c>
      <c r="H1208" s="131">
        <f t="shared" si="113"/>
        <v>-14062</v>
      </c>
      <c r="I1208" s="140" t="s">
        <v>3872</v>
      </c>
      <c r="J1208" s="141" t="s">
        <v>3873</v>
      </c>
      <c r="K1208" s="140">
        <v>-14062</v>
      </c>
      <c r="L1208" s="140" t="s">
        <v>853</v>
      </c>
      <c r="M1208" s="141" t="s">
        <v>2324</v>
      </c>
      <c r="N1208" s="141"/>
      <c r="O1208" s="142" t="s">
        <v>3807</v>
      </c>
      <c r="P1208" s="142" t="s">
        <v>3869</v>
      </c>
    </row>
    <row r="1209" spans="1:16" ht="13.5" thickBot="1" x14ac:dyDescent="0.25">
      <c r="A1209" s="131" t="str">
        <f t="shared" si="108"/>
        <v> AVSJ 7.28 </v>
      </c>
      <c r="B1209" s="16" t="str">
        <f t="shared" si="109"/>
        <v>I</v>
      </c>
      <c r="C1209" s="131">
        <f t="shared" si="110"/>
        <v>42594.720999999998</v>
      </c>
      <c r="D1209" s="12" t="str">
        <f t="shared" si="111"/>
        <v>vis</v>
      </c>
      <c r="E1209" s="139">
        <f>VLOOKUP(C1209,'Active 1'!C$21:E$973,3,FALSE)</f>
        <v>-18913.0099844418</v>
      </c>
      <c r="F1209" s="16" t="s">
        <v>1907</v>
      </c>
      <c r="G1209" s="12" t="str">
        <f t="shared" si="112"/>
        <v>42594.721</v>
      </c>
      <c r="H1209" s="131">
        <f t="shared" si="113"/>
        <v>-14035</v>
      </c>
      <c r="I1209" s="140" t="s">
        <v>3874</v>
      </c>
      <c r="J1209" s="141" t="s">
        <v>3875</v>
      </c>
      <c r="K1209" s="140">
        <v>-14035</v>
      </c>
      <c r="L1209" s="140" t="s">
        <v>962</v>
      </c>
      <c r="M1209" s="141" t="s">
        <v>2324</v>
      </c>
      <c r="N1209" s="141"/>
      <c r="O1209" s="142" t="s">
        <v>132</v>
      </c>
      <c r="P1209" s="142" t="s">
        <v>3869</v>
      </c>
    </row>
    <row r="1210" spans="1:16" ht="13.5" thickBot="1" x14ac:dyDescent="0.25">
      <c r="A1210" s="131" t="str">
        <f t="shared" si="108"/>
        <v> BRNO 20 </v>
      </c>
      <c r="B1210" s="16" t="str">
        <f t="shared" si="109"/>
        <v>I</v>
      </c>
      <c r="C1210" s="131">
        <f t="shared" si="110"/>
        <v>42598.493000000002</v>
      </c>
      <c r="D1210" s="12" t="str">
        <f t="shared" si="111"/>
        <v>vis</v>
      </c>
      <c r="E1210" s="139">
        <f>VLOOKUP(C1210,'Active 1'!C$21:E$973,3,FALSE)</f>
        <v>-18907.012482340997</v>
      </c>
      <c r="F1210" s="16" t="s">
        <v>1907</v>
      </c>
      <c r="G1210" s="12" t="str">
        <f t="shared" si="112"/>
        <v>42598.493</v>
      </c>
      <c r="H1210" s="131">
        <f t="shared" si="113"/>
        <v>-14029</v>
      </c>
      <c r="I1210" s="140" t="s">
        <v>3879</v>
      </c>
      <c r="J1210" s="141" t="s">
        <v>3880</v>
      </c>
      <c r="K1210" s="140">
        <v>-14029</v>
      </c>
      <c r="L1210" s="140" t="s">
        <v>842</v>
      </c>
      <c r="M1210" s="141" t="s">
        <v>2324</v>
      </c>
      <c r="N1210" s="141"/>
      <c r="O1210" s="142" t="s">
        <v>959</v>
      </c>
      <c r="P1210" s="142" t="s">
        <v>778</v>
      </c>
    </row>
    <row r="1211" spans="1:16" ht="13.5" thickBot="1" x14ac:dyDescent="0.25">
      <c r="A1211" s="131" t="str">
        <f t="shared" si="108"/>
        <v> AVSJ 7.28 </v>
      </c>
      <c r="B1211" s="16" t="str">
        <f t="shared" si="109"/>
        <v>I</v>
      </c>
      <c r="C1211" s="131">
        <f t="shared" si="110"/>
        <v>42631.822999999997</v>
      </c>
      <c r="D1211" s="12" t="str">
        <f t="shared" si="111"/>
        <v>vis</v>
      </c>
      <c r="E1211" s="139">
        <f>VLOOKUP(C1211,'Active 1'!C$21:E$973,3,FALSE)</f>
        <v>-18854.017587054816</v>
      </c>
      <c r="F1211" s="16" t="s">
        <v>1907</v>
      </c>
      <c r="G1211" s="12" t="str">
        <f t="shared" si="112"/>
        <v>42631.823</v>
      </c>
      <c r="H1211" s="131">
        <f t="shared" si="113"/>
        <v>-13976</v>
      </c>
      <c r="I1211" s="140" t="s">
        <v>3885</v>
      </c>
      <c r="J1211" s="141" t="s">
        <v>3886</v>
      </c>
      <c r="K1211" s="140">
        <v>-13976</v>
      </c>
      <c r="L1211" s="140" t="s">
        <v>707</v>
      </c>
      <c r="M1211" s="141" t="s">
        <v>2324</v>
      </c>
      <c r="N1211" s="141"/>
      <c r="O1211" s="142" t="s">
        <v>132</v>
      </c>
      <c r="P1211" s="142" t="s">
        <v>3869</v>
      </c>
    </row>
    <row r="1212" spans="1:16" ht="13.5" thickBot="1" x14ac:dyDescent="0.25">
      <c r="A1212" s="131" t="str">
        <f t="shared" si="108"/>
        <v> AVSJ 7.28 </v>
      </c>
      <c r="B1212" s="16" t="str">
        <f t="shared" si="109"/>
        <v>I</v>
      </c>
      <c r="C1212" s="131">
        <f t="shared" si="110"/>
        <v>42633.705999999998</v>
      </c>
      <c r="D1212" s="12" t="str">
        <f t="shared" si="111"/>
        <v>vis</v>
      </c>
      <c r="E1212" s="139">
        <f>VLOOKUP(C1212,'Active 1'!C$21:E$973,3,FALSE)</f>
        <v>-18851.023606021994</v>
      </c>
      <c r="F1212" s="16" t="s">
        <v>1907</v>
      </c>
      <c r="G1212" s="12" t="str">
        <f t="shared" si="112"/>
        <v>42633.706</v>
      </c>
      <c r="H1212" s="131">
        <f t="shared" si="113"/>
        <v>-13973</v>
      </c>
      <c r="I1212" s="140" t="s">
        <v>3887</v>
      </c>
      <c r="J1212" s="141" t="s">
        <v>3888</v>
      </c>
      <c r="K1212" s="140">
        <v>-13973</v>
      </c>
      <c r="L1212" s="140" t="s">
        <v>603</v>
      </c>
      <c r="M1212" s="141" t="s">
        <v>2324</v>
      </c>
      <c r="N1212" s="141"/>
      <c r="O1212" s="142" t="s">
        <v>132</v>
      </c>
      <c r="P1212" s="142" t="s">
        <v>3869</v>
      </c>
    </row>
    <row r="1213" spans="1:16" ht="13.5" thickBot="1" x14ac:dyDescent="0.25">
      <c r="A1213" s="131" t="str">
        <f t="shared" si="108"/>
        <v> AVSJ 7.28 </v>
      </c>
      <c r="B1213" s="16" t="str">
        <f t="shared" si="109"/>
        <v>I</v>
      </c>
      <c r="C1213" s="131">
        <f t="shared" si="110"/>
        <v>42638.754999999997</v>
      </c>
      <c r="D1213" s="12" t="str">
        <f t="shared" si="111"/>
        <v>vis</v>
      </c>
      <c r="E1213" s="139">
        <f>VLOOKUP(C1213,'Active 1'!C$21:E$973,3,FALSE)</f>
        <v>-18842.995666439037</v>
      </c>
      <c r="F1213" s="16" t="s">
        <v>1907</v>
      </c>
      <c r="G1213" s="12" t="str">
        <f t="shared" si="112"/>
        <v>42638.755</v>
      </c>
      <c r="H1213" s="131">
        <f t="shared" si="113"/>
        <v>-13965</v>
      </c>
      <c r="I1213" s="140" t="s">
        <v>3889</v>
      </c>
      <c r="J1213" s="141" t="s">
        <v>3890</v>
      </c>
      <c r="K1213" s="140">
        <v>-13965</v>
      </c>
      <c r="L1213" s="140" t="s">
        <v>3891</v>
      </c>
      <c r="M1213" s="141" t="s">
        <v>2324</v>
      </c>
      <c r="N1213" s="141"/>
      <c r="O1213" s="142" t="s">
        <v>3892</v>
      </c>
      <c r="P1213" s="142" t="s">
        <v>3869</v>
      </c>
    </row>
    <row r="1214" spans="1:16" ht="13.5" thickBot="1" x14ac:dyDescent="0.25">
      <c r="A1214" s="131" t="str">
        <f t="shared" si="108"/>
        <v> AVSJ 7.28 </v>
      </c>
      <c r="B1214" s="16" t="str">
        <f t="shared" si="109"/>
        <v>I</v>
      </c>
      <c r="C1214" s="131">
        <f t="shared" si="110"/>
        <v>42650.69</v>
      </c>
      <c r="D1214" s="12" t="str">
        <f t="shared" si="111"/>
        <v>vis</v>
      </c>
      <c r="E1214" s="139">
        <f>VLOOKUP(C1214,'Active 1'!C$21:E$973,3,FALSE)</f>
        <v>-18824.018946509816</v>
      </c>
      <c r="F1214" s="16" t="s">
        <v>1907</v>
      </c>
      <c r="G1214" s="12" t="str">
        <f t="shared" si="112"/>
        <v>42650.690</v>
      </c>
      <c r="H1214" s="131">
        <f t="shared" si="113"/>
        <v>-13946</v>
      </c>
      <c r="I1214" s="140" t="s">
        <v>3893</v>
      </c>
      <c r="J1214" s="141" t="s">
        <v>3894</v>
      </c>
      <c r="K1214" s="140">
        <v>-13946</v>
      </c>
      <c r="L1214" s="140" t="s">
        <v>707</v>
      </c>
      <c r="M1214" s="141" t="s">
        <v>2324</v>
      </c>
      <c r="N1214" s="141"/>
      <c r="O1214" s="142" t="s">
        <v>132</v>
      </c>
      <c r="P1214" s="142" t="s">
        <v>3869</v>
      </c>
    </row>
    <row r="1215" spans="1:16" ht="13.5" thickBot="1" x14ac:dyDescent="0.25">
      <c r="A1215" s="131" t="str">
        <f t="shared" si="108"/>
        <v> AVSJ 7.28 </v>
      </c>
      <c r="B1215" s="16" t="str">
        <f t="shared" si="109"/>
        <v>I</v>
      </c>
      <c r="C1215" s="131">
        <f t="shared" si="110"/>
        <v>42662.641000000003</v>
      </c>
      <c r="D1215" s="12" t="str">
        <f t="shared" si="111"/>
        <v>vis</v>
      </c>
      <c r="E1215" s="139">
        <f>VLOOKUP(C1215,'Active 1'!C$21:E$973,3,FALSE)</f>
        <v>-18805.016786486856</v>
      </c>
      <c r="F1215" s="16" t="s">
        <v>1907</v>
      </c>
      <c r="G1215" s="12" t="str">
        <f t="shared" si="112"/>
        <v>42662.641</v>
      </c>
      <c r="H1215" s="131">
        <f t="shared" si="113"/>
        <v>-13927</v>
      </c>
      <c r="I1215" s="140" t="s">
        <v>3895</v>
      </c>
      <c r="J1215" s="141" t="s">
        <v>3896</v>
      </c>
      <c r="K1215" s="140">
        <v>-13927</v>
      </c>
      <c r="L1215" s="140" t="s">
        <v>836</v>
      </c>
      <c r="M1215" s="141" t="s">
        <v>2324</v>
      </c>
      <c r="N1215" s="141"/>
      <c r="O1215" s="142" t="s">
        <v>132</v>
      </c>
      <c r="P1215" s="142" t="s">
        <v>3869</v>
      </c>
    </row>
    <row r="1216" spans="1:16" ht="13.5" thickBot="1" x14ac:dyDescent="0.25">
      <c r="A1216" s="131" t="str">
        <f t="shared" si="108"/>
        <v> AVSJ 7.28 </v>
      </c>
      <c r="B1216" s="16" t="str">
        <f t="shared" si="109"/>
        <v>I</v>
      </c>
      <c r="C1216" s="131">
        <f t="shared" si="110"/>
        <v>42682.769</v>
      </c>
      <c r="D1216" s="12" t="str">
        <f t="shared" si="111"/>
        <v>vis</v>
      </c>
      <c r="E1216" s="139">
        <f>VLOOKUP(C1216,'Active 1'!C$21:E$973,3,FALSE)</f>
        <v>-18773.013148553455</v>
      </c>
      <c r="F1216" s="16" t="s">
        <v>1907</v>
      </c>
      <c r="G1216" s="12" t="str">
        <f t="shared" si="112"/>
        <v>42682.769</v>
      </c>
      <c r="H1216" s="131">
        <f t="shared" si="113"/>
        <v>-13895</v>
      </c>
      <c r="I1216" s="140" t="s">
        <v>3897</v>
      </c>
      <c r="J1216" s="141" t="s">
        <v>3898</v>
      </c>
      <c r="K1216" s="140">
        <v>-13895</v>
      </c>
      <c r="L1216" s="140" t="s">
        <v>853</v>
      </c>
      <c r="M1216" s="141" t="s">
        <v>2324</v>
      </c>
      <c r="N1216" s="141"/>
      <c r="O1216" s="142" t="s">
        <v>3899</v>
      </c>
      <c r="P1216" s="142" t="s">
        <v>3869</v>
      </c>
    </row>
    <row r="1217" spans="1:16" ht="13.5" thickBot="1" x14ac:dyDescent="0.25">
      <c r="A1217" s="131" t="str">
        <f t="shared" si="108"/>
        <v> AVSJ 7.28 </v>
      </c>
      <c r="B1217" s="16" t="str">
        <f t="shared" si="109"/>
        <v>I</v>
      </c>
      <c r="C1217" s="131">
        <f t="shared" si="110"/>
        <v>42689.686999999998</v>
      </c>
      <c r="D1217" s="12" t="str">
        <f t="shared" si="111"/>
        <v>vis</v>
      </c>
      <c r="E1217" s="139">
        <f>VLOOKUP(C1217,'Active 1'!C$21:E$973,3,FALSE)</f>
        <v>-18762.013488019711</v>
      </c>
      <c r="F1217" s="16" t="s">
        <v>1907</v>
      </c>
      <c r="G1217" s="12" t="str">
        <f t="shared" si="112"/>
        <v>42689.687</v>
      </c>
      <c r="H1217" s="131">
        <f t="shared" si="113"/>
        <v>-13884</v>
      </c>
      <c r="I1217" s="140" t="s">
        <v>3900</v>
      </c>
      <c r="J1217" s="141" t="s">
        <v>3901</v>
      </c>
      <c r="K1217" s="140">
        <v>-13884</v>
      </c>
      <c r="L1217" s="140" t="s">
        <v>842</v>
      </c>
      <c r="M1217" s="141" t="s">
        <v>2324</v>
      </c>
      <c r="N1217" s="141"/>
      <c r="O1217" s="142" t="s">
        <v>132</v>
      </c>
      <c r="P1217" s="142" t="s">
        <v>3869</v>
      </c>
    </row>
    <row r="1218" spans="1:16" ht="13.5" thickBot="1" x14ac:dyDescent="0.25">
      <c r="A1218" s="131" t="str">
        <f t="shared" si="108"/>
        <v> MVS 7.149 </v>
      </c>
      <c r="B1218" s="16" t="str">
        <f t="shared" si="109"/>
        <v>I</v>
      </c>
      <c r="C1218" s="131">
        <f t="shared" si="110"/>
        <v>42712.328999999998</v>
      </c>
      <c r="D1218" s="12" t="str">
        <f t="shared" si="111"/>
        <v>vis</v>
      </c>
      <c r="E1218" s="139">
        <f>VLOOKUP(C1218,'Active 1'!C$21:E$973,3,FALSE)</f>
        <v>-18726.012575356348</v>
      </c>
      <c r="F1218" s="16" t="s">
        <v>1907</v>
      </c>
      <c r="G1218" s="12" t="str">
        <f t="shared" si="112"/>
        <v>42712.329</v>
      </c>
      <c r="H1218" s="131">
        <f t="shared" si="113"/>
        <v>-13848</v>
      </c>
      <c r="I1218" s="140" t="s">
        <v>3904</v>
      </c>
      <c r="J1218" s="141" t="s">
        <v>3905</v>
      </c>
      <c r="K1218" s="140">
        <v>-13848</v>
      </c>
      <c r="L1218" s="140" t="s">
        <v>853</v>
      </c>
      <c r="M1218" s="141" t="s">
        <v>2320</v>
      </c>
      <c r="N1218" s="141"/>
      <c r="O1218" s="142" t="s">
        <v>3906</v>
      </c>
      <c r="P1218" s="142" t="s">
        <v>3907</v>
      </c>
    </row>
    <row r="1219" spans="1:16" ht="13.5" thickBot="1" x14ac:dyDescent="0.25">
      <c r="A1219" s="131" t="str">
        <f t="shared" si="108"/>
        <v> BRNO 21 </v>
      </c>
      <c r="B1219" s="16" t="str">
        <f t="shared" si="109"/>
        <v>I</v>
      </c>
      <c r="C1219" s="131">
        <f t="shared" si="110"/>
        <v>42949.430999999997</v>
      </c>
      <c r="D1219" s="12" t="str">
        <f t="shared" si="111"/>
        <v>vis</v>
      </c>
      <c r="E1219" s="139">
        <f>VLOOKUP(C1219,'Active 1'!C$21:E$973,3,FALSE)</f>
        <v>-18349.019006135044</v>
      </c>
      <c r="F1219" s="16" t="s">
        <v>1907</v>
      </c>
      <c r="G1219" s="12" t="str">
        <f t="shared" si="112"/>
        <v>42949.431</v>
      </c>
      <c r="H1219" s="131">
        <f t="shared" si="113"/>
        <v>-13471</v>
      </c>
      <c r="I1219" s="140" t="s">
        <v>3934</v>
      </c>
      <c r="J1219" s="141" t="s">
        <v>3935</v>
      </c>
      <c r="K1219" s="140">
        <v>-13471</v>
      </c>
      <c r="L1219" s="140" t="s">
        <v>842</v>
      </c>
      <c r="M1219" s="141" t="s">
        <v>2324</v>
      </c>
      <c r="N1219" s="141"/>
      <c r="O1219" s="142" t="s">
        <v>959</v>
      </c>
      <c r="P1219" s="142" t="s">
        <v>3936</v>
      </c>
    </row>
    <row r="1220" spans="1:16" ht="13.5" thickBot="1" x14ac:dyDescent="0.25">
      <c r="A1220" s="131" t="str">
        <f t="shared" si="108"/>
        <v> BRNO 21 </v>
      </c>
      <c r="B1220" s="16" t="str">
        <f t="shared" si="109"/>
        <v>I</v>
      </c>
      <c r="C1220" s="131">
        <f t="shared" si="110"/>
        <v>42959.499000000003</v>
      </c>
      <c r="D1220" s="12" t="str">
        <f t="shared" si="111"/>
        <v>vis</v>
      </c>
      <c r="E1220" s="139">
        <f>VLOOKUP(C1220,'Active 1'!C$21:E$973,3,FALSE)</f>
        <v>-18333.010827144895</v>
      </c>
      <c r="F1220" s="16" t="s">
        <v>1907</v>
      </c>
      <c r="G1220" s="12" t="str">
        <f t="shared" si="112"/>
        <v>42959.499</v>
      </c>
      <c r="H1220" s="131">
        <f t="shared" si="113"/>
        <v>-13455</v>
      </c>
      <c r="I1220" s="140" t="s">
        <v>3937</v>
      </c>
      <c r="J1220" s="141" t="s">
        <v>3938</v>
      </c>
      <c r="K1220" s="140">
        <v>-13455</v>
      </c>
      <c r="L1220" s="140" t="s">
        <v>3939</v>
      </c>
      <c r="M1220" s="141" t="s">
        <v>2324</v>
      </c>
      <c r="N1220" s="141"/>
      <c r="O1220" s="142" t="s">
        <v>3940</v>
      </c>
      <c r="P1220" s="142" t="s">
        <v>3936</v>
      </c>
    </row>
    <row r="1221" spans="1:16" ht="13.5" thickBot="1" x14ac:dyDescent="0.25">
      <c r="A1221" s="131" t="str">
        <f t="shared" si="108"/>
        <v> AOEB 1 </v>
      </c>
      <c r="B1221" s="16" t="str">
        <f t="shared" si="109"/>
        <v>I</v>
      </c>
      <c r="C1221" s="131">
        <f t="shared" si="110"/>
        <v>42960.756000000001</v>
      </c>
      <c r="D1221" s="12" t="str">
        <f t="shared" si="111"/>
        <v>vis</v>
      </c>
      <c r="E1221" s="139" t="e">
        <f>VLOOKUP(C1221,'Active 1'!C$21:E$973,3,FALSE)</f>
        <v>#N/A</v>
      </c>
      <c r="F1221" s="16" t="s">
        <v>1907</v>
      </c>
      <c r="G1221" s="12" t="str">
        <f t="shared" si="112"/>
        <v>42960.756</v>
      </c>
      <c r="H1221" s="131">
        <f t="shared" si="113"/>
        <v>-13453</v>
      </c>
      <c r="I1221" s="140" t="s">
        <v>3945</v>
      </c>
      <c r="J1221" s="141" t="s">
        <v>3946</v>
      </c>
      <c r="K1221" s="140">
        <v>-13453</v>
      </c>
      <c r="L1221" s="140" t="s">
        <v>861</v>
      </c>
      <c r="M1221" s="141" t="s">
        <v>2324</v>
      </c>
      <c r="N1221" s="141"/>
      <c r="O1221" s="142" t="s">
        <v>3899</v>
      </c>
      <c r="P1221" s="142" t="s">
        <v>3944</v>
      </c>
    </row>
    <row r="1222" spans="1:16" ht="13.5" thickBot="1" x14ac:dyDescent="0.25">
      <c r="A1222" s="131" t="str">
        <f t="shared" si="108"/>
        <v>BAVM 29 </v>
      </c>
      <c r="B1222" s="16" t="str">
        <f t="shared" si="109"/>
        <v>I</v>
      </c>
      <c r="C1222" s="131">
        <f t="shared" si="110"/>
        <v>42998.483</v>
      </c>
      <c r="D1222" s="12" t="str">
        <f t="shared" si="111"/>
        <v>vis</v>
      </c>
      <c r="E1222" s="139">
        <f>VLOOKUP(C1222,'Active 1'!C$21:E$973,3,FALSE)</f>
        <v>-18271.026038730954</v>
      </c>
      <c r="F1222" s="16" t="s">
        <v>1907</v>
      </c>
      <c r="G1222" s="12" t="str">
        <f t="shared" si="112"/>
        <v>42998.483</v>
      </c>
      <c r="H1222" s="131">
        <f t="shared" si="113"/>
        <v>-13393</v>
      </c>
      <c r="I1222" s="140" t="s">
        <v>3952</v>
      </c>
      <c r="J1222" s="141" t="s">
        <v>3953</v>
      </c>
      <c r="K1222" s="140">
        <v>-13393</v>
      </c>
      <c r="L1222" s="140" t="s">
        <v>954</v>
      </c>
      <c r="M1222" s="141" t="s">
        <v>2324</v>
      </c>
      <c r="N1222" s="141"/>
      <c r="O1222" s="142" t="s">
        <v>2529</v>
      </c>
      <c r="P1222" s="143" t="s">
        <v>3954</v>
      </c>
    </row>
    <row r="1223" spans="1:16" ht="13.5" thickBot="1" x14ac:dyDescent="0.25">
      <c r="A1223" s="131" t="str">
        <f t="shared" si="108"/>
        <v>BAVM 29 </v>
      </c>
      <c r="B1223" s="16" t="str">
        <f t="shared" si="109"/>
        <v>I</v>
      </c>
      <c r="C1223" s="131">
        <f t="shared" si="110"/>
        <v>43005.413</v>
      </c>
      <c r="D1223" s="12" t="str">
        <f t="shared" si="111"/>
        <v>vis</v>
      </c>
      <c r="E1223" s="139">
        <f>VLOOKUP(C1223,'Active 1'!C$21:E$973,3,FALSE)</f>
        <v>-18260.007298126897</v>
      </c>
      <c r="F1223" s="16" t="s">
        <v>1907</v>
      </c>
      <c r="G1223" s="12" t="str">
        <f t="shared" si="112"/>
        <v>43005.413</v>
      </c>
      <c r="H1223" s="131">
        <f t="shared" si="113"/>
        <v>-13382</v>
      </c>
      <c r="I1223" s="140" t="s">
        <v>3955</v>
      </c>
      <c r="J1223" s="141" t="s">
        <v>3956</v>
      </c>
      <c r="K1223" s="140">
        <v>-13382</v>
      </c>
      <c r="L1223" s="140" t="s">
        <v>3957</v>
      </c>
      <c r="M1223" s="141" t="s">
        <v>2324</v>
      </c>
      <c r="N1223" s="141"/>
      <c r="O1223" s="142" t="s">
        <v>2529</v>
      </c>
      <c r="P1223" s="143" t="s">
        <v>3954</v>
      </c>
    </row>
    <row r="1224" spans="1:16" ht="13.5" thickBot="1" x14ac:dyDescent="0.25">
      <c r="A1224" s="131" t="str">
        <f t="shared" si="108"/>
        <v> MVS 8.24 </v>
      </c>
      <c r="B1224" s="16" t="str">
        <f t="shared" si="109"/>
        <v>I</v>
      </c>
      <c r="C1224" s="131">
        <f t="shared" si="110"/>
        <v>43012.328999999998</v>
      </c>
      <c r="D1224" s="12" t="str">
        <f t="shared" si="111"/>
        <v>vis</v>
      </c>
      <c r="E1224" s="139">
        <f>VLOOKUP(C1224,'Active 1'!C$21:E$973,3,FALSE)</f>
        <v>-18249.010817604871</v>
      </c>
      <c r="F1224" s="16" t="s">
        <v>1907</v>
      </c>
      <c r="G1224" s="12" t="str">
        <f t="shared" si="112"/>
        <v>43012.329</v>
      </c>
      <c r="H1224" s="131">
        <f t="shared" si="113"/>
        <v>-13371</v>
      </c>
      <c r="I1224" s="140" t="s">
        <v>3962</v>
      </c>
      <c r="J1224" s="141" t="s">
        <v>3963</v>
      </c>
      <c r="K1224" s="140">
        <v>-13371</v>
      </c>
      <c r="L1224" s="140" t="s">
        <v>966</v>
      </c>
      <c r="M1224" s="141" t="s">
        <v>2324</v>
      </c>
      <c r="N1224" s="141"/>
      <c r="O1224" s="142" t="s">
        <v>3964</v>
      </c>
      <c r="P1224" s="142" t="s">
        <v>3965</v>
      </c>
    </row>
    <row r="1225" spans="1:16" ht="13.5" thickBot="1" x14ac:dyDescent="0.25">
      <c r="A1225" s="131" t="str">
        <f t="shared" si="108"/>
        <v> MVS 8.24 </v>
      </c>
      <c r="B1225" s="16" t="str">
        <f t="shared" si="109"/>
        <v>I</v>
      </c>
      <c r="C1225" s="131">
        <f t="shared" si="110"/>
        <v>43015.472000000002</v>
      </c>
      <c r="D1225" s="12" t="str">
        <f t="shared" si="111"/>
        <v>vis</v>
      </c>
      <c r="E1225" s="139">
        <f>VLOOKUP(C1225,'Active 1'!C$21:E$973,3,FALSE)</f>
        <v>-18244.013429189486</v>
      </c>
      <c r="F1225" s="16" t="s">
        <v>1907</v>
      </c>
      <c r="G1225" s="12" t="str">
        <f t="shared" si="112"/>
        <v>43015.472</v>
      </c>
      <c r="H1225" s="131">
        <f t="shared" si="113"/>
        <v>-13366</v>
      </c>
      <c r="I1225" s="140" t="s">
        <v>3966</v>
      </c>
      <c r="J1225" s="141" t="s">
        <v>3967</v>
      </c>
      <c r="K1225" s="140">
        <v>-13366</v>
      </c>
      <c r="L1225" s="140" t="s">
        <v>861</v>
      </c>
      <c r="M1225" s="141" t="s">
        <v>2324</v>
      </c>
      <c r="N1225" s="141"/>
      <c r="O1225" s="142" t="s">
        <v>3964</v>
      </c>
      <c r="P1225" s="142" t="s">
        <v>3965</v>
      </c>
    </row>
    <row r="1226" spans="1:16" ht="13.5" thickBot="1" x14ac:dyDescent="0.25">
      <c r="A1226" s="131" t="str">
        <f t="shared" si="108"/>
        <v> AOEB 1 </v>
      </c>
      <c r="B1226" s="16" t="str">
        <f t="shared" si="109"/>
        <v>I</v>
      </c>
      <c r="C1226" s="131">
        <f t="shared" si="110"/>
        <v>43028.678</v>
      </c>
      <c r="D1226" s="12" t="str">
        <f t="shared" si="111"/>
        <v>vis</v>
      </c>
      <c r="E1226" s="139" t="e">
        <f>VLOOKUP(C1226,'Active 1'!C$21:E$973,3,FALSE)</f>
        <v>#N/A</v>
      </c>
      <c r="F1226" s="16" t="s">
        <v>1907</v>
      </c>
      <c r="G1226" s="12" t="str">
        <f t="shared" si="112"/>
        <v>43028.678</v>
      </c>
      <c r="H1226" s="131">
        <f t="shared" si="113"/>
        <v>-13345</v>
      </c>
      <c r="I1226" s="140" t="s">
        <v>3973</v>
      </c>
      <c r="J1226" s="141" t="s">
        <v>3974</v>
      </c>
      <c r="K1226" s="140">
        <v>-13345</v>
      </c>
      <c r="L1226" s="140" t="s">
        <v>3923</v>
      </c>
      <c r="M1226" s="141" t="s">
        <v>2324</v>
      </c>
      <c r="N1226" s="141"/>
      <c r="O1226" s="142" t="s">
        <v>132</v>
      </c>
      <c r="P1226" s="142" t="s">
        <v>3944</v>
      </c>
    </row>
    <row r="1227" spans="1:16" ht="13.5" thickBot="1" x14ac:dyDescent="0.25">
      <c r="A1227" s="131" t="str">
        <f t="shared" ref="A1227:A1290" si="114">P1227</f>
        <v> ALGL 33 </v>
      </c>
      <c r="B1227" s="16" t="str">
        <f t="shared" ref="B1227:B1290" si="115">IF(H1227=INT(H1227),"I","II")</f>
        <v>I</v>
      </c>
      <c r="C1227" s="131">
        <f t="shared" ref="C1227:C1290" si="116">1*G1227</f>
        <v>43034.341999999997</v>
      </c>
      <c r="D1227" s="12" t="str">
        <f t="shared" ref="D1227:D1290" si="117">VLOOKUP(F1227,I$1:J$5,2,FALSE)</f>
        <v>vis</v>
      </c>
      <c r="E1227" s="139">
        <f>VLOOKUP(C1227,'Active 1'!C$21:E$973,3,FALSE)</f>
        <v>-18214.010018626926</v>
      </c>
      <c r="F1227" s="16" t="s">
        <v>1907</v>
      </c>
      <c r="G1227" s="12" t="str">
        <f t="shared" ref="G1227:G1290" si="118">MID(I1227,3,LEN(I1227)-3)</f>
        <v>43034.342</v>
      </c>
      <c r="H1227" s="131">
        <f t="shared" ref="H1227:H1290" si="119">1*K1227</f>
        <v>-13336</v>
      </c>
      <c r="I1227" s="140" t="s">
        <v>3978</v>
      </c>
      <c r="J1227" s="141" t="s">
        <v>3979</v>
      </c>
      <c r="K1227" s="140">
        <v>-13336</v>
      </c>
      <c r="L1227" s="140" t="s">
        <v>966</v>
      </c>
      <c r="M1227" s="141" t="s">
        <v>2324</v>
      </c>
      <c r="N1227" s="141"/>
      <c r="O1227" s="142" t="s">
        <v>3980</v>
      </c>
      <c r="P1227" s="142" t="s">
        <v>1009</v>
      </c>
    </row>
    <row r="1228" spans="1:16" ht="13.5" thickBot="1" x14ac:dyDescent="0.25">
      <c r="A1228" s="131" t="str">
        <f t="shared" si="114"/>
        <v> ALGL 33 </v>
      </c>
      <c r="B1228" s="16" t="str">
        <f t="shared" si="115"/>
        <v>I</v>
      </c>
      <c r="C1228" s="131">
        <f t="shared" si="116"/>
        <v>43337.474999999999</v>
      </c>
      <c r="D1228" s="12" t="str">
        <f t="shared" si="117"/>
        <v>vis</v>
      </c>
      <c r="E1228" s="139">
        <f>VLOOKUP(C1228,'Active 1'!C$21:E$973,3,FALSE)</f>
        <v>-17732.02677251866</v>
      </c>
      <c r="F1228" s="16" t="s">
        <v>1907</v>
      </c>
      <c r="G1228" s="12" t="str">
        <f t="shared" si="118"/>
        <v>43337.475</v>
      </c>
      <c r="H1228" s="131">
        <f t="shared" si="119"/>
        <v>-12854</v>
      </c>
      <c r="I1228" s="140" t="s">
        <v>4032</v>
      </c>
      <c r="J1228" s="141" t="s">
        <v>4033</v>
      </c>
      <c r="K1228" s="140">
        <v>-12854</v>
      </c>
      <c r="L1228" s="140" t="s">
        <v>874</v>
      </c>
      <c r="M1228" s="141" t="s">
        <v>2324</v>
      </c>
      <c r="N1228" s="141"/>
      <c r="O1228" s="142" t="s">
        <v>1008</v>
      </c>
      <c r="P1228" s="142" t="s">
        <v>1009</v>
      </c>
    </row>
    <row r="1229" spans="1:16" ht="13.5" thickBot="1" x14ac:dyDescent="0.25">
      <c r="A1229" s="131" t="str">
        <f t="shared" si="114"/>
        <v> ALGL 33 </v>
      </c>
      <c r="B1229" s="16" t="str">
        <f t="shared" si="115"/>
        <v>I</v>
      </c>
      <c r="C1229" s="131">
        <f t="shared" si="116"/>
        <v>43344.408000000003</v>
      </c>
      <c r="D1229" s="12" t="str">
        <f t="shared" si="117"/>
        <v>vis</v>
      </c>
      <c r="E1229" s="139">
        <f>VLOOKUP(C1229,'Active 1'!C$21:E$973,3,FALSE)</f>
        <v>-17721.003261897018</v>
      </c>
      <c r="F1229" s="16" t="s">
        <v>1907</v>
      </c>
      <c r="G1229" s="12" t="str">
        <f t="shared" si="118"/>
        <v>43344.408</v>
      </c>
      <c r="H1229" s="131">
        <f t="shared" si="119"/>
        <v>-12843</v>
      </c>
      <c r="I1229" s="140" t="s">
        <v>4036</v>
      </c>
      <c r="J1229" s="141" t="s">
        <v>4037</v>
      </c>
      <c r="K1229" s="140">
        <v>-12843</v>
      </c>
      <c r="L1229" s="140" t="s">
        <v>4038</v>
      </c>
      <c r="M1229" s="141" t="s">
        <v>2324</v>
      </c>
      <c r="N1229" s="141"/>
      <c r="O1229" s="142" t="s">
        <v>1008</v>
      </c>
      <c r="P1229" s="142" t="s">
        <v>1009</v>
      </c>
    </row>
    <row r="1230" spans="1:16" ht="13.5" thickBot="1" x14ac:dyDescent="0.25">
      <c r="A1230" s="131" t="str">
        <f t="shared" si="114"/>
        <v> ALGL 33 </v>
      </c>
      <c r="B1230" s="16" t="str">
        <f t="shared" si="115"/>
        <v>I</v>
      </c>
      <c r="C1230" s="131">
        <f t="shared" si="116"/>
        <v>43344.411999999997</v>
      </c>
      <c r="D1230" s="12" t="str">
        <f t="shared" si="117"/>
        <v>vis</v>
      </c>
      <c r="E1230" s="139">
        <f>VLOOKUP(C1230,'Active 1'!C$21:E$973,3,FALSE)</f>
        <v>-17720.99690187359</v>
      </c>
      <c r="F1230" s="16" t="s">
        <v>1907</v>
      </c>
      <c r="G1230" s="12" t="str">
        <f t="shared" si="118"/>
        <v>43344.412</v>
      </c>
      <c r="H1230" s="131">
        <f t="shared" si="119"/>
        <v>-12843</v>
      </c>
      <c r="I1230" s="140" t="s">
        <v>4039</v>
      </c>
      <c r="J1230" s="141" t="s">
        <v>4040</v>
      </c>
      <c r="K1230" s="140">
        <v>-12843</v>
      </c>
      <c r="L1230" s="140" t="s">
        <v>4041</v>
      </c>
      <c r="M1230" s="141" t="s">
        <v>2324</v>
      </c>
      <c r="N1230" s="141"/>
      <c r="O1230" s="142" t="s">
        <v>4042</v>
      </c>
      <c r="P1230" s="142" t="s">
        <v>1009</v>
      </c>
    </row>
    <row r="1231" spans="1:16" ht="13.5" thickBot="1" x14ac:dyDescent="0.25">
      <c r="A1231" s="131" t="str">
        <f t="shared" si="114"/>
        <v> ALGL 33 </v>
      </c>
      <c r="B1231" s="16" t="str">
        <f t="shared" si="115"/>
        <v>I</v>
      </c>
      <c r="C1231" s="131">
        <f t="shared" si="116"/>
        <v>43349.442000000003</v>
      </c>
      <c r="D1231" s="12" t="str">
        <f t="shared" si="117"/>
        <v>vis</v>
      </c>
      <c r="E1231" s="139">
        <f>VLOOKUP(C1231,'Active 1'!C$21:E$973,3,FALSE)</f>
        <v>-17712.999172401949</v>
      </c>
      <c r="F1231" s="16" t="s">
        <v>1907</v>
      </c>
      <c r="G1231" s="12" t="str">
        <f t="shared" si="118"/>
        <v>43349.442</v>
      </c>
      <c r="H1231" s="131">
        <f t="shared" si="119"/>
        <v>-12835</v>
      </c>
      <c r="I1231" s="140" t="s">
        <v>4043</v>
      </c>
      <c r="J1231" s="141" t="s">
        <v>4044</v>
      </c>
      <c r="K1231" s="140">
        <v>-12835</v>
      </c>
      <c r="L1231" s="140" t="s">
        <v>4045</v>
      </c>
      <c r="M1231" s="141" t="s">
        <v>2324</v>
      </c>
      <c r="N1231" s="141"/>
      <c r="O1231" s="142" t="s">
        <v>4046</v>
      </c>
      <c r="P1231" s="142" t="s">
        <v>1009</v>
      </c>
    </row>
    <row r="1232" spans="1:16" ht="13.5" thickBot="1" x14ac:dyDescent="0.25">
      <c r="A1232" s="131" t="str">
        <f t="shared" si="114"/>
        <v> BRNO 21 </v>
      </c>
      <c r="B1232" s="16" t="str">
        <f t="shared" si="115"/>
        <v>I</v>
      </c>
      <c r="C1232" s="131">
        <f t="shared" si="116"/>
        <v>43403.521000000001</v>
      </c>
      <c r="D1232" s="12" t="str">
        <f t="shared" si="117"/>
        <v>vis</v>
      </c>
      <c r="E1232" s="139" t="e">
        <f>VLOOKUP(C1232,'Active 1'!C$21:E$973,3,FALSE)</f>
        <v>#N/A</v>
      </c>
      <c r="F1232" s="16" t="s">
        <v>1907</v>
      </c>
      <c r="G1232" s="12" t="str">
        <f t="shared" si="118"/>
        <v>43403.521</v>
      </c>
      <c r="H1232" s="131">
        <f t="shared" si="119"/>
        <v>-12749</v>
      </c>
      <c r="I1232" s="140" t="s">
        <v>4055</v>
      </c>
      <c r="J1232" s="141" t="s">
        <v>4056</v>
      </c>
      <c r="K1232" s="140">
        <v>-12749</v>
      </c>
      <c r="L1232" s="140" t="s">
        <v>3957</v>
      </c>
      <c r="M1232" s="141" t="s">
        <v>2324</v>
      </c>
      <c r="N1232" s="141"/>
      <c r="O1232" s="142" t="s">
        <v>4057</v>
      </c>
      <c r="P1232" s="142" t="s">
        <v>3936</v>
      </c>
    </row>
    <row r="1233" spans="1:16" ht="13.5" thickBot="1" x14ac:dyDescent="0.25">
      <c r="A1233" s="131" t="str">
        <f t="shared" si="114"/>
        <v> ALGL 33 </v>
      </c>
      <c r="B1233" s="16" t="str">
        <f t="shared" si="115"/>
        <v>I</v>
      </c>
      <c r="C1233" s="131">
        <f t="shared" si="116"/>
        <v>43405.423000000003</v>
      </c>
      <c r="D1233" s="12" t="str">
        <f t="shared" si="117"/>
        <v>vis</v>
      </c>
      <c r="E1233" s="139">
        <f>VLOOKUP(C1233,'Active 1'!C$21:E$973,3,FALSE)</f>
        <v>-17623.989054399666</v>
      </c>
      <c r="F1233" s="16" t="s">
        <v>1907</v>
      </c>
      <c r="G1233" s="12" t="str">
        <f t="shared" si="118"/>
        <v>43405.423</v>
      </c>
      <c r="H1233" s="131">
        <f t="shared" si="119"/>
        <v>-12746</v>
      </c>
      <c r="I1233" s="140" t="s">
        <v>4061</v>
      </c>
      <c r="J1233" s="141" t="s">
        <v>4062</v>
      </c>
      <c r="K1233" s="140">
        <v>-12746</v>
      </c>
      <c r="L1233" s="140" t="s">
        <v>4063</v>
      </c>
      <c r="M1233" s="141" t="s">
        <v>2324</v>
      </c>
      <c r="N1233" s="141"/>
      <c r="O1233" s="142" t="s">
        <v>4046</v>
      </c>
      <c r="P1233" s="142" t="s">
        <v>1009</v>
      </c>
    </row>
    <row r="1234" spans="1:16" ht="13.5" thickBot="1" x14ac:dyDescent="0.25">
      <c r="A1234" s="131" t="str">
        <f t="shared" si="114"/>
        <v> AOEB 1 </v>
      </c>
      <c r="B1234" s="16" t="str">
        <f t="shared" si="115"/>
        <v>I</v>
      </c>
      <c r="C1234" s="131">
        <f t="shared" si="116"/>
        <v>43423.648999999998</v>
      </c>
      <c r="D1234" s="12" t="str">
        <f t="shared" si="117"/>
        <v>vis</v>
      </c>
      <c r="E1234" s="139" t="e">
        <f>VLOOKUP(C1234,'Active 1'!C$21:E$973,3,FALSE)</f>
        <v>#N/A</v>
      </c>
      <c r="F1234" s="16" t="s">
        <v>1907</v>
      </c>
      <c r="G1234" s="12" t="str">
        <f t="shared" si="118"/>
        <v>43423.649</v>
      </c>
      <c r="H1234" s="131">
        <f t="shared" si="119"/>
        <v>-12717</v>
      </c>
      <c r="I1234" s="140" t="s">
        <v>4070</v>
      </c>
      <c r="J1234" s="141" t="s">
        <v>4071</v>
      </c>
      <c r="K1234" s="140">
        <v>-12717</v>
      </c>
      <c r="L1234" s="140" t="s">
        <v>3891</v>
      </c>
      <c r="M1234" s="141" t="s">
        <v>2324</v>
      </c>
      <c r="N1234" s="141"/>
      <c r="O1234" s="142" t="s">
        <v>3899</v>
      </c>
      <c r="P1234" s="142" t="s">
        <v>3944</v>
      </c>
    </row>
    <row r="1235" spans="1:16" ht="13.5" thickBot="1" x14ac:dyDescent="0.25">
      <c r="A1235" s="131" t="str">
        <f t="shared" si="114"/>
        <v> MVS 8.78 </v>
      </c>
      <c r="B1235" s="16" t="str">
        <f t="shared" si="115"/>
        <v>I</v>
      </c>
      <c r="C1235" s="131">
        <f t="shared" si="116"/>
        <v>43429.324000000001</v>
      </c>
      <c r="D1235" s="12" t="str">
        <f t="shared" si="117"/>
        <v>vis</v>
      </c>
      <c r="E1235" s="139" t="e">
        <f>VLOOKUP(C1235,'Active 1'!C$21:E$973,3,FALSE)</f>
        <v>#N/A</v>
      </c>
      <c r="F1235" s="16" t="s">
        <v>1907</v>
      </c>
      <c r="G1235" s="12" t="str">
        <f t="shared" si="118"/>
        <v>43429.324</v>
      </c>
      <c r="H1235" s="131">
        <f t="shared" si="119"/>
        <v>-12708</v>
      </c>
      <c r="I1235" s="140" t="s">
        <v>4074</v>
      </c>
      <c r="J1235" s="141" t="s">
        <v>4075</v>
      </c>
      <c r="K1235" s="140">
        <v>-12708</v>
      </c>
      <c r="L1235" s="140" t="s">
        <v>4076</v>
      </c>
      <c r="M1235" s="141" t="s">
        <v>2324</v>
      </c>
      <c r="N1235" s="141"/>
      <c r="O1235" s="142" t="s">
        <v>4077</v>
      </c>
      <c r="P1235" s="142" t="s">
        <v>4078</v>
      </c>
    </row>
    <row r="1236" spans="1:16" ht="13.5" thickBot="1" x14ac:dyDescent="0.25">
      <c r="A1236" s="131" t="str">
        <f t="shared" si="114"/>
        <v> MVS 8.78 </v>
      </c>
      <c r="B1236" s="16" t="str">
        <f t="shared" si="115"/>
        <v>I</v>
      </c>
      <c r="C1236" s="131">
        <f t="shared" si="116"/>
        <v>43461.402000000002</v>
      </c>
      <c r="D1236" s="12" t="str">
        <f t="shared" si="117"/>
        <v>vis</v>
      </c>
      <c r="E1236" s="139">
        <f>VLOOKUP(C1236,'Active 1'!C$21:E$973,3,FALSE)</f>
        <v>-17534.982116409097</v>
      </c>
      <c r="F1236" s="16" t="s">
        <v>1907</v>
      </c>
      <c r="G1236" s="12" t="str">
        <f t="shared" si="118"/>
        <v>43461.402</v>
      </c>
      <c r="H1236" s="131">
        <f t="shared" si="119"/>
        <v>-12657</v>
      </c>
      <c r="I1236" s="140" t="s">
        <v>4089</v>
      </c>
      <c r="J1236" s="141" t="s">
        <v>4090</v>
      </c>
      <c r="K1236" s="140">
        <v>-12657</v>
      </c>
      <c r="L1236" s="140" t="s">
        <v>4091</v>
      </c>
      <c r="M1236" s="141" t="s">
        <v>2324</v>
      </c>
      <c r="N1236" s="141"/>
      <c r="O1236" s="142" t="s">
        <v>4077</v>
      </c>
      <c r="P1236" s="142" t="s">
        <v>4078</v>
      </c>
    </row>
    <row r="1237" spans="1:16" ht="13.5" thickBot="1" x14ac:dyDescent="0.25">
      <c r="A1237" s="131" t="str">
        <f t="shared" si="114"/>
        <v> AAPS 38.191 </v>
      </c>
      <c r="B1237" s="16" t="str">
        <f t="shared" si="115"/>
        <v>I</v>
      </c>
      <c r="C1237" s="131">
        <f t="shared" si="116"/>
        <v>43725.530299999999</v>
      </c>
      <c r="D1237" s="12" t="str">
        <f t="shared" si="117"/>
        <v>vis</v>
      </c>
      <c r="E1237" s="139">
        <f>VLOOKUP(C1237,'Active 1'!C$21:E$973,3,FALSE)</f>
        <v>-17115.016571836073</v>
      </c>
      <c r="F1237" s="16" t="s">
        <v>1907</v>
      </c>
      <c r="G1237" s="12" t="str">
        <f t="shared" si="118"/>
        <v>43725.5303</v>
      </c>
      <c r="H1237" s="131">
        <f t="shared" si="119"/>
        <v>-12237</v>
      </c>
      <c r="I1237" s="140" t="s">
        <v>4149</v>
      </c>
      <c r="J1237" s="141" t="s">
        <v>4150</v>
      </c>
      <c r="K1237" s="140">
        <v>-12237</v>
      </c>
      <c r="L1237" s="140" t="s">
        <v>4151</v>
      </c>
      <c r="M1237" s="141" t="s">
        <v>2477</v>
      </c>
      <c r="N1237" s="141" t="s">
        <v>2478</v>
      </c>
      <c r="O1237" s="142" t="s">
        <v>4152</v>
      </c>
      <c r="P1237" s="142" t="s">
        <v>4153</v>
      </c>
    </row>
    <row r="1238" spans="1:16" ht="13.5" thickBot="1" x14ac:dyDescent="0.25">
      <c r="A1238" s="131" t="str">
        <f t="shared" si="114"/>
        <v> AAPS 38.191 </v>
      </c>
      <c r="B1238" s="16" t="str">
        <f t="shared" si="115"/>
        <v>I</v>
      </c>
      <c r="C1238" s="131">
        <f t="shared" si="116"/>
        <v>43732.448499999999</v>
      </c>
      <c r="D1238" s="12" t="str">
        <f t="shared" si="117"/>
        <v>vis</v>
      </c>
      <c r="E1238" s="139">
        <f>VLOOKUP(C1238,'Active 1'!C$21:E$973,3,FALSE)</f>
        <v>-17104.016593301152</v>
      </c>
      <c r="F1238" s="16" t="s">
        <v>1907</v>
      </c>
      <c r="G1238" s="12" t="str">
        <f t="shared" si="118"/>
        <v>43732.4485</v>
      </c>
      <c r="H1238" s="131">
        <f t="shared" si="119"/>
        <v>-12226</v>
      </c>
      <c r="I1238" s="140" t="s">
        <v>4170</v>
      </c>
      <c r="J1238" s="141" t="s">
        <v>4171</v>
      </c>
      <c r="K1238" s="140">
        <v>-12226</v>
      </c>
      <c r="L1238" s="140" t="s">
        <v>4172</v>
      </c>
      <c r="M1238" s="141" t="s">
        <v>2477</v>
      </c>
      <c r="N1238" s="141" t="s">
        <v>2478</v>
      </c>
      <c r="O1238" s="142" t="s">
        <v>4152</v>
      </c>
      <c r="P1238" s="142" t="s">
        <v>4153</v>
      </c>
    </row>
    <row r="1239" spans="1:16" ht="13.5" thickBot="1" x14ac:dyDescent="0.25">
      <c r="A1239" s="131" t="str">
        <f t="shared" si="114"/>
        <v> BBS 41 </v>
      </c>
      <c r="B1239" s="16" t="str">
        <f t="shared" si="115"/>
        <v>I</v>
      </c>
      <c r="C1239" s="131">
        <f t="shared" si="116"/>
        <v>43846.285000000003</v>
      </c>
      <c r="D1239" s="12" t="str">
        <f t="shared" si="117"/>
        <v>vis</v>
      </c>
      <c r="E1239" s="139">
        <f>VLOOKUP(C1239,'Active 1'!C$21:E$973,3,FALSE)</f>
        <v>-16923.015891313556</v>
      </c>
      <c r="F1239" s="16" t="s">
        <v>1907</v>
      </c>
      <c r="G1239" s="12" t="str">
        <f t="shared" si="118"/>
        <v>43846.285</v>
      </c>
      <c r="H1239" s="131">
        <f t="shared" si="119"/>
        <v>-12045</v>
      </c>
      <c r="I1239" s="140" t="s">
        <v>4199</v>
      </c>
      <c r="J1239" s="141" t="s">
        <v>4200</v>
      </c>
      <c r="K1239" s="140">
        <v>-12045</v>
      </c>
      <c r="L1239" s="140" t="s">
        <v>3861</v>
      </c>
      <c r="M1239" s="141" t="s">
        <v>2324</v>
      </c>
      <c r="N1239" s="141"/>
      <c r="O1239" s="142" t="s">
        <v>785</v>
      </c>
      <c r="P1239" s="142" t="s">
        <v>4201</v>
      </c>
    </row>
    <row r="1240" spans="1:16" ht="13.5" thickBot="1" x14ac:dyDescent="0.25">
      <c r="A1240" s="131" t="str">
        <f t="shared" si="114"/>
        <v> BBS 41 </v>
      </c>
      <c r="B1240" s="16" t="str">
        <f t="shared" si="115"/>
        <v>I</v>
      </c>
      <c r="C1240" s="131">
        <f t="shared" si="116"/>
        <v>43863.266000000003</v>
      </c>
      <c r="D1240" s="12" t="str">
        <f t="shared" si="117"/>
        <v>vis</v>
      </c>
      <c r="E1240" s="139">
        <f>VLOOKUP(C1240,'Active 1'!C$21:E$973,3,FALSE)</f>
        <v>-16896.016001818964</v>
      </c>
      <c r="F1240" s="16" t="s">
        <v>1907</v>
      </c>
      <c r="G1240" s="12" t="str">
        <f t="shared" si="118"/>
        <v>43863.266</v>
      </c>
      <c r="H1240" s="131">
        <f t="shared" si="119"/>
        <v>-12018</v>
      </c>
      <c r="I1240" s="140" t="s">
        <v>4202</v>
      </c>
      <c r="J1240" s="141" t="s">
        <v>4203</v>
      </c>
      <c r="K1240" s="140">
        <v>-12018</v>
      </c>
      <c r="L1240" s="140" t="s">
        <v>3861</v>
      </c>
      <c r="M1240" s="141" t="s">
        <v>2324</v>
      </c>
      <c r="N1240" s="141"/>
      <c r="O1240" s="142" t="s">
        <v>785</v>
      </c>
      <c r="P1240" s="142" t="s">
        <v>4201</v>
      </c>
    </row>
    <row r="1241" spans="1:16" ht="13.5" thickBot="1" x14ac:dyDescent="0.25">
      <c r="A1241" s="131" t="str">
        <f t="shared" si="114"/>
        <v> BBS 41 </v>
      </c>
      <c r="B1241" s="16" t="str">
        <f t="shared" si="115"/>
        <v>I</v>
      </c>
      <c r="C1241" s="131">
        <f t="shared" si="116"/>
        <v>43878.36</v>
      </c>
      <c r="D1241" s="12" t="str">
        <f t="shared" si="117"/>
        <v>vis</v>
      </c>
      <c r="E1241" s="139">
        <f>VLOOKUP(C1241,'Active 1'!C$21:E$973,3,FALSE)</f>
        <v>-16872.016453380631</v>
      </c>
      <c r="F1241" s="16" t="s">
        <v>1907</v>
      </c>
      <c r="G1241" s="12" t="str">
        <f t="shared" si="118"/>
        <v>43878.360</v>
      </c>
      <c r="H1241" s="131">
        <f t="shared" si="119"/>
        <v>-11994</v>
      </c>
      <c r="I1241" s="140" t="s">
        <v>4204</v>
      </c>
      <c r="J1241" s="141" t="s">
        <v>4205</v>
      </c>
      <c r="K1241" s="140">
        <v>-11994</v>
      </c>
      <c r="L1241" s="140" t="s">
        <v>3861</v>
      </c>
      <c r="M1241" s="141" t="s">
        <v>2324</v>
      </c>
      <c r="N1241" s="141"/>
      <c r="O1241" s="142" t="s">
        <v>637</v>
      </c>
      <c r="P1241" s="142" t="s">
        <v>4201</v>
      </c>
    </row>
    <row r="1242" spans="1:16" ht="13.5" thickBot="1" x14ac:dyDescent="0.25">
      <c r="A1242" s="131" t="str">
        <f t="shared" si="114"/>
        <v> ASS 124.84 </v>
      </c>
      <c r="B1242" s="16" t="str">
        <f t="shared" si="115"/>
        <v>I</v>
      </c>
      <c r="C1242" s="131">
        <f t="shared" si="116"/>
        <v>44076.474499999997</v>
      </c>
      <c r="D1242" s="12" t="str">
        <f t="shared" si="117"/>
        <v>vis</v>
      </c>
      <c r="E1242" s="139" t="e">
        <f>VLOOKUP(C1242,'Active 1'!C$21:E$973,3,FALSE)</f>
        <v>#N/A</v>
      </c>
      <c r="F1242" s="16" t="s">
        <v>1907</v>
      </c>
      <c r="G1242" s="12" t="str">
        <f t="shared" si="118"/>
        <v>44076.4745</v>
      </c>
      <c r="H1242" s="131">
        <f t="shared" si="119"/>
        <v>-11679</v>
      </c>
      <c r="I1242" s="140" t="s">
        <v>4219</v>
      </c>
      <c r="J1242" s="141" t="s">
        <v>4220</v>
      </c>
      <c r="K1242" s="140">
        <v>-11679</v>
      </c>
      <c r="L1242" s="140" t="s">
        <v>4221</v>
      </c>
      <c r="M1242" s="141" t="s">
        <v>2477</v>
      </c>
      <c r="N1242" s="141" t="s">
        <v>2478</v>
      </c>
      <c r="O1242" s="142" t="s">
        <v>4217</v>
      </c>
      <c r="P1242" s="142" t="s">
        <v>4218</v>
      </c>
    </row>
    <row r="1243" spans="1:16" ht="13.5" thickBot="1" x14ac:dyDescent="0.25">
      <c r="A1243" s="131" t="str">
        <f t="shared" si="114"/>
        <v> BRNO 23 </v>
      </c>
      <c r="B1243" s="16" t="str">
        <f t="shared" si="115"/>
        <v>I</v>
      </c>
      <c r="C1243" s="131">
        <f t="shared" si="116"/>
        <v>44146.292000000001</v>
      </c>
      <c r="D1243" s="12" t="str">
        <f t="shared" si="117"/>
        <v>vis</v>
      </c>
      <c r="E1243" s="139">
        <f>VLOOKUP(C1243,'Active 1'!C$21:E$973,3,FALSE)</f>
        <v>-16446.003003521069</v>
      </c>
      <c r="F1243" s="16" t="s">
        <v>1907</v>
      </c>
      <c r="G1243" s="12" t="str">
        <f t="shared" si="118"/>
        <v>44146.292</v>
      </c>
      <c r="H1243" s="131">
        <f t="shared" si="119"/>
        <v>-11568</v>
      </c>
      <c r="I1243" s="140" t="s">
        <v>4259</v>
      </c>
      <c r="J1243" s="141" t="s">
        <v>4260</v>
      </c>
      <c r="K1243" s="140">
        <v>-11568</v>
      </c>
      <c r="L1243" s="140" t="s">
        <v>4258</v>
      </c>
      <c r="M1243" s="141" t="s">
        <v>2324</v>
      </c>
      <c r="N1243" s="141"/>
      <c r="O1243" s="142" t="s">
        <v>4227</v>
      </c>
      <c r="P1243" s="142" t="s">
        <v>4121</v>
      </c>
    </row>
    <row r="1244" spans="1:16" ht="13.5" thickBot="1" x14ac:dyDescent="0.25">
      <c r="A1244" s="131" t="str">
        <f t="shared" si="114"/>
        <v> BRNO 23 </v>
      </c>
      <c r="B1244" s="16" t="str">
        <f t="shared" si="115"/>
        <v>I</v>
      </c>
      <c r="C1244" s="131">
        <f t="shared" si="116"/>
        <v>44146.298000000003</v>
      </c>
      <c r="D1244" s="12" t="str">
        <f t="shared" si="117"/>
        <v>vis</v>
      </c>
      <c r="E1244" s="139">
        <f>VLOOKUP(C1244,'Active 1'!C$21:E$973,3,FALSE)</f>
        <v>-16445.993463485913</v>
      </c>
      <c r="F1244" s="16" t="s">
        <v>1907</v>
      </c>
      <c r="G1244" s="12" t="str">
        <f t="shared" si="118"/>
        <v>44146.298</v>
      </c>
      <c r="H1244" s="131">
        <f t="shared" si="119"/>
        <v>-11568</v>
      </c>
      <c r="I1244" s="140" t="s">
        <v>4261</v>
      </c>
      <c r="J1244" s="141" t="s">
        <v>4262</v>
      </c>
      <c r="K1244" s="140">
        <v>-11568</v>
      </c>
      <c r="L1244" s="140" t="s">
        <v>4091</v>
      </c>
      <c r="M1244" s="141" t="s">
        <v>2324</v>
      </c>
      <c r="N1244" s="141"/>
      <c r="O1244" s="142" t="s">
        <v>4263</v>
      </c>
      <c r="P1244" s="142" t="s">
        <v>4121</v>
      </c>
    </row>
    <row r="1245" spans="1:16" ht="13.5" thickBot="1" x14ac:dyDescent="0.25">
      <c r="A1245" s="131" t="str">
        <f t="shared" si="114"/>
        <v> BRNO 23 </v>
      </c>
      <c r="B1245" s="16" t="str">
        <f t="shared" si="115"/>
        <v>I</v>
      </c>
      <c r="C1245" s="131">
        <f t="shared" si="116"/>
        <v>44173.322</v>
      </c>
      <c r="D1245" s="12" t="str">
        <f t="shared" si="117"/>
        <v>vis</v>
      </c>
      <c r="E1245" s="139">
        <f>VLOOKUP(C1245,'Active 1'!C$21:E$973,3,FALSE)</f>
        <v>-16403.025145147662</v>
      </c>
      <c r="F1245" s="16" t="s">
        <v>1907</v>
      </c>
      <c r="G1245" s="12" t="str">
        <f t="shared" si="118"/>
        <v>44173.322</v>
      </c>
      <c r="H1245" s="131">
        <f t="shared" si="119"/>
        <v>-11525</v>
      </c>
      <c r="I1245" s="140" t="s">
        <v>4272</v>
      </c>
      <c r="J1245" s="141" t="s">
        <v>4273</v>
      </c>
      <c r="K1245" s="140">
        <v>-11525</v>
      </c>
      <c r="L1245" s="140" t="s">
        <v>3739</v>
      </c>
      <c r="M1245" s="141" t="s">
        <v>2324</v>
      </c>
      <c r="N1245" s="141"/>
      <c r="O1245" s="142" t="s">
        <v>4227</v>
      </c>
      <c r="P1245" s="142" t="s">
        <v>4121</v>
      </c>
    </row>
    <row r="1246" spans="1:16" ht="13.5" thickBot="1" x14ac:dyDescent="0.25">
      <c r="A1246" s="131" t="str">
        <f t="shared" si="114"/>
        <v> BRNO 23 </v>
      </c>
      <c r="B1246" s="16" t="str">
        <f t="shared" si="115"/>
        <v>I</v>
      </c>
      <c r="C1246" s="131">
        <f t="shared" si="116"/>
        <v>44251.332999999999</v>
      </c>
      <c r="D1246" s="12" t="str">
        <f t="shared" si="117"/>
        <v>vis</v>
      </c>
      <c r="E1246" s="139">
        <f>VLOOKUP(C1246,'Active 1'!C$21:E$973,3,FALSE)</f>
        <v>-16278.987198067829</v>
      </c>
      <c r="F1246" s="16" t="s">
        <v>1907</v>
      </c>
      <c r="G1246" s="12" t="str">
        <f t="shared" si="118"/>
        <v>44251.333</v>
      </c>
      <c r="H1246" s="131">
        <f t="shared" si="119"/>
        <v>-11401</v>
      </c>
      <c r="I1246" s="140" t="s">
        <v>4288</v>
      </c>
      <c r="J1246" s="141" t="s">
        <v>4289</v>
      </c>
      <c r="K1246" s="140">
        <v>-11401</v>
      </c>
      <c r="L1246" s="140" t="s">
        <v>4290</v>
      </c>
      <c r="M1246" s="141" t="s">
        <v>2324</v>
      </c>
      <c r="N1246" s="141"/>
      <c r="O1246" s="142" t="s">
        <v>4291</v>
      </c>
      <c r="P1246" s="142" t="s">
        <v>4121</v>
      </c>
    </row>
    <row r="1247" spans="1:16" ht="13.5" thickBot="1" x14ac:dyDescent="0.25">
      <c r="A1247" s="131" t="str">
        <f t="shared" si="114"/>
        <v> BRNO 23 </v>
      </c>
      <c r="B1247" s="16" t="str">
        <f t="shared" si="115"/>
        <v>I</v>
      </c>
      <c r="C1247" s="131">
        <f t="shared" si="116"/>
        <v>44410.451999999997</v>
      </c>
      <c r="D1247" s="12" t="str">
        <f t="shared" si="117"/>
        <v>vis</v>
      </c>
      <c r="E1247" s="139">
        <f>VLOOKUP(C1247,'Active 1'!C$21:E$973,3,FALSE)</f>
        <v>-16025.987055762307</v>
      </c>
      <c r="F1247" s="16" t="s">
        <v>1907</v>
      </c>
      <c r="G1247" s="12" t="str">
        <f t="shared" si="118"/>
        <v>44410.452</v>
      </c>
      <c r="H1247" s="131">
        <f t="shared" si="119"/>
        <v>-11148</v>
      </c>
      <c r="I1247" s="140" t="s">
        <v>4303</v>
      </c>
      <c r="J1247" s="141" t="s">
        <v>4304</v>
      </c>
      <c r="K1247" s="140">
        <v>-11148</v>
      </c>
      <c r="L1247" s="140" t="s">
        <v>4305</v>
      </c>
      <c r="M1247" s="141" t="s">
        <v>2324</v>
      </c>
      <c r="N1247" s="141"/>
      <c r="O1247" s="142" t="s">
        <v>4263</v>
      </c>
      <c r="P1247" s="142" t="s">
        <v>4121</v>
      </c>
    </row>
    <row r="1248" spans="1:16" ht="13.5" thickBot="1" x14ac:dyDescent="0.25">
      <c r="A1248" s="131" t="str">
        <f t="shared" si="114"/>
        <v> BRNO 23 </v>
      </c>
      <c r="B1248" s="16" t="str">
        <f t="shared" si="115"/>
        <v>I</v>
      </c>
      <c r="C1248" s="131">
        <f t="shared" si="116"/>
        <v>44459.491000000002</v>
      </c>
      <c r="D1248" s="12" t="str">
        <f t="shared" si="117"/>
        <v>vis</v>
      </c>
      <c r="E1248" s="139">
        <f>VLOOKUP(C1248,'Active 1'!C$21:E$973,3,FALSE)</f>
        <v>-15948.014758434385</v>
      </c>
      <c r="F1248" s="16" t="s">
        <v>1907</v>
      </c>
      <c r="G1248" s="12" t="str">
        <f t="shared" si="118"/>
        <v>44459.491</v>
      </c>
      <c r="H1248" s="131">
        <f t="shared" si="119"/>
        <v>-11070</v>
      </c>
      <c r="I1248" s="140" t="s">
        <v>4324</v>
      </c>
      <c r="J1248" s="141" t="s">
        <v>4325</v>
      </c>
      <c r="K1248" s="140">
        <v>-11070</v>
      </c>
      <c r="L1248" s="140" t="s">
        <v>4190</v>
      </c>
      <c r="M1248" s="141" t="s">
        <v>2324</v>
      </c>
      <c r="N1248" s="141"/>
      <c r="O1248" s="142" t="s">
        <v>4326</v>
      </c>
      <c r="P1248" s="142" t="s">
        <v>4121</v>
      </c>
    </row>
    <row r="1249" spans="1:16" ht="13.5" thickBot="1" x14ac:dyDescent="0.25">
      <c r="A1249" s="131" t="str">
        <f t="shared" si="114"/>
        <v> BRNO 23 </v>
      </c>
      <c r="B1249" s="16" t="str">
        <f t="shared" si="115"/>
        <v>I</v>
      </c>
      <c r="C1249" s="131">
        <f t="shared" si="116"/>
        <v>44466.400000000001</v>
      </c>
      <c r="D1249" s="12" t="str">
        <f t="shared" si="117"/>
        <v>vis</v>
      </c>
      <c r="E1249" s="139">
        <f>VLOOKUP(C1249,'Active 1'!C$21:E$973,3,FALSE)</f>
        <v>-15937.029407953369</v>
      </c>
      <c r="F1249" s="16" t="s">
        <v>1907</v>
      </c>
      <c r="G1249" s="12" t="str">
        <f t="shared" si="118"/>
        <v>44466.400</v>
      </c>
      <c r="H1249" s="131">
        <f t="shared" si="119"/>
        <v>-11059</v>
      </c>
      <c r="I1249" s="140" t="s">
        <v>4327</v>
      </c>
      <c r="J1249" s="141" t="s">
        <v>4328</v>
      </c>
      <c r="K1249" s="140">
        <v>-11059</v>
      </c>
      <c r="L1249" s="140" t="s">
        <v>4021</v>
      </c>
      <c r="M1249" s="141" t="s">
        <v>2324</v>
      </c>
      <c r="N1249" s="141"/>
      <c r="O1249" s="142" t="s">
        <v>4227</v>
      </c>
      <c r="P1249" s="142" t="s">
        <v>4121</v>
      </c>
    </row>
    <row r="1250" spans="1:16" ht="13.5" thickBot="1" x14ac:dyDescent="0.25">
      <c r="A1250" s="131" t="str">
        <f t="shared" si="114"/>
        <v> BRNO 23 </v>
      </c>
      <c r="B1250" s="16" t="str">
        <f t="shared" si="115"/>
        <v>I</v>
      </c>
      <c r="C1250" s="131">
        <f t="shared" si="116"/>
        <v>44466.400999999998</v>
      </c>
      <c r="D1250" s="12" t="str">
        <f t="shared" si="117"/>
        <v>vis</v>
      </c>
      <c r="E1250" s="139">
        <f>VLOOKUP(C1250,'Active 1'!C$21:E$973,3,FALSE)</f>
        <v>-15937.027817947515</v>
      </c>
      <c r="F1250" s="16" t="s">
        <v>1907</v>
      </c>
      <c r="G1250" s="12" t="str">
        <f t="shared" si="118"/>
        <v>44466.401</v>
      </c>
      <c r="H1250" s="131">
        <f t="shared" si="119"/>
        <v>-11059</v>
      </c>
      <c r="I1250" s="140" t="s">
        <v>4329</v>
      </c>
      <c r="J1250" s="141" t="s">
        <v>4330</v>
      </c>
      <c r="K1250" s="140">
        <v>-11059</v>
      </c>
      <c r="L1250" s="140" t="s">
        <v>3891</v>
      </c>
      <c r="M1250" s="141" t="s">
        <v>2324</v>
      </c>
      <c r="N1250" s="141"/>
      <c r="O1250" s="142" t="s">
        <v>4331</v>
      </c>
      <c r="P1250" s="142" t="s">
        <v>4121</v>
      </c>
    </row>
    <row r="1251" spans="1:16" ht="13.5" thickBot="1" x14ac:dyDescent="0.25">
      <c r="A1251" s="131" t="str">
        <f t="shared" si="114"/>
        <v> BRNO 23 </v>
      </c>
      <c r="B1251" s="16" t="str">
        <f t="shared" si="115"/>
        <v>I</v>
      </c>
      <c r="C1251" s="131">
        <f t="shared" si="116"/>
        <v>44488.423999999999</v>
      </c>
      <c r="D1251" s="12" t="str">
        <f t="shared" si="117"/>
        <v>vis</v>
      </c>
      <c r="E1251" s="139">
        <f>VLOOKUP(C1251,'Active 1'!C$21:E$973,3,FALSE)</f>
        <v>-15902.011118910978</v>
      </c>
      <c r="F1251" s="16" t="s">
        <v>1907</v>
      </c>
      <c r="G1251" s="12" t="str">
        <f t="shared" si="118"/>
        <v>44488.424</v>
      </c>
      <c r="H1251" s="131">
        <f t="shared" si="119"/>
        <v>-11024</v>
      </c>
      <c r="I1251" s="140" t="s">
        <v>4355</v>
      </c>
      <c r="J1251" s="141" t="s">
        <v>4356</v>
      </c>
      <c r="K1251" s="140">
        <v>-11024</v>
      </c>
      <c r="L1251" s="140" t="s">
        <v>4224</v>
      </c>
      <c r="M1251" s="141" t="s">
        <v>2324</v>
      </c>
      <c r="N1251" s="141"/>
      <c r="O1251" s="142" t="s">
        <v>4227</v>
      </c>
      <c r="P1251" s="142" t="s">
        <v>4121</v>
      </c>
    </row>
    <row r="1252" spans="1:16" ht="13.5" thickBot="1" x14ac:dyDescent="0.25">
      <c r="A1252" s="131" t="str">
        <f t="shared" si="114"/>
        <v> BRNO 23 </v>
      </c>
      <c r="B1252" s="16" t="str">
        <f t="shared" si="115"/>
        <v>I</v>
      </c>
      <c r="C1252" s="131">
        <f t="shared" si="116"/>
        <v>44491.559000000001</v>
      </c>
      <c r="D1252" s="12" t="str">
        <f t="shared" si="117"/>
        <v>vis</v>
      </c>
      <c r="E1252" s="139">
        <f>VLOOKUP(C1252,'Active 1'!C$21:E$973,3,FALSE)</f>
        <v>-15897.026450542471</v>
      </c>
      <c r="F1252" s="16" t="s">
        <v>1907</v>
      </c>
      <c r="G1252" s="12" t="str">
        <f t="shared" si="118"/>
        <v>44491.559</v>
      </c>
      <c r="H1252" s="131">
        <f t="shared" si="119"/>
        <v>-11019</v>
      </c>
      <c r="I1252" s="140" t="s">
        <v>4364</v>
      </c>
      <c r="J1252" s="141" t="s">
        <v>4365</v>
      </c>
      <c r="K1252" s="140">
        <v>-11019</v>
      </c>
      <c r="L1252" s="140" t="s">
        <v>3861</v>
      </c>
      <c r="M1252" s="141" t="s">
        <v>2324</v>
      </c>
      <c r="N1252" s="141"/>
      <c r="O1252" s="142" t="s">
        <v>4227</v>
      </c>
      <c r="P1252" s="142" t="s">
        <v>4121</v>
      </c>
    </row>
    <row r="1253" spans="1:16" ht="13.5" thickBot="1" x14ac:dyDescent="0.25">
      <c r="A1253" s="131" t="str">
        <f t="shared" si="114"/>
        <v> MVS 9.163 </v>
      </c>
      <c r="B1253" s="16" t="str">
        <f t="shared" si="115"/>
        <v>I</v>
      </c>
      <c r="C1253" s="131">
        <f t="shared" si="116"/>
        <v>44873.322999999997</v>
      </c>
      <c r="D1253" s="12" t="str">
        <f t="shared" si="117"/>
        <v>vis</v>
      </c>
      <c r="E1253" s="139">
        <f>VLOOKUP(C1253,'Active 1'!C$21:E$973,3,FALSE)</f>
        <v>-15290.019453721696</v>
      </c>
      <c r="F1253" s="16" t="s">
        <v>1907</v>
      </c>
      <c r="G1253" s="12" t="str">
        <f t="shared" si="118"/>
        <v>44873.323</v>
      </c>
      <c r="H1253" s="131">
        <f t="shared" si="119"/>
        <v>-10412</v>
      </c>
      <c r="I1253" s="140" t="s">
        <v>4399</v>
      </c>
      <c r="J1253" s="141" t="s">
        <v>4400</v>
      </c>
      <c r="K1253" s="140">
        <v>-10412</v>
      </c>
      <c r="L1253" s="140" t="s">
        <v>4168</v>
      </c>
      <c r="M1253" s="141" t="s">
        <v>2320</v>
      </c>
      <c r="N1253" s="141"/>
      <c r="O1253" s="142" t="s">
        <v>3906</v>
      </c>
      <c r="P1253" s="142" t="s">
        <v>4401</v>
      </c>
    </row>
    <row r="1254" spans="1:16" ht="13.5" thickBot="1" x14ac:dyDescent="0.25">
      <c r="A1254" s="131" t="str">
        <f t="shared" si="114"/>
        <v>BAVM 36 </v>
      </c>
      <c r="B1254" s="16" t="str">
        <f t="shared" si="115"/>
        <v>I</v>
      </c>
      <c r="C1254" s="131">
        <f t="shared" si="116"/>
        <v>45183.396000000001</v>
      </c>
      <c r="D1254" s="12" t="str">
        <f t="shared" si="117"/>
        <v>vis</v>
      </c>
      <c r="E1254" s="139">
        <f>VLOOKUP(C1254,'Active 1'!C$21:E$973,3,FALSE)</f>
        <v>-14797.001566950776</v>
      </c>
      <c r="F1254" s="16" t="s">
        <v>1907</v>
      </c>
      <c r="G1254" s="12" t="str">
        <f t="shared" si="118"/>
        <v>45183.396</v>
      </c>
      <c r="H1254" s="131">
        <f t="shared" si="119"/>
        <v>-9919</v>
      </c>
      <c r="I1254" s="140" t="s">
        <v>4424</v>
      </c>
      <c r="J1254" s="141" t="s">
        <v>4425</v>
      </c>
      <c r="K1254" s="140">
        <v>-9919</v>
      </c>
      <c r="L1254" s="140" t="s">
        <v>4354</v>
      </c>
      <c r="M1254" s="141" t="s">
        <v>2324</v>
      </c>
      <c r="N1254" s="141"/>
      <c r="O1254" s="142" t="s">
        <v>2584</v>
      </c>
      <c r="P1254" s="143" t="s">
        <v>4426</v>
      </c>
    </row>
    <row r="1255" spans="1:16" ht="13.5" thickBot="1" x14ac:dyDescent="0.25">
      <c r="A1255" s="131" t="str">
        <f t="shared" si="114"/>
        <v> ALGL 37 </v>
      </c>
      <c r="B1255" s="16" t="str">
        <f t="shared" si="115"/>
        <v>I</v>
      </c>
      <c r="C1255" s="131">
        <f t="shared" si="116"/>
        <v>45934.351000000002</v>
      </c>
      <c r="D1255" s="12" t="str">
        <f t="shared" si="117"/>
        <v>vis</v>
      </c>
      <c r="E1255" s="139">
        <f>VLOOKUP(C1255,'Active 1'!C$21:E$973,3,FALSE)</f>
        <v>-13602.978716976571</v>
      </c>
      <c r="F1255" s="16" t="s">
        <v>1907</v>
      </c>
      <c r="G1255" s="12" t="str">
        <f t="shared" si="118"/>
        <v>45934.351</v>
      </c>
      <c r="H1255" s="131">
        <f t="shared" si="119"/>
        <v>-8725</v>
      </c>
      <c r="I1255" s="140" t="s">
        <v>4570</v>
      </c>
      <c r="J1255" s="141" t="s">
        <v>4571</v>
      </c>
      <c r="K1255" s="140">
        <v>-8725</v>
      </c>
      <c r="L1255" s="140" t="s">
        <v>4572</v>
      </c>
      <c r="M1255" s="141" t="s">
        <v>2324</v>
      </c>
      <c r="N1255" s="141"/>
      <c r="O1255" s="142" t="s">
        <v>907</v>
      </c>
      <c r="P1255" s="142" t="s">
        <v>908</v>
      </c>
    </row>
    <row r="1256" spans="1:16" ht="13.5" thickBot="1" x14ac:dyDescent="0.25">
      <c r="A1256" s="131" t="str">
        <f t="shared" si="114"/>
        <v> ALBO 1986 12 </v>
      </c>
      <c r="B1256" s="16" t="str">
        <f t="shared" si="115"/>
        <v>I</v>
      </c>
      <c r="C1256" s="131">
        <f t="shared" si="116"/>
        <v>46678.366999999998</v>
      </c>
      <c r="D1256" s="12" t="str">
        <f t="shared" si="117"/>
        <v>vis</v>
      </c>
      <c r="E1256" s="139">
        <f>VLOOKUP(C1256,'Active 1'!C$21:E$973,3,FALSE)</f>
        <v>-12419.988917659168</v>
      </c>
      <c r="F1256" s="16" t="s">
        <v>1907</v>
      </c>
      <c r="G1256" s="12" t="str">
        <f t="shared" si="118"/>
        <v>46678.367</v>
      </c>
      <c r="H1256" s="131">
        <f t="shared" si="119"/>
        <v>-7542</v>
      </c>
      <c r="I1256" s="140" t="s">
        <v>1057</v>
      </c>
      <c r="J1256" s="141" t="s">
        <v>1058</v>
      </c>
      <c r="K1256" s="140">
        <v>-7542</v>
      </c>
      <c r="L1256" s="140" t="s">
        <v>1059</v>
      </c>
      <c r="M1256" s="141" t="s">
        <v>2324</v>
      </c>
      <c r="N1256" s="141"/>
      <c r="O1256" s="142" t="s">
        <v>1060</v>
      </c>
      <c r="P1256" s="142" t="s">
        <v>1061</v>
      </c>
    </row>
    <row r="1257" spans="1:16" ht="13.5" thickBot="1" x14ac:dyDescent="0.25">
      <c r="A1257" s="131" t="str">
        <f t="shared" si="114"/>
        <v> ALBO 1986 12 </v>
      </c>
      <c r="B1257" s="16" t="str">
        <f t="shared" si="115"/>
        <v>I</v>
      </c>
      <c r="C1257" s="131">
        <f t="shared" si="116"/>
        <v>46681.504999999997</v>
      </c>
      <c r="D1257" s="12" t="str">
        <f t="shared" si="117"/>
        <v>vis</v>
      </c>
      <c r="E1257" s="139">
        <f>VLOOKUP(C1257,'Active 1'!C$21:E$973,3,FALSE)</f>
        <v>-12414.999479273089</v>
      </c>
      <c r="F1257" s="16" t="s">
        <v>1907</v>
      </c>
      <c r="G1257" s="12" t="str">
        <f t="shared" si="118"/>
        <v>46681.505</v>
      </c>
      <c r="H1257" s="131">
        <f t="shared" si="119"/>
        <v>-7537</v>
      </c>
      <c r="I1257" s="140" t="s">
        <v>1062</v>
      </c>
      <c r="J1257" s="141" t="s">
        <v>1063</v>
      </c>
      <c r="K1257" s="140">
        <v>-7537</v>
      </c>
      <c r="L1257" s="140" t="s">
        <v>1811</v>
      </c>
      <c r="M1257" s="141" t="s">
        <v>2324</v>
      </c>
      <c r="N1257" s="141"/>
      <c r="O1257" s="142" t="s">
        <v>1060</v>
      </c>
      <c r="P1257" s="142" t="s">
        <v>1061</v>
      </c>
    </row>
    <row r="1258" spans="1:16" ht="13.5" thickBot="1" x14ac:dyDescent="0.25">
      <c r="A1258" s="131" t="str">
        <f t="shared" si="114"/>
        <v>IBVS 3552 </v>
      </c>
      <c r="B1258" s="16" t="str">
        <f t="shared" si="115"/>
        <v>I</v>
      </c>
      <c r="C1258" s="131">
        <f t="shared" si="116"/>
        <v>47082.7569</v>
      </c>
      <c r="D1258" s="12" t="str">
        <f t="shared" si="117"/>
        <v>vis</v>
      </c>
      <c r="E1258" s="139" t="e">
        <f>VLOOKUP(C1258,'Active 1'!C$21:E$973,3,FALSE)</f>
        <v>#N/A</v>
      </c>
      <c r="F1258" s="16" t="s">
        <v>1907</v>
      </c>
      <c r="G1258" s="12" t="str">
        <f t="shared" si="118"/>
        <v>47082.7569</v>
      </c>
      <c r="H1258" s="131">
        <f t="shared" si="119"/>
        <v>-6899</v>
      </c>
      <c r="I1258" s="140" t="s">
        <v>1149</v>
      </c>
      <c r="J1258" s="141" t="s">
        <v>1150</v>
      </c>
      <c r="K1258" s="140">
        <v>-6899</v>
      </c>
      <c r="L1258" s="140" t="s">
        <v>1107</v>
      </c>
      <c r="M1258" s="141" t="s">
        <v>2477</v>
      </c>
      <c r="N1258" s="141" t="s">
        <v>2478</v>
      </c>
      <c r="O1258" s="142" t="s">
        <v>1151</v>
      </c>
      <c r="P1258" s="143" t="s">
        <v>1152</v>
      </c>
    </row>
    <row r="1259" spans="1:16" ht="13.5" thickBot="1" x14ac:dyDescent="0.25">
      <c r="A1259" s="131" t="str">
        <f t="shared" si="114"/>
        <v>IBVS 3423 </v>
      </c>
      <c r="B1259" s="16" t="str">
        <f t="shared" si="115"/>
        <v>I</v>
      </c>
      <c r="C1259" s="131">
        <f t="shared" si="116"/>
        <v>47381.498099999997</v>
      </c>
      <c r="D1259" s="12" t="str">
        <f t="shared" si="117"/>
        <v>vis</v>
      </c>
      <c r="E1259" s="139" t="e">
        <f>VLOOKUP(C1259,'Active 1'!C$21:E$973,3,FALSE)</f>
        <v>#N/A</v>
      </c>
      <c r="F1259" s="16" t="s">
        <v>1907</v>
      </c>
      <c r="G1259" s="12" t="str">
        <f t="shared" si="118"/>
        <v>47381.4981</v>
      </c>
      <c r="H1259" s="131">
        <f t="shared" si="119"/>
        <v>-6424</v>
      </c>
      <c r="I1259" s="140" t="s">
        <v>1192</v>
      </c>
      <c r="J1259" s="141" t="s">
        <v>1193</v>
      </c>
      <c r="K1259" s="140">
        <v>-6424</v>
      </c>
      <c r="L1259" s="140" t="s">
        <v>1194</v>
      </c>
      <c r="M1259" s="141" t="s">
        <v>2477</v>
      </c>
      <c r="N1259" s="141" t="s">
        <v>2478</v>
      </c>
      <c r="O1259" s="142" t="s">
        <v>1195</v>
      </c>
      <c r="P1259" s="143" t="s">
        <v>1196</v>
      </c>
    </row>
    <row r="1260" spans="1:16" ht="13.5" thickBot="1" x14ac:dyDescent="0.25">
      <c r="A1260" s="131" t="str">
        <f t="shared" si="114"/>
        <v>VSB 47 </v>
      </c>
      <c r="B1260" s="16" t="str">
        <f t="shared" si="115"/>
        <v>I</v>
      </c>
      <c r="C1260" s="131">
        <f t="shared" si="116"/>
        <v>47450.04</v>
      </c>
      <c r="D1260" s="12" t="str">
        <f t="shared" si="117"/>
        <v>vis</v>
      </c>
      <c r="E1260" s="139">
        <f>VLOOKUP(C1260,'Active 1'!C$21:E$973,3,FALSE)</f>
        <v>-11193.024326294644</v>
      </c>
      <c r="F1260" s="16" t="s">
        <v>1907</v>
      </c>
      <c r="G1260" s="12" t="str">
        <f t="shared" si="118"/>
        <v>47450.04</v>
      </c>
      <c r="H1260" s="131">
        <f t="shared" si="119"/>
        <v>-6315</v>
      </c>
      <c r="I1260" s="140" t="s">
        <v>1223</v>
      </c>
      <c r="J1260" s="141" t="s">
        <v>1224</v>
      </c>
      <c r="K1260" s="140">
        <v>-6315</v>
      </c>
      <c r="L1260" s="140" t="s">
        <v>1225</v>
      </c>
      <c r="M1260" s="141" t="s">
        <v>2320</v>
      </c>
      <c r="N1260" s="141"/>
      <c r="O1260" s="142" t="s">
        <v>1226</v>
      </c>
      <c r="P1260" s="143" t="s">
        <v>448</v>
      </c>
    </row>
    <row r="1261" spans="1:16" ht="13.5" thickBot="1" x14ac:dyDescent="0.25">
      <c r="A1261" s="131" t="str">
        <f t="shared" si="114"/>
        <v> MVS 12.51 </v>
      </c>
      <c r="B1261" s="16" t="str">
        <f t="shared" si="115"/>
        <v>I</v>
      </c>
      <c r="C1261" s="131">
        <f t="shared" si="116"/>
        <v>47737.474000000002</v>
      </c>
      <c r="D1261" s="12" t="str">
        <f t="shared" si="117"/>
        <v>vis</v>
      </c>
      <c r="E1261" s="139" t="e">
        <f>VLOOKUP(C1261,'Active 1'!C$21:E$973,3,FALSE)</f>
        <v>#N/A</v>
      </c>
      <c r="F1261" s="16" t="s">
        <v>1907</v>
      </c>
      <c r="G1261" s="12" t="str">
        <f t="shared" si="118"/>
        <v>47737.474</v>
      </c>
      <c r="H1261" s="131">
        <f t="shared" si="119"/>
        <v>-5858</v>
      </c>
      <c r="I1261" s="140" t="s">
        <v>1252</v>
      </c>
      <c r="J1261" s="141" t="s">
        <v>1253</v>
      </c>
      <c r="K1261" s="140">
        <v>-5858</v>
      </c>
      <c r="L1261" s="140" t="s">
        <v>1254</v>
      </c>
      <c r="M1261" s="141" t="s">
        <v>2324</v>
      </c>
      <c r="N1261" s="141"/>
      <c r="O1261" s="142" t="s">
        <v>1255</v>
      </c>
      <c r="P1261" s="142" t="s">
        <v>1256</v>
      </c>
    </row>
    <row r="1262" spans="1:16" ht="13.5" thickBot="1" x14ac:dyDescent="0.25">
      <c r="A1262" s="131" t="str">
        <f t="shared" si="114"/>
        <v>IBVS 3661 </v>
      </c>
      <c r="B1262" s="16" t="str">
        <f t="shared" si="115"/>
        <v>II</v>
      </c>
      <c r="C1262" s="131">
        <f t="shared" si="116"/>
        <v>47806.339699999997</v>
      </c>
      <c r="D1262" s="12" t="str">
        <f t="shared" si="117"/>
        <v>vis</v>
      </c>
      <c r="E1262" s="139" t="e">
        <f>VLOOKUP(C1262,'Active 1'!C$21:E$973,3,FALSE)</f>
        <v>#N/A</v>
      </c>
      <c r="F1262" s="16" t="s">
        <v>1907</v>
      </c>
      <c r="G1262" s="12" t="str">
        <f t="shared" si="118"/>
        <v>47806.3397</v>
      </c>
      <c r="H1262" s="131">
        <f t="shared" si="119"/>
        <v>-5748.5</v>
      </c>
      <c r="I1262" s="140" t="s">
        <v>1314</v>
      </c>
      <c r="J1262" s="141" t="s">
        <v>1315</v>
      </c>
      <c r="K1262" s="140">
        <v>-5748.5</v>
      </c>
      <c r="L1262" s="140" t="s">
        <v>1316</v>
      </c>
      <c r="M1262" s="141" t="s">
        <v>2477</v>
      </c>
      <c r="N1262" s="141" t="s">
        <v>2478</v>
      </c>
      <c r="O1262" s="142" t="s">
        <v>1312</v>
      </c>
      <c r="P1262" s="143" t="s">
        <v>1313</v>
      </c>
    </row>
    <row r="1263" spans="1:16" ht="13.5" thickBot="1" x14ac:dyDescent="0.25">
      <c r="A1263" s="131" t="str">
        <f t="shared" si="114"/>
        <v> VSSC 73 </v>
      </c>
      <c r="B1263" s="16" t="str">
        <f t="shared" si="115"/>
        <v>I</v>
      </c>
      <c r="C1263" s="131">
        <f t="shared" si="116"/>
        <v>47817.345600000001</v>
      </c>
      <c r="D1263" s="12" t="str">
        <f t="shared" si="117"/>
        <v>vis</v>
      </c>
      <c r="E1263" s="139" t="e">
        <f>VLOOKUP(C1263,'Active 1'!C$21:E$973,3,FALSE)</f>
        <v>#N/A</v>
      </c>
      <c r="F1263" s="16" t="s">
        <v>1907</v>
      </c>
      <c r="G1263" s="12" t="str">
        <f t="shared" si="118"/>
        <v>47817.3456</v>
      </c>
      <c r="H1263" s="131">
        <f t="shared" si="119"/>
        <v>-5731</v>
      </c>
      <c r="I1263" s="140" t="s">
        <v>1321</v>
      </c>
      <c r="J1263" s="141" t="s">
        <v>1322</v>
      </c>
      <c r="K1263" s="140">
        <v>-5731</v>
      </c>
      <c r="L1263" s="140" t="s">
        <v>1323</v>
      </c>
      <c r="M1263" s="141" t="s">
        <v>2477</v>
      </c>
      <c r="N1263" s="141" t="s">
        <v>2478</v>
      </c>
      <c r="O1263" s="142" t="s">
        <v>1138</v>
      </c>
      <c r="P1263" s="142" t="s">
        <v>1324</v>
      </c>
    </row>
    <row r="1264" spans="1:16" ht="13.5" thickBot="1" x14ac:dyDescent="0.25">
      <c r="A1264" s="131" t="str">
        <f t="shared" si="114"/>
        <v> MTEO 20.35 </v>
      </c>
      <c r="B1264" s="16" t="str">
        <f t="shared" si="115"/>
        <v>I</v>
      </c>
      <c r="C1264" s="131">
        <f t="shared" si="116"/>
        <v>47856.337</v>
      </c>
      <c r="D1264" s="12" t="str">
        <f t="shared" si="117"/>
        <v>vis</v>
      </c>
      <c r="E1264" s="139" t="e">
        <f>VLOOKUP(C1264,'Active 1'!C$21:E$973,3,FALSE)</f>
        <v>#N/A</v>
      </c>
      <c r="F1264" s="16" t="s">
        <v>1907</v>
      </c>
      <c r="G1264" s="12" t="str">
        <f t="shared" si="118"/>
        <v>47856.337</v>
      </c>
      <c r="H1264" s="131">
        <f t="shared" si="119"/>
        <v>-5669</v>
      </c>
      <c r="I1264" s="140" t="s">
        <v>1332</v>
      </c>
      <c r="J1264" s="141" t="s">
        <v>1333</v>
      </c>
      <c r="K1264" s="140">
        <v>-5669</v>
      </c>
      <c r="L1264" s="140" t="s">
        <v>1059</v>
      </c>
      <c r="M1264" s="141" t="s">
        <v>2324</v>
      </c>
      <c r="N1264" s="141"/>
      <c r="O1264" s="142" t="s">
        <v>1334</v>
      </c>
      <c r="P1264" s="142" t="s">
        <v>1335</v>
      </c>
    </row>
    <row r="1265" spans="1:16" ht="13.5" thickBot="1" x14ac:dyDescent="0.25">
      <c r="A1265" s="131" t="str">
        <f t="shared" si="114"/>
        <v>IBVS 3661 </v>
      </c>
      <c r="B1265" s="16" t="str">
        <f t="shared" si="115"/>
        <v>I</v>
      </c>
      <c r="C1265" s="131">
        <f t="shared" si="116"/>
        <v>48125.520299999996</v>
      </c>
      <c r="D1265" s="12" t="str">
        <f t="shared" si="117"/>
        <v>vis</v>
      </c>
      <c r="E1265" s="139" t="e">
        <f>VLOOKUP(C1265,'Active 1'!C$21:E$973,3,FALSE)</f>
        <v>#N/A</v>
      </c>
      <c r="F1265" s="16" t="s">
        <v>1907</v>
      </c>
      <c r="G1265" s="12" t="str">
        <f t="shared" si="118"/>
        <v>48125.5203</v>
      </c>
      <c r="H1265" s="131">
        <f t="shared" si="119"/>
        <v>-5241</v>
      </c>
      <c r="I1265" s="140" t="s">
        <v>1391</v>
      </c>
      <c r="J1265" s="141" t="s">
        <v>1392</v>
      </c>
      <c r="K1265" s="140">
        <v>-5241</v>
      </c>
      <c r="L1265" s="140" t="s">
        <v>1393</v>
      </c>
      <c r="M1265" s="141" t="s">
        <v>2477</v>
      </c>
      <c r="N1265" s="141" t="s">
        <v>2478</v>
      </c>
      <c r="O1265" s="142" t="s">
        <v>1312</v>
      </c>
      <c r="P1265" s="143" t="s">
        <v>1313</v>
      </c>
    </row>
    <row r="1266" spans="1:16" ht="13.5" thickBot="1" x14ac:dyDescent="0.25">
      <c r="A1266" s="131" t="str">
        <f t="shared" si="114"/>
        <v>IBVS 3661 </v>
      </c>
      <c r="B1266" s="16" t="str">
        <f t="shared" si="115"/>
        <v>II</v>
      </c>
      <c r="C1266" s="131">
        <f t="shared" si="116"/>
        <v>48126.4663</v>
      </c>
      <c r="D1266" s="12" t="str">
        <f t="shared" si="117"/>
        <v>vis</v>
      </c>
      <c r="E1266" s="139" t="e">
        <f>VLOOKUP(C1266,'Active 1'!C$21:E$973,3,FALSE)</f>
        <v>#N/A</v>
      </c>
      <c r="F1266" s="16" t="s">
        <v>1907</v>
      </c>
      <c r="G1266" s="12" t="str">
        <f t="shared" si="118"/>
        <v>48126.4663</v>
      </c>
      <c r="H1266" s="131">
        <f t="shared" si="119"/>
        <v>-5239.5</v>
      </c>
      <c r="I1266" s="140" t="s">
        <v>1394</v>
      </c>
      <c r="J1266" s="141" t="s">
        <v>1395</v>
      </c>
      <c r="K1266" s="140">
        <v>-5239.5</v>
      </c>
      <c r="L1266" s="140" t="s">
        <v>1396</v>
      </c>
      <c r="M1266" s="141" t="s">
        <v>2477</v>
      </c>
      <c r="N1266" s="141" t="s">
        <v>2478</v>
      </c>
      <c r="O1266" s="142" t="s">
        <v>1312</v>
      </c>
      <c r="P1266" s="143" t="s">
        <v>1313</v>
      </c>
    </row>
    <row r="1267" spans="1:16" ht="13.5" thickBot="1" x14ac:dyDescent="0.25">
      <c r="A1267" s="131" t="str">
        <f t="shared" si="114"/>
        <v>IBVS 3661 </v>
      </c>
      <c r="B1267" s="16" t="str">
        <f t="shared" si="115"/>
        <v>I</v>
      </c>
      <c r="C1267" s="131">
        <f t="shared" si="116"/>
        <v>48130.551800000001</v>
      </c>
      <c r="D1267" s="12" t="str">
        <f t="shared" si="117"/>
        <v>vis</v>
      </c>
      <c r="E1267" s="139" t="e">
        <f>VLOOKUP(C1267,'Active 1'!C$21:E$973,3,FALSE)</f>
        <v>#N/A</v>
      </c>
      <c r="F1267" s="16" t="s">
        <v>1907</v>
      </c>
      <c r="G1267" s="12" t="str">
        <f t="shared" si="118"/>
        <v>48130.5518</v>
      </c>
      <c r="H1267" s="131">
        <f t="shared" si="119"/>
        <v>-5233</v>
      </c>
      <c r="I1267" s="140" t="s">
        <v>1414</v>
      </c>
      <c r="J1267" s="141" t="s">
        <v>1415</v>
      </c>
      <c r="K1267" s="140">
        <v>-5233</v>
      </c>
      <c r="L1267" s="140" t="s">
        <v>1416</v>
      </c>
      <c r="M1267" s="141" t="s">
        <v>2477</v>
      </c>
      <c r="N1267" s="141" t="s">
        <v>2478</v>
      </c>
      <c r="O1267" s="142" t="s">
        <v>1312</v>
      </c>
      <c r="P1267" s="143" t="s">
        <v>1313</v>
      </c>
    </row>
    <row r="1268" spans="1:16" ht="13.5" thickBot="1" x14ac:dyDescent="0.25">
      <c r="A1268" s="131" t="str">
        <f t="shared" si="114"/>
        <v>IBVS 3661 </v>
      </c>
      <c r="B1268" s="16" t="str">
        <f t="shared" si="115"/>
        <v>II</v>
      </c>
      <c r="C1268" s="131">
        <f t="shared" si="116"/>
        <v>48133.384899999997</v>
      </c>
      <c r="D1268" s="12" t="str">
        <f t="shared" si="117"/>
        <v>vis</v>
      </c>
      <c r="E1268" s="139" t="e">
        <f>VLOOKUP(C1268,'Active 1'!C$21:E$973,3,FALSE)</f>
        <v>#N/A</v>
      </c>
      <c r="F1268" s="16" t="s">
        <v>1907</v>
      </c>
      <c r="G1268" s="12" t="str">
        <f t="shared" si="118"/>
        <v>48133.3849</v>
      </c>
      <c r="H1268" s="131">
        <f t="shared" si="119"/>
        <v>-5228.5</v>
      </c>
      <c r="I1268" s="140" t="s">
        <v>1420</v>
      </c>
      <c r="J1268" s="141" t="s">
        <v>1421</v>
      </c>
      <c r="K1268" s="140">
        <v>-5228.5</v>
      </c>
      <c r="L1268" s="140" t="s">
        <v>1422</v>
      </c>
      <c r="M1268" s="141" t="s">
        <v>2477</v>
      </c>
      <c r="N1268" s="141" t="s">
        <v>2478</v>
      </c>
      <c r="O1268" s="142" t="s">
        <v>1312</v>
      </c>
      <c r="P1268" s="143" t="s">
        <v>1313</v>
      </c>
    </row>
    <row r="1269" spans="1:16" ht="13.5" thickBot="1" x14ac:dyDescent="0.25">
      <c r="A1269" s="131" t="str">
        <f t="shared" si="114"/>
        <v>IBVS 3818 </v>
      </c>
      <c r="B1269" s="16" t="str">
        <f t="shared" si="115"/>
        <v>II</v>
      </c>
      <c r="C1269" s="131">
        <f t="shared" si="116"/>
        <v>48514.513700000003</v>
      </c>
      <c r="D1269" s="12" t="str">
        <f t="shared" si="117"/>
        <v>vis</v>
      </c>
      <c r="E1269" s="139" t="e">
        <f>VLOOKUP(C1269,'Active 1'!C$21:E$973,3,FALSE)</f>
        <v>#N/A</v>
      </c>
      <c r="F1269" s="16" t="s">
        <v>1907</v>
      </c>
      <c r="G1269" s="12" t="str">
        <f t="shared" si="118"/>
        <v>48514.5137</v>
      </c>
      <c r="H1269" s="131">
        <f t="shared" si="119"/>
        <v>-4622.5</v>
      </c>
      <c r="I1269" s="140" t="s">
        <v>1511</v>
      </c>
      <c r="J1269" s="141" t="s">
        <v>1512</v>
      </c>
      <c r="K1269" s="140">
        <v>-4622.5</v>
      </c>
      <c r="L1269" s="140" t="s">
        <v>1491</v>
      </c>
      <c r="M1269" s="141" t="s">
        <v>2477</v>
      </c>
      <c r="N1269" s="141" t="s">
        <v>1993</v>
      </c>
      <c r="O1269" s="142" t="s">
        <v>1312</v>
      </c>
      <c r="P1269" s="143" t="s">
        <v>1492</v>
      </c>
    </row>
    <row r="1270" spans="1:16" ht="13.5" thickBot="1" x14ac:dyDescent="0.25">
      <c r="A1270" s="131" t="str">
        <f t="shared" si="114"/>
        <v>IBVS 4036 </v>
      </c>
      <c r="B1270" s="16" t="str">
        <f t="shared" si="115"/>
        <v>II</v>
      </c>
      <c r="C1270" s="131">
        <f t="shared" si="116"/>
        <v>48858.539599999996</v>
      </c>
      <c r="D1270" s="12" t="str">
        <f t="shared" si="117"/>
        <v>vis</v>
      </c>
      <c r="E1270" s="139" t="e">
        <f>VLOOKUP(C1270,'Active 1'!C$21:E$973,3,FALSE)</f>
        <v>#N/A</v>
      </c>
      <c r="F1270" s="16" t="s">
        <v>1907</v>
      </c>
      <c r="G1270" s="12" t="str">
        <f t="shared" si="118"/>
        <v>48858.5396</v>
      </c>
      <c r="H1270" s="131">
        <f t="shared" si="119"/>
        <v>-4075.5</v>
      </c>
      <c r="I1270" s="140" t="s">
        <v>1626</v>
      </c>
      <c r="J1270" s="141" t="s">
        <v>1627</v>
      </c>
      <c r="K1270" s="140">
        <v>-4075.5</v>
      </c>
      <c r="L1270" s="140" t="s">
        <v>1628</v>
      </c>
      <c r="M1270" s="141" t="s">
        <v>2477</v>
      </c>
      <c r="N1270" s="141" t="s">
        <v>1993</v>
      </c>
      <c r="O1270" s="142" t="s">
        <v>1624</v>
      </c>
      <c r="P1270" s="143" t="s">
        <v>1625</v>
      </c>
    </row>
    <row r="1271" spans="1:16" ht="13.5" thickBot="1" x14ac:dyDescent="0.25">
      <c r="A1271" s="131" t="str">
        <f t="shared" si="114"/>
        <v> ASPC </v>
      </c>
      <c r="B1271" s="16" t="str">
        <f t="shared" si="115"/>
        <v>I</v>
      </c>
      <c r="C1271" s="131">
        <f t="shared" si="116"/>
        <v>49198.479500000001</v>
      </c>
      <c r="D1271" s="12" t="str">
        <f t="shared" si="117"/>
        <v>vis</v>
      </c>
      <c r="E1271" s="139" t="e">
        <f>VLOOKUP(C1271,'Active 1'!C$21:E$973,3,FALSE)</f>
        <v>#N/A</v>
      </c>
      <c r="F1271" s="16" t="s">
        <v>1907</v>
      </c>
      <c r="G1271" s="12" t="str">
        <f t="shared" si="118"/>
        <v>49198.4795</v>
      </c>
      <c r="H1271" s="131">
        <f t="shared" si="119"/>
        <v>-3535</v>
      </c>
      <c r="I1271" s="140" t="s">
        <v>1659</v>
      </c>
      <c r="J1271" s="141" t="s">
        <v>1660</v>
      </c>
      <c r="K1271" s="140">
        <v>-3535</v>
      </c>
      <c r="L1271" s="140" t="s">
        <v>1661</v>
      </c>
      <c r="M1271" s="141" t="s">
        <v>2477</v>
      </c>
      <c r="N1271" s="141" t="s">
        <v>2478</v>
      </c>
      <c r="O1271" s="142" t="s">
        <v>1662</v>
      </c>
      <c r="P1271" s="142" t="s">
        <v>1663</v>
      </c>
    </row>
    <row r="1272" spans="1:16" ht="13.5" thickBot="1" x14ac:dyDescent="0.25">
      <c r="A1272" s="131" t="str">
        <f t="shared" si="114"/>
        <v> ASPC </v>
      </c>
      <c r="B1272" s="16" t="str">
        <f t="shared" si="115"/>
        <v>II</v>
      </c>
      <c r="C1272" s="131">
        <f t="shared" si="116"/>
        <v>49200.680800000002</v>
      </c>
      <c r="D1272" s="12" t="str">
        <f t="shared" si="117"/>
        <v>vis</v>
      </c>
      <c r="E1272" s="139" t="e">
        <f>VLOOKUP(C1272,'Active 1'!C$21:E$973,3,FALSE)</f>
        <v>#N/A</v>
      </c>
      <c r="F1272" s="16" t="s">
        <v>1907</v>
      </c>
      <c r="G1272" s="12" t="str">
        <f t="shared" si="118"/>
        <v>49200.6808</v>
      </c>
      <c r="H1272" s="131">
        <f t="shared" si="119"/>
        <v>-3531.5</v>
      </c>
      <c r="I1272" s="140" t="s">
        <v>1667</v>
      </c>
      <c r="J1272" s="141" t="s">
        <v>1668</v>
      </c>
      <c r="K1272" s="140">
        <v>-3531.5</v>
      </c>
      <c r="L1272" s="140" t="s">
        <v>1661</v>
      </c>
      <c r="M1272" s="141" t="s">
        <v>2477</v>
      </c>
      <c r="N1272" s="141" t="s">
        <v>2478</v>
      </c>
      <c r="O1272" s="142" t="s">
        <v>1662</v>
      </c>
      <c r="P1272" s="142" t="s">
        <v>1663</v>
      </c>
    </row>
    <row r="1273" spans="1:16" ht="13.5" thickBot="1" x14ac:dyDescent="0.25">
      <c r="A1273" s="131" t="str">
        <f t="shared" si="114"/>
        <v> BRNO 32 </v>
      </c>
      <c r="B1273" s="16" t="str">
        <f t="shared" si="115"/>
        <v>I</v>
      </c>
      <c r="C1273" s="131">
        <f t="shared" si="116"/>
        <v>49600.371599999999</v>
      </c>
      <c r="D1273" s="12" t="str">
        <f t="shared" si="117"/>
        <v>vis</v>
      </c>
      <c r="E1273" s="139" t="e">
        <f>VLOOKUP(C1273,'Active 1'!C$21:E$973,3,FALSE)</f>
        <v>#N/A</v>
      </c>
      <c r="F1273" s="16" t="s">
        <v>1907</v>
      </c>
      <c r="G1273" s="12" t="str">
        <f t="shared" si="118"/>
        <v>49600.3716</v>
      </c>
      <c r="H1273" s="131">
        <f t="shared" si="119"/>
        <v>-2896</v>
      </c>
      <c r="I1273" s="140" t="s">
        <v>1728</v>
      </c>
      <c r="J1273" s="141" t="s">
        <v>1729</v>
      </c>
      <c r="K1273" s="140">
        <v>-2896</v>
      </c>
      <c r="L1273" s="140" t="s">
        <v>1730</v>
      </c>
      <c r="M1273" s="141" t="s">
        <v>2324</v>
      </c>
      <c r="N1273" s="141"/>
      <c r="O1273" s="142" t="s">
        <v>4566</v>
      </c>
      <c r="P1273" s="142" t="s">
        <v>1731</v>
      </c>
    </row>
    <row r="1274" spans="1:16" ht="13.5" thickBot="1" x14ac:dyDescent="0.25">
      <c r="A1274" s="131" t="str">
        <f t="shared" si="114"/>
        <v> BRNO 32 </v>
      </c>
      <c r="B1274" s="16" t="str">
        <f t="shared" si="115"/>
        <v>I</v>
      </c>
      <c r="C1274" s="131">
        <f t="shared" si="116"/>
        <v>49661.369299999998</v>
      </c>
      <c r="D1274" s="12" t="str">
        <f t="shared" si="117"/>
        <v>vis</v>
      </c>
      <c r="E1274" s="139" t="e">
        <f>VLOOKUP(C1274,'Active 1'!C$21:E$973,3,FALSE)</f>
        <v>#N/A</v>
      </c>
      <c r="F1274" s="16" t="s">
        <v>1907</v>
      </c>
      <c r="G1274" s="12" t="str">
        <f t="shared" si="118"/>
        <v>49661.3693</v>
      </c>
      <c r="H1274" s="131">
        <f t="shared" si="119"/>
        <v>-2799</v>
      </c>
      <c r="I1274" s="140" t="s">
        <v>1766</v>
      </c>
      <c r="J1274" s="141" t="s">
        <v>1767</v>
      </c>
      <c r="K1274" s="140">
        <v>-2799</v>
      </c>
      <c r="L1274" s="140" t="s">
        <v>1768</v>
      </c>
      <c r="M1274" s="141" t="s">
        <v>2324</v>
      </c>
      <c r="N1274" s="141"/>
      <c r="O1274" s="142" t="s">
        <v>1399</v>
      </c>
      <c r="P1274" s="142" t="s">
        <v>1731</v>
      </c>
    </row>
    <row r="1275" spans="1:16" ht="13.5" thickBot="1" x14ac:dyDescent="0.25">
      <c r="A1275" s="131" t="str">
        <f t="shared" si="114"/>
        <v>VSB 47 </v>
      </c>
      <c r="B1275" s="16" t="str">
        <f t="shared" si="115"/>
        <v>I</v>
      </c>
      <c r="C1275" s="131">
        <f t="shared" si="116"/>
        <v>49685.896999999997</v>
      </c>
      <c r="D1275" s="12" t="str">
        <f t="shared" si="117"/>
        <v>vis</v>
      </c>
      <c r="E1275" s="139" t="e">
        <f>VLOOKUP(C1275,'Active 1'!C$21:E$973,3,FALSE)</f>
        <v>#N/A</v>
      </c>
      <c r="F1275" s="16" t="s">
        <v>1907</v>
      </c>
      <c r="G1275" s="12" t="str">
        <f t="shared" si="118"/>
        <v>49685.897</v>
      </c>
      <c r="H1275" s="131">
        <f t="shared" si="119"/>
        <v>-2760</v>
      </c>
      <c r="I1275" s="140" t="s">
        <v>1780</v>
      </c>
      <c r="J1275" s="141" t="s">
        <v>1781</v>
      </c>
      <c r="K1275" s="140">
        <v>-2760</v>
      </c>
      <c r="L1275" s="140" t="s">
        <v>1412</v>
      </c>
      <c r="M1275" s="141" t="s">
        <v>2324</v>
      </c>
      <c r="N1275" s="141"/>
      <c r="O1275" s="142" t="s">
        <v>1782</v>
      </c>
      <c r="P1275" s="143" t="s">
        <v>448</v>
      </c>
    </row>
    <row r="1276" spans="1:16" ht="13.5" thickBot="1" x14ac:dyDescent="0.25">
      <c r="A1276" s="131" t="str">
        <f t="shared" si="114"/>
        <v> BRNO 32 </v>
      </c>
      <c r="B1276" s="16" t="str">
        <f t="shared" si="115"/>
        <v>I</v>
      </c>
      <c r="C1276" s="131">
        <f t="shared" si="116"/>
        <v>49830.552000000003</v>
      </c>
      <c r="D1276" s="12" t="str">
        <f t="shared" si="117"/>
        <v>vis</v>
      </c>
      <c r="E1276" s="139" t="e">
        <f>VLOOKUP(C1276,'Active 1'!C$21:E$973,3,FALSE)</f>
        <v>#N/A</v>
      </c>
      <c r="F1276" s="16" t="s">
        <v>1907</v>
      </c>
      <c r="G1276" s="12" t="str">
        <f t="shared" si="118"/>
        <v>49830.5520</v>
      </c>
      <c r="H1276" s="131">
        <f t="shared" si="119"/>
        <v>-2530</v>
      </c>
      <c r="I1276" s="140" t="s">
        <v>1794</v>
      </c>
      <c r="J1276" s="141" t="s">
        <v>1795</v>
      </c>
      <c r="K1276" s="140">
        <v>-2530</v>
      </c>
      <c r="L1276" s="140" t="s">
        <v>1796</v>
      </c>
      <c r="M1276" s="141" t="s">
        <v>2324</v>
      </c>
      <c r="N1276" s="141"/>
      <c r="O1276" s="142" t="s">
        <v>1399</v>
      </c>
      <c r="P1276" s="142" t="s">
        <v>1731</v>
      </c>
    </row>
    <row r="1277" spans="1:16" ht="13.5" thickBot="1" x14ac:dyDescent="0.25">
      <c r="A1277" s="131" t="str">
        <f t="shared" si="114"/>
        <v> BRNO 32 </v>
      </c>
      <c r="B1277" s="16" t="str">
        <f t="shared" si="115"/>
        <v>I</v>
      </c>
      <c r="C1277" s="131">
        <f t="shared" si="116"/>
        <v>49915.455900000001</v>
      </c>
      <c r="D1277" s="12" t="str">
        <f t="shared" si="117"/>
        <v>vis</v>
      </c>
      <c r="E1277" s="139" t="e">
        <f>VLOOKUP(C1277,'Active 1'!C$21:E$973,3,FALSE)</f>
        <v>#N/A</v>
      </c>
      <c r="F1277" s="16" t="s">
        <v>1907</v>
      </c>
      <c r="G1277" s="12" t="str">
        <f t="shared" si="118"/>
        <v>49915.4559</v>
      </c>
      <c r="H1277" s="131">
        <f t="shared" si="119"/>
        <v>-2395</v>
      </c>
      <c r="I1277" s="140" t="s">
        <v>1801</v>
      </c>
      <c r="J1277" s="141" t="s">
        <v>2771</v>
      </c>
      <c r="K1277" s="140">
        <v>-2395</v>
      </c>
      <c r="L1277" s="140" t="s">
        <v>2772</v>
      </c>
      <c r="M1277" s="141" t="s">
        <v>2324</v>
      </c>
      <c r="N1277" s="141"/>
      <c r="O1277" s="142" t="s">
        <v>1771</v>
      </c>
      <c r="P1277" s="142" t="s">
        <v>1731</v>
      </c>
    </row>
    <row r="1278" spans="1:16" ht="13.5" thickBot="1" x14ac:dyDescent="0.25">
      <c r="A1278" s="131" t="str">
        <f t="shared" si="114"/>
        <v> BRNO 32 </v>
      </c>
      <c r="B1278" s="16" t="str">
        <f t="shared" si="115"/>
        <v>I</v>
      </c>
      <c r="C1278" s="131">
        <f t="shared" si="116"/>
        <v>49925.518300000003</v>
      </c>
      <c r="D1278" s="12" t="str">
        <f t="shared" si="117"/>
        <v>vis</v>
      </c>
      <c r="E1278" s="139" t="e">
        <f>VLOOKUP(C1278,'Active 1'!C$21:E$973,3,FALSE)</f>
        <v>#N/A</v>
      </c>
      <c r="F1278" s="16" t="s">
        <v>1907</v>
      </c>
      <c r="G1278" s="12" t="str">
        <f t="shared" si="118"/>
        <v>49925.5183</v>
      </c>
      <c r="H1278" s="131">
        <f t="shared" si="119"/>
        <v>-2379</v>
      </c>
      <c r="I1278" s="140" t="s">
        <v>2775</v>
      </c>
      <c r="J1278" s="141" t="s">
        <v>2776</v>
      </c>
      <c r="K1278" s="140">
        <v>-2379</v>
      </c>
      <c r="L1278" s="140" t="s">
        <v>2777</v>
      </c>
      <c r="M1278" s="141" t="s">
        <v>2324</v>
      </c>
      <c r="N1278" s="141"/>
      <c r="O1278" s="142" t="s">
        <v>1362</v>
      </c>
      <c r="P1278" s="142" t="s">
        <v>1731</v>
      </c>
    </row>
    <row r="1279" spans="1:16" ht="13.5" thickBot="1" x14ac:dyDescent="0.25">
      <c r="A1279" s="131" t="str">
        <f t="shared" si="114"/>
        <v> BRNO 32 </v>
      </c>
      <c r="B1279" s="16" t="str">
        <f t="shared" si="115"/>
        <v>I</v>
      </c>
      <c r="C1279" s="131">
        <f t="shared" si="116"/>
        <v>49925.519</v>
      </c>
      <c r="D1279" s="12" t="str">
        <f t="shared" si="117"/>
        <v>vis</v>
      </c>
      <c r="E1279" s="139" t="e">
        <f>VLOOKUP(C1279,'Active 1'!C$21:E$973,3,FALSE)</f>
        <v>#N/A</v>
      </c>
      <c r="F1279" s="16" t="s">
        <v>1907</v>
      </c>
      <c r="G1279" s="12" t="str">
        <f t="shared" si="118"/>
        <v>49925.5190</v>
      </c>
      <c r="H1279" s="131">
        <f t="shared" si="119"/>
        <v>-2379</v>
      </c>
      <c r="I1279" s="140" t="s">
        <v>2778</v>
      </c>
      <c r="J1279" s="141" t="s">
        <v>2779</v>
      </c>
      <c r="K1279" s="140">
        <v>-2379</v>
      </c>
      <c r="L1279" s="140" t="s">
        <v>2780</v>
      </c>
      <c r="M1279" s="141" t="s">
        <v>2324</v>
      </c>
      <c r="N1279" s="141"/>
      <c r="O1279" s="142" t="s">
        <v>1655</v>
      </c>
      <c r="P1279" s="142" t="s">
        <v>1731</v>
      </c>
    </row>
    <row r="1280" spans="1:16" ht="13.5" thickBot="1" x14ac:dyDescent="0.25">
      <c r="A1280" s="131" t="str">
        <f t="shared" si="114"/>
        <v> BRNO 32 </v>
      </c>
      <c r="B1280" s="16" t="str">
        <f t="shared" si="115"/>
        <v>I</v>
      </c>
      <c r="C1280" s="131">
        <f t="shared" si="116"/>
        <v>49925.523200000003</v>
      </c>
      <c r="D1280" s="12" t="str">
        <f t="shared" si="117"/>
        <v>vis</v>
      </c>
      <c r="E1280" s="139" t="e">
        <f>VLOOKUP(C1280,'Active 1'!C$21:E$973,3,FALSE)</f>
        <v>#N/A</v>
      </c>
      <c r="F1280" s="16" t="s">
        <v>1907</v>
      </c>
      <c r="G1280" s="12" t="str">
        <f t="shared" si="118"/>
        <v>49925.5232</v>
      </c>
      <c r="H1280" s="131">
        <f t="shared" si="119"/>
        <v>-2379</v>
      </c>
      <c r="I1280" s="140" t="s">
        <v>2783</v>
      </c>
      <c r="J1280" s="141" t="s">
        <v>2784</v>
      </c>
      <c r="K1280" s="140">
        <v>-2379</v>
      </c>
      <c r="L1280" s="140" t="s">
        <v>2785</v>
      </c>
      <c r="M1280" s="141" t="s">
        <v>2324</v>
      </c>
      <c r="N1280" s="141"/>
      <c r="O1280" s="142" t="s">
        <v>1399</v>
      </c>
      <c r="P1280" s="142" t="s">
        <v>1731</v>
      </c>
    </row>
    <row r="1281" spans="1:16" ht="13.5" thickBot="1" x14ac:dyDescent="0.25">
      <c r="A1281" s="131" t="str">
        <f t="shared" si="114"/>
        <v> BRNO 32 </v>
      </c>
      <c r="B1281" s="16" t="str">
        <f t="shared" si="115"/>
        <v>I</v>
      </c>
      <c r="C1281" s="131">
        <f t="shared" si="116"/>
        <v>49932.430399999997</v>
      </c>
      <c r="D1281" s="12" t="str">
        <f t="shared" si="117"/>
        <v>vis</v>
      </c>
      <c r="E1281" s="139" t="e">
        <f>VLOOKUP(C1281,'Active 1'!C$21:E$973,3,FALSE)</f>
        <v>#N/A</v>
      </c>
      <c r="F1281" s="16" t="s">
        <v>1907</v>
      </c>
      <c r="G1281" s="12" t="str">
        <f t="shared" si="118"/>
        <v>49932.4304</v>
      </c>
      <c r="H1281" s="131">
        <f t="shared" si="119"/>
        <v>-2368</v>
      </c>
      <c r="I1281" s="140" t="s">
        <v>2788</v>
      </c>
      <c r="J1281" s="141" t="s">
        <v>2789</v>
      </c>
      <c r="K1281" s="140">
        <v>-2368</v>
      </c>
      <c r="L1281" s="140" t="s">
        <v>2790</v>
      </c>
      <c r="M1281" s="141" t="s">
        <v>2324</v>
      </c>
      <c r="N1281" s="141"/>
      <c r="O1281" s="142" t="s">
        <v>1771</v>
      </c>
      <c r="P1281" s="142" t="s">
        <v>1731</v>
      </c>
    </row>
    <row r="1282" spans="1:16" ht="13.5" thickBot="1" x14ac:dyDescent="0.25">
      <c r="A1282" s="131" t="str">
        <f t="shared" si="114"/>
        <v> BRNO 32 </v>
      </c>
      <c r="B1282" s="16" t="str">
        <f t="shared" si="115"/>
        <v>I</v>
      </c>
      <c r="C1282" s="131">
        <f t="shared" si="116"/>
        <v>49932.431799999998</v>
      </c>
      <c r="D1282" s="12" t="str">
        <f t="shared" si="117"/>
        <v>vis</v>
      </c>
      <c r="E1282" s="139" t="e">
        <f>VLOOKUP(C1282,'Active 1'!C$21:E$973,3,FALSE)</f>
        <v>#N/A</v>
      </c>
      <c r="F1282" s="16" t="s">
        <v>1907</v>
      </c>
      <c r="G1282" s="12" t="str">
        <f t="shared" si="118"/>
        <v>49932.4318</v>
      </c>
      <c r="H1282" s="131">
        <f t="shared" si="119"/>
        <v>-2368</v>
      </c>
      <c r="I1282" s="140" t="s">
        <v>2791</v>
      </c>
      <c r="J1282" s="141" t="s">
        <v>2792</v>
      </c>
      <c r="K1282" s="140">
        <v>-2368</v>
      </c>
      <c r="L1282" s="140" t="s">
        <v>2793</v>
      </c>
      <c r="M1282" s="141" t="s">
        <v>2324</v>
      </c>
      <c r="N1282" s="141"/>
      <c r="O1282" s="142" t="s">
        <v>1362</v>
      </c>
      <c r="P1282" s="142" t="s">
        <v>1731</v>
      </c>
    </row>
    <row r="1283" spans="1:16" ht="13.5" thickBot="1" x14ac:dyDescent="0.25">
      <c r="A1283" s="131" t="str">
        <f t="shared" si="114"/>
        <v> BRNO 32 </v>
      </c>
      <c r="B1283" s="16" t="str">
        <f t="shared" si="115"/>
        <v>I</v>
      </c>
      <c r="C1283" s="131">
        <f t="shared" si="116"/>
        <v>49932.435299999997</v>
      </c>
      <c r="D1283" s="12" t="str">
        <f t="shared" si="117"/>
        <v>vis</v>
      </c>
      <c r="E1283" s="139" t="e">
        <f>VLOOKUP(C1283,'Active 1'!C$21:E$973,3,FALSE)</f>
        <v>#N/A</v>
      </c>
      <c r="F1283" s="16" t="s">
        <v>1907</v>
      </c>
      <c r="G1283" s="12" t="str">
        <f t="shared" si="118"/>
        <v>49932.4353</v>
      </c>
      <c r="H1283" s="131">
        <f t="shared" si="119"/>
        <v>-2368</v>
      </c>
      <c r="I1283" s="140" t="s">
        <v>2796</v>
      </c>
      <c r="J1283" s="141" t="s">
        <v>2795</v>
      </c>
      <c r="K1283" s="140">
        <v>-2368</v>
      </c>
      <c r="L1283" s="140" t="s">
        <v>2797</v>
      </c>
      <c r="M1283" s="141" t="s">
        <v>2324</v>
      </c>
      <c r="N1283" s="141"/>
      <c r="O1283" s="142" t="s">
        <v>1399</v>
      </c>
      <c r="P1283" s="142" t="s">
        <v>1731</v>
      </c>
    </row>
    <row r="1284" spans="1:16" ht="13.5" thickBot="1" x14ac:dyDescent="0.25">
      <c r="A1284" s="131" t="str">
        <f t="shared" si="114"/>
        <v> BRNO 32 </v>
      </c>
      <c r="B1284" s="16" t="str">
        <f t="shared" si="115"/>
        <v>I</v>
      </c>
      <c r="C1284" s="131">
        <f t="shared" si="116"/>
        <v>49942.496200000001</v>
      </c>
      <c r="D1284" s="12" t="str">
        <f t="shared" si="117"/>
        <v>vis</v>
      </c>
      <c r="E1284" s="139" t="e">
        <f>VLOOKUP(C1284,'Active 1'!C$21:E$973,3,FALSE)</f>
        <v>#N/A</v>
      </c>
      <c r="F1284" s="16" t="s">
        <v>1907</v>
      </c>
      <c r="G1284" s="12" t="str">
        <f t="shared" si="118"/>
        <v>49942.4962</v>
      </c>
      <c r="H1284" s="131">
        <f t="shared" si="119"/>
        <v>-2352</v>
      </c>
      <c r="I1284" s="140" t="s">
        <v>2804</v>
      </c>
      <c r="J1284" s="141" t="s">
        <v>2803</v>
      </c>
      <c r="K1284" s="140">
        <v>-2352</v>
      </c>
      <c r="L1284" s="140" t="s">
        <v>2805</v>
      </c>
      <c r="M1284" s="141" t="s">
        <v>2324</v>
      </c>
      <c r="N1284" s="141"/>
      <c r="O1284" s="142" t="s">
        <v>1771</v>
      </c>
      <c r="P1284" s="142" t="s">
        <v>1731</v>
      </c>
    </row>
    <row r="1285" spans="1:16" ht="13.5" thickBot="1" x14ac:dyDescent="0.25">
      <c r="A1285" s="131" t="str">
        <f t="shared" si="114"/>
        <v>IBVS 4399 </v>
      </c>
      <c r="B1285" s="16" t="str">
        <f t="shared" si="115"/>
        <v>I</v>
      </c>
      <c r="C1285" s="131">
        <f t="shared" si="116"/>
        <v>49981.491300000002</v>
      </c>
      <c r="D1285" s="12" t="str">
        <f t="shared" si="117"/>
        <v>vis</v>
      </c>
      <c r="E1285" s="139" t="e">
        <f>VLOOKUP(C1285,'Active 1'!C$21:E$973,3,FALSE)</f>
        <v>#N/A</v>
      </c>
      <c r="F1285" s="16" t="s">
        <v>1907</v>
      </c>
      <c r="G1285" s="12" t="str">
        <f t="shared" si="118"/>
        <v>49981.4913</v>
      </c>
      <c r="H1285" s="131">
        <f t="shared" si="119"/>
        <v>-2290</v>
      </c>
      <c r="I1285" s="140" t="s">
        <v>1848</v>
      </c>
      <c r="J1285" s="141" t="s">
        <v>1849</v>
      </c>
      <c r="K1285" s="140">
        <v>-2290</v>
      </c>
      <c r="L1285" s="140" t="s">
        <v>1850</v>
      </c>
      <c r="M1285" s="141" t="s">
        <v>2477</v>
      </c>
      <c r="N1285" s="141" t="s">
        <v>1940</v>
      </c>
      <c r="O1285" s="142" t="s">
        <v>1851</v>
      </c>
      <c r="P1285" s="143" t="s">
        <v>1852</v>
      </c>
    </row>
    <row r="1286" spans="1:16" ht="13.5" thickBot="1" x14ac:dyDescent="0.25">
      <c r="A1286" s="131" t="str">
        <f t="shared" si="114"/>
        <v>IBVS 4399 </v>
      </c>
      <c r="B1286" s="16" t="str">
        <f t="shared" si="115"/>
        <v>II</v>
      </c>
      <c r="C1286" s="131">
        <f t="shared" si="116"/>
        <v>50004.447099999998</v>
      </c>
      <c r="D1286" s="12" t="str">
        <f t="shared" si="117"/>
        <v>vis</v>
      </c>
      <c r="E1286" s="139" t="e">
        <f>VLOOKUP(C1286,'Active 1'!C$21:E$973,3,FALSE)</f>
        <v>#N/A</v>
      </c>
      <c r="F1286" s="16" t="s">
        <v>1907</v>
      </c>
      <c r="G1286" s="12" t="str">
        <f t="shared" si="118"/>
        <v>50004.4471</v>
      </c>
      <c r="H1286" s="131">
        <f t="shared" si="119"/>
        <v>-2253.5</v>
      </c>
      <c r="I1286" s="140" t="s">
        <v>2848</v>
      </c>
      <c r="J1286" s="141" t="s">
        <v>2849</v>
      </c>
      <c r="K1286" s="140">
        <v>-2253.5</v>
      </c>
      <c r="L1286" s="140" t="s">
        <v>2850</v>
      </c>
      <c r="M1286" s="141" t="s">
        <v>2477</v>
      </c>
      <c r="N1286" s="141" t="s">
        <v>1940</v>
      </c>
      <c r="O1286" s="142" t="s">
        <v>1851</v>
      </c>
      <c r="P1286" s="143" t="s">
        <v>1852</v>
      </c>
    </row>
    <row r="1287" spans="1:16" ht="13.5" thickBot="1" x14ac:dyDescent="0.25">
      <c r="A1287" s="131" t="str">
        <f t="shared" si="114"/>
        <v> BRNO 32 </v>
      </c>
      <c r="B1287" s="16" t="str">
        <f t="shared" si="115"/>
        <v>I</v>
      </c>
      <c r="C1287" s="131">
        <f t="shared" si="116"/>
        <v>50095.338000000003</v>
      </c>
      <c r="D1287" s="12" t="str">
        <f t="shared" si="117"/>
        <v>vis</v>
      </c>
      <c r="E1287" s="139" t="e">
        <f>VLOOKUP(C1287,'Active 1'!C$21:E$973,3,FALSE)</f>
        <v>#N/A</v>
      </c>
      <c r="F1287" s="16" t="s">
        <v>1907</v>
      </c>
      <c r="G1287" s="12" t="str">
        <f t="shared" si="118"/>
        <v>50095.3380</v>
      </c>
      <c r="H1287" s="131">
        <f t="shared" si="119"/>
        <v>-2109</v>
      </c>
      <c r="I1287" s="140" t="s">
        <v>1887</v>
      </c>
      <c r="J1287" s="141" t="s">
        <v>1888</v>
      </c>
      <c r="K1287" s="140">
        <v>-2109</v>
      </c>
      <c r="L1287" s="140" t="s">
        <v>1889</v>
      </c>
      <c r="M1287" s="141" t="s">
        <v>2324</v>
      </c>
      <c r="N1287" s="141"/>
      <c r="O1287" s="142" t="s">
        <v>1890</v>
      </c>
      <c r="P1287" s="142" t="s">
        <v>1731</v>
      </c>
    </row>
    <row r="1288" spans="1:16" ht="13.5" thickBot="1" x14ac:dyDescent="0.25">
      <c r="A1288" s="131" t="str">
        <f t="shared" si="114"/>
        <v> BRNO 32 </v>
      </c>
      <c r="B1288" s="16" t="str">
        <f t="shared" si="115"/>
        <v>I</v>
      </c>
      <c r="C1288" s="131">
        <f t="shared" si="116"/>
        <v>50242.487000000001</v>
      </c>
      <c r="D1288" s="12" t="str">
        <f t="shared" si="117"/>
        <v>vis</v>
      </c>
      <c r="E1288" s="139" t="e">
        <f>VLOOKUP(C1288,'Active 1'!C$21:E$973,3,FALSE)</f>
        <v>#N/A</v>
      </c>
      <c r="F1288" s="16" t="s">
        <v>1907</v>
      </c>
      <c r="G1288" s="12" t="str">
        <f t="shared" si="118"/>
        <v>50242.4870</v>
      </c>
      <c r="H1288" s="131">
        <f t="shared" si="119"/>
        <v>-1875</v>
      </c>
      <c r="I1288" s="140" t="s">
        <v>1895</v>
      </c>
      <c r="J1288" s="141" t="s">
        <v>1896</v>
      </c>
      <c r="K1288" s="140">
        <v>-1875</v>
      </c>
      <c r="L1288" s="140" t="s">
        <v>1897</v>
      </c>
      <c r="M1288" s="141" t="s">
        <v>2324</v>
      </c>
      <c r="N1288" s="141"/>
      <c r="O1288" s="142" t="s">
        <v>1898</v>
      </c>
      <c r="P1288" s="142" t="s">
        <v>1731</v>
      </c>
    </row>
    <row r="1289" spans="1:16" ht="13.5" thickBot="1" x14ac:dyDescent="0.25">
      <c r="A1289" s="131" t="str">
        <f t="shared" si="114"/>
        <v> BRNO 32 </v>
      </c>
      <c r="B1289" s="16" t="str">
        <f t="shared" si="115"/>
        <v>I</v>
      </c>
      <c r="C1289" s="131">
        <f t="shared" si="116"/>
        <v>50242.493900000001</v>
      </c>
      <c r="D1289" s="12" t="str">
        <f t="shared" si="117"/>
        <v>vis</v>
      </c>
      <c r="E1289" s="139" t="e">
        <f>VLOOKUP(C1289,'Active 1'!C$21:E$973,3,FALSE)</f>
        <v>#N/A</v>
      </c>
      <c r="F1289" s="16" t="s">
        <v>1907</v>
      </c>
      <c r="G1289" s="12" t="str">
        <f t="shared" si="118"/>
        <v>50242.4939</v>
      </c>
      <c r="H1289" s="131">
        <f t="shared" si="119"/>
        <v>-1875</v>
      </c>
      <c r="I1289" s="140" t="s">
        <v>1899</v>
      </c>
      <c r="J1289" s="141" t="s">
        <v>2880</v>
      </c>
      <c r="K1289" s="140">
        <v>-1875</v>
      </c>
      <c r="L1289" s="140" t="s">
        <v>2850</v>
      </c>
      <c r="M1289" s="141" t="s">
        <v>2324</v>
      </c>
      <c r="N1289" s="141"/>
      <c r="O1289" s="142" t="s">
        <v>1399</v>
      </c>
      <c r="P1289" s="142" t="s">
        <v>1731</v>
      </c>
    </row>
    <row r="1290" spans="1:16" ht="13.5" thickBot="1" x14ac:dyDescent="0.25">
      <c r="A1290" s="131" t="str">
        <f t="shared" si="114"/>
        <v> BRNO 32 </v>
      </c>
      <c r="B1290" s="16" t="str">
        <f t="shared" si="115"/>
        <v>I</v>
      </c>
      <c r="C1290" s="131">
        <f t="shared" si="116"/>
        <v>50242.493900000001</v>
      </c>
      <c r="D1290" s="12" t="str">
        <f t="shared" si="117"/>
        <v>vis</v>
      </c>
      <c r="E1290" s="139" t="e">
        <f>VLOOKUP(C1290,'Active 1'!C$21:E$973,3,FALSE)</f>
        <v>#N/A</v>
      </c>
      <c r="F1290" s="16" t="s">
        <v>1907</v>
      </c>
      <c r="G1290" s="12" t="str">
        <f t="shared" si="118"/>
        <v>50242.4939</v>
      </c>
      <c r="H1290" s="131">
        <f t="shared" si="119"/>
        <v>-1875</v>
      </c>
      <c r="I1290" s="140" t="s">
        <v>1899</v>
      </c>
      <c r="J1290" s="141" t="s">
        <v>2880</v>
      </c>
      <c r="K1290" s="140">
        <v>-1875</v>
      </c>
      <c r="L1290" s="140" t="s">
        <v>2850</v>
      </c>
      <c r="M1290" s="141" t="s">
        <v>2324</v>
      </c>
      <c r="N1290" s="141"/>
      <c r="O1290" s="142" t="s">
        <v>1771</v>
      </c>
      <c r="P1290" s="142" t="s">
        <v>1731</v>
      </c>
    </row>
    <row r="1291" spans="1:16" ht="13.5" thickBot="1" x14ac:dyDescent="0.25">
      <c r="A1291" s="131" t="str">
        <f t="shared" ref="A1291:A1354" si="120">P1291</f>
        <v> BRNO 32 </v>
      </c>
      <c r="B1291" s="16" t="str">
        <f t="shared" ref="B1291:B1354" si="121">IF(H1291=INT(H1291),"I","II")</f>
        <v>I</v>
      </c>
      <c r="C1291" s="131">
        <f t="shared" ref="C1291:C1354" si="122">1*G1291</f>
        <v>50242.494599999998</v>
      </c>
      <c r="D1291" s="12" t="str">
        <f t="shared" ref="D1291:D1354" si="123">VLOOKUP(F1291,I$1:J$5,2,FALSE)</f>
        <v>vis</v>
      </c>
      <c r="E1291" s="139" t="e">
        <f>VLOOKUP(C1291,'Active 1'!C$21:E$973,3,FALSE)</f>
        <v>#N/A</v>
      </c>
      <c r="F1291" s="16" t="s">
        <v>1907</v>
      </c>
      <c r="G1291" s="12" t="str">
        <f t="shared" ref="G1291:G1354" si="124">MID(I1291,3,LEN(I1291)-3)</f>
        <v>50242.4946</v>
      </c>
      <c r="H1291" s="131">
        <f t="shared" ref="H1291:H1354" si="125">1*K1291</f>
        <v>-1875</v>
      </c>
      <c r="I1291" s="140" t="s">
        <v>2881</v>
      </c>
      <c r="J1291" s="141" t="s">
        <v>2882</v>
      </c>
      <c r="K1291" s="140">
        <v>-1875</v>
      </c>
      <c r="L1291" s="140" t="s">
        <v>2883</v>
      </c>
      <c r="M1291" s="141" t="s">
        <v>2324</v>
      </c>
      <c r="N1291" s="141"/>
      <c r="O1291" s="142" t="s">
        <v>1522</v>
      </c>
      <c r="P1291" s="142" t="s">
        <v>1731</v>
      </c>
    </row>
    <row r="1292" spans="1:16" ht="13.5" thickBot="1" x14ac:dyDescent="0.25">
      <c r="A1292" s="131" t="str">
        <f t="shared" si="120"/>
        <v> BRNO 32 </v>
      </c>
      <c r="B1292" s="16" t="str">
        <f t="shared" si="121"/>
        <v>I</v>
      </c>
      <c r="C1292" s="131">
        <f t="shared" si="122"/>
        <v>50288.412499999999</v>
      </c>
      <c r="D1292" s="12" t="str">
        <f t="shared" si="123"/>
        <v>vis</v>
      </c>
      <c r="E1292" s="139" t="e">
        <f>VLOOKUP(C1292,'Active 1'!C$21:E$973,3,FALSE)</f>
        <v>#N/A</v>
      </c>
      <c r="F1292" s="16" t="s">
        <v>1907</v>
      </c>
      <c r="G1292" s="12" t="str">
        <f t="shared" si="124"/>
        <v>50288.4125</v>
      </c>
      <c r="H1292" s="131">
        <f t="shared" si="125"/>
        <v>-1802</v>
      </c>
      <c r="I1292" s="140" t="s">
        <v>2886</v>
      </c>
      <c r="J1292" s="141" t="s">
        <v>2887</v>
      </c>
      <c r="K1292" s="140">
        <v>-1802</v>
      </c>
      <c r="L1292" s="140" t="s">
        <v>2888</v>
      </c>
      <c r="M1292" s="141" t="s">
        <v>2324</v>
      </c>
      <c r="N1292" s="141"/>
      <c r="O1292" s="142" t="s">
        <v>4566</v>
      </c>
      <c r="P1292" s="142" t="s">
        <v>1731</v>
      </c>
    </row>
    <row r="1293" spans="1:16" ht="13.5" thickBot="1" x14ac:dyDescent="0.25">
      <c r="A1293" s="131" t="str">
        <f t="shared" si="120"/>
        <v> BRNO 32 </v>
      </c>
      <c r="B1293" s="16" t="str">
        <f t="shared" si="121"/>
        <v>I</v>
      </c>
      <c r="C1293" s="131">
        <f t="shared" si="122"/>
        <v>50293.442000000003</v>
      </c>
      <c r="D1293" s="12" t="str">
        <f t="shared" si="123"/>
        <v>vis</v>
      </c>
      <c r="E1293" s="139" t="e">
        <f>VLOOKUP(C1293,'Active 1'!C$21:E$973,3,FALSE)</f>
        <v>#N/A</v>
      </c>
      <c r="F1293" s="16" t="s">
        <v>1907</v>
      </c>
      <c r="G1293" s="12" t="str">
        <f t="shared" si="124"/>
        <v>50293.4420</v>
      </c>
      <c r="H1293" s="131">
        <f t="shared" si="125"/>
        <v>-1794</v>
      </c>
      <c r="I1293" s="140" t="s">
        <v>2889</v>
      </c>
      <c r="J1293" s="141" t="s">
        <v>2890</v>
      </c>
      <c r="K1293" s="140">
        <v>-1794</v>
      </c>
      <c r="L1293" s="140" t="s">
        <v>2891</v>
      </c>
      <c r="M1293" s="141" t="s">
        <v>2324</v>
      </c>
      <c r="N1293" s="141"/>
      <c r="O1293" s="142" t="s">
        <v>2892</v>
      </c>
      <c r="P1293" s="142" t="s">
        <v>1731</v>
      </c>
    </row>
    <row r="1294" spans="1:16" ht="13.5" thickBot="1" x14ac:dyDescent="0.25">
      <c r="A1294" s="131" t="str">
        <f t="shared" si="120"/>
        <v> BRNO 32 </v>
      </c>
      <c r="B1294" s="16" t="str">
        <f t="shared" si="121"/>
        <v>I</v>
      </c>
      <c r="C1294" s="131">
        <f t="shared" si="122"/>
        <v>50315.458400000003</v>
      </c>
      <c r="D1294" s="12" t="str">
        <f t="shared" si="123"/>
        <v>vis</v>
      </c>
      <c r="E1294" s="139" t="e">
        <f>VLOOKUP(C1294,'Active 1'!C$21:E$973,3,FALSE)</f>
        <v>#N/A</v>
      </c>
      <c r="F1294" s="16" t="s">
        <v>1907</v>
      </c>
      <c r="G1294" s="12" t="str">
        <f t="shared" si="124"/>
        <v>50315.4584</v>
      </c>
      <c r="H1294" s="131">
        <f t="shared" si="125"/>
        <v>-1759</v>
      </c>
      <c r="I1294" s="140" t="s">
        <v>2898</v>
      </c>
      <c r="J1294" s="141" t="s">
        <v>2899</v>
      </c>
      <c r="K1294" s="140">
        <v>-1759</v>
      </c>
      <c r="L1294" s="140" t="s">
        <v>2900</v>
      </c>
      <c r="M1294" s="141" t="s">
        <v>2324</v>
      </c>
      <c r="N1294" s="141"/>
      <c r="O1294" s="142" t="s">
        <v>4566</v>
      </c>
      <c r="P1294" s="142" t="s">
        <v>1731</v>
      </c>
    </row>
    <row r="1295" spans="1:16" ht="13.5" thickBot="1" x14ac:dyDescent="0.25">
      <c r="A1295" s="131" t="str">
        <f t="shared" si="120"/>
        <v> BRNO 32 </v>
      </c>
      <c r="B1295" s="16" t="str">
        <f t="shared" si="121"/>
        <v>I</v>
      </c>
      <c r="C1295" s="131">
        <f t="shared" si="122"/>
        <v>50490.2981</v>
      </c>
      <c r="D1295" s="12" t="str">
        <f t="shared" si="123"/>
        <v>vis</v>
      </c>
      <c r="E1295" s="139" t="e">
        <f>VLOOKUP(C1295,'Active 1'!C$21:E$973,3,FALSE)</f>
        <v>#N/A</v>
      </c>
      <c r="F1295" s="16" t="s">
        <v>1907</v>
      </c>
      <c r="G1295" s="12" t="str">
        <f t="shared" si="124"/>
        <v>50490.2981</v>
      </c>
      <c r="H1295" s="131">
        <f t="shared" si="125"/>
        <v>-1481</v>
      </c>
      <c r="I1295" s="140" t="s">
        <v>2917</v>
      </c>
      <c r="J1295" s="141" t="s">
        <v>2918</v>
      </c>
      <c r="K1295" s="140">
        <v>-1481</v>
      </c>
      <c r="L1295" s="140" t="s">
        <v>2919</v>
      </c>
      <c r="M1295" s="141" t="s">
        <v>2324</v>
      </c>
      <c r="N1295" s="141"/>
      <c r="O1295" s="142" t="s">
        <v>4566</v>
      </c>
      <c r="P1295" s="142" t="s">
        <v>1731</v>
      </c>
    </row>
    <row r="1296" spans="1:16" ht="13.5" thickBot="1" x14ac:dyDescent="0.25">
      <c r="A1296" s="131" t="str">
        <f t="shared" si="120"/>
        <v> BRNO 32 </v>
      </c>
      <c r="B1296" s="16" t="str">
        <f t="shared" si="121"/>
        <v>I</v>
      </c>
      <c r="C1296" s="131">
        <f t="shared" si="122"/>
        <v>50593.400900000001</v>
      </c>
      <c r="D1296" s="12" t="str">
        <f t="shared" si="123"/>
        <v>vis</v>
      </c>
      <c r="E1296" s="139" t="e">
        <f>VLOOKUP(C1296,'Active 1'!C$21:E$973,3,FALSE)</f>
        <v>#N/A</v>
      </c>
      <c r="F1296" s="16" t="s">
        <v>1907</v>
      </c>
      <c r="G1296" s="12" t="str">
        <f t="shared" si="124"/>
        <v>50593.4009</v>
      </c>
      <c r="H1296" s="131">
        <f t="shared" si="125"/>
        <v>-1317</v>
      </c>
      <c r="I1296" s="140" t="s">
        <v>2920</v>
      </c>
      <c r="J1296" s="141" t="s">
        <v>2921</v>
      </c>
      <c r="K1296" s="140">
        <v>-1317</v>
      </c>
      <c r="L1296" s="140" t="s">
        <v>2922</v>
      </c>
      <c r="M1296" s="141" t="s">
        <v>2324</v>
      </c>
      <c r="N1296" s="141"/>
      <c r="O1296" s="142" t="s">
        <v>2923</v>
      </c>
      <c r="P1296" s="142" t="s">
        <v>1731</v>
      </c>
    </row>
    <row r="1297" spans="1:16" ht="13.5" thickBot="1" x14ac:dyDescent="0.25">
      <c r="A1297" s="131" t="str">
        <f t="shared" si="120"/>
        <v> BRNO 32 </v>
      </c>
      <c r="B1297" s="16" t="str">
        <f t="shared" si="121"/>
        <v>I</v>
      </c>
      <c r="C1297" s="131">
        <f t="shared" si="122"/>
        <v>50610.417699999998</v>
      </c>
      <c r="D1297" s="12" t="str">
        <f t="shared" si="123"/>
        <v>vis</v>
      </c>
      <c r="E1297" s="139" t="e">
        <f>VLOOKUP(C1297,'Active 1'!C$21:E$973,3,FALSE)</f>
        <v>#N/A</v>
      </c>
      <c r="F1297" s="16" t="s">
        <v>1907</v>
      </c>
      <c r="G1297" s="12" t="str">
        <f t="shared" si="124"/>
        <v>50610.4177</v>
      </c>
      <c r="H1297" s="131">
        <f t="shared" si="125"/>
        <v>-1290</v>
      </c>
      <c r="I1297" s="140" t="s">
        <v>2924</v>
      </c>
      <c r="J1297" s="141" t="s">
        <v>2925</v>
      </c>
      <c r="K1297" s="140">
        <v>-1290</v>
      </c>
      <c r="L1297" s="140" t="s">
        <v>2926</v>
      </c>
      <c r="M1297" s="141" t="s">
        <v>2324</v>
      </c>
      <c r="N1297" s="141"/>
      <c r="O1297" s="142" t="s">
        <v>4569</v>
      </c>
      <c r="P1297" s="142" t="s">
        <v>1731</v>
      </c>
    </row>
    <row r="1298" spans="1:16" ht="13.5" thickBot="1" x14ac:dyDescent="0.25">
      <c r="A1298" s="131" t="str">
        <f t="shared" si="120"/>
        <v> BRNO 32 </v>
      </c>
      <c r="B1298" s="16" t="str">
        <f t="shared" si="121"/>
        <v>I</v>
      </c>
      <c r="C1298" s="131">
        <f t="shared" si="122"/>
        <v>50610.419099999999</v>
      </c>
      <c r="D1298" s="12" t="str">
        <f t="shared" si="123"/>
        <v>vis</v>
      </c>
      <c r="E1298" s="139" t="e">
        <f>VLOOKUP(C1298,'Active 1'!C$21:E$973,3,FALSE)</f>
        <v>#N/A</v>
      </c>
      <c r="F1298" s="16" t="s">
        <v>1907</v>
      </c>
      <c r="G1298" s="12" t="str">
        <f t="shared" si="124"/>
        <v>50610.4191</v>
      </c>
      <c r="H1298" s="131">
        <f t="shared" si="125"/>
        <v>-1290</v>
      </c>
      <c r="I1298" s="140" t="s">
        <v>2927</v>
      </c>
      <c r="J1298" s="141" t="s">
        <v>2928</v>
      </c>
      <c r="K1298" s="140">
        <v>-1290</v>
      </c>
      <c r="L1298" s="140" t="s">
        <v>2929</v>
      </c>
      <c r="M1298" s="141" t="s">
        <v>2324</v>
      </c>
      <c r="N1298" s="141"/>
      <c r="O1298" s="142" t="s">
        <v>4566</v>
      </c>
      <c r="P1298" s="142" t="s">
        <v>1731</v>
      </c>
    </row>
    <row r="1299" spans="1:16" ht="13.5" thickBot="1" x14ac:dyDescent="0.25">
      <c r="A1299" s="131" t="str">
        <f t="shared" si="120"/>
        <v> BRNO 32 </v>
      </c>
      <c r="B1299" s="16" t="str">
        <f t="shared" si="121"/>
        <v>I</v>
      </c>
      <c r="C1299" s="131">
        <f t="shared" si="122"/>
        <v>50664.479800000001</v>
      </c>
      <c r="D1299" s="12" t="str">
        <f t="shared" si="123"/>
        <v>vis</v>
      </c>
      <c r="E1299" s="139" t="e">
        <f>VLOOKUP(C1299,'Active 1'!C$21:E$973,3,FALSE)</f>
        <v>#N/A</v>
      </c>
      <c r="F1299" s="16" t="s">
        <v>1907</v>
      </c>
      <c r="G1299" s="12" t="str">
        <f t="shared" si="124"/>
        <v>50664.4798</v>
      </c>
      <c r="H1299" s="131">
        <f t="shared" si="125"/>
        <v>-1204</v>
      </c>
      <c r="I1299" s="140" t="s">
        <v>2930</v>
      </c>
      <c r="J1299" s="141" t="s">
        <v>2931</v>
      </c>
      <c r="K1299" s="140">
        <v>-1204</v>
      </c>
      <c r="L1299" s="140" t="s">
        <v>2932</v>
      </c>
      <c r="M1299" s="141" t="s">
        <v>2324</v>
      </c>
      <c r="N1299" s="141"/>
      <c r="O1299" s="142" t="s">
        <v>1771</v>
      </c>
      <c r="P1299" s="142" t="s">
        <v>1731</v>
      </c>
    </row>
    <row r="1300" spans="1:16" ht="13.5" thickBot="1" x14ac:dyDescent="0.25">
      <c r="A1300" s="131" t="str">
        <f t="shared" si="120"/>
        <v> BRNO 32 </v>
      </c>
      <c r="B1300" s="16" t="str">
        <f t="shared" si="121"/>
        <v>I</v>
      </c>
      <c r="C1300" s="131">
        <f t="shared" si="122"/>
        <v>50664.503400000001</v>
      </c>
      <c r="D1300" s="12" t="str">
        <f t="shared" si="123"/>
        <v>vis</v>
      </c>
      <c r="E1300" s="139" t="e">
        <f>VLOOKUP(C1300,'Active 1'!C$21:E$973,3,FALSE)</f>
        <v>#N/A</v>
      </c>
      <c r="F1300" s="16" t="s">
        <v>1907</v>
      </c>
      <c r="G1300" s="12" t="str">
        <f t="shared" si="124"/>
        <v>50664.5034</v>
      </c>
      <c r="H1300" s="131">
        <f t="shared" si="125"/>
        <v>-1204</v>
      </c>
      <c r="I1300" s="140" t="s">
        <v>2933</v>
      </c>
      <c r="J1300" s="141" t="s">
        <v>2934</v>
      </c>
      <c r="K1300" s="140">
        <v>-1204</v>
      </c>
      <c r="L1300" s="140" t="s">
        <v>2935</v>
      </c>
      <c r="M1300" s="141" t="s">
        <v>2324</v>
      </c>
      <c r="N1300" s="141"/>
      <c r="O1300" s="142" t="s">
        <v>2923</v>
      </c>
      <c r="P1300" s="142" t="s">
        <v>1731</v>
      </c>
    </row>
    <row r="1301" spans="1:16" ht="13.5" thickBot="1" x14ac:dyDescent="0.25">
      <c r="A1301" s="131" t="str">
        <f t="shared" si="120"/>
        <v> BRNO 32 </v>
      </c>
      <c r="B1301" s="16" t="str">
        <f t="shared" si="121"/>
        <v>I</v>
      </c>
      <c r="C1301" s="131">
        <f t="shared" si="122"/>
        <v>50664.506200000003</v>
      </c>
      <c r="D1301" s="12" t="str">
        <f t="shared" si="123"/>
        <v>vis</v>
      </c>
      <c r="E1301" s="139" t="e">
        <f>VLOOKUP(C1301,'Active 1'!C$21:E$973,3,FALSE)</f>
        <v>#N/A</v>
      </c>
      <c r="F1301" s="16" t="s">
        <v>1907</v>
      </c>
      <c r="G1301" s="12" t="str">
        <f t="shared" si="124"/>
        <v>50664.5062</v>
      </c>
      <c r="H1301" s="131">
        <f t="shared" si="125"/>
        <v>-1204</v>
      </c>
      <c r="I1301" s="140" t="s">
        <v>2936</v>
      </c>
      <c r="J1301" s="141" t="s">
        <v>2937</v>
      </c>
      <c r="K1301" s="140">
        <v>-1204</v>
      </c>
      <c r="L1301" s="140" t="s">
        <v>2938</v>
      </c>
      <c r="M1301" s="141" t="s">
        <v>2324</v>
      </c>
      <c r="N1301" s="141"/>
      <c r="O1301" s="142" t="s">
        <v>1399</v>
      </c>
      <c r="P1301" s="142" t="s">
        <v>1731</v>
      </c>
    </row>
    <row r="1302" spans="1:16" ht="13.5" thickBot="1" x14ac:dyDescent="0.25">
      <c r="A1302" s="131" t="str">
        <f t="shared" si="120"/>
        <v>IBVS 4751 </v>
      </c>
      <c r="B1302" s="16" t="str">
        <f t="shared" si="121"/>
        <v>I</v>
      </c>
      <c r="C1302" s="131">
        <f t="shared" si="122"/>
        <v>50708.533199999998</v>
      </c>
      <c r="D1302" s="12" t="str">
        <f t="shared" si="123"/>
        <v>vis</v>
      </c>
      <c r="E1302" s="139" t="e">
        <f>VLOOKUP(C1302,'Active 1'!C$21:E$973,3,FALSE)</f>
        <v>#N/A</v>
      </c>
      <c r="F1302" s="16" t="s">
        <v>1907</v>
      </c>
      <c r="G1302" s="12" t="str">
        <f t="shared" si="124"/>
        <v>50708.5332</v>
      </c>
      <c r="H1302" s="131">
        <f t="shared" si="125"/>
        <v>-1134</v>
      </c>
      <c r="I1302" s="140" t="s">
        <v>2950</v>
      </c>
      <c r="J1302" s="141" t="s">
        <v>2951</v>
      </c>
      <c r="K1302" s="140">
        <v>-1134</v>
      </c>
      <c r="L1302" s="140" t="s">
        <v>2952</v>
      </c>
      <c r="M1302" s="141" t="s">
        <v>2477</v>
      </c>
      <c r="N1302" s="141" t="s">
        <v>1993</v>
      </c>
      <c r="O1302" s="142" t="s">
        <v>2942</v>
      </c>
      <c r="P1302" s="143" t="s">
        <v>2943</v>
      </c>
    </row>
    <row r="1303" spans="1:16" ht="13.5" thickBot="1" x14ac:dyDescent="0.25">
      <c r="A1303" s="131" t="str">
        <f t="shared" si="120"/>
        <v>IBVS 4751 </v>
      </c>
      <c r="B1303" s="16" t="str">
        <f t="shared" si="121"/>
        <v>I</v>
      </c>
      <c r="C1303" s="131">
        <f t="shared" si="122"/>
        <v>50708.533300000003</v>
      </c>
      <c r="D1303" s="12" t="str">
        <f t="shared" si="123"/>
        <v>vis</v>
      </c>
      <c r="E1303" s="139" t="e">
        <f>VLOOKUP(C1303,'Active 1'!C$21:E$973,3,FALSE)</f>
        <v>#N/A</v>
      </c>
      <c r="F1303" s="16" t="s">
        <v>1907</v>
      </c>
      <c r="G1303" s="12" t="str">
        <f t="shared" si="124"/>
        <v>50708.5333</v>
      </c>
      <c r="H1303" s="131">
        <f t="shared" si="125"/>
        <v>-1134</v>
      </c>
      <c r="I1303" s="140" t="s">
        <v>2953</v>
      </c>
      <c r="J1303" s="141" t="s">
        <v>2951</v>
      </c>
      <c r="K1303" s="140">
        <v>-1134</v>
      </c>
      <c r="L1303" s="140" t="s">
        <v>2954</v>
      </c>
      <c r="M1303" s="141" t="s">
        <v>2477</v>
      </c>
      <c r="N1303" s="141" t="s">
        <v>1940</v>
      </c>
      <c r="O1303" s="142" t="s">
        <v>2942</v>
      </c>
      <c r="P1303" s="143" t="s">
        <v>2943</v>
      </c>
    </row>
    <row r="1304" spans="1:16" ht="13.5" thickBot="1" x14ac:dyDescent="0.25">
      <c r="A1304" s="131" t="str">
        <f t="shared" si="120"/>
        <v>IBVS 4751 </v>
      </c>
      <c r="B1304" s="16" t="str">
        <f t="shared" si="121"/>
        <v>I</v>
      </c>
      <c r="C1304" s="131">
        <f t="shared" si="122"/>
        <v>50708.533600000002</v>
      </c>
      <c r="D1304" s="12" t="str">
        <f t="shared" si="123"/>
        <v>vis</v>
      </c>
      <c r="E1304" s="139" t="e">
        <f>VLOOKUP(C1304,'Active 1'!C$21:E$973,3,FALSE)</f>
        <v>#N/A</v>
      </c>
      <c r="F1304" s="16" t="s">
        <v>1907</v>
      </c>
      <c r="G1304" s="12" t="str">
        <f t="shared" si="124"/>
        <v>50708.5336</v>
      </c>
      <c r="H1304" s="131">
        <f t="shared" si="125"/>
        <v>-1134</v>
      </c>
      <c r="I1304" s="140" t="s">
        <v>2955</v>
      </c>
      <c r="J1304" s="141" t="s">
        <v>2956</v>
      </c>
      <c r="K1304" s="140">
        <v>-1134</v>
      </c>
      <c r="L1304" s="140" t="s">
        <v>2957</v>
      </c>
      <c r="M1304" s="141" t="s">
        <v>2477</v>
      </c>
      <c r="N1304" s="141" t="s">
        <v>1970</v>
      </c>
      <c r="O1304" s="142" t="s">
        <v>2942</v>
      </c>
      <c r="P1304" s="143" t="s">
        <v>2943</v>
      </c>
    </row>
    <row r="1305" spans="1:16" ht="13.5" thickBot="1" x14ac:dyDescent="0.25">
      <c r="A1305" s="131" t="str">
        <f t="shared" si="120"/>
        <v>IBVS 4751 </v>
      </c>
      <c r="B1305" s="16" t="str">
        <f t="shared" si="121"/>
        <v>II</v>
      </c>
      <c r="C1305" s="131">
        <f t="shared" si="122"/>
        <v>50709.477899999998</v>
      </c>
      <c r="D1305" s="12" t="str">
        <f t="shared" si="123"/>
        <v>vis</v>
      </c>
      <c r="E1305" s="139" t="e">
        <f>VLOOKUP(C1305,'Active 1'!C$21:E$973,3,FALSE)</f>
        <v>#N/A</v>
      </c>
      <c r="F1305" s="16" t="s">
        <v>1907</v>
      </c>
      <c r="G1305" s="12" t="str">
        <f t="shared" si="124"/>
        <v>50709.4779</v>
      </c>
      <c r="H1305" s="131">
        <f t="shared" si="125"/>
        <v>-1132.5</v>
      </c>
      <c r="I1305" s="140" t="s">
        <v>2960</v>
      </c>
      <c r="J1305" s="141" t="s">
        <v>2961</v>
      </c>
      <c r="K1305" s="140">
        <v>-1132.5</v>
      </c>
      <c r="L1305" s="140" t="s">
        <v>2962</v>
      </c>
      <c r="M1305" s="141" t="s">
        <v>2477</v>
      </c>
      <c r="N1305" s="141" t="s">
        <v>1993</v>
      </c>
      <c r="O1305" s="142" t="s">
        <v>2942</v>
      </c>
      <c r="P1305" s="143" t="s">
        <v>2943</v>
      </c>
    </row>
    <row r="1306" spans="1:16" ht="13.5" thickBot="1" x14ac:dyDescent="0.25">
      <c r="A1306" s="131" t="str">
        <f t="shared" si="120"/>
        <v> BRNO 32 </v>
      </c>
      <c r="B1306" s="16" t="str">
        <f t="shared" si="121"/>
        <v>I</v>
      </c>
      <c r="C1306" s="131">
        <f t="shared" si="122"/>
        <v>50746.275699999998</v>
      </c>
      <c r="D1306" s="12" t="str">
        <f t="shared" si="123"/>
        <v>vis</v>
      </c>
      <c r="E1306" s="139" t="e">
        <f>VLOOKUP(C1306,'Active 1'!C$21:E$973,3,FALSE)</f>
        <v>#N/A</v>
      </c>
      <c r="F1306" s="16" t="s">
        <v>1907</v>
      </c>
      <c r="G1306" s="12" t="str">
        <f t="shared" si="124"/>
        <v>50746.2757</v>
      </c>
      <c r="H1306" s="131">
        <f t="shared" si="125"/>
        <v>-1074</v>
      </c>
      <c r="I1306" s="140" t="s">
        <v>2978</v>
      </c>
      <c r="J1306" s="141" t="s">
        <v>2979</v>
      </c>
      <c r="K1306" s="140">
        <v>-1074</v>
      </c>
      <c r="L1306" s="140" t="s">
        <v>2980</v>
      </c>
      <c r="M1306" s="141" t="s">
        <v>2324</v>
      </c>
      <c r="N1306" s="141"/>
      <c r="O1306" s="142" t="s">
        <v>4566</v>
      </c>
      <c r="P1306" s="142" t="s">
        <v>1731</v>
      </c>
    </row>
    <row r="1307" spans="1:16" ht="13.5" thickBot="1" x14ac:dyDescent="0.25">
      <c r="A1307" s="131" t="str">
        <f t="shared" si="120"/>
        <v>IBVS 4633/4653 </v>
      </c>
      <c r="B1307" s="16" t="str">
        <f t="shared" si="121"/>
        <v>I</v>
      </c>
      <c r="C1307" s="131">
        <f t="shared" si="122"/>
        <v>50964.504999999997</v>
      </c>
      <c r="D1307" s="12" t="str">
        <f t="shared" si="123"/>
        <v>vis</v>
      </c>
      <c r="E1307" s="139" t="e">
        <f>VLOOKUP(C1307,'Active 1'!C$21:E$973,3,FALSE)</f>
        <v>#N/A</v>
      </c>
      <c r="F1307" s="16" t="s">
        <v>1907</v>
      </c>
      <c r="G1307" s="12" t="str">
        <f t="shared" si="124"/>
        <v>50964.5050</v>
      </c>
      <c r="H1307" s="131">
        <f t="shared" si="125"/>
        <v>-727</v>
      </c>
      <c r="I1307" s="140" t="s">
        <v>2991</v>
      </c>
      <c r="J1307" s="141" t="s">
        <v>2992</v>
      </c>
      <c r="K1307" s="140">
        <v>-727</v>
      </c>
      <c r="L1307" s="140" t="s">
        <v>2919</v>
      </c>
      <c r="M1307" s="141" t="s">
        <v>2477</v>
      </c>
      <c r="N1307" s="141" t="s">
        <v>1940</v>
      </c>
      <c r="O1307" s="142" t="s">
        <v>2993</v>
      </c>
      <c r="P1307" s="143" t="s">
        <v>2994</v>
      </c>
    </row>
    <row r="1308" spans="1:16" ht="13.5" thickBot="1" x14ac:dyDescent="0.25">
      <c r="A1308" s="131" t="str">
        <f t="shared" si="120"/>
        <v>IBVS 5174 </v>
      </c>
      <c r="B1308" s="16" t="str">
        <f t="shared" si="121"/>
        <v>I</v>
      </c>
      <c r="C1308" s="131">
        <f t="shared" si="122"/>
        <v>51015.451399999998</v>
      </c>
      <c r="D1308" s="12" t="str">
        <f t="shared" si="123"/>
        <v>vis</v>
      </c>
      <c r="E1308" s="139" t="e">
        <f>VLOOKUP(C1308,'Active 1'!C$21:E$973,3,FALSE)</f>
        <v>#N/A</v>
      </c>
      <c r="F1308" s="16" t="s">
        <v>1907</v>
      </c>
      <c r="G1308" s="12" t="str">
        <f t="shared" si="124"/>
        <v>51015.4514</v>
      </c>
      <c r="H1308" s="131">
        <f t="shared" si="125"/>
        <v>-646</v>
      </c>
      <c r="I1308" s="140" t="s">
        <v>2995</v>
      </c>
      <c r="J1308" s="141" t="s">
        <v>2996</v>
      </c>
      <c r="K1308" s="140">
        <v>-646</v>
      </c>
      <c r="L1308" s="140" t="s">
        <v>2997</v>
      </c>
      <c r="M1308" s="141" t="s">
        <v>2477</v>
      </c>
      <c r="N1308" s="141" t="s">
        <v>2478</v>
      </c>
      <c r="O1308" s="142" t="s">
        <v>2998</v>
      </c>
      <c r="P1308" s="143" t="s">
        <v>2999</v>
      </c>
    </row>
    <row r="1309" spans="1:16" ht="13.5" thickBot="1" x14ac:dyDescent="0.25">
      <c r="A1309" s="131" t="str">
        <f t="shared" si="120"/>
        <v>IBVS 5174 </v>
      </c>
      <c r="B1309" s="16" t="str">
        <f t="shared" si="121"/>
        <v>II</v>
      </c>
      <c r="C1309" s="131">
        <f t="shared" si="122"/>
        <v>51016.397299999997</v>
      </c>
      <c r="D1309" s="12" t="str">
        <f t="shared" si="123"/>
        <v>vis</v>
      </c>
      <c r="E1309" s="139" t="e">
        <f>VLOOKUP(C1309,'Active 1'!C$21:E$973,3,FALSE)</f>
        <v>#N/A</v>
      </c>
      <c r="F1309" s="16" t="s">
        <v>1907</v>
      </c>
      <c r="G1309" s="12" t="str">
        <f t="shared" si="124"/>
        <v>51016.3973</v>
      </c>
      <c r="H1309" s="131">
        <f t="shared" si="125"/>
        <v>-644.5</v>
      </c>
      <c r="I1309" s="140" t="s">
        <v>3000</v>
      </c>
      <c r="J1309" s="141" t="s">
        <v>3001</v>
      </c>
      <c r="K1309" s="140">
        <v>-644.5</v>
      </c>
      <c r="L1309" s="140" t="s">
        <v>3002</v>
      </c>
      <c r="M1309" s="141" t="s">
        <v>2477</v>
      </c>
      <c r="N1309" s="141" t="s">
        <v>2478</v>
      </c>
      <c r="O1309" s="142" t="s">
        <v>2998</v>
      </c>
      <c r="P1309" s="143" t="s">
        <v>2999</v>
      </c>
    </row>
    <row r="1310" spans="1:16" ht="13.5" thickBot="1" x14ac:dyDescent="0.25">
      <c r="A1310" s="131" t="str">
        <f t="shared" si="120"/>
        <v> BRNO 32 </v>
      </c>
      <c r="B1310" s="16" t="str">
        <f t="shared" si="121"/>
        <v>I</v>
      </c>
      <c r="C1310" s="131">
        <f t="shared" si="122"/>
        <v>51044.370199999998</v>
      </c>
      <c r="D1310" s="12" t="str">
        <f t="shared" si="123"/>
        <v>vis</v>
      </c>
      <c r="E1310" s="139" t="e">
        <f>VLOOKUP(C1310,'Active 1'!C$21:E$973,3,FALSE)</f>
        <v>#N/A</v>
      </c>
      <c r="F1310" s="16" t="s">
        <v>1907</v>
      </c>
      <c r="G1310" s="12" t="str">
        <f t="shared" si="124"/>
        <v>51044.3702</v>
      </c>
      <c r="H1310" s="131">
        <f t="shared" si="125"/>
        <v>-600</v>
      </c>
      <c r="I1310" s="140" t="s">
        <v>3014</v>
      </c>
      <c r="J1310" s="141" t="s">
        <v>3015</v>
      </c>
      <c r="K1310" s="140">
        <v>-600</v>
      </c>
      <c r="L1310" s="140" t="s">
        <v>3016</v>
      </c>
      <c r="M1310" s="141" t="s">
        <v>2324</v>
      </c>
      <c r="N1310" s="141"/>
      <c r="O1310" s="142" t="s">
        <v>1898</v>
      </c>
      <c r="P1310" s="142" t="s">
        <v>1731</v>
      </c>
    </row>
    <row r="1311" spans="1:16" ht="13.5" thickBot="1" x14ac:dyDescent="0.25">
      <c r="A1311" s="131" t="str">
        <f t="shared" si="120"/>
        <v> BRNO 32 </v>
      </c>
      <c r="B1311" s="16" t="str">
        <f t="shared" si="121"/>
        <v>I</v>
      </c>
      <c r="C1311" s="131">
        <f t="shared" si="122"/>
        <v>51044.378499999999</v>
      </c>
      <c r="D1311" s="12" t="str">
        <f t="shared" si="123"/>
        <v>vis</v>
      </c>
      <c r="E1311" s="139" t="e">
        <f>VLOOKUP(C1311,'Active 1'!C$21:E$973,3,FALSE)</f>
        <v>#N/A</v>
      </c>
      <c r="F1311" s="16" t="s">
        <v>1907</v>
      </c>
      <c r="G1311" s="12" t="str">
        <f t="shared" si="124"/>
        <v>51044.3785</v>
      </c>
      <c r="H1311" s="131">
        <f t="shared" si="125"/>
        <v>-600</v>
      </c>
      <c r="I1311" s="140" t="s">
        <v>3017</v>
      </c>
      <c r="J1311" s="141" t="s">
        <v>3018</v>
      </c>
      <c r="K1311" s="140">
        <v>-600</v>
      </c>
      <c r="L1311" s="140" t="s">
        <v>2900</v>
      </c>
      <c r="M1311" s="141" t="s">
        <v>2324</v>
      </c>
      <c r="N1311" s="141"/>
      <c r="O1311" s="142" t="s">
        <v>1771</v>
      </c>
      <c r="P1311" s="142" t="s">
        <v>1731</v>
      </c>
    </row>
    <row r="1312" spans="1:16" ht="13.5" thickBot="1" x14ac:dyDescent="0.25">
      <c r="A1312" s="131" t="str">
        <f t="shared" si="120"/>
        <v> BRNO 32 </v>
      </c>
      <c r="B1312" s="16" t="str">
        <f t="shared" si="121"/>
        <v>I</v>
      </c>
      <c r="C1312" s="131">
        <f t="shared" si="122"/>
        <v>51049.406499999997</v>
      </c>
      <c r="D1312" s="12" t="str">
        <f t="shared" si="123"/>
        <v>vis</v>
      </c>
      <c r="E1312" s="139" t="e">
        <f>VLOOKUP(C1312,'Active 1'!C$21:E$973,3,FALSE)</f>
        <v>#N/A</v>
      </c>
      <c r="F1312" s="16" t="s">
        <v>1907</v>
      </c>
      <c r="G1312" s="12" t="str">
        <f t="shared" si="124"/>
        <v>51049.4065</v>
      </c>
      <c r="H1312" s="131">
        <f t="shared" si="125"/>
        <v>-592</v>
      </c>
      <c r="I1312" s="140" t="s">
        <v>3019</v>
      </c>
      <c r="J1312" s="141" t="s">
        <v>3020</v>
      </c>
      <c r="K1312" s="140">
        <v>-592</v>
      </c>
      <c r="L1312" s="140" t="s">
        <v>3021</v>
      </c>
      <c r="M1312" s="141" t="s">
        <v>2324</v>
      </c>
      <c r="N1312" s="141"/>
      <c r="O1312" s="142" t="s">
        <v>3022</v>
      </c>
      <c r="P1312" s="142" t="s">
        <v>1731</v>
      </c>
    </row>
    <row r="1313" spans="1:16" ht="13.5" thickBot="1" x14ac:dyDescent="0.25">
      <c r="A1313" s="131" t="str">
        <f t="shared" si="120"/>
        <v> BRNO 32 </v>
      </c>
      <c r="B1313" s="16" t="str">
        <f t="shared" si="121"/>
        <v>I</v>
      </c>
      <c r="C1313" s="131">
        <f t="shared" si="122"/>
        <v>51049.408600000002</v>
      </c>
      <c r="D1313" s="12" t="str">
        <f t="shared" si="123"/>
        <v>vis</v>
      </c>
      <c r="E1313" s="139" t="e">
        <f>VLOOKUP(C1313,'Active 1'!C$21:E$973,3,FALSE)</f>
        <v>#N/A</v>
      </c>
      <c r="F1313" s="16" t="s">
        <v>1907</v>
      </c>
      <c r="G1313" s="12" t="str">
        <f t="shared" si="124"/>
        <v>51049.4086</v>
      </c>
      <c r="H1313" s="131">
        <f t="shared" si="125"/>
        <v>-592</v>
      </c>
      <c r="I1313" s="140" t="s">
        <v>3023</v>
      </c>
      <c r="J1313" s="141" t="s">
        <v>3024</v>
      </c>
      <c r="K1313" s="140">
        <v>-592</v>
      </c>
      <c r="L1313" s="140" t="s">
        <v>3025</v>
      </c>
      <c r="M1313" s="141" t="s">
        <v>2324</v>
      </c>
      <c r="N1313" s="141"/>
      <c r="O1313" s="142" t="s">
        <v>3026</v>
      </c>
      <c r="P1313" s="142" t="s">
        <v>1731</v>
      </c>
    </row>
    <row r="1314" spans="1:16" ht="13.5" thickBot="1" x14ac:dyDescent="0.25">
      <c r="A1314" s="131" t="str">
        <f t="shared" si="120"/>
        <v> BRNO 32 </v>
      </c>
      <c r="B1314" s="16" t="str">
        <f t="shared" si="121"/>
        <v>I</v>
      </c>
      <c r="C1314" s="131">
        <f t="shared" si="122"/>
        <v>51049.408600000002</v>
      </c>
      <c r="D1314" s="12" t="str">
        <f t="shared" si="123"/>
        <v>vis</v>
      </c>
      <c r="E1314" s="139" t="e">
        <f>VLOOKUP(C1314,'Active 1'!C$21:E$973,3,FALSE)</f>
        <v>#N/A</v>
      </c>
      <c r="F1314" s="16" t="s">
        <v>1907</v>
      </c>
      <c r="G1314" s="12" t="str">
        <f t="shared" si="124"/>
        <v>51049.4086</v>
      </c>
      <c r="H1314" s="131">
        <f t="shared" si="125"/>
        <v>-592</v>
      </c>
      <c r="I1314" s="140" t="s">
        <v>3023</v>
      </c>
      <c r="J1314" s="141" t="s">
        <v>3024</v>
      </c>
      <c r="K1314" s="140">
        <v>-592</v>
      </c>
      <c r="L1314" s="140" t="s">
        <v>3025</v>
      </c>
      <c r="M1314" s="141" t="s">
        <v>2324</v>
      </c>
      <c r="N1314" s="141"/>
      <c r="O1314" s="142" t="s">
        <v>1251</v>
      </c>
      <c r="P1314" s="142" t="s">
        <v>1731</v>
      </c>
    </row>
    <row r="1315" spans="1:16" ht="13.5" thickBot="1" x14ac:dyDescent="0.25">
      <c r="A1315" s="131" t="str">
        <f t="shared" si="120"/>
        <v> BRNO 32 </v>
      </c>
      <c r="B1315" s="16" t="str">
        <f t="shared" si="121"/>
        <v>I</v>
      </c>
      <c r="C1315" s="131">
        <f t="shared" si="122"/>
        <v>51049.412799999998</v>
      </c>
      <c r="D1315" s="12" t="str">
        <f t="shared" si="123"/>
        <v>vis</v>
      </c>
      <c r="E1315" s="139" t="e">
        <f>VLOOKUP(C1315,'Active 1'!C$21:E$973,3,FALSE)</f>
        <v>#N/A</v>
      </c>
      <c r="F1315" s="16" t="s">
        <v>1907</v>
      </c>
      <c r="G1315" s="12" t="str">
        <f t="shared" si="124"/>
        <v>51049.4128</v>
      </c>
      <c r="H1315" s="131">
        <f t="shared" si="125"/>
        <v>-592</v>
      </c>
      <c r="I1315" s="140" t="s">
        <v>3027</v>
      </c>
      <c r="J1315" s="141" t="s">
        <v>3028</v>
      </c>
      <c r="K1315" s="140">
        <v>-592</v>
      </c>
      <c r="L1315" s="140" t="s">
        <v>3029</v>
      </c>
      <c r="M1315" s="141" t="s">
        <v>2324</v>
      </c>
      <c r="N1315" s="141"/>
      <c r="O1315" s="142" t="s">
        <v>3030</v>
      </c>
      <c r="P1315" s="142" t="s">
        <v>1731</v>
      </c>
    </row>
    <row r="1316" spans="1:16" ht="13.5" thickBot="1" x14ac:dyDescent="0.25">
      <c r="A1316" s="131" t="str">
        <f t="shared" si="120"/>
        <v> BRNO 32 </v>
      </c>
      <c r="B1316" s="16" t="str">
        <f t="shared" si="121"/>
        <v>I</v>
      </c>
      <c r="C1316" s="131">
        <f t="shared" si="122"/>
        <v>51049.414100000002</v>
      </c>
      <c r="D1316" s="12" t="str">
        <f t="shared" si="123"/>
        <v>vis</v>
      </c>
      <c r="E1316" s="139" t="e">
        <f>VLOOKUP(C1316,'Active 1'!C$21:E$973,3,FALSE)</f>
        <v>#N/A</v>
      </c>
      <c r="F1316" s="16" t="s">
        <v>1907</v>
      </c>
      <c r="G1316" s="12" t="str">
        <f t="shared" si="124"/>
        <v>51049.4141</v>
      </c>
      <c r="H1316" s="131">
        <f t="shared" si="125"/>
        <v>-592</v>
      </c>
      <c r="I1316" s="140" t="s">
        <v>3031</v>
      </c>
      <c r="J1316" s="141" t="s">
        <v>3032</v>
      </c>
      <c r="K1316" s="140">
        <v>-592</v>
      </c>
      <c r="L1316" s="140" t="s">
        <v>3033</v>
      </c>
      <c r="M1316" s="141" t="s">
        <v>2324</v>
      </c>
      <c r="N1316" s="141"/>
      <c r="O1316" s="142" t="s">
        <v>3034</v>
      </c>
      <c r="P1316" s="142" t="s">
        <v>1731</v>
      </c>
    </row>
    <row r="1317" spans="1:16" ht="13.5" thickBot="1" x14ac:dyDescent="0.25">
      <c r="A1317" s="131" t="str">
        <f t="shared" si="120"/>
        <v> BRNO 32 </v>
      </c>
      <c r="B1317" s="16" t="str">
        <f t="shared" si="121"/>
        <v>I</v>
      </c>
      <c r="C1317" s="131">
        <f t="shared" si="122"/>
        <v>51049.4162</v>
      </c>
      <c r="D1317" s="12" t="str">
        <f t="shared" si="123"/>
        <v>vis</v>
      </c>
      <c r="E1317" s="139" t="e">
        <f>VLOOKUP(C1317,'Active 1'!C$21:E$973,3,FALSE)</f>
        <v>#N/A</v>
      </c>
      <c r="F1317" s="16" t="s">
        <v>1907</v>
      </c>
      <c r="G1317" s="12" t="str">
        <f t="shared" si="124"/>
        <v>51049.4162</v>
      </c>
      <c r="H1317" s="131">
        <f t="shared" si="125"/>
        <v>-592</v>
      </c>
      <c r="I1317" s="140" t="s">
        <v>3035</v>
      </c>
      <c r="J1317" s="141" t="s">
        <v>3036</v>
      </c>
      <c r="K1317" s="140">
        <v>-592</v>
      </c>
      <c r="L1317" s="140" t="s">
        <v>3037</v>
      </c>
      <c r="M1317" s="141" t="s">
        <v>2324</v>
      </c>
      <c r="N1317" s="141"/>
      <c r="O1317" s="142" t="s">
        <v>3038</v>
      </c>
      <c r="P1317" s="142" t="s">
        <v>1731</v>
      </c>
    </row>
    <row r="1318" spans="1:16" ht="13.5" thickBot="1" x14ac:dyDescent="0.25">
      <c r="A1318" s="131" t="str">
        <f t="shared" si="120"/>
        <v> BRNO 32 </v>
      </c>
      <c r="B1318" s="16" t="str">
        <f t="shared" si="121"/>
        <v>I</v>
      </c>
      <c r="C1318" s="131">
        <f t="shared" si="122"/>
        <v>51049.419699999999</v>
      </c>
      <c r="D1318" s="12" t="str">
        <f t="shared" si="123"/>
        <v>vis</v>
      </c>
      <c r="E1318" s="139" t="e">
        <f>VLOOKUP(C1318,'Active 1'!C$21:E$973,3,FALSE)</f>
        <v>#N/A</v>
      </c>
      <c r="F1318" s="16" t="s">
        <v>1907</v>
      </c>
      <c r="G1318" s="12" t="str">
        <f t="shared" si="124"/>
        <v>51049.4197</v>
      </c>
      <c r="H1318" s="131">
        <f t="shared" si="125"/>
        <v>-592</v>
      </c>
      <c r="I1318" s="140" t="s">
        <v>3039</v>
      </c>
      <c r="J1318" s="141" t="s">
        <v>3040</v>
      </c>
      <c r="K1318" s="140">
        <v>-592</v>
      </c>
      <c r="L1318" s="140" t="s">
        <v>3041</v>
      </c>
      <c r="M1318" s="141" t="s">
        <v>2324</v>
      </c>
      <c r="N1318" s="141"/>
      <c r="O1318" s="142" t="s">
        <v>3042</v>
      </c>
      <c r="P1318" s="142" t="s">
        <v>1731</v>
      </c>
    </row>
    <row r="1319" spans="1:16" ht="13.5" thickBot="1" x14ac:dyDescent="0.25">
      <c r="A1319" s="131" t="str">
        <f t="shared" si="120"/>
        <v> BRNO 32 </v>
      </c>
      <c r="B1319" s="16" t="str">
        <f t="shared" si="121"/>
        <v>I</v>
      </c>
      <c r="C1319" s="131">
        <f t="shared" si="122"/>
        <v>51078.342900000003</v>
      </c>
      <c r="D1319" s="12" t="str">
        <f t="shared" si="123"/>
        <v>vis</v>
      </c>
      <c r="E1319" s="139" t="e">
        <f>VLOOKUP(C1319,'Active 1'!C$21:E$973,3,FALSE)</f>
        <v>#N/A</v>
      </c>
      <c r="F1319" s="16" t="s">
        <v>1907</v>
      </c>
      <c r="G1319" s="12" t="str">
        <f t="shared" si="124"/>
        <v>51078.3429</v>
      </c>
      <c r="H1319" s="131">
        <f t="shared" si="125"/>
        <v>-546</v>
      </c>
      <c r="I1319" s="140" t="s">
        <v>3060</v>
      </c>
      <c r="J1319" s="141" t="s">
        <v>3061</v>
      </c>
      <c r="K1319" s="140">
        <v>-546</v>
      </c>
      <c r="L1319" s="140" t="s">
        <v>3062</v>
      </c>
      <c r="M1319" s="141" t="s">
        <v>2324</v>
      </c>
      <c r="N1319" s="141"/>
      <c r="O1319" s="142" t="s">
        <v>4566</v>
      </c>
      <c r="P1319" s="142" t="s">
        <v>1731</v>
      </c>
    </row>
    <row r="1320" spans="1:16" ht="13.5" thickBot="1" x14ac:dyDescent="0.25">
      <c r="A1320" s="131" t="str">
        <f t="shared" si="120"/>
        <v> BRNO 32 </v>
      </c>
      <c r="B1320" s="16" t="str">
        <f t="shared" si="121"/>
        <v>I</v>
      </c>
      <c r="C1320" s="131">
        <f t="shared" si="122"/>
        <v>51129.297599999998</v>
      </c>
      <c r="D1320" s="12" t="str">
        <f t="shared" si="123"/>
        <v>vis</v>
      </c>
      <c r="E1320" s="139" t="e">
        <f>VLOOKUP(C1320,'Active 1'!C$21:E$973,3,FALSE)</f>
        <v>#N/A</v>
      </c>
      <c r="F1320" s="16" t="s">
        <v>1907</v>
      </c>
      <c r="G1320" s="12" t="str">
        <f t="shared" si="124"/>
        <v>51129.2976</v>
      </c>
      <c r="H1320" s="131">
        <f t="shared" si="125"/>
        <v>-465</v>
      </c>
      <c r="I1320" s="140" t="s">
        <v>3074</v>
      </c>
      <c r="J1320" s="141" t="s">
        <v>3075</v>
      </c>
      <c r="K1320" s="140">
        <v>-465</v>
      </c>
      <c r="L1320" s="140" t="s">
        <v>3076</v>
      </c>
      <c r="M1320" s="141" t="s">
        <v>2324</v>
      </c>
      <c r="N1320" s="141"/>
      <c r="O1320" s="142" t="s">
        <v>4566</v>
      </c>
      <c r="P1320" s="142" t="s">
        <v>1731</v>
      </c>
    </row>
    <row r="1321" spans="1:16" ht="13.5" thickBot="1" x14ac:dyDescent="0.25">
      <c r="A1321" s="131" t="str">
        <f t="shared" si="120"/>
        <v>IBVS 4751 </v>
      </c>
      <c r="B1321" s="16" t="str">
        <f t="shared" si="121"/>
        <v>I</v>
      </c>
      <c r="C1321" s="131">
        <f t="shared" si="122"/>
        <v>51142.493600000002</v>
      </c>
      <c r="D1321" s="12" t="str">
        <f t="shared" si="123"/>
        <v>vis</v>
      </c>
      <c r="E1321" s="139" t="e">
        <f>VLOOKUP(C1321,'Active 1'!C$21:E$973,3,FALSE)</f>
        <v>#N/A</v>
      </c>
      <c r="F1321" s="16" t="s">
        <v>1907</v>
      </c>
      <c r="G1321" s="12" t="str">
        <f t="shared" si="124"/>
        <v>51142.4936</v>
      </c>
      <c r="H1321" s="131">
        <f t="shared" si="125"/>
        <v>-444</v>
      </c>
      <c r="I1321" s="140" t="s">
        <v>3084</v>
      </c>
      <c r="J1321" s="141" t="s">
        <v>3085</v>
      </c>
      <c r="K1321" s="140">
        <v>-444</v>
      </c>
      <c r="L1321" s="140" t="s">
        <v>2997</v>
      </c>
      <c r="M1321" s="141" t="s">
        <v>2477</v>
      </c>
      <c r="N1321" s="141" t="s">
        <v>1940</v>
      </c>
      <c r="O1321" s="142" t="s">
        <v>2942</v>
      </c>
      <c r="P1321" s="143" t="s">
        <v>2943</v>
      </c>
    </row>
    <row r="1322" spans="1:16" ht="13.5" thickBot="1" x14ac:dyDescent="0.25">
      <c r="A1322" s="131" t="str">
        <f t="shared" si="120"/>
        <v>IBVS 4751 </v>
      </c>
      <c r="B1322" s="16" t="str">
        <f t="shared" si="121"/>
        <v>I</v>
      </c>
      <c r="C1322" s="131">
        <f t="shared" si="122"/>
        <v>51142.493799999997</v>
      </c>
      <c r="D1322" s="12" t="str">
        <f t="shared" si="123"/>
        <v>vis</v>
      </c>
      <c r="E1322" s="139" t="e">
        <f>VLOOKUP(C1322,'Active 1'!C$21:E$973,3,FALSE)</f>
        <v>#N/A</v>
      </c>
      <c r="F1322" s="16" t="s">
        <v>1907</v>
      </c>
      <c r="G1322" s="12" t="str">
        <f t="shared" si="124"/>
        <v>51142.4938</v>
      </c>
      <c r="H1322" s="131">
        <f t="shared" si="125"/>
        <v>-444</v>
      </c>
      <c r="I1322" s="140" t="s">
        <v>3086</v>
      </c>
      <c r="J1322" s="141" t="s">
        <v>3087</v>
      </c>
      <c r="K1322" s="140">
        <v>-444</v>
      </c>
      <c r="L1322" s="140" t="s">
        <v>3051</v>
      </c>
      <c r="M1322" s="141" t="s">
        <v>2477</v>
      </c>
      <c r="N1322" s="141" t="s">
        <v>1953</v>
      </c>
      <c r="O1322" s="142" t="s">
        <v>2942</v>
      </c>
      <c r="P1322" s="143" t="s">
        <v>2943</v>
      </c>
    </row>
    <row r="1323" spans="1:16" ht="13.5" thickBot="1" x14ac:dyDescent="0.25">
      <c r="A1323" s="131" t="str">
        <f t="shared" si="120"/>
        <v>IBVS 4751 </v>
      </c>
      <c r="B1323" s="16" t="str">
        <f t="shared" si="121"/>
        <v>I</v>
      </c>
      <c r="C1323" s="131">
        <f t="shared" si="122"/>
        <v>51142.493799999997</v>
      </c>
      <c r="D1323" s="12" t="str">
        <f t="shared" si="123"/>
        <v>vis</v>
      </c>
      <c r="E1323" s="139" t="e">
        <f>VLOOKUP(C1323,'Active 1'!C$21:E$973,3,FALSE)</f>
        <v>#N/A</v>
      </c>
      <c r="F1323" s="16" t="s">
        <v>1907</v>
      </c>
      <c r="G1323" s="12" t="str">
        <f t="shared" si="124"/>
        <v>51142.4938</v>
      </c>
      <c r="H1323" s="131">
        <f t="shared" si="125"/>
        <v>-444</v>
      </c>
      <c r="I1323" s="140" t="s">
        <v>3086</v>
      </c>
      <c r="J1323" s="141" t="s">
        <v>3087</v>
      </c>
      <c r="K1323" s="140">
        <v>-444</v>
      </c>
      <c r="L1323" s="140" t="s">
        <v>3051</v>
      </c>
      <c r="M1323" s="141" t="s">
        <v>2477</v>
      </c>
      <c r="N1323" s="141" t="s">
        <v>1993</v>
      </c>
      <c r="O1323" s="142" t="s">
        <v>2942</v>
      </c>
      <c r="P1323" s="143" t="s">
        <v>2943</v>
      </c>
    </row>
    <row r="1324" spans="1:16" ht="13.5" thickBot="1" x14ac:dyDescent="0.25">
      <c r="A1324" s="131" t="str">
        <f t="shared" si="120"/>
        <v>IBVS 4751 </v>
      </c>
      <c r="B1324" s="16" t="str">
        <f t="shared" si="121"/>
        <v>II</v>
      </c>
      <c r="C1324" s="131">
        <f t="shared" si="122"/>
        <v>51150.355199999998</v>
      </c>
      <c r="D1324" s="12" t="str">
        <f t="shared" si="123"/>
        <v>vis</v>
      </c>
      <c r="E1324" s="139" t="e">
        <f>VLOOKUP(C1324,'Active 1'!C$21:E$973,3,FALSE)</f>
        <v>#N/A</v>
      </c>
      <c r="F1324" s="16" t="s">
        <v>1907</v>
      </c>
      <c r="G1324" s="12" t="str">
        <f t="shared" si="124"/>
        <v>51150.3552</v>
      </c>
      <c r="H1324" s="131">
        <f t="shared" si="125"/>
        <v>-431.5</v>
      </c>
      <c r="I1324" s="140" t="s">
        <v>3092</v>
      </c>
      <c r="J1324" s="141" t="s">
        <v>3091</v>
      </c>
      <c r="K1324" s="140">
        <v>-431.5</v>
      </c>
      <c r="L1324" s="140" t="s">
        <v>3093</v>
      </c>
      <c r="M1324" s="141" t="s">
        <v>2477</v>
      </c>
      <c r="N1324" s="141" t="s">
        <v>1953</v>
      </c>
      <c r="O1324" s="142" t="s">
        <v>2942</v>
      </c>
      <c r="P1324" s="143" t="s">
        <v>2943</v>
      </c>
    </row>
    <row r="1325" spans="1:16" ht="13.5" thickBot="1" x14ac:dyDescent="0.25">
      <c r="A1325" s="131" t="str">
        <f t="shared" si="120"/>
        <v>BAVM 122 </v>
      </c>
      <c r="B1325" s="16" t="str">
        <f t="shared" si="121"/>
        <v>I</v>
      </c>
      <c r="C1325" s="131">
        <f t="shared" si="122"/>
        <v>51178.343999999997</v>
      </c>
      <c r="D1325" s="12" t="str">
        <f t="shared" si="123"/>
        <v>vis</v>
      </c>
      <c r="E1325" s="139" t="e">
        <f>VLOOKUP(C1325,'Active 1'!C$21:E$973,3,FALSE)</f>
        <v>#N/A</v>
      </c>
      <c r="F1325" s="16" t="s">
        <v>1907</v>
      </c>
      <c r="G1325" s="12" t="str">
        <f t="shared" si="124"/>
        <v>51178.344</v>
      </c>
      <c r="H1325" s="131">
        <f t="shared" si="125"/>
        <v>-387</v>
      </c>
      <c r="I1325" s="140" t="s">
        <v>3108</v>
      </c>
      <c r="J1325" s="141" t="s">
        <v>3109</v>
      </c>
      <c r="K1325" s="140">
        <v>-387</v>
      </c>
      <c r="L1325" s="140" t="s">
        <v>3110</v>
      </c>
      <c r="M1325" s="141" t="s">
        <v>2324</v>
      </c>
      <c r="N1325" s="141"/>
      <c r="O1325" s="142" t="s">
        <v>1449</v>
      </c>
      <c r="P1325" s="143" t="s">
        <v>3111</v>
      </c>
    </row>
    <row r="1326" spans="1:16" ht="13.5" thickBot="1" x14ac:dyDescent="0.25">
      <c r="A1326" s="131" t="str">
        <f t="shared" si="120"/>
        <v>BAVM 117 </v>
      </c>
      <c r="B1326" s="16" t="str">
        <f t="shared" si="121"/>
        <v>I</v>
      </c>
      <c r="C1326" s="131">
        <f t="shared" si="122"/>
        <v>51178.343999999997</v>
      </c>
      <c r="D1326" s="12" t="str">
        <f t="shared" si="123"/>
        <v>vis</v>
      </c>
      <c r="E1326" s="139" t="e">
        <f>VLOOKUP(C1326,'Active 1'!C$21:E$973,3,FALSE)</f>
        <v>#N/A</v>
      </c>
      <c r="F1326" s="16" t="s">
        <v>1907</v>
      </c>
      <c r="G1326" s="12" t="str">
        <f t="shared" si="124"/>
        <v>51178.3440</v>
      </c>
      <c r="H1326" s="131">
        <f t="shared" si="125"/>
        <v>-387</v>
      </c>
      <c r="I1326" s="140" t="s">
        <v>3112</v>
      </c>
      <c r="J1326" s="141" t="s">
        <v>3109</v>
      </c>
      <c r="K1326" s="140">
        <v>-387</v>
      </c>
      <c r="L1326" s="140" t="s">
        <v>3113</v>
      </c>
      <c r="M1326" s="141" t="s">
        <v>2477</v>
      </c>
      <c r="N1326" s="141" t="s">
        <v>1940</v>
      </c>
      <c r="O1326" s="142" t="s">
        <v>2569</v>
      </c>
      <c r="P1326" s="143" t="s">
        <v>3059</v>
      </c>
    </row>
    <row r="1327" spans="1:16" ht="13.5" thickBot="1" x14ac:dyDescent="0.25">
      <c r="A1327" s="131" t="str">
        <f t="shared" si="120"/>
        <v> BRNO 32 </v>
      </c>
      <c r="B1327" s="16" t="str">
        <f t="shared" si="121"/>
        <v>I</v>
      </c>
      <c r="C1327" s="131">
        <f t="shared" si="122"/>
        <v>51366.401100000003</v>
      </c>
      <c r="D1327" s="12" t="str">
        <f t="shared" si="123"/>
        <v>vis</v>
      </c>
      <c r="E1327" s="139" t="e">
        <f>VLOOKUP(C1327,'Active 1'!C$21:E$973,3,FALSE)</f>
        <v>#N/A</v>
      </c>
      <c r="F1327" s="16" t="s">
        <v>1907</v>
      </c>
      <c r="G1327" s="12" t="str">
        <f t="shared" si="124"/>
        <v>51366.4011</v>
      </c>
      <c r="H1327" s="131">
        <f t="shared" si="125"/>
        <v>-88</v>
      </c>
      <c r="I1327" s="140" t="s">
        <v>3114</v>
      </c>
      <c r="J1327" s="141" t="s">
        <v>3115</v>
      </c>
      <c r="K1327" s="140">
        <v>-88</v>
      </c>
      <c r="L1327" s="140" t="s">
        <v>3116</v>
      </c>
      <c r="M1327" s="141" t="s">
        <v>2324</v>
      </c>
      <c r="N1327" s="141"/>
      <c r="O1327" s="142" t="s">
        <v>3034</v>
      </c>
      <c r="P1327" s="142" t="s">
        <v>1731</v>
      </c>
    </row>
    <row r="1328" spans="1:16" ht="13.5" thickBot="1" x14ac:dyDescent="0.25">
      <c r="A1328" s="131" t="str">
        <f t="shared" si="120"/>
        <v> BRNO 32 </v>
      </c>
      <c r="B1328" s="16" t="str">
        <f t="shared" si="121"/>
        <v>I</v>
      </c>
      <c r="C1328" s="131">
        <f t="shared" si="122"/>
        <v>51366.4087</v>
      </c>
      <c r="D1328" s="12" t="str">
        <f t="shared" si="123"/>
        <v>vis</v>
      </c>
      <c r="E1328" s="139" t="e">
        <f>VLOOKUP(C1328,'Active 1'!C$21:E$973,3,FALSE)</f>
        <v>#N/A</v>
      </c>
      <c r="F1328" s="16" t="s">
        <v>1907</v>
      </c>
      <c r="G1328" s="12" t="str">
        <f t="shared" si="124"/>
        <v>51366.4087</v>
      </c>
      <c r="H1328" s="131">
        <f t="shared" si="125"/>
        <v>-88</v>
      </c>
      <c r="I1328" s="140" t="s">
        <v>3117</v>
      </c>
      <c r="J1328" s="141" t="s">
        <v>3118</v>
      </c>
      <c r="K1328" s="140">
        <v>-88</v>
      </c>
      <c r="L1328" s="140" t="s">
        <v>3119</v>
      </c>
      <c r="M1328" s="141" t="s">
        <v>2324</v>
      </c>
      <c r="N1328" s="141"/>
      <c r="O1328" s="142" t="s">
        <v>3026</v>
      </c>
      <c r="P1328" s="142" t="s">
        <v>1731</v>
      </c>
    </row>
    <row r="1329" spans="1:16" ht="13.5" thickBot="1" x14ac:dyDescent="0.25">
      <c r="A1329" s="131" t="str">
        <f t="shared" si="120"/>
        <v> BRNO 32 </v>
      </c>
      <c r="B1329" s="16" t="str">
        <f t="shared" si="121"/>
        <v>I</v>
      </c>
      <c r="C1329" s="131">
        <f t="shared" si="122"/>
        <v>51366.414299999997</v>
      </c>
      <c r="D1329" s="12" t="str">
        <f t="shared" si="123"/>
        <v>vis</v>
      </c>
      <c r="E1329" s="139" t="e">
        <f>VLOOKUP(C1329,'Active 1'!C$21:E$973,3,FALSE)</f>
        <v>#N/A</v>
      </c>
      <c r="F1329" s="16" t="s">
        <v>1907</v>
      </c>
      <c r="G1329" s="12" t="str">
        <f t="shared" si="124"/>
        <v>51366.4143</v>
      </c>
      <c r="H1329" s="131">
        <f t="shared" si="125"/>
        <v>-88</v>
      </c>
      <c r="I1329" s="140" t="s">
        <v>3120</v>
      </c>
      <c r="J1329" s="141" t="s">
        <v>3121</v>
      </c>
      <c r="K1329" s="140">
        <v>-88</v>
      </c>
      <c r="L1329" s="140" t="s">
        <v>3122</v>
      </c>
      <c r="M1329" s="141" t="s">
        <v>2324</v>
      </c>
      <c r="N1329" s="141"/>
      <c r="O1329" s="142" t="s">
        <v>3123</v>
      </c>
      <c r="P1329" s="142" t="s">
        <v>1731</v>
      </c>
    </row>
    <row r="1330" spans="1:16" ht="13.5" thickBot="1" x14ac:dyDescent="0.25">
      <c r="A1330" s="131" t="str">
        <f t="shared" si="120"/>
        <v>BAVM 131 </v>
      </c>
      <c r="B1330" s="16" t="str">
        <f t="shared" si="121"/>
        <v>I</v>
      </c>
      <c r="C1330" s="131">
        <f t="shared" si="122"/>
        <v>51388.402000000002</v>
      </c>
      <c r="D1330" s="12" t="str">
        <f t="shared" si="123"/>
        <v>vis</v>
      </c>
      <c r="E1330" s="139" t="e">
        <f>VLOOKUP(C1330,'Active 1'!C$21:E$973,3,FALSE)</f>
        <v>#N/A</v>
      </c>
      <c r="F1330" s="16" t="s">
        <v>1907</v>
      </c>
      <c r="G1330" s="12" t="str">
        <f t="shared" si="124"/>
        <v>51388.402</v>
      </c>
      <c r="H1330" s="131">
        <f t="shared" si="125"/>
        <v>-53</v>
      </c>
      <c r="I1330" s="140" t="s">
        <v>3127</v>
      </c>
      <c r="J1330" s="141" t="s">
        <v>3128</v>
      </c>
      <c r="K1330" s="140">
        <v>-53</v>
      </c>
      <c r="L1330" s="140" t="s">
        <v>3045</v>
      </c>
      <c r="M1330" s="141" t="s">
        <v>2324</v>
      </c>
      <c r="N1330" s="141"/>
      <c r="O1330" s="142" t="s">
        <v>2584</v>
      </c>
      <c r="P1330" s="143" t="s">
        <v>3129</v>
      </c>
    </row>
    <row r="1331" spans="1:16" ht="13.5" thickBot="1" x14ac:dyDescent="0.25">
      <c r="A1331" s="131" t="str">
        <f t="shared" si="120"/>
        <v> BRNO 32 </v>
      </c>
      <c r="B1331" s="16" t="str">
        <f t="shared" si="121"/>
        <v>I</v>
      </c>
      <c r="C1331" s="131">
        <f t="shared" si="122"/>
        <v>51388.402399999999</v>
      </c>
      <c r="D1331" s="12" t="str">
        <f t="shared" si="123"/>
        <v>vis</v>
      </c>
      <c r="E1331" s="139" t="e">
        <f>VLOOKUP(C1331,'Active 1'!C$21:E$973,3,FALSE)</f>
        <v>#N/A</v>
      </c>
      <c r="F1331" s="16" t="s">
        <v>1907</v>
      </c>
      <c r="G1331" s="12" t="str">
        <f t="shared" si="124"/>
        <v>51388.4024</v>
      </c>
      <c r="H1331" s="131">
        <f t="shared" si="125"/>
        <v>-53</v>
      </c>
      <c r="I1331" s="140" t="s">
        <v>3130</v>
      </c>
      <c r="J1331" s="141" t="s">
        <v>3131</v>
      </c>
      <c r="K1331" s="140">
        <v>-53</v>
      </c>
      <c r="L1331" s="140" t="s">
        <v>3132</v>
      </c>
      <c r="M1331" s="141" t="s">
        <v>2477</v>
      </c>
      <c r="N1331" s="141" t="s">
        <v>2478</v>
      </c>
      <c r="O1331" s="142" t="s">
        <v>3133</v>
      </c>
      <c r="P1331" s="142" t="s">
        <v>1731</v>
      </c>
    </row>
    <row r="1332" spans="1:16" ht="13.5" thickBot="1" x14ac:dyDescent="0.25">
      <c r="A1332" s="131" t="str">
        <f t="shared" si="120"/>
        <v> BRNO 32 </v>
      </c>
      <c r="B1332" s="16" t="str">
        <f t="shared" si="121"/>
        <v>I</v>
      </c>
      <c r="C1332" s="131">
        <f t="shared" si="122"/>
        <v>51432.430800000002</v>
      </c>
      <c r="D1332" s="12" t="str">
        <f t="shared" si="123"/>
        <v>vis</v>
      </c>
      <c r="E1332" s="139" t="e">
        <f>VLOOKUP(C1332,'Active 1'!C$21:E$973,3,FALSE)</f>
        <v>#N/A</v>
      </c>
      <c r="F1332" s="16" t="s">
        <v>1907</v>
      </c>
      <c r="G1332" s="12" t="str">
        <f t="shared" si="124"/>
        <v>51432.4308</v>
      </c>
      <c r="H1332" s="131">
        <f t="shared" si="125"/>
        <v>17</v>
      </c>
      <c r="I1332" s="140" t="s">
        <v>3146</v>
      </c>
      <c r="J1332" s="141" t="s">
        <v>3147</v>
      </c>
      <c r="K1332" s="140">
        <v>17</v>
      </c>
      <c r="L1332" s="140" t="s">
        <v>3148</v>
      </c>
      <c r="M1332" s="141" t="s">
        <v>2324</v>
      </c>
      <c r="N1332" s="141"/>
      <c r="O1332" s="142" t="s">
        <v>1606</v>
      </c>
      <c r="P1332" s="142" t="s">
        <v>1731</v>
      </c>
    </row>
    <row r="1333" spans="1:16" ht="13.5" thickBot="1" x14ac:dyDescent="0.25">
      <c r="A1333" s="131" t="str">
        <f t="shared" si="120"/>
        <v> BRNO 32 </v>
      </c>
      <c r="B1333" s="16" t="str">
        <f t="shared" si="121"/>
        <v>I</v>
      </c>
      <c r="C1333" s="131">
        <f t="shared" si="122"/>
        <v>51432.4329</v>
      </c>
      <c r="D1333" s="12" t="str">
        <f t="shared" si="123"/>
        <v>vis</v>
      </c>
      <c r="E1333" s="139" t="e">
        <f>VLOOKUP(C1333,'Active 1'!C$21:E$973,3,FALSE)</f>
        <v>#N/A</v>
      </c>
      <c r="F1333" s="16" t="s">
        <v>1907</v>
      </c>
      <c r="G1333" s="12" t="str">
        <f t="shared" si="124"/>
        <v>51432.4329</v>
      </c>
      <c r="H1333" s="131">
        <f t="shared" si="125"/>
        <v>17</v>
      </c>
      <c r="I1333" s="140" t="s">
        <v>3149</v>
      </c>
      <c r="J1333" s="141" t="s">
        <v>3150</v>
      </c>
      <c r="K1333" s="140">
        <v>17</v>
      </c>
      <c r="L1333" s="140" t="s">
        <v>3151</v>
      </c>
      <c r="M1333" s="141" t="s">
        <v>2324</v>
      </c>
      <c r="N1333" s="141"/>
      <c r="O1333" s="142" t="s">
        <v>3152</v>
      </c>
      <c r="P1333" s="142" t="s">
        <v>1731</v>
      </c>
    </row>
    <row r="1334" spans="1:16" ht="13.5" thickBot="1" x14ac:dyDescent="0.25">
      <c r="A1334" s="131" t="str">
        <f t="shared" si="120"/>
        <v> BRNO 32 </v>
      </c>
      <c r="B1334" s="16" t="str">
        <f t="shared" si="121"/>
        <v>I</v>
      </c>
      <c r="C1334" s="131">
        <f t="shared" si="122"/>
        <v>51432.434300000001</v>
      </c>
      <c r="D1334" s="12" t="str">
        <f t="shared" si="123"/>
        <v>vis</v>
      </c>
      <c r="E1334" s="139" t="e">
        <f>VLOOKUP(C1334,'Active 1'!C$21:E$973,3,FALSE)</f>
        <v>#N/A</v>
      </c>
      <c r="F1334" s="16" t="s">
        <v>1907</v>
      </c>
      <c r="G1334" s="12" t="str">
        <f t="shared" si="124"/>
        <v>51432.4343</v>
      </c>
      <c r="H1334" s="131">
        <f t="shared" si="125"/>
        <v>17</v>
      </c>
      <c r="I1334" s="140" t="s">
        <v>3153</v>
      </c>
      <c r="J1334" s="141" t="s">
        <v>3154</v>
      </c>
      <c r="K1334" s="140">
        <v>17</v>
      </c>
      <c r="L1334" s="140" t="s">
        <v>3155</v>
      </c>
      <c r="M1334" s="141" t="s">
        <v>2324</v>
      </c>
      <c r="N1334" s="141"/>
      <c r="O1334" s="142" t="s">
        <v>1898</v>
      </c>
      <c r="P1334" s="142" t="s">
        <v>1731</v>
      </c>
    </row>
    <row r="1335" spans="1:16" ht="13.5" thickBot="1" x14ac:dyDescent="0.25">
      <c r="A1335" s="131" t="str">
        <f t="shared" si="120"/>
        <v>IBVS 5174 </v>
      </c>
      <c r="B1335" s="16" t="str">
        <f t="shared" si="121"/>
        <v>I</v>
      </c>
      <c r="C1335" s="131">
        <f t="shared" si="122"/>
        <v>51437.462599999999</v>
      </c>
      <c r="D1335" s="12" t="str">
        <f t="shared" si="123"/>
        <v>vis</v>
      </c>
      <c r="E1335" s="139" t="e">
        <f>VLOOKUP(C1335,'Active 1'!C$21:E$973,3,FALSE)</f>
        <v>#N/A</v>
      </c>
      <c r="F1335" s="16" t="s">
        <v>1907</v>
      </c>
      <c r="G1335" s="12" t="str">
        <f t="shared" si="124"/>
        <v>51437.4626</v>
      </c>
      <c r="H1335" s="131">
        <f t="shared" si="125"/>
        <v>25</v>
      </c>
      <c r="I1335" s="140" t="s">
        <v>3158</v>
      </c>
      <c r="J1335" s="141" t="s">
        <v>3159</v>
      </c>
      <c r="K1335" s="140">
        <v>25</v>
      </c>
      <c r="L1335" s="140" t="s">
        <v>3160</v>
      </c>
      <c r="M1335" s="141" t="s">
        <v>2477</v>
      </c>
      <c r="N1335" s="141" t="s">
        <v>2478</v>
      </c>
      <c r="O1335" s="142" t="s">
        <v>2998</v>
      </c>
      <c r="P1335" s="143" t="s">
        <v>2999</v>
      </c>
    </row>
    <row r="1336" spans="1:16" ht="13.5" thickBot="1" x14ac:dyDescent="0.25">
      <c r="A1336" s="131" t="str">
        <f t="shared" si="120"/>
        <v>IBVS 5174 </v>
      </c>
      <c r="B1336" s="16" t="str">
        <f t="shared" si="121"/>
        <v>II</v>
      </c>
      <c r="C1336" s="131">
        <f t="shared" si="122"/>
        <v>51438.404900000001</v>
      </c>
      <c r="D1336" s="12" t="str">
        <f t="shared" si="123"/>
        <v>vis</v>
      </c>
      <c r="E1336" s="139" t="e">
        <f>VLOOKUP(C1336,'Active 1'!C$21:E$973,3,FALSE)</f>
        <v>#N/A</v>
      </c>
      <c r="F1336" s="16" t="s">
        <v>1907</v>
      </c>
      <c r="G1336" s="12" t="str">
        <f t="shared" si="124"/>
        <v>51438.4049</v>
      </c>
      <c r="H1336" s="131">
        <f t="shared" si="125"/>
        <v>26.5</v>
      </c>
      <c r="I1336" s="140" t="s">
        <v>3161</v>
      </c>
      <c r="J1336" s="141" t="s">
        <v>3162</v>
      </c>
      <c r="K1336" s="140">
        <v>26.5</v>
      </c>
      <c r="L1336" s="140" t="s">
        <v>3163</v>
      </c>
      <c r="M1336" s="141" t="s">
        <v>2477</v>
      </c>
      <c r="N1336" s="141" t="s">
        <v>2478</v>
      </c>
      <c r="O1336" s="142" t="s">
        <v>2998</v>
      </c>
      <c r="P1336" s="143" t="s">
        <v>2999</v>
      </c>
    </row>
    <row r="1337" spans="1:16" ht="13.5" thickBot="1" x14ac:dyDescent="0.25">
      <c r="A1337" s="131" t="str">
        <f t="shared" si="120"/>
        <v>BAVM 131 </v>
      </c>
      <c r="B1337" s="16" t="str">
        <f t="shared" si="121"/>
        <v>I</v>
      </c>
      <c r="C1337" s="131">
        <f t="shared" si="122"/>
        <v>51498.463000000003</v>
      </c>
      <c r="D1337" s="12" t="str">
        <f t="shared" si="123"/>
        <v>vis</v>
      </c>
      <c r="E1337" s="139" t="e">
        <f>VLOOKUP(C1337,'Active 1'!C$21:E$973,3,FALSE)</f>
        <v>#N/A</v>
      </c>
      <c r="F1337" s="16" t="s">
        <v>1907</v>
      </c>
      <c r="G1337" s="12" t="str">
        <f t="shared" si="124"/>
        <v>51498.463</v>
      </c>
      <c r="H1337" s="131">
        <f t="shared" si="125"/>
        <v>122</v>
      </c>
      <c r="I1337" s="140" t="s">
        <v>3196</v>
      </c>
      <c r="J1337" s="141" t="s">
        <v>3197</v>
      </c>
      <c r="K1337" s="140">
        <v>122</v>
      </c>
      <c r="L1337" s="140" t="s">
        <v>3045</v>
      </c>
      <c r="M1337" s="141" t="s">
        <v>2324</v>
      </c>
      <c r="N1337" s="141"/>
      <c r="O1337" s="142" t="s">
        <v>2968</v>
      </c>
      <c r="P1337" s="143" t="s">
        <v>3129</v>
      </c>
    </row>
    <row r="1338" spans="1:16" ht="13.5" thickBot="1" x14ac:dyDescent="0.25">
      <c r="A1338" s="131" t="str">
        <f t="shared" si="120"/>
        <v>BAVM 131 </v>
      </c>
      <c r="B1338" s="16" t="str">
        <f t="shared" si="121"/>
        <v>I</v>
      </c>
      <c r="C1338" s="131">
        <f t="shared" si="122"/>
        <v>51588.402000000002</v>
      </c>
      <c r="D1338" s="12" t="str">
        <f t="shared" si="123"/>
        <v>vis</v>
      </c>
      <c r="E1338" s="139" t="e">
        <f>VLOOKUP(C1338,'Active 1'!C$21:E$973,3,FALSE)</f>
        <v>#N/A</v>
      </c>
      <c r="F1338" s="16" t="s">
        <v>1907</v>
      </c>
      <c r="G1338" s="12" t="str">
        <f t="shared" si="124"/>
        <v>51588.402</v>
      </c>
      <c r="H1338" s="131">
        <f t="shared" si="125"/>
        <v>265</v>
      </c>
      <c r="I1338" s="140" t="s">
        <v>3203</v>
      </c>
      <c r="J1338" s="141" t="s">
        <v>3204</v>
      </c>
      <c r="K1338" s="140">
        <v>265</v>
      </c>
      <c r="L1338" s="140" t="s">
        <v>2860</v>
      </c>
      <c r="M1338" s="141" t="s">
        <v>2324</v>
      </c>
      <c r="N1338" s="141"/>
      <c r="O1338" s="142" t="s">
        <v>3205</v>
      </c>
      <c r="P1338" s="143" t="s">
        <v>3129</v>
      </c>
    </row>
    <row r="1339" spans="1:16" ht="13.5" thickBot="1" x14ac:dyDescent="0.25">
      <c r="A1339" s="131" t="str">
        <f t="shared" si="120"/>
        <v> AOEB 7 </v>
      </c>
      <c r="B1339" s="16" t="str">
        <f t="shared" si="121"/>
        <v>I</v>
      </c>
      <c r="C1339" s="131">
        <f t="shared" si="122"/>
        <v>51748.783000000003</v>
      </c>
      <c r="D1339" s="12" t="str">
        <f t="shared" si="123"/>
        <v>vis</v>
      </c>
      <c r="E1339" s="139" t="e">
        <f>VLOOKUP(C1339,'Active 1'!C$21:E$973,3,FALSE)</f>
        <v>#N/A</v>
      </c>
      <c r="F1339" s="16" t="s">
        <v>1907</v>
      </c>
      <c r="G1339" s="12" t="str">
        <f t="shared" si="124"/>
        <v>51748.783</v>
      </c>
      <c r="H1339" s="131">
        <f t="shared" si="125"/>
        <v>520</v>
      </c>
      <c r="I1339" s="140" t="s">
        <v>3206</v>
      </c>
      <c r="J1339" s="141" t="s">
        <v>3207</v>
      </c>
      <c r="K1339" s="140">
        <v>520</v>
      </c>
      <c r="L1339" s="140" t="s">
        <v>3208</v>
      </c>
      <c r="M1339" s="141" t="s">
        <v>2324</v>
      </c>
      <c r="N1339" s="141"/>
      <c r="O1339" s="142" t="s">
        <v>3899</v>
      </c>
      <c r="P1339" s="142" t="s">
        <v>3209</v>
      </c>
    </row>
    <row r="1340" spans="1:16" ht="13.5" thickBot="1" x14ac:dyDescent="0.25">
      <c r="A1340" s="131" t="str">
        <f t="shared" si="120"/>
        <v>IBVS 5056 </v>
      </c>
      <c r="B1340" s="16" t="str">
        <f t="shared" si="121"/>
        <v>I</v>
      </c>
      <c r="C1340" s="131">
        <f t="shared" si="122"/>
        <v>51776.4548</v>
      </c>
      <c r="D1340" s="12" t="str">
        <f t="shared" si="123"/>
        <v>vis</v>
      </c>
      <c r="E1340" s="139" t="e">
        <f>VLOOKUP(C1340,'Active 1'!C$21:E$973,3,FALSE)</f>
        <v>#N/A</v>
      </c>
      <c r="F1340" s="16" t="s">
        <v>1907</v>
      </c>
      <c r="G1340" s="12" t="str">
        <f t="shared" si="124"/>
        <v>51776.4548</v>
      </c>
      <c r="H1340" s="131">
        <f t="shared" si="125"/>
        <v>564</v>
      </c>
      <c r="I1340" s="140" t="s">
        <v>3210</v>
      </c>
      <c r="J1340" s="141" t="s">
        <v>3211</v>
      </c>
      <c r="K1340" s="140">
        <v>564</v>
      </c>
      <c r="L1340" s="140" t="s">
        <v>3212</v>
      </c>
      <c r="M1340" s="141" t="s">
        <v>2477</v>
      </c>
      <c r="N1340" s="141" t="s">
        <v>1940</v>
      </c>
      <c r="O1340" s="142" t="s">
        <v>3213</v>
      </c>
      <c r="P1340" s="143" t="s">
        <v>3214</v>
      </c>
    </row>
    <row r="1341" spans="1:16" ht="13.5" thickBot="1" x14ac:dyDescent="0.25">
      <c r="A1341" s="131" t="str">
        <f t="shared" si="120"/>
        <v>IBVS 5056 </v>
      </c>
      <c r="B1341" s="16" t="str">
        <f t="shared" si="121"/>
        <v>I</v>
      </c>
      <c r="C1341" s="131">
        <f t="shared" si="122"/>
        <v>51776.454899999997</v>
      </c>
      <c r="D1341" s="12" t="str">
        <f t="shared" si="123"/>
        <v>vis</v>
      </c>
      <c r="E1341" s="139" t="e">
        <f>VLOOKUP(C1341,'Active 1'!C$21:E$973,3,FALSE)</f>
        <v>#N/A</v>
      </c>
      <c r="F1341" s="16" t="s">
        <v>1907</v>
      </c>
      <c r="G1341" s="12" t="str">
        <f t="shared" si="124"/>
        <v>51776.4549</v>
      </c>
      <c r="H1341" s="131">
        <f t="shared" si="125"/>
        <v>564</v>
      </c>
      <c r="I1341" s="140" t="s">
        <v>3215</v>
      </c>
      <c r="J1341" s="141" t="s">
        <v>3216</v>
      </c>
      <c r="K1341" s="140">
        <v>564</v>
      </c>
      <c r="L1341" s="140" t="s">
        <v>3217</v>
      </c>
      <c r="M1341" s="141" t="s">
        <v>2477</v>
      </c>
      <c r="N1341" s="141" t="s">
        <v>1993</v>
      </c>
      <c r="O1341" s="142" t="s">
        <v>3213</v>
      </c>
      <c r="P1341" s="143" t="s">
        <v>3214</v>
      </c>
    </row>
    <row r="1342" spans="1:16" ht="13.5" thickBot="1" x14ac:dyDescent="0.25">
      <c r="A1342" s="131" t="str">
        <f t="shared" si="120"/>
        <v>BAVM 143 </v>
      </c>
      <c r="B1342" s="16" t="str">
        <f t="shared" si="121"/>
        <v>I</v>
      </c>
      <c r="C1342" s="131">
        <f t="shared" si="122"/>
        <v>51783.375</v>
      </c>
      <c r="D1342" s="12" t="str">
        <f t="shared" si="123"/>
        <v>vis</v>
      </c>
      <c r="E1342" s="139" t="e">
        <f>VLOOKUP(C1342,'Active 1'!C$21:E$973,3,FALSE)</f>
        <v>#N/A</v>
      </c>
      <c r="F1342" s="16" t="s">
        <v>1907</v>
      </c>
      <c r="G1342" s="12" t="str">
        <f t="shared" si="124"/>
        <v>51783.375</v>
      </c>
      <c r="H1342" s="131">
        <f t="shared" si="125"/>
        <v>575</v>
      </c>
      <c r="I1342" s="140" t="s">
        <v>3224</v>
      </c>
      <c r="J1342" s="141" t="s">
        <v>3225</v>
      </c>
      <c r="K1342" s="140">
        <v>575</v>
      </c>
      <c r="L1342" s="140" t="s">
        <v>3226</v>
      </c>
      <c r="M1342" s="141" t="s">
        <v>2324</v>
      </c>
      <c r="N1342" s="141"/>
      <c r="O1342" s="142" t="s">
        <v>2968</v>
      </c>
      <c r="P1342" s="143" t="s">
        <v>3227</v>
      </c>
    </row>
    <row r="1343" spans="1:16" ht="13.5" thickBot="1" x14ac:dyDescent="0.25">
      <c r="A1343" s="131" t="str">
        <f t="shared" si="120"/>
        <v> AOEB 7 </v>
      </c>
      <c r="B1343" s="16" t="str">
        <f t="shared" si="121"/>
        <v>I</v>
      </c>
      <c r="C1343" s="131">
        <f t="shared" si="122"/>
        <v>51813.561999999998</v>
      </c>
      <c r="D1343" s="12" t="str">
        <f t="shared" si="123"/>
        <v>vis</v>
      </c>
      <c r="E1343" s="139" t="e">
        <f>VLOOKUP(C1343,'Active 1'!C$21:E$973,3,FALSE)</f>
        <v>#N/A</v>
      </c>
      <c r="F1343" s="16" t="s">
        <v>1907</v>
      </c>
      <c r="G1343" s="12" t="str">
        <f t="shared" si="124"/>
        <v>51813.562</v>
      </c>
      <c r="H1343" s="131">
        <f t="shared" si="125"/>
        <v>623</v>
      </c>
      <c r="I1343" s="140" t="s">
        <v>3236</v>
      </c>
      <c r="J1343" s="141" t="s">
        <v>3237</v>
      </c>
      <c r="K1343" s="140">
        <v>623</v>
      </c>
      <c r="L1343" s="140" t="s">
        <v>3208</v>
      </c>
      <c r="M1343" s="141" t="s">
        <v>2324</v>
      </c>
      <c r="N1343" s="141"/>
      <c r="O1343" s="142" t="s">
        <v>1683</v>
      </c>
      <c r="P1343" s="142" t="s">
        <v>3209</v>
      </c>
    </row>
    <row r="1344" spans="1:16" ht="13.5" thickBot="1" x14ac:dyDescent="0.25">
      <c r="A1344" s="131" t="str">
        <f t="shared" si="120"/>
        <v> AOEB 7 </v>
      </c>
      <c r="B1344" s="16" t="str">
        <f t="shared" si="121"/>
        <v>I</v>
      </c>
      <c r="C1344" s="131">
        <f t="shared" si="122"/>
        <v>51818.595000000001</v>
      </c>
      <c r="D1344" s="12" t="str">
        <f t="shared" si="123"/>
        <v>vis</v>
      </c>
      <c r="E1344" s="139" t="e">
        <f>VLOOKUP(C1344,'Active 1'!C$21:E$973,3,FALSE)</f>
        <v>#N/A</v>
      </c>
      <c r="F1344" s="16" t="s">
        <v>1907</v>
      </c>
      <c r="G1344" s="12" t="str">
        <f t="shared" si="124"/>
        <v>51818.595</v>
      </c>
      <c r="H1344" s="131">
        <f t="shared" si="125"/>
        <v>631</v>
      </c>
      <c r="I1344" s="140" t="s">
        <v>3241</v>
      </c>
      <c r="J1344" s="141" t="s">
        <v>3242</v>
      </c>
      <c r="K1344" s="140">
        <v>631</v>
      </c>
      <c r="L1344" s="140" t="s">
        <v>3226</v>
      </c>
      <c r="M1344" s="141" t="s">
        <v>2324</v>
      </c>
      <c r="N1344" s="141"/>
      <c r="O1344" s="142" t="s">
        <v>180</v>
      </c>
      <c r="P1344" s="142" t="s">
        <v>3209</v>
      </c>
    </row>
    <row r="1345" spans="1:16" ht="13.5" thickBot="1" x14ac:dyDescent="0.25">
      <c r="A1345" s="131" t="str">
        <f t="shared" si="120"/>
        <v> AOEB 7 </v>
      </c>
      <c r="B1345" s="16" t="str">
        <f t="shared" si="121"/>
        <v>I</v>
      </c>
      <c r="C1345" s="131">
        <f t="shared" si="122"/>
        <v>51835.578999999998</v>
      </c>
      <c r="D1345" s="12" t="str">
        <f t="shared" si="123"/>
        <v>vis</v>
      </c>
      <c r="E1345" s="139" t="e">
        <f>VLOOKUP(C1345,'Active 1'!C$21:E$973,3,FALSE)</f>
        <v>#N/A</v>
      </c>
      <c r="F1345" s="16" t="s">
        <v>1907</v>
      </c>
      <c r="G1345" s="12" t="str">
        <f t="shared" si="124"/>
        <v>51835.579</v>
      </c>
      <c r="H1345" s="131">
        <f t="shared" si="125"/>
        <v>658</v>
      </c>
      <c r="I1345" s="140" t="s">
        <v>3246</v>
      </c>
      <c r="J1345" s="141" t="s">
        <v>3247</v>
      </c>
      <c r="K1345" s="140">
        <v>658</v>
      </c>
      <c r="L1345" s="140" t="s">
        <v>3248</v>
      </c>
      <c r="M1345" s="141" t="s">
        <v>2324</v>
      </c>
      <c r="N1345" s="141"/>
      <c r="O1345" s="142" t="s">
        <v>1683</v>
      </c>
      <c r="P1345" s="142" t="s">
        <v>3209</v>
      </c>
    </row>
    <row r="1346" spans="1:16" ht="13.5" thickBot="1" x14ac:dyDescent="0.25">
      <c r="A1346" s="131" t="str">
        <f t="shared" si="120"/>
        <v> AOEB 7 </v>
      </c>
      <c r="B1346" s="16" t="str">
        <f t="shared" si="121"/>
        <v>I</v>
      </c>
      <c r="C1346" s="131">
        <f t="shared" si="122"/>
        <v>51879.597399999999</v>
      </c>
      <c r="D1346" s="12" t="str">
        <f t="shared" si="123"/>
        <v>vis</v>
      </c>
      <c r="E1346" s="139" t="e">
        <f>VLOOKUP(C1346,'Active 1'!C$21:E$973,3,FALSE)</f>
        <v>#N/A</v>
      </c>
      <c r="F1346" s="16" t="s">
        <v>1907</v>
      </c>
      <c r="G1346" s="12" t="str">
        <f t="shared" si="124"/>
        <v>51879.5974</v>
      </c>
      <c r="H1346" s="131">
        <f t="shared" si="125"/>
        <v>728</v>
      </c>
      <c r="I1346" s="140" t="s">
        <v>3251</v>
      </c>
      <c r="J1346" s="141" t="s">
        <v>3252</v>
      </c>
      <c r="K1346" s="140">
        <v>728</v>
      </c>
      <c r="L1346" s="140" t="s">
        <v>3253</v>
      </c>
      <c r="M1346" s="141" t="s">
        <v>1863</v>
      </c>
      <c r="N1346" s="141" t="s">
        <v>2845</v>
      </c>
      <c r="O1346" s="142" t="s">
        <v>3254</v>
      </c>
      <c r="P1346" s="142" t="s">
        <v>3209</v>
      </c>
    </row>
    <row r="1347" spans="1:16" ht="13.5" thickBot="1" x14ac:dyDescent="0.25">
      <c r="A1347" s="131" t="str">
        <f t="shared" si="120"/>
        <v> AOEB 7 </v>
      </c>
      <c r="B1347" s="16" t="str">
        <f t="shared" si="121"/>
        <v>I</v>
      </c>
      <c r="C1347" s="131">
        <f t="shared" si="122"/>
        <v>51884.627099999998</v>
      </c>
      <c r="D1347" s="12" t="str">
        <f t="shared" si="123"/>
        <v>vis</v>
      </c>
      <c r="E1347" s="139" t="e">
        <f>VLOOKUP(C1347,'Active 1'!C$21:E$973,3,FALSE)</f>
        <v>#N/A</v>
      </c>
      <c r="F1347" s="16" t="s">
        <v>1907</v>
      </c>
      <c r="G1347" s="12" t="str">
        <f t="shared" si="124"/>
        <v>51884.6271</v>
      </c>
      <c r="H1347" s="131">
        <f t="shared" si="125"/>
        <v>736</v>
      </c>
      <c r="I1347" s="140" t="s">
        <v>3257</v>
      </c>
      <c r="J1347" s="141" t="s">
        <v>3258</v>
      </c>
      <c r="K1347" s="140">
        <v>736</v>
      </c>
      <c r="L1347" s="140" t="s">
        <v>3259</v>
      </c>
      <c r="M1347" s="141" t="s">
        <v>1863</v>
      </c>
      <c r="N1347" s="141" t="s">
        <v>2845</v>
      </c>
      <c r="O1347" s="142" t="s">
        <v>3254</v>
      </c>
      <c r="P1347" s="142" t="s">
        <v>3209</v>
      </c>
    </row>
    <row r="1348" spans="1:16" ht="13.5" thickBot="1" x14ac:dyDescent="0.25">
      <c r="A1348" s="131" t="str">
        <f t="shared" si="120"/>
        <v> AOEB 7 </v>
      </c>
      <c r="B1348" s="16" t="str">
        <f t="shared" si="121"/>
        <v>I</v>
      </c>
      <c r="C1348" s="131">
        <f t="shared" si="122"/>
        <v>51896.584999999999</v>
      </c>
      <c r="D1348" s="12" t="str">
        <f t="shared" si="123"/>
        <v>vis</v>
      </c>
      <c r="E1348" s="139" t="e">
        <f>VLOOKUP(C1348,'Active 1'!C$21:E$973,3,FALSE)</f>
        <v>#N/A</v>
      </c>
      <c r="F1348" s="16" t="s">
        <v>1907</v>
      </c>
      <c r="G1348" s="12" t="str">
        <f t="shared" si="124"/>
        <v>51896.585</v>
      </c>
      <c r="H1348" s="131">
        <f t="shared" si="125"/>
        <v>755</v>
      </c>
      <c r="I1348" s="140" t="s">
        <v>3260</v>
      </c>
      <c r="J1348" s="141" t="s">
        <v>3261</v>
      </c>
      <c r="K1348" s="140">
        <v>755</v>
      </c>
      <c r="L1348" s="140" t="s">
        <v>3248</v>
      </c>
      <c r="M1348" s="141" t="s">
        <v>2324</v>
      </c>
      <c r="N1348" s="141"/>
      <c r="O1348" s="142" t="s">
        <v>3899</v>
      </c>
      <c r="P1348" s="142" t="s">
        <v>3209</v>
      </c>
    </row>
    <row r="1349" spans="1:16" ht="13.5" thickBot="1" x14ac:dyDescent="0.25">
      <c r="A1349" s="131" t="str">
        <f t="shared" si="120"/>
        <v> AOEB 7 </v>
      </c>
      <c r="B1349" s="16" t="str">
        <f t="shared" si="121"/>
        <v>I</v>
      </c>
      <c r="C1349" s="131">
        <f t="shared" si="122"/>
        <v>51901.6109</v>
      </c>
      <c r="D1349" s="12" t="str">
        <f t="shared" si="123"/>
        <v>vis</v>
      </c>
      <c r="E1349" s="139" t="e">
        <f>VLOOKUP(C1349,'Active 1'!C$21:E$973,3,FALSE)</f>
        <v>#N/A</v>
      </c>
      <c r="F1349" s="16" t="s">
        <v>1907</v>
      </c>
      <c r="G1349" s="12" t="str">
        <f t="shared" si="124"/>
        <v>51901.6109</v>
      </c>
      <c r="H1349" s="131">
        <f t="shared" si="125"/>
        <v>763</v>
      </c>
      <c r="I1349" s="140" t="s">
        <v>3262</v>
      </c>
      <c r="J1349" s="141" t="s">
        <v>3263</v>
      </c>
      <c r="K1349" s="140">
        <v>763</v>
      </c>
      <c r="L1349" s="140" t="s">
        <v>3264</v>
      </c>
      <c r="M1349" s="141" t="s">
        <v>1863</v>
      </c>
      <c r="N1349" s="141" t="s">
        <v>2845</v>
      </c>
      <c r="O1349" s="142" t="s">
        <v>3254</v>
      </c>
      <c r="P1349" s="142" t="s">
        <v>3209</v>
      </c>
    </row>
    <row r="1350" spans="1:16" ht="13.5" thickBot="1" x14ac:dyDescent="0.25">
      <c r="A1350" s="131" t="str">
        <f t="shared" si="120"/>
        <v> AOEB 7 </v>
      </c>
      <c r="B1350" s="16" t="str">
        <f t="shared" si="121"/>
        <v>I</v>
      </c>
      <c r="C1350" s="131">
        <f t="shared" si="122"/>
        <v>51930.55</v>
      </c>
      <c r="D1350" s="12" t="str">
        <f t="shared" si="123"/>
        <v>vis</v>
      </c>
      <c r="E1350" s="139" t="e">
        <f>VLOOKUP(C1350,'Active 1'!C$21:E$973,3,FALSE)</f>
        <v>#N/A</v>
      </c>
      <c r="F1350" s="16" t="s">
        <v>1907</v>
      </c>
      <c r="G1350" s="12" t="str">
        <f t="shared" si="124"/>
        <v>51930.550</v>
      </c>
      <c r="H1350" s="131">
        <f t="shared" si="125"/>
        <v>809</v>
      </c>
      <c r="I1350" s="140" t="s">
        <v>3272</v>
      </c>
      <c r="J1350" s="141" t="s">
        <v>3273</v>
      </c>
      <c r="K1350" s="140">
        <v>809</v>
      </c>
      <c r="L1350" s="140" t="s">
        <v>3274</v>
      </c>
      <c r="M1350" s="141" t="s">
        <v>2324</v>
      </c>
      <c r="N1350" s="141"/>
      <c r="O1350" s="142" t="s">
        <v>3899</v>
      </c>
      <c r="P1350" s="142" t="s">
        <v>3209</v>
      </c>
    </row>
    <row r="1351" spans="1:16" ht="13.5" thickBot="1" x14ac:dyDescent="0.25">
      <c r="A1351" s="131" t="str">
        <f t="shared" si="120"/>
        <v> AOEB 7 </v>
      </c>
      <c r="B1351" s="16" t="str">
        <f t="shared" si="121"/>
        <v>I</v>
      </c>
      <c r="C1351" s="131">
        <f t="shared" si="122"/>
        <v>52104.754000000001</v>
      </c>
      <c r="D1351" s="12" t="str">
        <f t="shared" si="123"/>
        <v>vis</v>
      </c>
      <c r="E1351" s="139" t="e">
        <f>VLOOKUP(C1351,'Active 1'!C$21:E$973,3,FALSE)</f>
        <v>#N/A</v>
      </c>
      <c r="F1351" s="16" t="s">
        <v>1907</v>
      </c>
      <c r="G1351" s="12" t="str">
        <f t="shared" si="124"/>
        <v>52104.754</v>
      </c>
      <c r="H1351" s="131">
        <f t="shared" si="125"/>
        <v>1086</v>
      </c>
      <c r="I1351" s="140" t="s">
        <v>3275</v>
      </c>
      <c r="J1351" s="141" t="s">
        <v>3276</v>
      </c>
      <c r="K1351" s="140">
        <v>1086</v>
      </c>
      <c r="L1351" s="140" t="s">
        <v>3226</v>
      </c>
      <c r="M1351" s="141" t="s">
        <v>2324</v>
      </c>
      <c r="N1351" s="141"/>
      <c r="O1351" s="142" t="s">
        <v>3899</v>
      </c>
      <c r="P1351" s="142" t="s">
        <v>3209</v>
      </c>
    </row>
    <row r="1352" spans="1:16" ht="13.5" thickBot="1" x14ac:dyDescent="0.25">
      <c r="A1352" s="131" t="str">
        <f t="shared" si="120"/>
        <v> AOEB 7 </v>
      </c>
      <c r="B1352" s="16" t="str">
        <f t="shared" si="121"/>
        <v>I</v>
      </c>
      <c r="C1352" s="131">
        <f t="shared" si="122"/>
        <v>52104.771000000001</v>
      </c>
      <c r="D1352" s="12" t="str">
        <f t="shared" si="123"/>
        <v>vis</v>
      </c>
      <c r="E1352" s="139" t="e">
        <f>VLOOKUP(C1352,'Active 1'!C$21:E$973,3,FALSE)</f>
        <v>#N/A</v>
      </c>
      <c r="F1352" s="16" t="s">
        <v>1907</v>
      </c>
      <c r="G1352" s="12" t="str">
        <f t="shared" si="124"/>
        <v>52104.771</v>
      </c>
      <c r="H1352" s="131">
        <f t="shared" si="125"/>
        <v>1086</v>
      </c>
      <c r="I1352" s="140" t="s">
        <v>3277</v>
      </c>
      <c r="J1352" s="141" t="s">
        <v>3278</v>
      </c>
      <c r="K1352" s="140">
        <v>1086</v>
      </c>
      <c r="L1352" s="140" t="s">
        <v>3279</v>
      </c>
      <c r="M1352" s="141" t="s">
        <v>2324</v>
      </c>
      <c r="N1352" s="141"/>
      <c r="O1352" s="142" t="s">
        <v>3280</v>
      </c>
      <c r="P1352" s="142" t="s">
        <v>3209</v>
      </c>
    </row>
    <row r="1353" spans="1:16" ht="13.5" thickBot="1" x14ac:dyDescent="0.25">
      <c r="A1353" s="131" t="str">
        <f t="shared" si="120"/>
        <v> AOEB 7 </v>
      </c>
      <c r="B1353" s="16" t="str">
        <f t="shared" si="121"/>
        <v>I</v>
      </c>
      <c r="C1353" s="131">
        <f t="shared" si="122"/>
        <v>52110.428</v>
      </c>
      <c r="D1353" s="12" t="str">
        <f t="shared" si="123"/>
        <v>vis</v>
      </c>
      <c r="E1353" s="139" t="e">
        <f>VLOOKUP(C1353,'Active 1'!C$21:E$973,3,FALSE)</f>
        <v>#N/A</v>
      </c>
      <c r="F1353" s="16" t="s">
        <v>1907</v>
      </c>
      <c r="G1353" s="12" t="str">
        <f t="shared" si="124"/>
        <v>52110.428</v>
      </c>
      <c r="H1353" s="131">
        <f t="shared" si="125"/>
        <v>1095</v>
      </c>
      <c r="I1353" s="140" t="s">
        <v>3281</v>
      </c>
      <c r="J1353" s="141" t="s">
        <v>3282</v>
      </c>
      <c r="K1353" s="140">
        <v>1095</v>
      </c>
      <c r="L1353" s="140" t="s">
        <v>3283</v>
      </c>
      <c r="M1353" s="141" t="s">
        <v>2324</v>
      </c>
      <c r="N1353" s="141"/>
      <c r="O1353" s="142" t="s">
        <v>3284</v>
      </c>
      <c r="P1353" s="142" t="s">
        <v>3209</v>
      </c>
    </row>
    <row r="1354" spans="1:16" ht="13.5" thickBot="1" x14ac:dyDescent="0.25">
      <c r="A1354" s="131" t="str">
        <f t="shared" si="120"/>
        <v> AOEB 7 </v>
      </c>
      <c r="B1354" s="16" t="str">
        <f t="shared" si="121"/>
        <v>I</v>
      </c>
      <c r="C1354" s="131">
        <f t="shared" si="122"/>
        <v>52133.684000000001</v>
      </c>
      <c r="D1354" s="12" t="str">
        <f t="shared" si="123"/>
        <v>vis</v>
      </c>
      <c r="E1354" s="139" t="e">
        <f>VLOOKUP(C1354,'Active 1'!C$21:E$973,3,FALSE)</f>
        <v>#N/A</v>
      </c>
      <c r="F1354" s="16" t="s">
        <v>1907</v>
      </c>
      <c r="G1354" s="12" t="str">
        <f t="shared" si="124"/>
        <v>52133.684</v>
      </c>
      <c r="H1354" s="131">
        <f t="shared" si="125"/>
        <v>1132</v>
      </c>
      <c r="I1354" s="140" t="s">
        <v>3288</v>
      </c>
      <c r="J1354" s="141" t="s">
        <v>3289</v>
      </c>
      <c r="K1354" s="140">
        <v>1132</v>
      </c>
      <c r="L1354" s="140" t="s">
        <v>3226</v>
      </c>
      <c r="M1354" s="141" t="s">
        <v>2324</v>
      </c>
      <c r="N1354" s="141"/>
      <c r="O1354" s="142" t="s">
        <v>3899</v>
      </c>
      <c r="P1354" s="142" t="s">
        <v>3209</v>
      </c>
    </row>
    <row r="1355" spans="1:16" ht="13.5" thickBot="1" x14ac:dyDescent="0.25">
      <c r="A1355" s="131" t="str">
        <f t="shared" ref="A1355:A1418" si="126">P1355</f>
        <v>OEJV 0074 </v>
      </c>
      <c r="B1355" s="16" t="str">
        <f t="shared" ref="B1355:B1418" si="127">IF(H1355=INT(H1355),"I","II")</f>
        <v>I</v>
      </c>
      <c r="C1355" s="131">
        <f t="shared" ref="C1355:C1418" si="128">1*G1355</f>
        <v>52137.457000000002</v>
      </c>
      <c r="D1355" s="12" t="str">
        <f t="shared" ref="D1355:D1418" si="129">VLOOKUP(F1355,I$1:J$5,2,FALSE)</f>
        <v>vis</v>
      </c>
      <c r="E1355" s="139" t="e">
        <f>VLOOKUP(C1355,'Active 1'!C$21:E$973,3,FALSE)</f>
        <v>#N/A</v>
      </c>
      <c r="F1355" s="16" t="s">
        <v>1907</v>
      </c>
      <c r="G1355" s="12" t="str">
        <f t="shared" ref="G1355:G1418" si="130">MID(I1355,3,LEN(I1355)-3)</f>
        <v>52137.457</v>
      </c>
      <c r="H1355" s="131">
        <f t="shared" ref="H1355:H1418" si="131">1*K1355</f>
        <v>1138</v>
      </c>
      <c r="I1355" s="140" t="s">
        <v>3293</v>
      </c>
      <c r="J1355" s="141" t="s">
        <v>3294</v>
      </c>
      <c r="K1355" s="140">
        <v>1138</v>
      </c>
      <c r="L1355" s="140" t="s">
        <v>3208</v>
      </c>
      <c r="M1355" s="141" t="s">
        <v>2324</v>
      </c>
      <c r="N1355" s="141"/>
      <c r="O1355" s="142" t="s">
        <v>3295</v>
      </c>
      <c r="P1355" s="143" t="s">
        <v>3292</v>
      </c>
    </row>
    <row r="1356" spans="1:16" ht="13.5" thickBot="1" x14ac:dyDescent="0.25">
      <c r="A1356" s="131" t="str">
        <f t="shared" si="126"/>
        <v>OEJV 0074 </v>
      </c>
      <c r="B1356" s="16" t="str">
        <f t="shared" si="127"/>
        <v>I</v>
      </c>
      <c r="C1356" s="131">
        <f t="shared" si="128"/>
        <v>52137.459000000003</v>
      </c>
      <c r="D1356" s="12" t="str">
        <f t="shared" si="129"/>
        <v>vis</v>
      </c>
      <c r="E1356" s="139" t="e">
        <f>VLOOKUP(C1356,'Active 1'!C$21:E$973,3,FALSE)</f>
        <v>#N/A</v>
      </c>
      <c r="F1356" s="16" t="s">
        <v>1907</v>
      </c>
      <c r="G1356" s="12" t="str">
        <f t="shared" si="130"/>
        <v>52137.459</v>
      </c>
      <c r="H1356" s="131">
        <f t="shared" si="131"/>
        <v>1138</v>
      </c>
      <c r="I1356" s="140" t="s">
        <v>3296</v>
      </c>
      <c r="J1356" s="141" t="s">
        <v>3297</v>
      </c>
      <c r="K1356" s="140">
        <v>1138</v>
      </c>
      <c r="L1356" s="140" t="s">
        <v>3298</v>
      </c>
      <c r="M1356" s="141" t="s">
        <v>2324</v>
      </c>
      <c r="N1356" s="141"/>
      <c r="O1356" s="142" t="s">
        <v>3299</v>
      </c>
      <c r="P1356" s="143" t="s">
        <v>3292</v>
      </c>
    </row>
    <row r="1357" spans="1:16" ht="13.5" thickBot="1" x14ac:dyDescent="0.25">
      <c r="A1357" s="131" t="str">
        <f t="shared" si="126"/>
        <v>OEJV 0074 </v>
      </c>
      <c r="B1357" s="16" t="str">
        <f t="shared" si="127"/>
        <v>I</v>
      </c>
      <c r="C1357" s="131">
        <f t="shared" si="128"/>
        <v>52137.464999999997</v>
      </c>
      <c r="D1357" s="12" t="str">
        <f t="shared" si="129"/>
        <v>vis</v>
      </c>
      <c r="E1357" s="139" t="e">
        <f>VLOOKUP(C1357,'Active 1'!C$21:E$973,3,FALSE)</f>
        <v>#N/A</v>
      </c>
      <c r="F1357" s="16" t="s">
        <v>1907</v>
      </c>
      <c r="G1357" s="12" t="str">
        <f t="shared" si="130"/>
        <v>52137.465</v>
      </c>
      <c r="H1357" s="131">
        <f t="shared" si="131"/>
        <v>1138</v>
      </c>
      <c r="I1357" s="140" t="s">
        <v>3300</v>
      </c>
      <c r="J1357" s="141" t="s">
        <v>3301</v>
      </c>
      <c r="K1357" s="140">
        <v>1138</v>
      </c>
      <c r="L1357" s="140" t="s">
        <v>3274</v>
      </c>
      <c r="M1357" s="141" t="s">
        <v>2324</v>
      </c>
      <c r="N1357" s="141"/>
      <c r="O1357" s="142" t="s">
        <v>3302</v>
      </c>
      <c r="P1357" s="143" t="s">
        <v>3292</v>
      </c>
    </row>
    <row r="1358" spans="1:16" ht="13.5" thickBot="1" x14ac:dyDescent="0.25">
      <c r="A1358" s="131" t="str">
        <f t="shared" si="126"/>
        <v>OEJV 0074 </v>
      </c>
      <c r="B1358" s="16" t="str">
        <f t="shared" si="127"/>
        <v>I</v>
      </c>
      <c r="C1358" s="131">
        <f t="shared" si="128"/>
        <v>52137.468999999997</v>
      </c>
      <c r="D1358" s="12" t="str">
        <f t="shared" si="129"/>
        <v>vis</v>
      </c>
      <c r="E1358" s="139" t="e">
        <f>VLOOKUP(C1358,'Active 1'!C$21:E$973,3,FALSE)</f>
        <v>#N/A</v>
      </c>
      <c r="F1358" s="16" t="s">
        <v>1907</v>
      </c>
      <c r="G1358" s="12" t="str">
        <f t="shared" si="130"/>
        <v>52137.469</v>
      </c>
      <c r="H1358" s="131">
        <f t="shared" si="131"/>
        <v>1138</v>
      </c>
      <c r="I1358" s="140" t="s">
        <v>3303</v>
      </c>
      <c r="J1358" s="141" t="s">
        <v>3304</v>
      </c>
      <c r="K1358" s="140">
        <v>1138</v>
      </c>
      <c r="L1358" s="140" t="s">
        <v>3305</v>
      </c>
      <c r="M1358" s="141" t="s">
        <v>2324</v>
      </c>
      <c r="N1358" s="141"/>
      <c r="O1358" s="142" t="s">
        <v>3306</v>
      </c>
      <c r="P1358" s="143" t="s">
        <v>3292</v>
      </c>
    </row>
    <row r="1359" spans="1:16" ht="13.5" thickBot="1" x14ac:dyDescent="0.25">
      <c r="A1359" s="131" t="str">
        <f t="shared" si="126"/>
        <v>OEJV 0074 </v>
      </c>
      <c r="B1359" s="16" t="str">
        <f t="shared" si="127"/>
        <v>I</v>
      </c>
      <c r="C1359" s="131">
        <f t="shared" si="128"/>
        <v>52137.472000000002</v>
      </c>
      <c r="D1359" s="12" t="str">
        <f t="shared" si="129"/>
        <v>vis</v>
      </c>
      <c r="E1359" s="139" t="e">
        <f>VLOOKUP(C1359,'Active 1'!C$21:E$973,3,FALSE)</f>
        <v>#N/A</v>
      </c>
      <c r="F1359" s="16" t="s">
        <v>1907</v>
      </c>
      <c r="G1359" s="12" t="str">
        <f t="shared" si="130"/>
        <v>52137.472</v>
      </c>
      <c r="H1359" s="131">
        <f t="shared" si="131"/>
        <v>1138</v>
      </c>
      <c r="I1359" s="140" t="s">
        <v>3307</v>
      </c>
      <c r="J1359" s="141" t="s">
        <v>3308</v>
      </c>
      <c r="K1359" s="140">
        <v>1138</v>
      </c>
      <c r="L1359" s="140" t="s">
        <v>3283</v>
      </c>
      <c r="M1359" s="141" t="s">
        <v>2324</v>
      </c>
      <c r="N1359" s="141"/>
      <c r="O1359" s="142" t="s">
        <v>3309</v>
      </c>
      <c r="P1359" s="143" t="s">
        <v>3292</v>
      </c>
    </row>
    <row r="1360" spans="1:16" ht="13.5" thickBot="1" x14ac:dyDescent="0.25">
      <c r="A1360" s="131" t="str">
        <f t="shared" si="126"/>
        <v>OEJV 0074 </v>
      </c>
      <c r="B1360" s="16" t="str">
        <f t="shared" si="127"/>
        <v>I</v>
      </c>
      <c r="C1360" s="131">
        <f t="shared" si="128"/>
        <v>52137.472999999998</v>
      </c>
      <c r="D1360" s="12" t="str">
        <f t="shared" si="129"/>
        <v>vis</v>
      </c>
      <c r="E1360" s="139" t="e">
        <f>VLOOKUP(C1360,'Active 1'!C$21:E$973,3,FALSE)</f>
        <v>#N/A</v>
      </c>
      <c r="F1360" s="16" t="s">
        <v>1907</v>
      </c>
      <c r="G1360" s="12" t="str">
        <f t="shared" si="130"/>
        <v>52137.473</v>
      </c>
      <c r="H1360" s="131">
        <f t="shared" si="131"/>
        <v>1138</v>
      </c>
      <c r="I1360" s="140" t="s">
        <v>3310</v>
      </c>
      <c r="J1360" s="141" t="s">
        <v>3311</v>
      </c>
      <c r="K1360" s="140">
        <v>1138</v>
      </c>
      <c r="L1360" s="140" t="s">
        <v>3312</v>
      </c>
      <c r="M1360" s="141" t="s">
        <v>2324</v>
      </c>
      <c r="N1360" s="141"/>
      <c r="O1360" s="142" t="s">
        <v>3313</v>
      </c>
      <c r="P1360" s="143" t="s">
        <v>3292</v>
      </c>
    </row>
    <row r="1361" spans="1:16" ht="13.5" thickBot="1" x14ac:dyDescent="0.25">
      <c r="A1361" s="131" t="str">
        <f t="shared" si="126"/>
        <v>OEJV 0074 </v>
      </c>
      <c r="B1361" s="16" t="str">
        <f t="shared" si="127"/>
        <v>I</v>
      </c>
      <c r="C1361" s="131">
        <f t="shared" si="128"/>
        <v>52137.474999999999</v>
      </c>
      <c r="D1361" s="12" t="str">
        <f t="shared" si="129"/>
        <v>vis</v>
      </c>
      <c r="E1361" s="139" t="e">
        <f>VLOOKUP(C1361,'Active 1'!C$21:E$973,3,FALSE)</f>
        <v>#N/A</v>
      </c>
      <c r="F1361" s="16" t="s">
        <v>1907</v>
      </c>
      <c r="G1361" s="12" t="str">
        <f t="shared" si="130"/>
        <v>52137.475</v>
      </c>
      <c r="H1361" s="131">
        <f t="shared" si="131"/>
        <v>1138</v>
      </c>
      <c r="I1361" s="140" t="s">
        <v>3314</v>
      </c>
      <c r="J1361" s="141" t="s">
        <v>3315</v>
      </c>
      <c r="K1361" s="140">
        <v>1138</v>
      </c>
      <c r="L1361" s="140" t="s">
        <v>3279</v>
      </c>
      <c r="M1361" s="141" t="s">
        <v>2324</v>
      </c>
      <c r="N1361" s="141"/>
      <c r="O1361" s="142" t="s">
        <v>3316</v>
      </c>
      <c r="P1361" s="143" t="s">
        <v>3292</v>
      </c>
    </row>
    <row r="1362" spans="1:16" ht="13.5" thickBot="1" x14ac:dyDescent="0.25">
      <c r="A1362" s="131" t="str">
        <f t="shared" si="126"/>
        <v>OEJV 0074 </v>
      </c>
      <c r="B1362" s="16" t="str">
        <f t="shared" si="127"/>
        <v>I</v>
      </c>
      <c r="C1362" s="131">
        <f t="shared" si="128"/>
        <v>52137.476000000002</v>
      </c>
      <c r="D1362" s="12" t="str">
        <f t="shared" si="129"/>
        <v>vis</v>
      </c>
      <c r="E1362" s="139" t="e">
        <f>VLOOKUP(C1362,'Active 1'!C$21:E$973,3,FALSE)</f>
        <v>#N/A</v>
      </c>
      <c r="F1362" s="16" t="s">
        <v>1907</v>
      </c>
      <c r="G1362" s="12" t="str">
        <f t="shared" si="130"/>
        <v>52137.476</v>
      </c>
      <c r="H1362" s="131">
        <f t="shared" si="131"/>
        <v>1138</v>
      </c>
      <c r="I1362" s="140" t="s">
        <v>3317</v>
      </c>
      <c r="J1362" s="141" t="s">
        <v>3318</v>
      </c>
      <c r="K1362" s="140">
        <v>1138</v>
      </c>
      <c r="L1362" s="140" t="s">
        <v>3319</v>
      </c>
      <c r="M1362" s="141" t="s">
        <v>2324</v>
      </c>
      <c r="N1362" s="141"/>
      <c r="O1362" s="142" t="s">
        <v>3320</v>
      </c>
      <c r="P1362" s="143" t="s">
        <v>3292</v>
      </c>
    </row>
    <row r="1363" spans="1:16" ht="13.5" thickBot="1" x14ac:dyDescent="0.25">
      <c r="A1363" s="131" t="str">
        <f t="shared" si="126"/>
        <v> AOEB 7 </v>
      </c>
      <c r="B1363" s="16" t="str">
        <f t="shared" si="127"/>
        <v>I</v>
      </c>
      <c r="C1363" s="131">
        <f t="shared" si="128"/>
        <v>52143.749000000003</v>
      </c>
      <c r="D1363" s="12" t="str">
        <f t="shared" si="129"/>
        <v>vis</v>
      </c>
      <c r="E1363" s="139" t="e">
        <f>VLOOKUP(C1363,'Active 1'!C$21:E$973,3,FALSE)</f>
        <v>#N/A</v>
      </c>
      <c r="F1363" s="16" t="s">
        <v>1907</v>
      </c>
      <c r="G1363" s="12" t="str">
        <f t="shared" si="130"/>
        <v>52143.749</v>
      </c>
      <c r="H1363" s="131">
        <f t="shared" si="131"/>
        <v>1148</v>
      </c>
      <c r="I1363" s="140" t="s">
        <v>3321</v>
      </c>
      <c r="J1363" s="141" t="s">
        <v>3322</v>
      </c>
      <c r="K1363" s="140">
        <v>1148</v>
      </c>
      <c r="L1363" s="140" t="s">
        <v>3168</v>
      </c>
      <c r="M1363" s="141" t="s">
        <v>2324</v>
      </c>
      <c r="N1363" s="141"/>
      <c r="O1363" s="142" t="s">
        <v>3899</v>
      </c>
      <c r="P1363" s="142" t="s">
        <v>3209</v>
      </c>
    </row>
    <row r="1364" spans="1:16" ht="13.5" thickBot="1" x14ac:dyDescent="0.25">
      <c r="A1364" s="131" t="str">
        <f t="shared" si="126"/>
        <v> AOEB 7 </v>
      </c>
      <c r="B1364" s="16" t="str">
        <f t="shared" si="127"/>
        <v>I</v>
      </c>
      <c r="C1364" s="131">
        <f t="shared" si="128"/>
        <v>52179.601000000002</v>
      </c>
      <c r="D1364" s="12" t="str">
        <f t="shared" si="129"/>
        <v>vis</v>
      </c>
      <c r="E1364" s="139" t="e">
        <f>VLOOKUP(C1364,'Active 1'!C$21:E$973,3,FALSE)</f>
        <v>#N/A</v>
      </c>
      <c r="F1364" s="16" t="s">
        <v>1907</v>
      </c>
      <c r="G1364" s="12" t="str">
        <f t="shared" si="130"/>
        <v>52179.601</v>
      </c>
      <c r="H1364" s="131">
        <f t="shared" si="131"/>
        <v>1205</v>
      </c>
      <c r="I1364" s="140" t="s">
        <v>3323</v>
      </c>
      <c r="J1364" s="141" t="s">
        <v>3324</v>
      </c>
      <c r="K1364" s="140">
        <v>1205</v>
      </c>
      <c r="L1364" s="140" t="s">
        <v>3325</v>
      </c>
      <c r="M1364" s="141" t="s">
        <v>2324</v>
      </c>
      <c r="N1364" s="141"/>
      <c r="O1364" s="142" t="s">
        <v>3899</v>
      </c>
      <c r="P1364" s="142" t="s">
        <v>3209</v>
      </c>
    </row>
    <row r="1365" spans="1:16" ht="13.5" thickBot="1" x14ac:dyDescent="0.25">
      <c r="A1365" s="131" t="str">
        <f t="shared" si="126"/>
        <v> AOEB 7 </v>
      </c>
      <c r="B1365" s="16" t="str">
        <f t="shared" si="127"/>
        <v>I</v>
      </c>
      <c r="C1365" s="131">
        <f t="shared" si="128"/>
        <v>52189.661999999997</v>
      </c>
      <c r="D1365" s="12" t="str">
        <f t="shared" si="129"/>
        <v>vis</v>
      </c>
      <c r="E1365" s="139" t="e">
        <f>VLOOKUP(C1365,'Active 1'!C$21:E$973,3,FALSE)</f>
        <v>#N/A</v>
      </c>
      <c r="F1365" s="16" t="s">
        <v>1907</v>
      </c>
      <c r="G1365" s="12" t="str">
        <f t="shared" si="130"/>
        <v>52189.662</v>
      </c>
      <c r="H1365" s="131">
        <f t="shared" si="131"/>
        <v>1221</v>
      </c>
      <c r="I1365" s="140" t="s">
        <v>3330</v>
      </c>
      <c r="J1365" s="141" t="s">
        <v>3331</v>
      </c>
      <c r="K1365" s="140">
        <v>1221</v>
      </c>
      <c r="L1365" s="140" t="s">
        <v>3248</v>
      </c>
      <c r="M1365" s="141" t="s">
        <v>2324</v>
      </c>
      <c r="N1365" s="141"/>
      <c r="O1365" s="142" t="s">
        <v>3899</v>
      </c>
      <c r="P1365" s="142" t="s">
        <v>3209</v>
      </c>
    </row>
    <row r="1366" spans="1:16" ht="13.5" thickBot="1" x14ac:dyDescent="0.25">
      <c r="A1366" s="131" t="str">
        <f t="shared" si="126"/>
        <v> AOEB 7 </v>
      </c>
      <c r="B1366" s="16" t="str">
        <f t="shared" si="127"/>
        <v>I</v>
      </c>
      <c r="C1366" s="131">
        <f t="shared" si="128"/>
        <v>52191.553</v>
      </c>
      <c r="D1366" s="12" t="str">
        <f t="shared" si="129"/>
        <v>vis</v>
      </c>
      <c r="E1366" s="139" t="e">
        <f>VLOOKUP(C1366,'Active 1'!C$21:E$973,3,FALSE)</f>
        <v>#N/A</v>
      </c>
      <c r="F1366" s="16" t="s">
        <v>1907</v>
      </c>
      <c r="G1366" s="12" t="str">
        <f t="shared" si="130"/>
        <v>52191.553</v>
      </c>
      <c r="H1366" s="131">
        <f t="shared" si="131"/>
        <v>1224</v>
      </c>
      <c r="I1366" s="140" t="s">
        <v>3332</v>
      </c>
      <c r="J1366" s="141" t="s">
        <v>3333</v>
      </c>
      <c r="K1366" s="140">
        <v>1224</v>
      </c>
      <c r="L1366" s="140" t="s">
        <v>3334</v>
      </c>
      <c r="M1366" s="141" t="s">
        <v>2324</v>
      </c>
      <c r="N1366" s="141"/>
      <c r="O1366" s="142" t="s">
        <v>3335</v>
      </c>
      <c r="P1366" s="142" t="s">
        <v>3209</v>
      </c>
    </row>
    <row r="1367" spans="1:16" ht="13.5" thickBot="1" x14ac:dyDescent="0.25">
      <c r="A1367" s="131" t="str">
        <f t="shared" si="126"/>
        <v> AOEB 7 </v>
      </c>
      <c r="B1367" s="16" t="str">
        <f t="shared" si="127"/>
        <v>I</v>
      </c>
      <c r="C1367" s="131">
        <f t="shared" si="128"/>
        <v>52196.582000000002</v>
      </c>
      <c r="D1367" s="12" t="str">
        <f t="shared" si="129"/>
        <v>vis</v>
      </c>
      <c r="E1367" s="139" t="e">
        <f>VLOOKUP(C1367,'Active 1'!C$21:E$973,3,FALSE)</f>
        <v>#N/A</v>
      </c>
      <c r="F1367" s="16" t="s">
        <v>1907</v>
      </c>
      <c r="G1367" s="12" t="str">
        <f t="shared" si="130"/>
        <v>52196.582</v>
      </c>
      <c r="H1367" s="131">
        <f t="shared" si="131"/>
        <v>1232</v>
      </c>
      <c r="I1367" s="140" t="s">
        <v>3336</v>
      </c>
      <c r="J1367" s="141" t="s">
        <v>3337</v>
      </c>
      <c r="K1367" s="140">
        <v>1232</v>
      </c>
      <c r="L1367" s="140" t="s">
        <v>3338</v>
      </c>
      <c r="M1367" s="141" t="s">
        <v>2324</v>
      </c>
      <c r="N1367" s="141"/>
      <c r="O1367" s="142" t="s">
        <v>1683</v>
      </c>
      <c r="P1367" s="142" t="s">
        <v>3209</v>
      </c>
    </row>
    <row r="1368" spans="1:16" ht="13.5" thickBot="1" x14ac:dyDescent="0.25">
      <c r="A1368" s="131" t="str">
        <f t="shared" si="126"/>
        <v>VSB 39 </v>
      </c>
      <c r="B1368" s="16" t="str">
        <f t="shared" si="127"/>
        <v>I</v>
      </c>
      <c r="C1368" s="131">
        <f t="shared" si="128"/>
        <v>52200.982000000004</v>
      </c>
      <c r="D1368" s="12" t="str">
        <f t="shared" si="129"/>
        <v>vis</v>
      </c>
      <c r="E1368" s="139" t="e">
        <f>VLOOKUP(C1368,'Active 1'!C$21:E$973,3,FALSE)</f>
        <v>#N/A</v>
      </c>
      <c r="F1368" s="16" t="s">
        <v>1907</v>
      </c>
      <c r="G1368" s="12" t="str">
        <f t="shared" si="130"/>
        <v>52200.982</v>
      </c>
      <c r="H1368" s="131">
        <f t="shared" si="131"/>
        <v>1239</v>
      </c>
      <c r="I1368" s="140" t="s">
        <v>3339</v>
      </c>
      <c r="J1368" s="141" t="s">
        <v>3340</v>
      </c>
      <c r="K1368" s="140">
        <v>1239</v>
      </c>
      <c r="L1368" s="140" t="s">
        <v>3071</v>
      </c>
      <c r="M1368" s="141" t="s">
        <v>2324</v>
      </c>
      <c r="N1368" s="141"/>
      <c r="O1368" s="142" t="s">
        <v>3341</v>
      </c>
      <c r="P1368" s="143" t="s">
        <v>3342</v>
      </c>
    </row>
    <row r="1369" spans="1:16" ht="13.5" thickBot="1" x14ac:dyDescent="0.25">
      <c r="A1369" s="131" t="str">
        <f t="shared" si="126"/>
        <v> AOEB 7 </v>
      </c>
      <c r="B1369" s="16" t="str">
        <f t="shared" si="127"/>
        <v>I</v>
      </c>
      <c r="C1369" s="131">
        <f t="shared" si="128"/>
        <v>52211.661</v>
      </c>
      <c r="D1369" s="12" t="str">
        <f t="shared" si="129"/>
        <v>vis</v>
      </c>
      <c r="E1369" s="139" t="e">
        <f>VLOOKUP(C1369,'Active 1'!C$21:E$973,3,FALSE)</f>
        <v>#N/A</v>
      </c>
      <c r="F1369" s="16" t="s">
        <v>1907</v>
      </c>
      <c r="G1369" s="12" t="str">
        <f t="shared" si="130"/>
        <v>52211.661</v>
      </c>
      <c r="H1369" s="131">
        <f t="shared" si="131"/>
        <v>1256</v>
      </c>
      <c r="I1369" s="140" t="s">
        <v>3343</v>
      </c>
      <c r="J1369" s="141" t="s">
        <v>3344</v>
      </c>
      <c r="K1369" s="140">
        <v>1256</v>
      </c>
      <c r="L1369" s="140" t="s">
        <v>3045</v>
      </c>
      <c r="M1369" s="141" t="s">
        <v>2324</v>
      </c>
      <c r="N1369" s="141"/>
      <c r="O1369" s="142" t="s">
        <v>3345</v>
      </c>
      <c r="P1369" s="142" t="s">
        <v>3209</v>
      </c>
    </row>
    <row r="1370" spans="1:16" ht="13.5" thickBot="1" x14ac:dyDescent="0.25">
      <c r="A1370" s="131" t="str">
        <f t="shared" si="126"/>
        <v> AOEB 7 </v>
      </c>
      <c r="B1370" s="16" t="str">
        <f t="shared" si="127"/>
        <v>I</v>
      </c>
      <c r="C1370" s="131">
        <f t="shared" si="128"/>
        <v>52223.618000000002</v>
      </c>
      <c r="D1370" s="12" t="str">
        <f t="shared" si="129"/>
        <v>vis</v>
      </c>
      <c r="E1370" s="139" t="e">
        <f>VLOOKUP(C1370,'Active 1'!C$21:E$973,3,FALSE)</f>
        <v>#N/A</v>
      </c>
      <c r="F1370" s="16" t="s">
        <v>1907</v>
      </c>
      <c r="G1370" s="12" t="str">
        <f t="shared" si="130"/>
        <v>52223.618</v>
      </c>
      <c r="H1370" s="131">
        <f t="shared" si="131"/>
        <v>1275</v>
      </c>
      <c r="I1370" s="140" t="s">
        <v>3346</v>
      </c>
      <c r="J1370" s="141" t="s">
        <v>3347</v>
      </c>
      <c r="K1370" s="140">
        <v>1275</v>
      </c>
      <c r="L1370" s="140" t="s">
        <v>3105</v>
      </c>
      <c r="M1370" s="141" t="s">
        <v>2324</v>
      </c>
      <c r="N1370" s="141"/>
      <c r="O1370" s="142" t="s">
        <v>132</v>
      </c>
      <c r="P1370" s="142" t="s">
        <v>3209</v>
      </c>
    </row>
    <row r="1371" spans="1:16" ht="13.5" thickBot="1" x14ac:dyDescent="0.25">
      <c r="A1371" s="131" t="str">
        <f t="shared" si="126"/>
        <v> AOEB 7 </v>
      </c>
      <c r="B1371" s="16" t="str">
        <f t="shared" si="127"/>
        <v>I</v>
      </c>
      <c r="C1371" s="131">
        <f t="shared" si="128"/>
        <v>52223.624000000003</v>
      </c>
      <c r="D1371" s="12" t="str">
        <f t="shared" si="129"/>
        <v>vis</v>
      </c>
      <c r="E1371" s="139" t="e">
        <f>VLOOKUP(C1371,'Active 1'!C$21:E$973,3,FALSE)</f>
        <v>#N/A</v>
      </c>
      <c r="F1371" s="16" t="s">
        <v>1907</v>
      </c>
      <c r="G1371" s="12" t="str">
        <f t="shared" si="130"/>
        <v>52223.624</v>
      </c>
      <c r="H1371" s="131">
        <f t="shared" si="131"/>
        <v>1275</v>
      </c>
      <c r="I1371" s="140" t="s">
        <v>3348</v>
      </c>
      <c r="J1371" s="141" t="s">
        <v>3349</v>
      </c>
      <c r="K1371" s="140">
        <v>1275</v>
      </c>
      <c r="L1371" s="140" t="s">
        <v>3248</v>
      </c>
      <c r="M1371" s="141" t="s">
        <v>2324</v>
      </c>
      <c r="N1371" s="141"/>
      <c r="O1371" s="142" t="s">
        <v>3899</v>
      </c>
      <c r="P1371" s="142" t="s">
        <v>3209</v>
      </c>
    </row>
    <row r="1372" spans="1:16" ht="13.5" thickBot="1" x14ac:dyDescent="0.25">
      <c r="A1372" s="131" t="str">
        <f t="shared" si="126"/>
        <v> AOEB 7 </v>
      </c>
      <c r="B1372" s="16" t="str">
        <f t="shared" si="127"/>
        <v>I</v>
      </c>
      <c r="C1372" s="131">
        <f t="shared" si="128"/>
        <v>52223.633999999998</v>
      </c>
      <c r="D1372" s="12" t="str">
        <f t="shared" si="129"/>
        <v>vis</v>
      </c>
      <c r="E1372" s="139" t="e">
        <f>VLOOKUP(C1372,'Active 1'!C$21:E$973,3,FALSE)</f>
        <v>#N/A</v>
      </c>
      <c r="F1372" s="16" t="s">
        <v>1907</v>
      </c>
      <c r="G1372" s="12" t="str">
        <f t="shared" si="130"/>
        <v>52223.634</v>
      </c>
      <c r="H1372" s="131">
        <f t="shared" si="131"/>
        <v>1275</v>
      </c>
      <c r="I1372" s="140" t="s">
        <v>3350</v>
      </c>
      <c r="J1372" s="141" t="s">
        <v>3351</v>
      </c>
      <c r="K1372" s="140">
        <v>1275</v>
      </c>
      <c r="L1372" s="140" t="s">
        <v>3283</v>
      </c>
      <c r="M1372" s="141" t="s">
        <v>2324</v>
      </c>
      <c r="N1372" s="141"/>
      <c r="O1372" s="142" t="s">
        <v>2975</v>
      </c>
      <c r="P1372" s="142" t="s">
        <v>3209</v>
      </c>
    </row>
    <row r="1373" spans="1:16" ht="13.5" thickBot="1" x14ac:dyDescent="0.25">
      <c r="A1373" s="131" t="str">
        <f t="shared" si="126"/>
        <v> AOEB 7 </v>
      </c>
      <c r="B1373" s="16" t="str">
        <f t="shared" si="127"/>
        <v>I</v>
      </c>
      <c r="C1373" s="131">
        <f t="shared" si="128"/>
        <v>52230.553999999996</v>
      </c>
      <c r="D1373" s="12" t="str">
        <f t="shared" si="129"/>
        <v>vis</v>
      </c>
      <c r="E1373" s="139" t="e">
        <f>VLOOKUP(C1373,'Active 1'!C$21:E$973,3,FALSE)</f>
        <v>#N/A</v>
      </c>
      <c r="F1373" s="16" t="s">
        <v>1907</v>
      </c>
      <c r="G1373" s="12" t="str">
        <f t="shared" si="130"/>
        <v>52230.554</v>
      </c>
      <c r="H1373" s="131">
        <f t="shared" si="131"/>
        <v>1286</v>
      </c>
      <c r="I1373" s="140" t="s">
        <v>3357</v>
      </c>
      <c r="J1373" s="141" t="s">
        <v>3358</v>
      </c>
      <c r="K1373" s="140" t="s">
        <v>3359</v>
      </c>
      <c r="L1373" s="140" t="s">
        <v>3360</v>
      </c>
      <c r="M1373" s="141" t="s">
        <v>2324</v>
      </c>
      <c r="N1373" s="141"/>
      <c r="O1373" s="142" t="s">
        <v>1683</v>
      </c>
      <c r="P1373" s="142" t="s">
        <v>3209</v>
      </c>
    </row>
    <row r="1374" spans="1:16" ht="13.5" thickBot="1" x14ac:dyDescent="0.25">
      <c r="A1374" s="131" t="str">
        <f t="shared" si="126"/>
        <v> AOEB 7 </v>
      </c>
      <c r="B1374" s="16" t="str">
        <f t="shared" si="127"/>
        <v>I</v>
      </c>
      <c r="C1374" s="131">
        <f t="shared" si="128"/>
        <v>52235.561999999998</v>
      </c>
      <c r="D1374" s="12" t="str">
        <f t="shared" si="129"/>
        <v>vis</v>
      </c>
      <c r="E1374" s="139" t="e">
        <f>VLOOKUP(C1374,'Active 1'!C$21:E$973,3,FALSE)</f>
        <v>#N/A</v>
      </c>
      <c r="F1374" s="16" t="s">
        <v>1907</v>
      </c>
      <c r="G1374" s="12" t="str">
        <f t="shared" si="130"/>
        <v>52235.562</v>
      </c>
      <c r="H1374" s="131">
        <f t="shared" si="131"/>
        <v>1294</v>
      </c>
      <c r="I1374" s="140" t="s">
        <v>3361</v>
      </c>
      <c r="J1374" s="141" t="s">
        <v>3362</v>
      </c>
      <c r="K1374" s="140" t="s">
        <v>3363</v>
      </c>
      <c r="L1374" s="140" t="s">
        <v>2905</v>
      </c>
      <c r="M1374" s="141" t="s">
        <v>2324</v>
      </c>
      <c r="N1374" s="141"/>
      <c r="O1374" s="142" t="s">
        <v>3899</v>
      </c>
      <c r="P1374" s="142" t="s">
        <v>3209</v>
      </c>
    </row>
    <row r="1375" spans="1:16" ht="13.5" thickBot="1" x14ac:dyDescent="0.25">
      <c r="A1375" s="131" t="str">
        <f t="shared" si="126"/>
        <v> AOEB 7 </v>
      </c>
      <c r="B1375" s="16" t="str">
        <f t="shared" si="127"/>
        <v>I</v>
      </c>
      <c r="C1375" s="131">
        <f t="shared" si="128"/>
        <v>52245.635000000002</v>
      </c>
      <c r="D1375" s="12" t="str">
        <f t="shared" si="129"/>
        <v>vis</v>
      </c>
      <c r="E1375" s="139" t="e">
        <f>VLOOKUP(C1375,'Active 1'!C$21:E$973,3,FALSE)</f>
        <v>#N/A</v>
      </c>
      <c r="F1375" s="16" t="s">
        <v>1907</v>
      </c>
      <c r="G1375" s="12" t="str">
        <f t="shared" si="130"/>
        <v>52245.6350</v>
      </c>
      <c r="H1375" s="131">
        <f t="shared" si="131"/>
        <v>1310</v>
      </c>
      <c r="I1375" s="140" t="s">
        <v>3364</v>
      </c>
      <c r="J1375" s="141" t="s">
        <v>3365</v>
      </c>
      <c r="K1375" s="140" t="s">
        <v>3366</v>
      </c>
      <c r="L1375" s="140" t="s">
        <v>3367</v>
      </c>
      <c r="M1375" s="141" t="s">
        <v>1863</v>
      </c>
      <c r="N1375" s="141" t="s">
        <v>2845</v>
      </c>
      <c r="O1375" s="142" t="s">
        <v>3254</v>
      </c>
      <c r="P1375" s="142" t="s">
        <v>3209</v>
      </c>
    </row>
    <row r="1376" spans="1:16" ht="13.5" thickBot="1" x14ac:dyDescent="0.25">
      <c r="A1376" s="131" t="str">
        <f t="shared" si="126"/>
        <v> AOEB 7 </v>
      </c>
      <c r="B1376" s="16" t="str">
        <f t="shared" si="127"/>
        <v>I</v>
      </c>
      <c r="C1376" s="131">
        <f t="shared" si="128"/>
        <v>52257.5844</v>
      </c>
      <c r="D1376" s="12" t="str">
        <f t="shared" si="129"/>
        <v>vis</v>
      </c>
      <c r="E1376" s="139" t="e">
        <f>VLOOKUP(C1376,'Active 1'!C$21:E$973,3,FALSE)</f>
        <v>#N/A</v>
      </c>
      <c r="F1376" s="16" t="s">
        <v>1907</v>
      </c>
      <c r="G1376" s="12" t="str">
        <f t="shared" si="130"/>
        <v>52257.5844</v>
      </c>
      <c r="H1376" s="131">
        <f t="shared" si="131"/>
        <v>1329</v>
      </c>
      <c r="I1376" s="140" t="s">
        <v>3373</v>
      </c>
      <c r="J1376" s="141" t="s">
        <v>3374</v>
      </c>
      <c r="K1376" s="140" t="s">
        <v>3375</v>
      </c>
      <c r="L1376" s="140" t="s">
        <v>3376</v>
      </c>
      <c r="M1376" s="141" t="s">
        <v>1863</v>
      </c>
      <c r="N1376" s="141" t="s">
        <v>2845</v>
      </c>
      <c r="O1376" s="142" t="s">
        <v>3254</v>
      </c>
      <c r="P1376" s="142" t="s">
        <v>3209</v>
      </c>
    </row>
    <row r="1377" spans="1:16" ht="13.5" thickBot="1" x14ac:dyDescent="0.25">
      <c r="A1377" s="131" t="str">
        <f t="shared" si="126"/>
        <v> AOEB 7 </v>
      </c>
      <c r="B1377" s="16" t="str">
        <f t="shared" si="127"/>
        <v>I</v>
      </c>
      <c r="C1377" s="131">
        <f t="shared" si="128"/>
        <v>52296.572</v>
      </c>
      <c r="D1377" s="12" t="str">
        <f t="shared" si="129"/>
        <v>vis</v>
      </c>
      <c r="E1377" s="139" t="e">
        <f>VLOOKUP(C1377,'Active 1'!C$21:E$973,3,FALSE)</f>
        <v>#N/A</v>
      </c>
      <c r="F1377" s="16" t="s">
        <v>1907</v>
      </c>
      <c r="G1377" s="12" t="str">
        <f t="shared" si="130"/>
        <v>52296.572</v>
      </c>
      <c r="H1377" s="131">
        <f t="shared" si="131"/>
        <v>1391</v>
      </c>
      <c r="I1377" s="140" t="s">
        <v>3377</v>
      </c>
      <c r="J1377" s="141" t="s">
        <v>3378</v>
      </c>
      <c r="K1377" s="140" t="s">
        <v>3379</v>
      </c>
      <c r="L1377" s="140" t="s">
        <v>3380</v>
      </c>
      <c r="M1377" s="141" t="s">
        <v>2324</v>
      </c>
      <c r="N1377" s="141"/>
      <c r="O1377" s="142" t="s">
        <v>3899</v>
      </c>
      <c r="P1377" s="142" t="s">
        <v>3209</v>
      </c>
    </row>
    <row r="1378" spans="1:16" ht="13.5" thickBot="1" x14ac:dyDescent="0.25">
      <c r="A1378" s="131" t="str">
        <f t="shared" si="126"/>
        <v>BAVM 154 </v>
      </c>
      <c r="B1378" s="16" t="str">
        <f t="shared" si="127"/>
        <v>I</v>
      </c>
      <c r="C1378" s="131">
        <f t="shared" si="128"/>
        <v>52322.368999999999</v>
      </c>
      <c r="D1378" s="12" t="str">
        <f t="shared" si="129"/>
        <v>vis</v>
      </c>
      <c r="E1378" s="139" t="e">
        <f>VLOOKUP(C1378,'Active 1'!C$21:E$973,3,FALSE)</f>
        <v>#N/A</v>
      </c>
      <c r="F1378" s="16" t="s">
        <v>1907</v>
      </c>
      <c r="G1378" s="12" t="str">
        <f t="shared" si="130"/>
        <v>52322.369</v>
      </c>
      <c r="H1378" s="131">
        <f t="shared" si="131"/>
        <v>1432</v>
      </c>
      <c r="I1378" s="140" t="s">
        <v>3381</v>
      </c>
      <c r="J1378" s="141" t="s">
        <v>3382</v>
      </c>
      <c r="K1378" s="140" t="s">
        <v>3383</v>
      </c>
      <c r="L1378" s="140" t="s">
        <v>3334</v>
      </c>
      <c r="M1378" s="141" t="s">
        <v>2324</v>
      </c>
      <c r="N1378" s="141"/>
      <c r="O1378" s="142" t="s">
        <v>2990</v>
      </c>
      <c r="P1378" s="143" t="s">
        <v>3384</v>
      </c>
    </row>
    <row r="1379" spans="1:16" ht="13.5" thickBot="1" x14ac:dyDescent="0.25">
      <c r="A1379" s="131" t="str">
        <f t="shared" si="126"/>
        <v>OEJV 0074 </v>
      </c>
      <c r="B1379" s="16" t="str">
        <f t="shared" si="127"/>
        <v>I</v>
      </c>
      <c r="C1379" s="131">
        <f t="shared" si="128"/>
        <v>52464.51</v>
      </c>
      <c r="D1379" s="12" t="str">
        <f t="shared" si="129"/>
        <v>vis</v>
      </c>
      <c r="E1379" s="139" t="e">
        <f>VLOOKUP(C1379,'Active 1'!C$21:E$973,3,FALSE)</f>
        <v>#N/A</v>
      </c>
      <c r="F1379" s="16" t="s">
        <v>1907</v>
      </c>
      <c r="G1379" s="12" t="str">
        <f t="shared" si="130"/>
        <v>52464.510</v>
      </c>
      <c r="H1379" s="131">
        <f t="shared" si="131"/>
        <v>1658</v>
      </c>
      <c r="I1379" s="140" t="s">
        <v>3385</v>
      </c>
      <c r="J1379" s="141" t="s">
        <v>3386</v>
      </c>
      <c r="K1379" s="140" t="s">
        <v>3387</v>
      </c>
      <c r="L1379" s="140" t="s">
        <v>3388</v>
      </c>
      <c r="M1379" s="141" t="s">
        <v>2324</v>
      </c>
      <c r="N1379" s="141"/>
      <c r="O1379" s="142" t="s">
        <v>3389</v>
      </c>
      <c r="P1379" s="143" t="s">
        <v>3292</v>
      </c>
    </row>
    <row r="1380" spans="1:16" ht="13.5" thickBot="1" x14ac:dyDescent="0.25">
      <c r="A1380" s="131" t="str">
        <f t="shared" si="126"/>
        <v>BAVM 157 </v>
      </c>
      <c r="B1380" s="16" t="str">
        <f t="shared" si="127"/>
        <v>I</v>
      </c>
      <c r="C1380" s="131">
        <f t="shared" si="128"/>
        <v>52476.457000000002</v>
      </c>
      <c r="D1380" s="12" t="str">
        <f t="shared" si="129"/>
        <v>vis</v>
      </c>
      <c r="E1380" s="139" t="e">
        <f>VLOOKUP(C1380,'Active 1'!C$21:E$973,3,FALSE)</f>
        <v>#N/A</v>
      </c>
      <c r="F1380" s="16" t="s">
        <v>1907</v>
      </c>
      <c r="G1380" s="12" t="str">
        <f t="shared" si="130"/>
        <v>52476.457</v>
      </c>
      <c r="H1380" s="131">
        <f t="shared" si="131"/>
        <v>1677</v>
      </c>
      <c r="I1380" s="140" t="s">
        <v>3390</v>
      </c>
      <c r="J1380" s="141" t="s">
        <v>3391</v>
      </c>
      <c r="K1380" s="140" t="s">
        <v>3392</v>
      </c>
      <c r="L1380" s="140" t="s">
        <v>3393</v>
      </c>
      <c r="M1380" s="141" t="s">
        <v>2324</v>
      </c>
      <c r="N1380" s="141"/>
      <c r="O1380" s="142" t="s">
        <v>3394</v>
      </c>
      <c r="P1380" s="143" t="s">
        <v>3395</v>
      </c>
    </row>
    <row r="1381" spans="1:16" ht="13.5" thickBot="1" x14ac:dyDescent="0.25">
      <c r="A1381" s="131" t="str">
        <f t="shared" si="126"/>
        <v> AOEB 9 </v>
      </c>
      <c r="B1381" s="16" t="str">
        <f t="shared" si="127"/>
        <v>I</v>
      </c>
      <c r="C1381" s="131">
        <f t="shared" si="128"/>
        <v>52504.754099999998</v>
      </c>
      <c r="D1381" s="12" t="str">
        <f t="shared" si="129"/>
        <v>vis</v>
      </c>
      <c r="E1381" s="139" t="e">
        <f>VLOOKUP(C1381,'Active 1'!C$21:E$973,3,FALSE)</f>
        <v>#N/A</v>
      </c>
      <c r="F1381" s="16" t="s">
        <v>1907</v>
      </c>
      <c r="G1381" s="12" t="str">
        <f t="shared" si="130"/>
        <v>52504.7541</v>
      </c>
      <c r="H1381" s="131">
        <f t="shared" si="131"/>
        <v>1722</v>
      </c>
      <c r="I1381" s="140" t="s">
        <v>3400</v>
      </c>
      <c r="J1381" s="141" t="s">
        <v>3401</v>
      </c>
      <c r="K1381" s="140" t="s">
        <v>3402</v>
      </c>
      <c r="L1381" s="140" t="s">
        <v>3403</v>
      </c>
      <c r="M1381" s="141" t="s">
        <v>1863</v>
      </c>
      <c r="N1381" s="141" t="s">
        <v>2845</v>
      </c>
      <c r="O1381" s="142" t="s">
        <v>3899</v>
      </c>
      <c r="P1381" s="142" t="s">
        <v>3404</v>
      </c>
    </row>
    <row r="1382" spans="1:16" ht="13.5" thickBot="1" x14ac:dyDescent="0.25">
      <c r="A1382" s="131" t="str">
        <f t="shared" si="126"/>
        <v> AOEB 9 </v>
      </c>
      <c r="B1382" s="16" t="str">
        <f t="shared" si="127"/>
        <v>I</v>
      </c>
      <c r="C1382" s="131">
        <f t="shared" si="128"/>
        <v>52511.675000000003</v>
      </c>
      <c r="D1382" s="12" t="str">
        <f t="shared" si="129"/>
        <v>vis</v>
      </c>
      <c r="E1382" s="139" t="e">
        <f>VLOOKUP(C1382,'Active 1'!C$21:E$973,3,FALSE)</f>
        <v>#N/A</v>
      </c>
      <c r="F1382" s="16" t="s">
        <v>1907</v>
      </c>
      <c r="G1382" s="12" t="str">
        <f t="shared" si="130"/>
        <v>52511.675</v>
      </c>
      <c r="H1382" s="131">
        <f t="shared" si="131"/>
        <v>1733</v>
      </c>
      <c r="I1382" s="140" t="s">
        <v>3405</v>
      </c>
      <c r="J1382" s="141" t="s">
        <v>3406</v>
      </c>
      <c r="K1382" s="140" t="s">
        <v>3407</v>
      </c>
      <c r="L1382" s="140" t="s">
        <v>3408</v>
      </c>
      <c r="M1382" s="141" t="s">
        <v>2324</v>
      </c>
      <c r="N1382" s="141"/>
      <c r="O1382" s="142" t="s">
        <v>3409</v>
      </c>
      <c r="P1382" s="142" t="s">
        <v>3404</v>
      </c>
    </row>
    <row r="1383" spans="1:16" ht="13.5" thickBot="1" x14ac:dyDescent="0.25">
      <c r="A1383" s="131" t="str">
        <f t="shared" si="126"/>
        <v>BAVM 157 </v>
      </c>
      <c r="B1383" s="16" t="str">
        <f t="shared" si="127"/>
        <v>I</v>
      </c>
      <c r="C1383" s="131">
        <f t="shared" si="128"/>
        <v>52515.442999999999</v>
      </c>
      <c r="D1383" s="12" t="str">
        <f t="shared" si="129"/>
        <v>vis</v>
      </c>
      <c r="E1383" s="139" t="e">
        <f>VLOOKUP(C1383,'Active 1'!C$21:E$973,3,FALSE)</f>
        <v>#N/A</v>
      </c>
      <c r="F1383" s="16" t="s">
        <v>1907</v>
      </c>
      <c r="G1383" s="12" t="str">
        <f t="shared" si="130"/>
        <v>52515.443</v>
      </c>
      <c r="H1383" s="131">
        <f t="shared" si="131"/>
        <v>1739</v>
      </c>
      <c r="I1383" s="140" t="s">
        <v>3410</v>
      </c>
      <c r="J1383" s="141" t="s">
        <v>3411</v>
      </c>
      <c r="K1383" s="140" t="s">
        <v>3412</v>
      </c>
      <c r="L1383" s="140" t="s">
        <v>3071</v>
      </c>
      <c r="M1383" s="141" t="s">
        <v>2324</v>
      </c>
      <c r="N1383" s="141"/>
      <c r="O1383" s="142" t="s">
        <v>3394</v>
      </c>
      <c r="P1383" s="143" t="s">
        <v>3395</v>
      </c>
    </row>
    <row r="1384" spans="1:16" ht="13.5" thickBot="1" x14ac:dyDescent="0.25">
      <c r="A1384" s="131" t="str">
        <f t="shared" si="126"/>
        <v> AOEB 9 </v>
      </c>
      <c r="B1384" s="16" t="str">
        <f t="shared" si="127"/>
        <v>I</v>
      </c>
      <c r="C1384" s="131">
        <f t="shared" si="128"/>
        <v>52544.375</v>
      </c>
      <c r="D1384" s="12" t="str">
        <f t="shared" si="129"/>
        <v>vis</v>
      </c>
      <c r="E1384" s="139" t="e">
        <f>VLOOKUP(C1384,'Active 1'!C$21:E$973,3,FALSE)</f>
        <v>#N/A</v>
      </c>
      <c r="F1384" s="16" t="s">
        <v>1907</v>
      </c>
      <c r="G1384" s="12" t="str">
        <f t="shared" si="130"/>
        <v>52544.375</v>
      </c>
      <c r="H1384" s="131">
        <f t="shared" si="131"/>
        <v>1785</v>
      </c>
      <c r="I1384" s="140" t="s">
        <v>3413</v>
      </c>
      <c r="J1384" s="141" t="s">
        <v>3414</v>
      </c>
      <c r="K1384" s="140" t="s">
        <v>3415</v>
      </c>
      <c r="L1384" s="140" t="s">
        <v>3325</v>
      </c>
      <c r="M1384" s="141" t="s">
        <v>2324</v>
      </c>
      <c r="N1384" s="141"/>
      <c r="O1384" s="142" t="s">
        <v>3416</v>
      </c>
      <c r="P1384" s="142" t="s">
        <v>3404</v>
      </c>
    </row>
    <row r="1385" spans="1:16" ht="13.5" thickBot="1" x14ac:dyDescent="0.25">
      <c r="A1385" s="131" t="str">
        <f t="shared" si="126"/>
        <v> AOEB 9 </v>
      </c>
      <c r="B1385" s="16" t="str">
        <f t="shared" si="127"/>
        <v>I</v>
      </c>
      <c r="C1385" s="131">
        <f t="shared" si="128"/>
        <v>52552.553</v>
      </c>
      <c r="D1385" s="12" t="str">
        <f t="shared" si="129"/>
        <v>vis</v>
      </c>
      <c r="E1385" s="139" t="e">
        <f>VLOOKUP(C1385,'Active 1'!C$21:E$973,3,FALSE)</f>
        <v>#N/A</v>
      </c>
      <c r="F1385" s="16" t="s">
        <v>1907</v>
      </c>
      <c r="G1385" s="12" t="str">
        <f t="shared" si="130"/>
        <v>52552.553</v>
      </c>
      <c r="H1385" s="131">
        <f t="shared" si="131"/>
        <v>1798</v>
      </c>
      <c r="I1385" s="140" t="s">
        <v>3417</v>
      </c>
      <c r="J1385" s="141" t="s">
        <v>3418</v>
      </c>
      <c r="K1385" s="140" t="s">
        <v>3419</v>
      </c>
      <c r="L1385" s="140" t="s">
        <v>3274</v>
      </c>
      <c r="M1385" s="141" t="s">
        <v>2324</v>
      </c>
      <c r="N1385" s="141"/>
      <c r="O1385" s="142" t="s">
        <v>1683</v>
      </c>
      <c r="P1385" s="142" t="s">
        <v>3404</v>
      </c>
    </row>
    <row r="1386" spans="1:16" ht="13.5" thickBot="1" x14ac:dyDescent="0.25">
      <c r="A1386" s="131" t="str">
        <f t="shared" si="126"/>
        <v> AOEB 9 </v>
      </c>
      <c r="B1386" s="16" t="str">
        <f t="shared" si="127"/>
        <v>I</v>
      </c>
      <c r="C1386" s="131">
        <f t="shared" si="128"/>
        <v>52569.535000000003</v>
      </c>
      <c r="D1386" s="12" t="str">
        <f t="shared" si="129"/>
        <v>vis</v>
      </c>
      <c r="E1386" s="139" t="e">
        <f>VLOOKUP(C1386,'Active 1'!C$21:E$973,3,FALSE)</f>
        <v>#N/A</v>
      </c>
      <c r="F1386" s="16" t="s">
        <v>1907</v>
      </c>
      <c r="G1386" s="12" t="str">
        <f t="shared" si="130"/>
        <v>52569.535</v>
      </c>
      <c r="H1386" s="131">
        <f t="shared" si="131"/>
        <v>1825</v>
      </c>
      <c r="I1386" s="140" t="s">
        <v>3426</v>
      </c>
      <c r="J1386" s="141" t="s">
        <v>3427</v>
      </c>
      <c r="K1386" s="140" t="s">
        <v>3428</v>
      </c>
      <c r="L1386" s="140" t="s">
        <v>3334</v>
      </c>
      <c r="M1386" s="141" t="s">
        <v>2324</v>
      </c>
      <c r="N1386" s="141"/>
      <c r="O1386" s="142" t="s">
        <v>2987</v>
      </c>
      <c r="P1386" s="142" t="s">
        <v>3404</v>
      </c>
    </row>
    <row r="1387" spans="1:16" ht="13.5" thickBot="1" x14ac:dyDescent="0.25">
      <c r="A1387" s="131" t="str">
        <f t="shared" si="126"/>
        <v> AOEB 9 </v>
      </c>
      <c r="B1387" s="16" t="str">
        <f t="shared" si="127"/>
        <v>I</v>
      </c>
      <c r="C1387" s="131">
        <f t="shared" si="128"/>
        <v>52577.708899999998</v>
      </c>
      <c r="D1387" s="12" t="str">
        <f t="shared" si="129"/>
        <v>vis</v>
      </c>
      <c r="E1387" s="139" t="e">
        <f>VLOOKUP(C1387,'Active 1'!C$21:E$973,3,FALSE)</f>
        <v>#N/A</v>
      </c>
      <c r="F1387" s="16" t="s">
        <v>1907</v>
      </c>
      <c r="G1387" s="12" t="str">
        <f t="shared" si="130"/>
        <v>52577.7089</v>
      </c>
      <c r="H1387" s="131">
        <f t="shared" si="131"/>
        <v>1838</v>
      </c>
      <c r="I1387" s="140" t="s">
        <v>3435</v>
      </c>
      <c r="J1387" s="141" t="s">
        <v>3436</v>
      </c>
      <c r="K1387" s="140" t="s">
        <v>3437</v>
      </c>
      <c r="L1387" s="140" t="s">
        <v>3438</v>
      </c>
      <c r="M1387" s="141" t="s">
        <v>1863</v>
      </c>
      <c r="N1387" s="141" t="s">
        <v>2845</v>
      </c>
      <c r="O1387" s="142" t="s">
        <v>3439</v>
      </c>
      <c r="P1387" s="142" t="s">
        <v>3404</v>
      </c>
    </row>
    <row r="1388" spans="1:16" ht="13.5" thickBot="1" x14ac:dyDescent="0.25">
      <c r="A1388" s="131" t="str">
        <f t="shared" si="126"/>
        <v> AOEB 9 </v>
      </c>
      <c r="B1388" s="16" t="str">
        <f t="shared" si="127"/>
        <v>I</v>
      </c>
      <c r="C1388" s="131">
        <f t="shared" si="128"/>
        <v>52586.5141</v>
      </c>
      <c r="D1388" s="12" t="str">
        <f t="shared" si="129"/>
        <v>vis</v>
      </c>
      <c r="E1388" s="139" t="e">
        <f>VLOOKUP(C1388,'Active 1'!C$21:E$973,3,FALSE)</f>
        <v>#N/A</v>
      </c>
      <c r="F1388" s="16" t="s">
        <v>1907</v>
      </c>
      <c r="G1388" s="12" t="str">
        <f t="shared" si="130"/>
        <v>52586.5141</v>
      </c>
      <c r="H1388" s="131">
        <f t="shared" si="131"/>
        <v>1852</v>
      </c>
      <c r="I1388" s="140" t="s">
        <v>3440</v>
      </c>
      <c r="J1388" s="141" t="s">
        <v>3441</v>
      </c>
      <c r="K1388" s="140" t="s">
        <v>3442</v>
      </c>
      <c r="L1388" s="140" t="s">
        <v>3443</v>
      </c>
      <c r="M1388" s="141" t="s">
        <v>1863</v>
      </c>
      <c r="N1388" s="141" t="s">
        <v>2845</v>
      </c>
      <c r="O1388" s="142" t="s">
        <v>3254</v>
      </c>
      <c r="P1388" s="142" t="s">
        <v>3404</v>
      </c>
    </row>
    <row r="1389" spans="1:16" ht="13.5" thickBot="1" x14ac:dyDescent="0.25">
      <c r="A1389" s="131" t="str">
        <f t="shared" si="126"/>
        <v> AOEB 9 </v>
      </c>
      <c r="B1389" s="16" t="str">
        <f t="shared" si="127"/>
        <v>I</v>
      </c>
      <c r="C1389" s="131">
        <f t="shared" si="128"/>
        <v>52586.525000000001</v>
      </c>
      <c r="D1389" s="12" t="str">
        <f t="shared" si="129"/>
        <v>vis</v>
      </c>
      <c r="E1389" s="139" t="e">
        <f>VLOOKUP(C1389,'Active 1'!C$21:E$973,3,FALSE)</f>
        <v>#N/A</v>
      </c>
      <c r="F1389" s="16" t="s">
        <v>1907</v>
      </c>
      <c r="G1389" s="12" t="str">
        <f t="shared" si="130"/>
        <v>52586.525</v>
      </c>
      <c r="H1389" s="131">
        <f t="shared" si="131"/>
        <v>1852</v>
      </c>
      <c r="I1389" s="140" t="s">
        <v>3444</v>
      </c>
      <c r="J1389" s="141" t="s">
        <v>3445</v>
      </c>
      <c r="K1389" s="140" t="s">
        <v>3442</v>
      </c>
      <c r="L1389" s="140" t="s">
        <v>3279</v>
      </c>
      <c r="M1389" s="141" t="s">
        <v>2324</v>
      </c>
      <c r="N1389" s="141"/>
      <c r="O1389" s="142" t="s">
        <v>1683</v>
      </c>
      <c r="P1389" s="142" t="s">
        <v>3404</v>
      </c>
    </row>
    <row r="1390" spans="1:16" ht="13.5" thickBot="1" x14ac:dyDescent="0.25">
      <c r="A1390" s="131" t="str">
        <f t="shared" si="126"/>
        <v> AOEB 9 </v>
      </c>
      <c r="B1390" s="16" t="str">
        <f t="shared" si="127"/>
        <v>I</v>
      </c>
      <c r="C1390" s="131">
        <f t="shared" si="128"/>
        <v>52589.662900000003</v>
      </c>
      <c r="D1390" s="12" t="str">
        <f t="shared" si="129"/>
        <v>vis</v>
      </c>
      <c r="E1390" s="139" t="e">
        <f>VLOOKUP(C1390,'Active 1'!C$21:E$973,3,FALSE)</f>
        <v>#N/A</v>
      </c>
      <c r="F1390" s="16" t="s">
        <v>1907</v>
      </c>
      <c r="G1390" s="12" t="str">
        <f t="shared" si="130"/>
        <v>52589.6629</v>
      </c>
      <c r="H1390" s="131">
        <f t="shared" si="131"/>
        <v>1857</v>
      </c>
      <c r="I1390" s="140" t="s">
        <v>3446</v>
      </c>
      <c r="J1390" s="141" t="s">
        <v>3447</v>
      </c>
      <c r="K1390" s="140" t="s">
        <v>3448</v>
      </c>
      <c r="L1390" s="140" t="s">
        <v>3449</v>
      </c>
      <c r="M1390" s="141" t="s">
        <v>1863</v>
      </c>
      <c r="N1390" s="141" t="s">
        <v>2845</v>
      </c>
      <c r="O1390" s="142" t="s">
        <v>3439</v>
      </c>
      <c r="P1390" s="142" t="s">
        <v>3404</v>
      </c>
    </row>
    <row r="1391" spans="1:16" ht="13.5" thickBot="1" x14ac:dyDescent="0.25">
      <c r="A1391" s="131" t="str">
        <f t="shared" si="126"/>
        <v> AOEB 9 </v>
      </c>
      <c r="B1391" s="16" t="str">
        <f t="shared" si="127"/>
        <v>I</v>
      </c>
      <c r="C1391" s="131">
        <f t="shared" si="128"/>
        <v>52609.785100000001</v>
      </c>
      <c r="D1391" s="12" t="str">
        <f t="shared" si="129"/>
        <v>vis</v>
      </c>
      <c r="E1391" s="139" t="e">
        <f>VLOOKUP(C1391,'Active 1'!C$21:E$973,3,FALSE)</f>
        <v>#N/A</v>
      </c>
      <c r="F1391" s="16" t="s">
        <v>1907</v>
      </c>
      <c r="G1391" s="12" t="str">
        <f t="shared" si="130"/>
        <v>52609.7851</v>
      </c>
      <c r="H1391" s="131">
        <f t="shared" si="131"/>
        <v>1889</v>
      </c>
      <c r="I1391" s="140" t="s">
        <v>3450</v>
      </c>
      <c r="J1391" s="141" t="s">
        <v>3451</v>
      </c>
      <c r="K1391" s="140" t="s">
        <v>3452</v>
      </c>
      <c r="L1391" s="140" t="s">
        <v>3453</v>
      </c>
      <c r="M1391" s="141" t="s">
        <v>1863</v>
      </c>
      <c r="N1391" s="141" t="s">
        <v>2845</v>
      </c>
      <c r="O1391" s="142" t="s">
        <v>3899</v>
      </c>
      <c r="P1391" s="142" t="s">
        <v>3404</v>
      </c>
    </row>
    <row r="1392" spans="1:16" ht="13.5" thickBot="1" x14ac:dyDescent="0.25">
      <c r="A1392" s="131" t="str">
        <f t="shared" si="126"/>
        <v>BAVM 157 </v>
      </c>
      <c r="B1392" s="16" t="str">
        <f t="shared" si="127"/>
        <v>I</v>
      </c>
      <c r="C1392" s="131">
        <f t="shared" si="128"/>
        <v>52649.406999999999</v>
      </c>
      <c r="D1392" s="12" t="str">
        <f t="shared" si="129"/>
        <v>vis</v>
      </c>
      <c r="E1392" s="139" t="e">
        <f>VLOOKUP(C1392,'Active 1'!C$21:E$973,3,FALSE)</f>
        <v>#N/A</v>
      </c>
      <c r="F1392" s="16" t="s">
        <v>1907</v>
      </c>
      <c r="G1392" s="12" t="str">
        <f t="shared" si="130"/>
        <v>52649.407</v>
      </c>
      <c r="H1392" s="131">
        <f t="shared" si="131"/>
        <v>1952</v>
      </c>
      <c r="I1392" s="140" t="s">
        <v>3454</v>
      </c>
      <c r="J1392" s="141" t="s">
        <v>3455</v>
      </c>
      <c r="K1392" s="140" t="s">
        <v>3456</v>
      </c>
      <c r="L1392" s="140" t="s">
        <v>3274</v>
      </c>
      <c r="M1392" s="141" t="s">
        <v>2324</v>
      </c>
      <c r="N1392" s="141"/>
      <c r="O1392" s="142" t="s">
        <v>2990</v>
      </c>
      <c r="P1392" s="143" t="s">
        <v>3395</v>
      </c>
    </row>
    <row r="1393" spans="1:16" ht="13.5" thickBot="1" x14ac:dyDescent="0.25">
      <c r="A1393" s="131" t="str">
        <f t="shared" si="126"/>
        <v>VSB 42 </v>
      </c>
      <c r="B1393" s="16" t="str">
        <f t="shared" si="127"/>
        <v>I</v>
      </c>
      <c r="C1393" s="131">
        <f t="shared" si="128"/>
        <v>52651.921000000002</v>
      </c>
      <c r="D1393" s="12" t="str">
        <f t="shared" si="129"/>
        <v>vis</v>
      </c>
      <c r="E1393" s="139" t="e">
        <f>VLOOKUP(C1393,'Active 1'!C$21:E$973,3,FALSE)</f>
        <v>#N/A</v>
      </c>
      <c r="F1393" s="16" t="s">
        <v>1907</v>
      </c>
      <c r="G1393" s="12" t="str">
        <f t="shared" si="130"/>
        <v>52651.921</v>
      </c>
      <c r="H1393" s="131">
        <f t="shared" si="131"/>
        <v>1956</v>
      </c>
      <c r="I1393" s="140" t="s">
        <v>3457</v>
      </c>
      <c r="J1393" s="141" t="s">
        <v>3458</v>
      </c>
      <c r="K1393" s="140" t="s">
        <v>3459</v>
      </c>
      <c r="L1393" s="140" t="s">
        <v>3325</v>
      </c>
      <c r="M1393" s="141" t="s">
        <v>2324</v>
      </c>
      <c r="N1393" s="141"/>
      <c r="O1393" s="142" t="s">
        <v>3341</v>
      </c>
      <c r="P1393" s="143" t="s">
        <v>3460</v>
      </c>
    </row>
    <row r="1394" spans="1:16" ht="13.5" thickBot="1" x14ac:dyDescent="0.25">
      <c r="A1394" s="131" t="str">
        <f t="shared" si="126"/>
        <v> AOEB 9 </v>
      </c>
      <c r="B1394" s="16" t="str">
        <f t="shared" si="127"/>
        <v>I</v>
      </c>
      <c r="C1394" s="131">
        <f t="shared" si="128"/>
        <v>52931.796199999997</v>
      </c>
      <c r="D1394" s="12" t="str">
        <f t="shared" si="129"/>
        <v>vis</v>
      </c>
      <c r="E1394" s="139" t="e">
        <f>VLOOKUP(C1394,'Active 1'!C$21:E$973,3,FALSE)</f>
        <v>#N/A</v>
      </c>
      <c r="F1394" s="16" t="s">
        <v>1907</v>
      </c>
      <c r="G1394" s="12" t="str">
        <f t="shared" si="130"/>
        <v>52931.7962</v>
      </c>
      <c r="H1394" s="131">
        <f t="shared" si="131"/>
        <v>2401</v>
      </c>
      <c r="I1394" s="140" t="s">
        <v>3483</v>
      </c>
      <c r="J1394" s="141" t="s">
        <v>3484</v>
      </c>
      <c r="K1394" s="140" t="s">
        <v>3485</v>
      </c>
      <c r="L1394" s="140" t="s">
        <v>3486</v>
      </c>
      <c r="M1394" s="141" t="s">
        <v>1863</v>
      </c>
      <c r="N1394" s="141" t="s">
        <v>2845</v>
      </c>
      <c r="O1394" s="142" t="s">
        <v>3899</v>
      </c>
      <c r="P1394" s="142" t="s">
        <v>3404</v>
      </c>
    </row>
    <row r="1395" spans="1:16" ht="13.5" thickBot="1" x14ac:dyDescent="0.25">
      <c r="A1395" s="131" t="str">
        <f t="shared" si="126"/>
        <v> AOEB 9 </v>
      </c>
      <c r="B1395" s="16" t="str">
        <f t="shared" si="127"/>
        <v>I</v>
      </c>
      <c r="C1395" s="131">
        <f t="shared" si="128"/>
        <v>52994.688000000002</v>
      </c>
      <c r="D1395" s="12" t="str">
        <f t="shared" si="129"/>
        <v>vis</v>
      </c>
      <c r="E1395" s="139" t="e">
        <f>VLOOKUP(C1395,'Active 1'!C$21:E$973,3,FALSE)</f>
        <v>#N/A</v>
      </c>
      <c r="F1395" s="16" t="s">
        <v>1907</v>
      </c>
      <c r="G1395" s="12" t="str">
        <f t="shared" si="130"/>
        <v>52994.688</v>
      </c>
      <c r="H1395" s="131">
        <f t="shared" si="131"/>
        <v>2501</v>
      </c>
      <c r="I1395" s="140" t="s">
        <v>3496</v>
      </c>
      <c r="J1395" s="141" t="s">
        <v>3497</v>
      </c>
      <c r="K1395" s="140" t="s">
        <v>3498</v>
      </c>
      <c r="L1395" s="140" t="s">
        <v>3393</v>
      </c>
      <c r="M1395" s="141" t="s">
        <v>2324</v>
      </c>
      <c r="N1395" s="141"/>
      <c r="O1395" s="142" t="s">
        <v>3899</v>
      </c>
      <c r="P1395" s="142" t="s">
        <v>3404</v>
      </c>
    </row>
    <row r="1396" spans="1:16" ht="13.5" thickBot="1" x14ac:dyDescent="0.25">
      <c r="A1396" s="131" t="str">
        <f t="shared" si="126"/>
        <v> AOEB 9 </v>
      </c>
      <c r="B1396" s="16" t="str">
        <f t="shared" si="127"/>
        <v>I</v>
      </c>
      <c r="C1396" s="131">
        <f t="shared" si="128"/>
        <v>53057.5818</v>
      </c>
      <c r="D1396" s="12" t="str">
        <f t="shared" si="129"/>
        <v>vis</v>
      </c>
      <c r="E1396" s="139" t="e">
        <f>VLOOKUP(C1396,'Active 1'!C$21:E$973,3,FALSE)</f>
        <v>#N/A</v>
      </c>
      <c r="F1396" s="16" t="s">
        <v>1907</v>
      </c>
      <c r="G1396" s="12" t="str">
        <f t="shared" si="130"/>
        <v>53057.5818</v>
      </c>
      <c r="H1396" s="131">
        <f t="shared" si="131"/>
        <v>2601</v>
      </c>
      <c r="I1396" s="140" t="s">
        <v>3499</v>
      </c>
      <c r="J1396" s="141" t="s">
        <v>3500</v>
      </c>
      <c r="K1396" s="140" t="s">
        <v>3501</v>
      </c>
      <c r="L1396" s="140" t="s">
        <v>3502</v>
      </c>
      <c r="M1396" s="141" t="s">
        <v>1863</v>
      </c>
      <c r="N1396" s="141" t="s">
        <v>2845</v>
      </c>
      <c r="O1396" s="142" t="s">
        <v>3899</v>
      </c>
      <c r="P1396" s="142" t="s">
        <v>3404</v>
      </c>
    </row>
    <row r="1397" spans="1:16" ht="13.5" thickBot="1" x14ac:dyDescent="0.25">
      <c r="A1397" s="131" t="str">
        <f t="shared" si="126"/>
        <v>VSB 43 </v>
      </c>
      <c r="B1397" s="16" t="str">
        <f t="shared" si="127"/>
        <v>I</v>
      </c>
      <c r="C1397" s="131">
        <f t="shared" si="128"/>
        <v>53202.234700000001</v>
      </c>
      <c r="D1397" s="12" t="str">
        <f t="shared" si="129"/>
        <v>vis</v>
      </c>
      <c r="E1397" s="139" t="e">
        <f>VLOOKUP(C1397,'Active 1'!C$21:E$973,3,FALSE)</f>
        <v>#N/A</v>
      </c>
      <c r="F1397" s="16" t="s">
        <v>1907</v>
      </c>
      <c r="G1397" s="12" t="str">
        <f t="shared" si="130"/>
        <v>53202.2347</v>
      </c>
      <c r="H1397" s="131">
        <f t="shared" si="131"/>
        <v>2831</v>
      </c>
      <c r="I1397" s="140" t="s">
        <v>3503</v>
      </c>
      <c r="J1397" s="141" t="s">
        <v>3504</v>
      </c>
      <c r="K1397" s="140" t="s">
        <v>3505</v>
      </c>
      <c r="L1397" s="140" t="s">
        <v>3506</v>
      </c>
      <c r="M1397" s="141" t="s">
        <v>2477</v>
      </c>
      <c r="N1397" s="141" t="s">
        <v>2478</v>
      </c>
      <c r="O1397" s="142" t="s">
        <v>3507</v>
      </c>
      <c r="P1397" s="143" t="s">
        <v>3508</v>
      </c>
    </row>
    <row r="1398" spans="1:16" ht="13.5" thickBot="1" x14ac:dyDescent="0.25">
      <c r="A1398" s="131" t="str">
        <f t="shared" si="126"/>
        <v> AOEB 12 </v>
      </c>
      <c r="B1398" s="16" t="str">
        <f t="shared" si="127"/>
        <v>I</v>
      </c>
      <c r="C1398" s="131">
        <f t="shared" si="128"/>
        <v>53250.663</v>
      </c>
      <c r="D1398" s="12" t="str">
        <f t="shared" si="129"/>
        <v>vis</v>
      </c>
      <c r="E1398" s="139" t="e">
        <f>VLOOKUP(C1398,'Active 1'!C$21:E$973,3,FALSE)</f>
        <v>#N/A</v>
      </c>
      <c r="F1398" s="16" t="s">
        <v>1907</v>
      </c>
      <c r="G1398" s="12" t="str">
        <f t="shared" si="130"/>
        <v>53250.663</v>
      </c>
      <c r="H1398" s="131">
        <f t="shared" si="131"/>
        <v>2908</v>
      </c>
      <c r="I1398" s="140" t="s">
        <v>3509</v>
      </c>
      <c r="J1398" s="141" t="s">
        <v>3510</v>
      </c>
      <c r="K1398" s="140" t="s">
        <v>3511</v>
      </c>
      <c r="L1398" s="140" t="s">
        <v>3283</v>
      </c>
      <c r="M1398" s="141" t="s">
        <v>1863</v>
      </c>
      <c r="N1398" s="141" t="s">
        <v>2845</v>
      </c>
      <c r="O1398" s="142" t="s">
        <v>621</v>
      </c>
      <c r="P1398" s="142" t="s">
        <v>3512</v>
      </c>
    </row>
    <row r="1399" spans="1:16" ht="13.5" thickBot="1" x14ac:dyDescent="0.25">
      <c r="A1399" s="131" t="str">
        <f t="shared" si="126"/>
        <v> AOEB 12 </v>
      </c>
      <c r="B1399" s="16" t="str">
        <f t="shared" si="127"/>
        <v>I</v>
      </c>
      <c r="C1399" s="131">
        <f t="shared" si="128"/>
        <v>53289.665999999997</v>
      </c>
      <c r="D1399" s="12" t="str">
        <f t="shared" si="129"/>
        <v>vis</v>
      </c>
      <c r="E1399" s="139" t="e">
        <f>VLOOKUP(C1399,'Active 1'!C$21:E$973,3,FALSE)</f>
        <v>#N/A</v>
      </c>
      <c r="F1399" s="16" t="s">
        <v>1907</v>
      </c>
      <c r="G1399" s="12" t="str">
        <f t="shared" si="130"/>
        <v>53289.666</v>
      </c>
      <c r="H1399" s="131">
        <f t="shared" si="131"/>
        <v>2970</v>
      </c>
      <c r="I1399" s="140" t="s">
        <v>3513</v>
      </c>
      <c r="J1399" s="141" t="s">
        <v>3514</v>
      </c>
      <c r="K1399" s="140" t="s">
        <v>3515</v>
      </c>
      <c r="L1399" s="140" t="s">
        <v>3516</v>
      </c>
      <c r="M1399" s="141" t="s">
        <v>2324</v>
      </c>
      <c r="N1399" s="141"/>
      <c r="O1399" s="142" t="s">
        <v>1683</v>
      </c>
      <c r="P1399" s="142" t="s">
        <v>3512</v>
      </c>
    </row>
    <row r="1400" spans="1:16" ht="13.5" thickBot="1" x14ac:dyDescent="0.25">
      <c r="A1400" s="131" t="str">
        <f t="shared" si="126"/>
        <v>IBVS 5668 </v>
      </c>
      <c r="B1400" s="16" t="str">
        <f t="shared" si="127"/>
        <v>I</v>
      </c>
      <c r="C1400" s="131">
        <f t="shared" si="128"/>
        <v>53291.542999999998</v>
      </c>
      <c r="D1400" s="12" t="str">
        <f t="shared" si="129"/>
        <v>vis</v>
      </c>
      <c r="E1400" s="139" t="e">
        <f>VLOOKUP(C1400,'Active 1'!C$21:E$973,3,FALSE)</f>
        <v>#N/A</v>
      </c>
      <c r="F1400" s="16" t="s">
        <v>1907</v>
      </c>
      <c r="G1400" s="12" t="str">
        <f t="shared" si="130"/>
        <v>53291.5430</v>
      </c>
      <c r="H1400" s="131">
        <f t="shared" si="131"/>
        <v>2973</v>
      </c>
      <c r="I1400" s="140" t="s">
        <v>3522</v>
      </c>
      <c r="J1400" s="141" t="s">
        <v>3523</v>
      </c>
      <c r="K1400" s="140" t="s">
        <v>3524</v>
      </c>
      <c r="L1400" s="140" t="s">
        <v>3525</v>
      </c>
      <c r="M1400" s="141" t="s">
        <v>2477</v>
      </c>
      <c r="N1400" s="141" t="s">
        <v>2478</v>
      </c>
      <c r="O1400" s="142" t="s">
        <v>3213</v>
      </c>
      <c r="P1400" s="143" t="s">
        <v>3521</v>
      </c>
    </row>
    <row r="1401" spans="1:16" ht="13.5" thickBot="1" x14ac:dyDescent="0.25">
      <c r="A1401" s="131" t="str">
        <f t="shared" si="126"/>
        <v> AOEB 12 </v>
      </c>
      <c r="B1401" s="16" t="str">
        <f t="shared" si="127"/>
        <v>I</v>
      </c>
      <c r="C1401" s="131">
        <f t="shared" si="128"/>
        <v>53291.550999999999</v>
      </c>
      <c r="D1401" s="12" t="str">
        <f t="shared" si="129"/>
        <v>vis</v>
      </c>
      <c r="E1401" s="139" t="e">
        <f>VLOOKUP(C1401,'Active 1'!C$21:E$973,3,FALSE)</f>
        <v>#N/A</v>
      </c>
      <c r="F1401" s="16" t="s">
        <v>1907</v>
      </c>
      <c r="G1401" s="12" t="str">
        <f t="shared" si="130"/>
        <v>53291.551</v>
      </c>
      <c r="H1401" s="131">
        <f t="shared" si="131"/>
        <v>2973</v>
      </c>
      <c r="I1401" s="140" t="s">
        <v>3526</v>
      </c>
      <c r="J1401" s="141" t="s">
        <v>3527</v>
      </c>
      <c r="K1401" s="140" t="s">
        <v>3524</v>
      </c>
      <c r="L1401" s="140" t="s">
        <v>3528</v>
      </c>
      <c r="M1401" s="141" t="s">
        <v>2324</v>
      </c>
      <c r="N1401" s="141"/>
      <c r="O1401" s="142" t="s">
        <v>2987</v>
      </c>
      <c r="P1401" s="142" t="s">
        <v>3512</v>
      </c>
    </row>
    <row r="1402" spans="1:16" ht="13.5" thickBot="1" x14ac:dyDescent="0.25">
      <c r="A1402" s="131" t="str">
        <f t="shared" si="126"/>
        <v>VSB 43 </v>
      </c>
      <c r="B1402" s="16" t="str">
        <f t="shared" si="127"/>
        <v>I</v>
      </c>
      <c r="C1402" s="131">
        <f t="shared" si="128"/>
        <v>53295.951000000001</v>
      </c>
      <c r="D1402" s="12" t="str">
        <f t="shared" si="129"/>
        <v>vis</v>
      </c>
      <c r="E1402" s="139" t="e">
        <f>VLOOKUP(C1402,'Active 1'!C$21:E$973,3,FALSE)</f>
        <v>#N/A</v>
      </c>
      <c r="F1402" s="16" t="s">
        <v>1907</v>
      </c>
      <c r="G1402" s="12" t="str">
        <f t="shared" si="130"/>
        <v>53295.951</v>
      </c>
      <c r="H1402" s="131">
        <f t="shared" si="131"/>
        <v>2980</v>
      </c>
      <c r="I1402" s="140" t="s">
        <v>3529</v>
      </c>
      <c r="J1402" s="141" t="s">
        <v>3530</v>
      </c>
      <c r="K1402" s="140" t="s">
        <v>3531</v>
      </c>
      <c r="L1402" s="140" t="s">
        <v>3532</v>
      </c>
      <c r="M1402" s="141" t="s">
        <v>2324</v>
      </c>
      <c r="N1402" s="141"/>
      <c r="O1402" s="142" t="s">
        <v>3341</v>
      </c>
      <c r="P1402" s="143" t="s">
        <v>3508</v>
      </c>
    </row>
    <row r="1403" spans="1:16" ht="13.5" thickBot="1" x14ac:dyDescent="0.25">
      <c r="A1403" s="131" t="str">
        <f t="shared" si="126"/>
        <v> AOEB 12 </v>
      </c>
      <c r="B1403" s="16" t="str">
        <f t="shared" si="127"/>
        <v>I</v>
      </c>
      <c r="C1403" s="131">
        <f t="shared" si="128"/>
        <v>53333.682000000001</v>
      </c>
      <c r="D1403" s="12" t="str">
        <f t="shared" si="129"/>
        <v>vis</v>
      </c>
      <c r="E1403" s="139" t="e">
        <f>VLOOKUP(C1403,'Active 1'!C$21:E$973,3,FALSE)</f>
        <v>#N/A</v>
      </c>
      <c r="F1403" s="16" t="s">
        <v>1907</v>
      </c>
      <c r="G1403" s="12" t="str">
        <f t="shared" si="130"/>
        <v>53333.682</v>
      </c>
      <c r="H1403" s="131">
        <f t="shared" si="131"/>
        <v>3040</v>
      </c>
      <c r="I1403" s="140" t="s">
        <v>3533</v>
      </c>
      <c r="J1403" s="141" t="s">
        <v>3534</v>
      </c>
      <c r="K1403" s="140" t="s">
        <v>3535</v>
      </c>
      <c r="L1403" s="140" t="s">
        <v>3312</v>
      </c>
      <c r="M1403" s="141" t="s">
        <v>1863</v>
      </c>
      <c r="N1403" s="141" t="s">
        <v>2845</v>
      </c>
      <c r="O1403" s="142" t="s">
        <v>621</v>
      </c>
      <c r="P1403" s="142" t="s">
        <v>3512</v>
      </c>
    </row>
    <row r="1404" spans="1:16" ht="13.5" thickBot="1" x14ac:dyDescent="0.25">
      <c r="A1404" s="131" t="str">
        <f t="shared" si="126"/>
        <v>BAVM 173 </v>
      </c>
      <c r="B1404" s="16" t="str">
        <f t="shared" si="127"/>
        <v>I</v>
      </c>
      <c r="C1404" s="131">
        <f t="shared" si="128"/>
        <v>53334.312299999998</v>
      </c>
      <c r="D1404" s="12" t="str">
        <f t="shared" si="129"/>
        <v>vis</v>
      </c>
      <c r="E1404" s="139" t="e">
        <f>VLOOKUP(C1404,'Active 1'!C$21:E$973,3,FALSE)</f>
        <v>#N/A</v>
      </c>
      <c r="F1404" s="16" t="s">
        <v>1907</v>
      </c>
      <c r="G1404" s="12" t="str">
        <f t="shared" si="130"/>
        <v>53334.3123</v>
      </c>
      <c r="H1404" s="131">
        <f t="shared" si="131"/>
        <v>3041</v>
      </c>
      <c r="I1404" s="140" t="s">
        <v>3536</v>
      </c>
      <c r="J1404" s="141" t="s">
        <v>3537</v>
      </c>
      <c r="K1404" s="140" t="s">
        <v>3538</v>
      </c>
      <c r="L1404" s="140" t="s">
        <v>3539</v>
      </c>
      <c r="M1404" s="141" t="s">
        <v>2477</v>
      </c>
      <c r="N1404" s="141" t="s">
        <v>3270</v>
      </c>
      <c r="O1404" s="142" t="s">
        <v>2</v>
      </c>
      <c r="P1404" s="143" t="s">
        <v>3471</v>
      </c>
    </row>
    <row r="1405" spans="1:16" ht="13.5" thickBot="1" x14ac:dyDescent="0.25">
      <c r="A1405" s="131" t="str">
        <f t="shared" si="126"/>
        <v> AOEB 12 </v>
      </c>
      <c r="B1405" s="16" t="str">
        <f t="shared" si="127"/>
        <v>I</v>
      </c>
      <c r="C1405" s="131">
        <f t="shared" si="128"/>
        <v>53357.58</v>
      </c>
      <c r="D1405" s="12" t="str">
        <f t="shared" si="129"/>
        <v>vis</v>
      </c>
      <c r="E1405" s="139" t="e">
        <f>VLOOKUP(C1405,'Active 1'!C$21:E$973,3,FALSE)</f>
        <v>#N/A</v>
      </c>
      <c r="F1405" s="16" t="s">
        <v>1907</v>
      </c>
      <c r="G1405" s="12" t="str">
        <f t="shared" si="130"/>
        <v>53357.580</v>
      </c>
      <c r="H1405" s="131">
        <f t="shared" si="131"/>
        <v>3078</v>
      </c>
      <c r="I1405" s="140" t="s">
        <v>3540</v>
      </c>
      <c r="J1405" s="141" t="s">
        <v>3541</v>
      </c>
      <c r="K1405" s="140" t="s">
        <v>3542</v>
      </c>
      <c r="L1405" s="140" t="s">
        <v>3283</v>
      </c>
      <c r="M1405" s="141" t="s">
        <v>2324</v>
      </c>
      <c r="N1405" s="141"/>
      <c r="O1405" s="142" t="s">
        <v>2987</v>
      </c>
      <c r="P1405" s="142" t="s">
        <v>3512</v>
      </c>
    </row>
    <row r="1406" spans="1:16" ht="13.5" thickBot="1" x14ac:dyDescent="0.25">
      <c r="A1406" s="131" t="str">
        <f t="shared" si="126"/>
        <v>IBVS 5636 </v>
      </c>
      <c r="B1406" s="16" t="str">
        <f t="shared" si="127"/>
        <v>I</v>
      </c>
      <c r="C1406" s="131">
        <f t="shared" si="128"/>
        <v>53529.907700000003</v>
      </c>
      <c r="D1406" s="12" t="str">
        <f t="shared" si="129"/>
        <v>vis</v>
      </c>
      <c r="E1406" s="139" t="e">
        <f>VLOOKUP(C1406,'Active 1'!C$21:E$973,3,FALSE)</f>
        <v>#N/A</v>
      </c>
      <c r="F1406" s="16" t="s">
        <v>1907</v>
      </c>
      <c r="G1406" s="12" t="str">
        <f t="shared" si="130"/>
        <v>53529.9077</v>
      </c>
      <c r="H1406" s="131">
        <f t="shared" si="131"/>
        <v>3352</v>
      </c>
      <c r="I1406" s="140" t="s">
        <v>3543</v>
      </c>
      <c r="J1406" s="141" t="s">
        <v>3544</v>
      </c>
      <c r="K1406" s="140" t="s">
        <v>3545</v>
      </c>
      <c r="L1406" s="140" t="s">
        <v>3546</v>
      </c>
      <c r="M1406" s="141" t="s">
        <v>2477</v>
      </c>
      <c r="N1406" s="141" t="s">
        <v>2478</v>
      </c>
      <c r="O1406" s="142" t="s">
        <v>3547</v>
      </c>
      <c r="P1406" s="143" t="s">
        <v>3548</v>
      </c>
    </row>
    <row r="1407" spans="1:16" ht="13.5" thickBot="1" x14ac:dyDescent="0.25">
      <c r="A1407" s="131" t="str">
        <f t="shared" si="126"/>
        <v>IBVS 5636 </v>
      </c>
      <c r="B1407" s="16" t="str">
        <f t="shared" si="127"/>
        <v>I</v>
      </c>
      <c r="C1407" s="131">
        <f t="shared" si="128"/>
        <v>53553.805899999999</v>
      </c>
      <c r="D1407" s="12" t="str">
        <f t="shared" si="129"/>
        <v>vis</v>
      </c>
      <c r="E1407" s="139" t="e">
        <f>VLOOKUP(C1407,'Active 1'!C$21:E$973,3,FALSE)</f>
        <v>#N/A</v>
      </c>
      <c r="F1407" s="16" t="s">
        <v>1907</v>
      </c>
      <c r="G1407" s="12" t="str">
        <f t="shared" si="130"/>
        <v>53553.8059</v>
      </c>
      <c r="H1407" s="131">
        <f t="shared" si="131"/>
        <v>3390</v>
      </c>
      <c r="I1407" s="140" t="s">
        <v>3549</v>
      </c>
      <c r="J1407" s="141" t="s">
        <v>3550</v>
      </c>
      <c r="K1407" s="140" t="s">
        <v>3551</v>
      </c>
      <c r="L1407" s="140" t="s">
        <v>3539</v>
      </c>
      <c r="M1407" s="141" t="s">
        <v>2477</v>
      </c>
      <c r="N1407" s="141" t="s">
        <v>2478</v>
      </c>
      <c r="O1407" s="142" t="s">
        <v>3547</v>
      </c>
      <c r="P1407" s="143" t="s">
        <v>3548</v>
      </c>
    </row>
    <row r="1408" spans="1:16" ht="13.5" thickBot="1" x14ac:dyDescent="0.25">
      <c r="A1408" s="131" t="str">
        <f t="shared" si="126"/>
        <v>IBVS 5979 </v>
      </c>
      <c r="B1408" s="16" t="str">
        <f t="shared" si="127"/>
        <v>II</v>
      </c>
      <c r="C1408" s="131">
        <f t="shared" si="128"/>
        <v>53592.486299999997</v>
      </c>
      <c r="D1408" s="12" t="str">
        <f t="shared" si="129"/>
        <v>vis</v>
      </c>
      <c r="E1408" s="139" t="e">
        <f>VLOOKUP(C1408,'Active 1'!C$21:E$973,3,FALSE)</f>
        <v>#N/A</v>
      </c>
      <c r="F1408" s="16" t="s">
        <v>1907</v>
      </c>
      <c r="G1408" s="12" t="str">
        <f t="shared" si="130"/>
        <v>53592.4863</v>
      </c>
      <c r="H1408" s="131">
        <f t="shared" si="131"/>
        <v>3451.5</v>
      </c>
      <c r="I1408" s="140" t="s">
        <v>3552</v>
      </c>
      <c r="J1408" s="141" t="s">
        <v>3553</v>
      </c>
      <c r="K1408" s="140" t="s">
        <v>3554</v>
      </c>
      <c r="L1408" s="140" t="s">
        <v>3555</v>
      </c>
      <c r="M1408" s="141" t="s">
        <v>1863</v>
      </c>
      <c r="N1408" s="141" t="s">
        <v>1907</v>
      </c>
      <c r="O1408" s="142" t="s">
        <v>3464</v>
      </c>
      <c r="P1408" s="143" t="s">
        <v>3556</v>
      </c>
    </row>
    <row r="1409" spans="1:16" ht="13.5" thickBot="1" x14ac:dyDescent="0.25">
      <c r="A1409" s="131" t="str">
        <f t="shared" si="126"/>
        <v>IBVS 5684 </v>
      </c>
      <c r="B1409" s="16" t="str">
        <f t="shared" si="127"/>
        <v>I</v>
      </c>
      <c r="C1409" s="131">
        <f t="shared" si="128"/>
        <v>53649.402999999998</v>
      </c>
      <c r="D1409" s="12" t="str">
        <f t="shared" si="129"/>
        <v>vis</v>
      </c>
      <c r="E1409" s="139" t="e">
        <f>VLOOKUP(C1409,'Active 1'!C$21:E$973,3,FALSE)</f>
        <v>#N/A</v>
      </c>
      <c r="F1409" s="16" t="s">
        <v>1907</v>
      </c>
      <c r="G1409" s="12" t="str">
        <f t="shared" si="130"/>
        <v>53649.4030</v>
      </c>
      <c r="H1409" s="131">
        <f t="shared" si="131"/>
        <v>3542</v>
      </c>
      <c r="I1409" s="140" t="s">
        <v>3557</v>
      </c>
      <c r="J1409" s="141" t="s">
        <v>3558</v>
      </c>
      <c r="K1409" s="140" t="s">
        <v>3559</v>
      </c>
      <c r="L1409" s="140" t="s">
        <v>3560</v>
      </c>
      <c r="M1409" s="141" t="s">
        <v>2477</v>
      </c>
      <c r="N1409" s="141" t="s">
        <v>2478</v>
      </c>
      <c r="O1409" s="142" t="s">
        <v>3561</v>
      </c>
      <c r="P1409" s="143" t="s">
        <v>3562</v>
      </c>
    </row>
    <row r="1410" spans="1:16" ht="13.5" thickBot="1" x14ac:dyDescent="0.25">
      <c r="A1410" s="131" t="str">
        <f t="shared" si="126"/>
        <v>BAVM 178 </v>
      </c>
      <c r="B1410" s="16" t="str">
        <f t="shared" si="127"/>
        <v>I</v>
      </c>
      <c r="C1410" s="131">
        <f t="shared" si="128"/>
        <v>53661.352500000001</v>
      </c>
      <c r="D1410" s="12" t="str">
        <f t="shared" si="129"/>
        <v>vis</v>
      </c>
      <c r="E1410" s="139" t="e">
        <f>VLOOKUP(C1410,'Active 1'!C$21:E$973,3,FALSE)</f>
        <v>#N/A</v>
      </c>
      <c r="F1410" s="16" t="s">
        <v>1907</v>
      </c>
      <c r="G1410" s="12" t="str">
        <f t="shared" si="130"/>
        <v>53661.3525</v>
      </c>
      <c r="H1410" s="131">
        <f t="shared" si="131"/>
        <v>3561</v>
      </c>
      <c r="I1410" s="140" t="s">
        <v>3563</v>
      </c>
      <c r="J1410" s="141" t="s">
        <v>3564</v>
      </c>
      <c r="K1410" s="140" t="s">
        <v>3565</v>
      </c>
      <c r="L1410" s="140" t="s">
        <v>3560</v>
      </c>
      <c r="M1410" s="141" t="s">
        <v>1863</v>
      </c>
      <c r="N1410" s="141" t="s">
        <v>3270</v>
      </c>
      <c r="O1410" s="142" t="s">
        <v>2</v>
      </c>
      <c r="P1410" s="143" t="s">
        <v>3566</v>
      </c>
    </row>
    <row r="1411" spans="1:16" ht="13.5" thickBot="1" x14ac:dyDescent="0.25">
      <c r="A1411" s="131" t="str">
        <f t="shared" si="126"/>
        <v>VSB 44 </v>
      </c>
      <c r="B1411" s="16" t="str">
        <f t="shared" si="127"/>
        <v>I</v>
      </c>
      <c r="C1411" s="131">
        <f t="shared" si="128"/>
        <v>53690.91</v>
      </c>
      <c r="D1411" s="12" t="str">
        <f t="shared" si="129"/>
        <v>vis</v>
      </c>
      <c r="E1411" s="139" t="e">
        <f>VLOOKUP(C1411,'Active 1'!C$21:E$973,3,FALSE)</f>
        <v>#N/A</v>
      </c>
      <c r="F1411" s="16" t="s">
        <v>1907</v>
      </c>
      <c r="G1411" s="12" t="str">
        <f t="shared" si="130"/>
        <v>53690.910</v>
      </c>
      <c r="H1411" s="131">
        <f t="shared" si="131"/>
        <v>3608</v>
      </c>
      <c r="I1411" s="140" t="s">
        <v>3567</v>
      </c>
      <c r="J1411" s="141" t="s">
        <v>3568</v>
      </c>
      <c r="K1411" s="140" t="s">
        <v>3569</v>
      </c>
      <c r="L1411" s="140" t="s">
        <v>3360</v>
      </c>
      <c r="M1411" s="141" t="s">
        <v>2324</v>
      </c>
      <c r="N1411" s="141"/>
      <c r="O1411" s="142" t="s">
        <v>3341</v>
      </c>
      <c r="P1411" s="143" t="s">
        <v>3570</v>
      </c>
    </row>
    <row r="1412" spans="1:16" ht="13.5" thickBot="1" x14ac:dyDescent="0.25">
      <c r="A1412" s="131" t="str">
        <f t="shared" si="126"/>
        <v> AOEB 12 </v>
      </c>
      <c r="B1412" s="16" t="str">
        <f t="shared" si="127"/>
        <v>I</v>
      </c>
      <c r="C1412" s="131">
        <f t="shared" si="128"/>
        <v>53694.684999999998</v>
      </c>
      <c r="D1412" s="12" t="str">
        <f t="shared" si="129"/>
        <v>vis</v>
      </c>
      <c r="E1412" s="139" t="e">
        <f>VLOOKUP(C1412,'Active 1'!C$21:E$973,3,FALSE)</f>
        <v>#N/A</v>
      </c>
      <c r="F1412" s="16" t="s">
        <v>1907</v>
      </c>
      <c r="G1412" s="12" t="str">
        <f t="shared" si="130"/>
        <v>53694.685</v>
      </c>
      <c r="H1412" s="131">
        <f t="shared" si="131"/>
        <v>3614</v>
      </c>
      <c r="I1412" s="140" t="s">
        <v>3571</v>
      </c>
      <c r="J1412" s="141" t="s">
        <v>3572</v>
      </c>
      <c r="K1412" s="140" t="s">
        <v>3573</v>
      </c>
      <c r="L1412" s="140" t="s">
        <v>3279</v>
      </c>
      <c r="M1412" s="141" t="s">
        <v>2324</v>
      </c>
      <c r="N1412" s="141"/>
      <c r="O1412" s="142" t="s">
        <v>1683</v>
      </c>
      <c r="P1412" s="142" t="s">
        <v>3512</v>
      </c>
    </row>
    <row r="1413" spans="1:16" ht="13.5" thickBot="1" x14ac:dyDescent="0.25">
      <c r="A1413" s="131" t="str">
        <f t="shared" si="126"/>
        <v>BAVM 178 </v>
      </c>
      <c r="B1413" s="16" t="str">
        <f t="shared" si="127"/>
        <v>II</v>
      </c>
      <c r="C1413" s="131">
        <f t="shared" si="128"/>
        <v>53716.382899999997</v>
      </c>
      <c r="D1413" s="12" t="str">
        <f t="shared" si="129"/>
        <v>vis</v>
      </c>
      <c r="E1413" s="139" t="e">
        <f>VLOOKUP(C1413,'Active 1'!C$21:E$973,3,FALSE)</f>
        <v>#N/A</v>
      </c>
      <c r="F1413" s="16" t="s">
        <v>1907</v>
      </c>
      <c r="G1413" s="12" t="str">
        <f t="shared" si="130"/>
        <v>53716.3829</v>
      </c>
      <c r="H1413" s="131">
        <f t="shared" si="131"/>
        <v>3648.5</v>
      </c>
      <c r="I1413" s="140" t="s">
        <v>3574</v>
      </c>
      <c r="J1413" s="141" t="s">
        <v>3575</v>
      </c>
      <c r="K1413" s="140" t="s">
        <v>3576</v>
      </c>
      <c r="L1413" s="140" t="s">
        <v>3577</v>
      </c>
      <c r="M1413" s="141" t="s">
        <v>1863</v>
      </c>
      <c r="N1413" s="141" t="s">
        <v>3270</v>
      </c>
      <c r="O1413" s="142" t="s">
        <v>2</v>
      </c>
      <c r="P1413" s="143" t="s">
        <v>3566</v>
      </c>
    </row>
    <row r="1414" spans="1:16" ht="26.25" thickBot="1" x14ac:dyDescent="0.25">
      <c r="A1414" s="131" t="str">
        <f t="shared" si="126"/>
        <v>JAAVSO 36(2);171 </v>
      </c>
      <c r="B1414" s="16" t="str">
        <f t="shared" si="127"/>
        <v>I</v>
      </c>
      <c r="C1414" s="131">
        <f t="shared" si="128"/>
        <v>53722.359799999998</v>
      </c>
      <c r="D1414" s="12" t="str">
        <f t="shared" si="129"/>
        <v>vis</v>
      </c>
      <c r="E1414" s="139" t="e">
        <f>VLOOKUP(C1414,'Active 1'!C$21:E$973,3,FALSE)</f>
        <v>#N/A</v>
      </c>
      <c r="F1414" s="16" t="s">
        <v>1907</v>
      </c>
      <c r="G1414" s="12" t="str">
        <f t="shared" si="130"/>
        <v>53722.3598</v>
      </c>
      <c r="H1414" s="131">
        <f t="shared" si="131"/>
        <v>3658</v>
      </c>
      <c r="I1414" s="140" t="s">
        <v>3578</v>
      </c>
      <c r="J1414" s="141" t="s">
        <v>3579</v>
      </c>
      <c r="K1414" s="140" t="s">
        <v>3580</v>
      </c>
      <c r="L1414" s="140" t="s">
        <v>3581</v>
      </c>
      <c r="M1414" s="141" t="s">
        <v>1863</v>
      </c>
      <c r="N1414" s="141" t="s">
        <v>2845</v>
      </c>
      <c r="O1414" s="142" t="s">
        <v>3582</v>
      </c>
      <c r="P1414" s="143" t="s">
        <v>3583</v>
      </c>
    </row>
    <row r="1415" spans="1:16" ht="13.5" thickBot="1" x14ac:dyDescent="0.25">
      <c r="A1415" s="131" t="str">
        <f t="shared" si="126"/>
        <v> AOEB 12 </v>
      </c>
      <c r="B1415" s="16" t="str">
        <f t="shared" si="127"/>
        <v>I</v>
      </c>
      <c r="C1415" s="131">
        <f t="shared" si="128"/>
        <v>53779.590900000003</v>
      </c>
      <c r="D1415" s="12" t="str">
        <f t="shared" si="129"/>
        <v>vis</v>
      </c>
      <c r="E1415" s="139" t="e">
        <f>VLOOKUP(C1415,'Active 1'!C$21:E$973,3,FALSE)</f>
        <v>#N/A</v>
      </c>
      <c r="F1415" s="16" t="s">
        <v>1907</v>
      </c>
      <c r="G1415" s="12" t="str">
        <f t="shared" si="130"/>
        <v>53779.5909</v>
      </c>
      <c r="H1415" s="131">
        <f t="shared" si="131"/>
        <v>3749</v>
      </c>
      <c r="I1415" s="140" t="s">
        <v>3584</v>
      </c>
      <c r="J1415" s="141" t="s">
        <v>3585</v>
      </c>
      <c r="K1415" s="140" t="s">
        <v>3586</v>
      </c>
      <c r="L1415" s="140" t="s">
        <v>3587</v>
      </c>
      <c r="M1415" s="141" t="s">
        <v>1863</v>
      </c>
      <c r="N1415" s="141" t="s">
        <v>2845</v>
      </c>
      <c r="O1415" s="142" t="s">
        <v>3588</v>
      </c>
      <c r="P1415" s="142" t="s">
        <v>3512</v>
      </c>
    </row>
    <row r="1416" spans="1:16" ht="13.5" thickBot="1" x14ac:dyDescent="0.25">
      <c r="A1416" s="131" t="str">
        <f t="shared" si="126"/>
        <v>VSB 45 </v>
      </c>
      <c r="B1416" s="16" t="str">
        <f t="shared" si="127"/>
        <v>I</v>
      </c>
      <c r="C1416" s="131">
        <f t="shared" si="128"/>
        <v>53946.252</v>
      </c>
      <c r="D1416" s="12" t="str">
        <f t="shared" si="129"/>
        <v>vis</v>
      </c>
      <c r="E1416" s="139" t="e">
        <f>VLOOKUP(C1416,'Active 1'!C$21:E$973,3,FALSE)</f>
        <v>#N/A</v>
      </c>
      <c r="F1416" s="16" t="s">
        <v>1907</v>
      </c>
      <c r="G1416" s="12" t="str">
        <f t="shared" si="130"/>
        <v>53946.252</v>
      </c>
      <c r="H1416" s="131">
        <f t="shared" si="131"/>
        <v>4014</v>
      </c>
      <c r="I1416" s="140" t="s">
        <v>3589</v>
      </c>
      <c r="J1416" s="141" t="s">
        <v>3590</v>
      </c>
      <c r="K1416" s="140" t="s">
        <v>3591</v>
      </c>
      <c r="L1416" s="140" t="s">
        <v>3360</v>
      </c>
      <c r="M1416" s="141" t="s">
        <v>2324</v>
      </c>
      <c r="N1416" s="141"/>
      <c r="O1416" s="142" t="s">
        <v>3592</v>
      </c>
      <c r="P1416" s="143" t="s">
        <v>3593</v>
      </c>
    </row>
    <row r="1417" spans="1:16" ht="13.5" thickBot="1" x14ac:dyDescent="0.25">
      <c r="A1417" s="131" t="str">
        <f t="shared" si="126"/>
        <v>VSB 45 </v>
      </c>
      <c r="B1417" s="16" t="str">
        <f t="shared" si="127"/>
        <v>I</v>
      </c>
      <c r="C1417" s="131">
        <f t="shared" si="128"/>
        <v>53960.095000000001</v>
      </c>
      <c r="D1417" s="12" t="str">
        <f t="shared" si="129"/>
        <v>vis</v>
      </c>
      <c r="E1417" s="139" t="e">
        <f>VLOOKUP(C1417,'Active 1'!C$21:E$973,3,FALSE)</f>
        <v>#N/A</v>
      </c>
      <c r="F1417" s="16" t="s">
        <v>1907</v>
      </c>
      <c r="G1417" s="12" t="str">
        <f t="shared" si="130"/>
        <v>53960.095</v>
      </c>
      <c r="H1417" s="131">
        <f t="shared" si="131"/>
        <v>4036</v>
      </c>
      <c r="I1417" s="140" t="s">
        <v>3594</v>
      </c>
      <c r="J1417" s="141" t="s">
        <v>3595</v>
      </c>
      <c r="K1417" s="140" t="s">
        <v>3596</v>
      </c>
      <c r="L1417" s="140" t="s">
        <v>3528</v>
      </c>
      <c r="M1417" s="141" t="s">
        <v>2324</v>
      </c>
      <c r="N1417" s="141"/>
      <c r="O1417" s="142" t="s">
        <v>3592</v>
      </c>
      <c r="P1417" s="143" t="s">
        <v>3593</v>
      </c>
    </row>
    <row r="1418" spans="1:16" ht="13.5" thickBot="1" x14ac:dyDescent="0.25">
      <c r="A1418" s="131" t="str">
        <f t="shared" si="126"/>
        <v> AOEB 12 </v>
      </c>
      <c r="B1418" s="16" t="str">
        <f t="shared" si="127"/>
        <v>I</v>
      </c>
      <c r="C1418" s="131">
        <f t="shared" si="128"/>
        <v>53965.7549</v>
      </c>
      <c r="D1418" s="12" t="str">
        <f t="shared" si="129"/>
        <v>vis</v>
      </c>
      <c r="E1418" s="139" t="e">
        <f>VLOOKUP(C1418,'Active 1'!C$21:E$973,3,FALSE)</f>
        <v>#N/A</v>
      </c>
      <c r="F1418" s="16" t="s">
        <v>1907</v>
      </c>
      <c r="G1418" s="12" t="str">
        <f t="shared" si="130"/>
        <v>53965.7549</v>
      </c>
      <c r="H1418" s="131">
        <f t="shared" si="131"/>
        <v>4045</v>
      </c>
      <c r="I1418" s="140" t="s">
        <v>3597</v>
      </c>
      <c r="J1418" s="141" t="s">
        <v>3598</v>
      </c>
      <c r="K1418" s="140" t="s">
        <v>3599</v>
      </c>
      <c r="L1418" s="140" t="s">
        <v>3600</v>
      </c>
      <c r="M1418" s="141" t="s">
        <v>1863</v>
      </c>
      <c r="N1418" s="141" t="s">
        <v>2845</v>
      </c>
      <c r="O1418" s="142" t="s">
        <v>3588</v>
      </c>
      <c r="P1418" s="142" t="s">
        <v>3512</v>
      </c>
    </row>
    <row r="1419" spans="1:16" ht="13.5" thickBot="1" x14ac:dyDescent="0.25">
      <c r="A1419" s="131" t="str">
        <f t="shared" ref="A1419:A1479" si="132">P1419</f>
        <v>IBVS 5746 </v>
      </c>
      <c r="B1419" s="16" t="str">
        <f t="shared" ref="B1419:B1479" si="133">IF(H1419=INT(H1419),"I","II")</f>
        <v>I</v>
      </c>
      <c r="C1419" s="131">
        <f t="shared" ref="C1419:C1479" si="134">1*G1419</f>
        <v>53983.365599999997</v>
      </c>
      <c r="D1419" s="12" t="str">
        <f t="shared" ref="D1419:D1479" si="135">VLOOKUP(F1419,I$1:J$5,2,FALSE)</f>
        <v>vis</v>
      </c>
      <c r="E1419" s="139" t="e">
        <f>VLOOKUP(C1419,'Active 1'!C$21:E$973,3,FALSE)</f>
        <v>#N/A</v>
      </c>
      <c r="F1419" s="16" t="s">
        <v>1907</v>
      </c>
      <c r="G1419" s="12" t="str">
        <f t="shared" ref="G1419:G1479" si="136">MID(I1419,3,LEN(I1419)-3)</f>
        <v>53983.3656</v>
      </c>
      <c r="H1419" s="131">
        <f t="shared" ref="H1419:H1479" si="137">1*K1419</f>
        <v>4073</v>
      </c>
      <c r="I1419" s="140" t="s">
        <v>3601</v>
      </c>
      <c r="J1419" s="141" t="s">
        <v>3602</v>
      </c>
      <c r="K1419" s="140" t="s">
        <v>3603</v>
      </c>
      <c r="L1419" s="140" t="s">
        <v>3604</v>
      </c>
      <c r="M1419" s="141" t="s">
        <v>2477</v>
      </c>
      <c r="N1419" s="141" t="s">
        <v>2478</v>
      </c>
      <c r="O1419" s="142" t="s">
        <v>3605</v>
      </c>
      <c r="P1419" s="143" t="s">
        <v>3606</v>
      </c>
    </row>
    <row r="1420" spans="1:16" ht="13.5" thickBot="1" x14ac:dyDescent="0.25">
      <c r="A1420" s="131" t="str">
        <f t="shared" si="132"/>
        <v> AOEB 12 </v>
      </c>
      <c r="B1420" s="16" t="str">
        <f t="shared" si="133"/>
        <v>I</v>
      </c>
      <c r="C1420" s="131">
        <f t="shared" si="134"/>
        <v>53994.685899999997</v>
      </c>
      <c r="D1420" s="12" t="str">
        <f t="shared" si="135"/>
        <v>vis</v>
      </c>
      <c r="E1420" s="139" t="e">
        <f>VLOOKUP(C1420,'Active 1'!C$21:E$973,3,FALSE)</f>
        <v>#N/A</v>
      </c>
      <c r="F1420" s="16" t="s">
        <v>1907</v>
      </c>
      <c r="G1420" s="12" t="str">
        <f t="shared" si="136"/>
        <v>53994.6859</v>
      </c>
      <c r="H1420" s="131">
        <f t="shared" si="137"/>
        <v>4091</v>
      </c>
      <c r="I1420" s="140" t="s">
        <v>3607</v>
      </c>
      <c r="J1420" s="141" t="s">
        <v>3608</v>
      </c>
      <c r="K1420" s="140" t="s">
        <v>3609</v>
      </c>
      <c r="L1420" s="140" t="s">
        <v>3610</v>
      </c>
      <c r="M1420" s="141" t="s">
        <v>1863</v>
      </c>
      <c r="N1420" s="141" t="s">
        <v>2845</v>
      </c>
      <c r="O1420" s="142" t="s">
        <v>3611</v>
      </c>
      <c r="P1420" s="142" t="s">
        <v>3512</v>
      </c>
    </row>
    <row r="1421" spans="1:16" ht="13.5" thickBot="1" x14ac:dyDescent="0.25">
      <c r="A1421" s="131" t="str">
        <f t="shared" si="132"/>
        <v>IBVS 5746 </v>
      </c>
      <c r="B1421" s="16" t="str">
        <f t="shared" si="133"/>
        <v>II</v>
      </c>
      <c r="C1421" s="131">
        <f t="shared" si="134"/>
        <v>54016.383800000003</v>
      </c>
      <c r="D1421" s="12" t="str">
        <f t="shared" si="135"/>
        <v>vis</v>
      </c>
      <c r="E1421" s="139" t="e">
        <f>VLOOKUP(C1421,'Active 1'!C$21:E$973,3,FALSE)</f>
        <v>#N/A</v>
      </c>
      <c r="F1421" s="16" t="s">
        <v>1907</v>
      </c>
      <c r="G1421" s="12" t="str">
        <f t="shared" si="136"/>
        <v>54016.3838</v>
      </c>
      <c r="H1421" s="131">
        <f t="shared" si="137"/>
        <v>4125.5</v>
      </c>
      <c r="I1421" s="140" t="s">
        <v>3612</v>
      </c>
      <c r="J1421" s="141" t="s">
        <v>3613</v>
      </c>
      <c r="K1421" s="140" t="s">
        <v>3614</v>
      </c>
      <c r="L1421" s="140" t="s">
        <v>3615</v>
      </c>
      <c r="M1421" s="141" t="s">
        <v>2477</v>
      </c>
      <c r="N1421" s="141" t="s">
        <v>2478</v>
      </c>
      <c r="O1421" s="142" t="s">
        <v>3605</v>
      </c>
      <c r="P1421" s="143" t="s">
        <v>3606</v>
      </c>
    </row>
    <row r="1422" spans="1:16" ht="13.5" thickBot="1" x14ac:dyDescent="0.25">
      <c r="A1422" s="131" t="str">
        <f t="shared" si="132"/>
        <v>IBVS 5746 </v>
      </c>
      <c r="B1422" s="16" t="str">
        <f t="shared" si="133"/>
        <v>II</v>
      </c>
      <c r="C1422" s="131">
        <f t="shared" si="134"/>
        <v>54055.379500000003</v>
      </c>
      <c r="D1422" s="12" t="str">
        <f t="shared" si="135"/>
        <v>vis</v>
      </c>
      <c r="E1422" s="139" t="e">
        <f>VLOOKUP(C1422,'Active 1'!C$21:E$973,3,FALSE)</f>
        <v>#N/A</v>
      </c>
      <c r="F1422" s="16" t="s">
        <v>1907</v>
      </c>
      <c r="G1422" s="12" t="str">
        <f t="shared" si="136"/>
        <v>54055.3795</v>
      </c>
      <c r="H1422" s="131">
        <f t="shared" si="137"/>
        <v>4187.5</v>
      </c>
      <c r="I1422" s="140" t="s">
        <v>3616</v>
      </c>
      <c r="J1422" s="141" t="s">
        <v>3617</v>
      </c>
      <c r="K1422" s="140" t="s">
        <v>3618</v>
      </c>
      <c r="L1422" s="140" t="s">
        <v>3619</v>
      </c>
      <c r="M1422" s="141" t="s">
        <v>2477</v>
      </c>
      <c r="N1422" s="141" t="s">
        <v>2478</v>
      </c>
      <c r="O1422" s="142" t="s">
        <v>3605</v>
      </c>
      <c r="P1422" s="143" t="s">
        <v>3606</v>
      </c>
    </row>
    <row r="1423" spans="1:16" ht="13.5" thickBot="1" x14ac:dyDescent="0.25">
      <c r="A1423" s="131" t="str">
        <f t="shared" si="132"/>
        <v> JAAVSO 41;122 </v>
      </c>
      <c r="B1423" s="16" t="str">
        <f t="shared" si="133"/>
        <v>I</v>
      </c>
      <c r="C1423" s="131">
        <f t="shared" si="134"/>
        <v>54079.590799999998</v>
      </c>
      <c r="D1423" s="12" t="str">
        <f t="shared" si="135"/>
        <v>vis</v>
      </c>
      <c r="E1423" s="139" t="e">
        <f>VLOOKUP(C1423,'Active 1'!C$21:E$973,3,FALSE)</f>
        <v>#N/A</v>
      </c>
      <c r="F1423" s="16" t="s">
        <v>1907</v>
      </c>
      <c r="G1423" s="12" t="str">
        <f t="shared" si="136"/>
        <v>54079.5908</v>
      </c>
      <c r="H1423" s="131">
        <f t="shared" si="137"/>
        <v>4226</v>
      </c>
      <c r="I1423" s="140" t="s">
        <v>3620</v>
      </c>
      <c r="J1423" s="141" t="s">
        <v>3621</v>
      </c>
      <c r="K1423" s="140" t="s">
        <v>3622</v>
      </c>
      <c r="L1423" s="140" t="s">
        <v>3623</v>
      </c>
      <c r="M1423" s="141" t="s">
        <v>1863</v>
      </c>
      <c r="N1423" s="141" t="s">
        <v>2232</v>
      </c>
      <c r="O1423" s="142" t="s">
        <v>3624</v>
      </c>
      <c r="P1423" s="142" t="s">
        <v>3625</v>
      </c>
    </row>
    <row r="1424" spans="1:16" ht="13.5" thickBot="1" x14ac:dyDescent="0.25">
      <c r="A1424" s="131" t="str">
        <f t="shared" si="132"/>
        <v> JAAVSO 41;122 </v>
      </c>
      <c r="B1424" s="16" t="str">
        <f t="shared" si="133"/>
        <v>I</v>
      </c>
      <c r="C1424" s="131">
        <f t="shared" si="134"/>
        <v>54079.590900000003</v>
      </c>
      <c r="D1424" s="12" t="str">
        <f t="shared" si="135"/>
        <v>vis</v>
      </c>
      <c r="E1424" s="139" t="e">
        <f>VLOOKUP(C1424,'Active 1'!C$21:E$973,3,FALSE)</f>
        <v>#N/A</v>
      </c>
      <c r="F1424" s="16" t="s">
        <v>1907</v>
      </c>
      <c r="G1424" s="12" t="str">
        <f t="shared" si="136"/>
        <v>54079.5909</v>
      </c>
      <c r="H1424" s="131">
        <f t="shared" si="137"/>
        <v>4226</v>
      </c>
      <c r="I1424" s="140" t="s">
        <v>3626</v>
      </c>
      <c r="J1424" s="141" t="s">
        <v>3621</v>
      </c>
      <c r="K1424" s="140" t="s">
        <v>3622</v>
      </c>
      <c r="L1424" s="140" t="s">
        <v>3627</v>
      </c>
      <c r="M1424" s="141" t="s">
        <v>1863</v>
      </c>
      <c r="N1424" s="141" t="s">
        <v>1907</v>
      </c>
      <c r="O1424" s="142" t="s">
        <v>3624</v>
      </c>
      <c r="P1424" s="142" t="s">
        <v>3625</v>
      </c>
    </row>
    <row r="1425" spans="1:16" ht="13.5" thickBot="1" x14ac:dyDescent="0.25">
      <c r="A1425" s="131" t="str">
        <f t="shared" si="132"/>
        <v> AOEB 12 </v>
      </c>
      <c r="B1425" s="16" t="str">
        <f t="shared" si="133"/>
        <v>I</v>
      </c>
      <c r="C1425" s="131">
        <f t="shared" si="134"/>
        <v>54089.653400000003</v>
      </c>
      <c r="D1425" s="12" t="str">
        <f t="shared" si="135"/>
        <v>vis</v>
      </c>
      <c r="E1425" s="139" t="e">
        <f>VLOOKUP(C1425,'Active 1'!C$21:E$973,3,FALSE)</f>
        <v>#N/A</v>
      </c>
      <c r="F1425" s="16" t="s">
        <v>1907</v>
      </c>
      <c r="G1425" s="12" t="str">
        <f t="shared" si="136"/>
        <v>54089.6534</v>
      </c>
      <c r="H1425" s="131">
        <f t="shared" si="137"/>
        <v>4242</v>
      </c>
      <c r="I1425" s="140" t="s">
        <v>3628</v>
      </c>
      <c r="J1425" s="141" t="s">
        <v>3629</v>
      </c>
      <c r="K1425" s="140" t="s">
        <v>3630</v>
      </c>
      <c r="L1425" s="140" t="s">
        <v>3631</v>
      </c>
      <c r="M1425" s="141" t="s">
        <v>1863</v>
      </c>
      <c r="N1425" s="141" t="s">
        <v>2845</v>
      </c>
      <c r="O1425" s="142" t="s">
        <v>3899</v>
      </c>
      <c r="P1425" s="142" t="s">
        <v>3512</v>
      </c>
    </row>
    <row r="1426" spans="1:16" ht="13.5" thickBot="1" x14ac:dyDescent="0.25">
      <c r="A1426" s="131" t="str">
        <f t="shared" si="132"/>
        <v>BAVM 183 </v>
      </c>
      <c r="B1426" s="16" t="str">
        <f t="shared" si="133"/>
        <v>I</v>
      </c>
      <c r="C1426" s="131">
        <f t="shared" si="134"/>
        <v>54124.2454</v>
      </c>
      <c r="D1426" s="12" t="str">
        <f t="shared" si="135"/>
        <v>vis</v>
      </c>
      <c r="E1426" s="139" t="e">
        <f>VLOOKUP(C1426,'Active 1'!C$21:E$973,3,FALSE)</f>
        <v>#N/A</v>
      </c>
      <c r="F1426" s="16" t="s">
        <v>1907</v>
      </c>
      <c r="G1426" s="12" t="str">
        <f t="shared" si="136"/>
        <v>54124.2454</v>
      </c>
      <c r="H1426" s="131">
        <f t="shared" si="137"/>
        <v>4297</v>
      </c>
      <c r="I1426" s="140" t="s">
        <v>3632</v>
      </c>
      <c r="J1426" s="141" t="s">
        <v>3633</v>
      </c>
      <c r="K1426" s="140" t="s">
        <v>3634</v>
      </c>
      <c r="L1426" s="140" t="s">
        <v>3635</v>
      </c>
      <c r="M1426" s="141" t="s">
        <v>1863</v>
      </c>
      <c r="N1426" s="141" t="s">
        <v>1907</v>
      </c>
      <c r="O1426" s="142" t="s">
        <v>3636</v>
      </c>
      <c r="P1426" s="143" t="s">
        <v>3637</v>
      </c>
    </row>
    <row r="1427" spans="1:16" ht="13.5" thickBot="1" x14ac:dyDescent="0.25">
      <c r="A1427" s="131" t="str">
        <f t="shared" si="132"/>
        <v>OEJV 0094 </v>
      </c>
      <c r="B1427" s="16" t="str">
        <f t="shared" si="133"/>
        <v>I</v>
      </c>
      <c r="C1427" s="131">
        <f t="shared" si="134"/>
        <v>54298.464999999997</v>
      </c>
      <c r="D1427" s="12" t="str">
        <f t="shared" si="135"/>
        <v>vis</v>
      </c>
      <c r="E1427" s="139" t="e">
        <f>VLOOKUP(C1427,'Active 1'!C$21:E$973,3,FALSE)</f>
        <v>#N/A</v>
      </c>
      <c r="F1427" s="16" t="s">
        <v>1907</v>
      </c>
      <c r="G1427" s="12" t="str">
        <f t="shared" si="136"/>
        <v>54298.465</v>
      </c>
      <c r="H1427" s="131">
        <f t="shared" si="137"/>
        <v>4574</v>
      </c>
      <c r="I1427" s="140" t="s">
        <v>3638</v>
      </c>
      <c r="J1427" s="141" t="s">
        <v>3639</v>
      </c>
      <c r="K1427" s="140" t="s">
        <v>3640</v>
      </c>
      <c r="L1427" s="140" t="s">
        <v>3641</v>
      </c>
      <c r="M1427" s="141" t="s">
        <v>2324</v>
      </c>
      <c r="N1427" s="141"/>
      <c r="O1427" s="142" t="s">
        <v>3642</v>
      </c>
      <c r="P1427" s="143" t="s">
        <v>3643</v>
      </c>
    </row>
    <row r="1428" spans="1:16" ht="13.5" thickBot="1" x14ac:dyDescent="0.25">
      <c r="A1428" s="131" t="str">
        <f t="shared" si="132"/>
        <v>OEJV 0094 </v>
      </c>
      <c r="B1428" s="16" t="str">
        <f t="shared" si="133"/>
        <v>I</v>
      </c>
      <c r="C1428" s="131">
        <f t="shared" si="134"/>
        <v>54298.476000000002</v>
      </c>
      <c r="D1428" s="12" t="str">
        <f t="shared" si="135"/>
        <v>vis</v>
      </c>
      <c r="E1428" s="139" t="e">
        <f>VLOOKUP(C1428,'Active 1'!C$21:E$973,3,FALSE)</f>
        <v>#N/A</v>
      </c>
      <c r="F1428" s="16" t="s">
        <v>1907</v>
      </c>
      <c r="G1428" s="12" t="str">
        <f t="shared" si="136"/>
        <v>54298.476</v>
      </c>
      <c r="H1428" s="131">
        <f t="shared" si="137"/>
        <v>4574</v>
      </c>
      <c r="I1428" s="140" t="s">
        <v>3644</v>
      </c>
      <c r="J1428" s="141" t="s">
        <v>3645</v>
      </c>
      <c r="K1428" s="140" t="s">
        <v>3640</v>
      </c>
      <c r="L1428" s="140" t="s">
        <v>3646</v>
      </c>
      <c r="M1428" s="141" t="s">
        <v>2324</v>
      </c>
      <c r="N1428" s="141"/>
      <c r="O1428" s="142" t="s">
        <v>3647</v>
      </c>
      <c r="P1428" s="143" t="s">
        <v>3643</v>
      </c>
    </row>
    <row r="1429" spans="1:16" ht="13.5" thickBot="1" x14ac:dyDescent="0.25">
      <c r="A1429" s="131" t="str">
        <f t="shared" si="132"/>
        <v>BAVM 193 </v>
      </c>
      <c r="B1429" s="16" t="str">
        <f t="shared" si="133"/>
        <v>II</v>
      </c>
      <c r="C1429" s="131">
        <f t="shared" si="134"/>
        <v>54304.436500000003</v>
      </c>
      <c r="D1429" s="12" t="str">
        <f t="shared" si="135"/>
        <v>vis</v>
      </c>
      <c r="E1429" s="139" t="e">
        <f>VLOOKUP(C1429,'Active 1'!C$21:E$973,3,FALSE)</f>
        <v>#N/A</v>
      </c>
      <c r="F1429" s="16" t="s">
        <v>1907</v>
      </c>
      <c r="G1429" s="12" t="str">
        <f t="shared" si="136"/>
        <v>54304.4365</v>
      </c>
      <c r="H1429" s="131">
        <f t="shared" si="137"/>
        <v>4583.5</v>
      </c>
      <c r="I1429" s="140" t="s">
        <v>3648</v>
      </c>
      <c r="J1429" s="141" t="s">
        <v>3649</v>
      </c>
      <c r="K1429" s="140" t="s">
        <v>3650</v>
      </c>
      <c r="L1429" s="140" t="s">
        <v>3651</v>
      </c>
      <c r="M1429" s="141" t="s">
        <v>1863</v>
      </c>
      <c r="N1429" s="141"/>
      <c r="O1429" s="142" t="s">
        <v>3652</v>
      </c>
      <c r="P1429" s="143" t="s">
        <v>3653</v>
      </c>
    </row>
    <row r="1430" spans="1:16" ht="26.25" thickBot="1" x14ac:dyDescent="0.25">
      <c r="A1430" s="131" t="str">
        <f t="shared" si="132"/>
        <v>JAAVSO 36(2);171 </v>
      </c>
      <c r="B1430" s="16" t="str">
        <f t="shared" si="133"/>
        <v>I</v>
      </c>
      <c r="C1430" s="131">
        <f t="shared" si="134"/>
        <v>54394.683400000002</v>
      </c>
      <c r="D1430" s="12" t="str">
        <f t="shared" si="135"/>
        <v>vis</v>
      </c>
      <c r="E1430" s="139" t="e">
        <f>VLOOKUP(C1430,'Active 1'!C$21:E$973,3,FALSE)</f>
        <v>#N/A</v>
      </c>
      <c r="F1430" s="16" t="s">
        <v>1907</v>
      </c>
      <c r="G1430" s="12" t="str">
        <f t="shared" si="136"/>
        <v>54394.6834</v>
      </c>
      <c r="H1430" s="131">
        <f t="shared" si="137"/>
        <v>4727</v>
      </c>
      <c r="I1430" s="140" t="s">
        <v>3654</v>
      </c>
      <c r="J1430" s="141" t="s">
        <v>3655</v>
      </c>
      <c r="K1430" s="140">
        <v>4727</v>
      </c>
      <c r="L1430" s="140" t="s">
        <v>3656</v>
      </c>
      <c r="M1430" s="141" t="s">
        <v>1863</v>
      </c>
      <c r="N1430" s="141" t="s">
        <v>2845</v>
      </c>
      <c r="O1430" s="142" t="s">
        <v>3899</v>
      </c>
      <c r="P1430" s="143" t="s">
        <v>3583</v>
      </c>
    </row>
    <row r="1431" spans="1:16" ht="13.5" thickBot="1" x14ac:dyDescent="0.25">
      <c r="A1431" s="131" t="str">
        <f t="shared" si="132"/>
        <v>VSB 46 </v>
      </c>
      <c r="B1431" s="16" t="str">
        <f t="shared" si="133"/>
        <v>I</v>
      </c>
      <c r="C1431" s="131">
        <f t="shared" si="134"/>
        <v>54400.972999999998</v>
      </c>
      <c r="D1431" s="12" t="str">
        <f t="shared" si="135"/>
        <v>vis</v>
      </c>
      <c r="E1431" s="139" t="e">
        <f>VLOOKUP(C1431,'Active 1'!C$21:E$973,3,FALSE)</f>
        <v>#N/A</v>
      </c>
      <c r="F1431" s="16" t="s">
        <v>1907</v>
      </c>
      <c r="G1431" s="12" t="str">
        <f t="shared" si="136"/>
        <v>54400.973</v>
      </c>
      <c r="H1431" s="131">
        <f t="shared" si="137"/>
        <v>4737</v>
      </c>
      <c r="I1431" s="140" t="s">
        <v>3657</v>
      </c>
      <c r="J1431" s="141" t="s">
        <v>3658</v>
      </c>
      <c r="K1431" s="140">
        <v>4737</v>
      </c>
      <c r="L1431" s="140" t="s">
        <v>3659</v>
      </c>
      <c r="M1431" s="141" t="s">
        <v>2324</v>
      </c>
      <c r="N1431" s="141"/>
      <c r="O1431" s="142" t="s">
        <v>3660</v>
      </c>
      <c r="P1431" s="143" t="s">
        <v>3661</v>
      </c>
    </row>
    <row r="1432" spans="1:16" ht="26.25" thickBot="1" x14ac:dyDescent="0.25">
      <c r="A1432" s="131" t="str">
        <f t="shared" si="132"/>
        <v>JAAVSO 36(2);186 </v>
      </c>
      <c r="B1432" s="16" t="str">
        <f t="shared" si="133"/>
        <v>I</v>
      </c>
      <c r="C1432" s="131">
        <f t="shared" si="134"/>
        <v>54641.853300000002</v>
      </c>
      <c r="D1432" s="12" t="str">
        <f t="shared" si="135"/>
        <v>vis</v>
      </c>
      <c r="E1432" s="139" t="e">
        <f>VLOOKUP(C1432,'Active 1'!C$21:E$973,3,FALSE)</f>
        <v>#N/A</v>
      </c>
      <c r="F1432" s="16" t="s">
        <v>1907</v>
      </c>
      <c r="G1432" s="12" t="str">
        <f t="shared" si="136"/>
        <v>54641.8533</v>
      </c>
      <c r="H1432" s="131">
        <f t="shared" si="137"/>
        <v>5120</v>
      </c>
      <c r="I1432" s="140" t="s">
        <v>3662</v>
      </c>
      <c r="J1432" s="141" t="s">
        <v>3663</v>
      </c>
      <c r="K1432" s="140">
        <v>5120</v>
      </c>
      <c r="L1432" s="140" t="s">
        <v>3664</v>
      </c>
      <c r="M1432" s="141" t="s">
        <v>1863</v>
      </c>
      <c r="N1432" s="141" t="s">
        <v>3270</v>
      </c>
      <c r="O1432" s="142" t="s">
        <v>3899</v>
      </c>
      <c r="P1432" s="143" t="s">
        <v>3665</v>
      </c>
    </row>
    <row r="1433" spans="1:16" ht="26.25" thickBot="1" x14ac:dyDescent="0.25">
      <c r="A1433" s="131" t="str">
        <f t="shared" si="132"/>
        <v>JAAVSO 36(2);186 </v>
      </c>
      <c r="B1433" s="16" t="str">
        <f t="shared" si="133"/>
        <v>I</v>
      </c>
      <c r="C1433" s="131">
        <f t="shared" si="134"/>
        <v>54653.801899999999</v>
      </c>
      <c r="D1433" s="12" t="str">
        <f t="shared" si="135"/>
        <v>vis</v>
      </c>
      <c r="E1433" s="139" t="e">
        <f>VLOOKUP(C1433,'Active 1'!C$21:E$973,3,FALSE)</f>
        <v>#N/A</v>
      </c>
      <c r="F1433" s="16" t="s">
        <v>1907</v>
      </c>
      <c r="G1433" s="12" t="str">
        <f t="shared" si="136"/>
        <v>54653.8019</v>
      </c>
      <c r="H1433" s="131">
        <f t="shared" si="137"/>
        <v>5139</v>
      </c>
      <c r="I1433" s="140" t="s">
        <v>3666</v>
      </c>
      <c r="J1433" s="141" t="s">
        <v>3667</v>
      </c>
      <c r="K1433" s="140">
        <v>5139</v>
      </c>
      <c r="L1433" s="140" t="s">
        <v>3668</v>
      </c>
      <c r="M1433" s="141" t="s">
        <v>1863</v>
      </c>
      <c r="N1433" s="141" t="s">
        <v>3270</v>
      </c>
      <c r="O1433" s="142" t="s">
        <v>3899</v>
      </c>
      <c r="P1433" s="143" t="s">
        <v>3665</v>
      </c>
    </row>
    <row r="1434" spans="1:16" ht="13.5" thickBot="1" x14ac:dyDescent="0.25">
      <c r="A1434" s="131" t="str">
        <f t="shared" si="132"/>
        <v>OEJV 0094 </v>
      </c>
      <c r="B1434" s="16" t="str">
        <f t="shared" si="133"/>
        <v>I</v>
      </c>
      <c r="C1434" s="131">
        <f t="shared" si="134"/>
        <v>54654.438999999998</v>
      </c>
      <c r="D1434" s="12" t="str">
        <f t="shared" si="135"/>
        <v>vis</v>
      </c>
      <c r="E1434" s="139" t="e">
        <f>VLOOKUP(C1434,'Active 1'!C$21:E$973,3,FALSE)</f>
        <v>#N/A</v>
      </c>
      <c r="F1434" s="16" t="s">
        <v>1907</v>
      </c>
      <c r="G1434" s="12" t="str">
        <f t="shared" si="136"/>
        <v>54654.439</v>
      </c>
      <c r="H1434" s="131">
        <f t="shared" si="137"/>
        <v>5140</v>
      </c>
      <c r="I1434" s="140" t="s">
        <v>3669</v>
      </c>
      <c r="J1434" s="141" t="s">
        <v>3670</v>
      </c>
      <c r="K1434" s="140">
        <v>5140</v>
      </c>
      <c r="L1434" s="140" t="s">
        <v>3671</v>
      </c>
      <c r="M1434" s="141" t="s">
        <v>2324</v>
      </c>
      <c r="N1434" s="141"/>
      <c r="O1434" s="142" t="s">
        <v>3642</v>
      </c>
      <c r="P1434" s="143" t="s">
        <v>3643</v>
      </c>
    </row>
    <row r="1435" spans="1:16" ht="13.5" thickBot="1" x14ac:dyDescent="0.25">
      <c r="A1435" s="131" t="str">
        <f t="shared" si="132"/>
        <v>IBVS 5898 </v>
      </c>
      <c r="B1435" s="16" t="str">
        <f t="shared" si="133"/>
        <v>I</v>
      </c>
      <c r="C1435" s="131">
        <f t="shared" si="134"/>
        <v>54659.463400000001</v>
      </c>
      <c r="D1435" s="12" t="str">
        <f t="shared" si="135"/>
        <v>vis</v>
      </c>
      <c r="E1435" s="139" t="e">
        <f>VLOOKUP(C1435,'Active 1'!C$21:E$973,3,FALSE)</f>
        <v>#N/A</v>
      </c>
      <c r="F1435" s="16" t="s">
        <v>1907</v>
      </c>
      <c r="G1435" s="12" t="str">
        <f t="shared" si="136"/>
        <v>54659.4634</v>
      </c>
      <c r="H1435" s="131">
        <f t="shared" si="137"/>
        <v>5148</v>
      </c>
      <c r="I1435" s="140" t="s">
        <v>3672</v>
      </c>
      <c r="J1435" s="141" t="s">
        <v>3673</v>
      </c>
      <c r="K1435" s="140">
        <v>5148</v>
      </c>
      <c r="L1435" s="140" t="s">
        <v>3674</v>
      </c>
      <c r="M1435" s="141" t="s">
        <v>1863</v>
      </c>
      <c r="N1435" s="141" t="s">
        <v>3270</v>
      </c>
      <c r="O1435" s="142" t="s">
        <v>3675</v>
      </c>
      <c r="P1435" s="143" t="s">
        <v>3676</v>
      </c>
    </row>
    <row r="1436" spans="1:16" ht="26.25" thickBot="1" x14ac:dyDescent="0.25">
      <c r="A1436" s="131" t="str">
        <f t="shared" si="132"/>
        <v>JAAVSO 36(2);186 </v>
      </c>
      <c r="B1436" s="16" t="str">
        <f t="shared" si="133"/>
        <v>I</v>
      </c>
      <c r="C1436" s="131">
        <f t="shared" si="134"/>
        <v>54709.777399999999</v>
      </c>
      <c r="D1436" s="12" t="str">
        <f t="shared" si="135"/>
        <v>vis</v>
      </c>
      <c r="E1436" s="139" t="e">
        <f>VLOOKUP(C1436,'Active 1'!C$21:E$973,3,FALSE)</f>
        <v>#N/A</v>
      </c>
      <c r="F1436" s="16" t="s">
        <v>1907</v>
      </c>
      <c r="G1436" s="12" t="str">
        <f t="shared" si="136"/>
        <v>54709.7774</v>
      </c>
      <c r="H1436" s="131">
        <f t="shared" si="137"/>
        <v>5228</v>
      </c>
      <c r="I1436" s="140" t="s">
        <v>3677</v>
      </c>
      <c r="J1436" s="141" t="s">
        <v>3678</v>
      </c>
      <c r="K1436" s="140">
        <v>5228</v>
      </c>
      <c r="L1436" s="140" t="s">
        <v>3679</v>
      </c>
      <c r="M1436" s="141" t="s">
        <v>1863</v>
      </c>
      <c r="N1436" s="141" t="s">
        <v>3270</v>
      </c>
      <c r="O1436" s="142" t="s">
        <v>3899</v>
      </c>
      <c r="P1436" s="143" t="s">
        <v>3665</v>
      </c>
    </row>
    <row r="1437" spans="1:16" ht="13.5" thickBot="1" x14ac:dyDescent="0.25">
      <c r="A1437" s="131" t="str">
        <f t="shared" si="132"/>
        <v> AOEB 12 </v>
      </c>
      <c r="B1437" s="16" t="str">
        <f t="shared" si="133"/>
        <v>I</v>
      </c>
      <c r="C1437" s="131">
        <f t="shared" si="134"/>
        <v>54722.359799999998</v>
      </c>
      <c r="D1437" s="12" t="str">
        <f t="shared" si="135"/>
        <v>vis</v>
      </c>
      <c r="E1437" s="139" t="e">
        <f>VLOOKUP(C1437,'Active 1'!C$21:E$973,3,FALSE)</f>
        <v>#N/A</v>
      </c>
      <c r="F1437" s="16" t="s">
        <v>1907</v>
      </c>
      <c r="G1437" s="12" t="str">
        <f t="shared" si="136"/>
        <v>54722.3598</v>
      </c>
      <c r="H1437" s="131">
        <f t="shared" si="137"/>
        <v>5248</v>
      </c>
      <c r="I1437" s="140" t="s">
        <v>3680</v>
      </c>
      <c r="J1437" s="141" t="s">
        <v>3681</v>
      </c>
      <c r="K1437" s="140">
        <v>5248</v>
      </c>
      <c r="L1437" s="140" t="s">
        <v>3682</v>
      </c>
      <c r="M1437" s="141" t="s">
        <v>1863</v>
      </c>
      <c r="N1437" s="141" t="s">
        <v>2845</v>
      </c>
      <c r="O1437" s="142" t="s">
        <v>3582</v>
      </c>
      <c r="P1437" s="142" t="s">
        <v>3512</v>
      </c>
    </row>
    <row r="1438" spans="1:16" ht="13.5" thickBot="1" x14ac:dyDescent="0.25">
      <c r="A1438" s="131" t="str">
        <f t="shared" si="132"/>
        <v>IBVS 5979 </v>
      </c>
      <c r="B1438" s="16" t="str">
        <f t="shared" si="133"/>
        <v>II</v>
      </c>
      <c r="C1438" s="131">
        <f t="shared" si="134"/>
        <v>54738.393300000003</v>
      </c>
      <c r="D1438" s="12" t="str">
        <f t="shared" si="135"/>
        <v>vis</v>
      </c>
      <c r="E1438" s="139" t="e">
        <f>VLOOKUP(C1438,'Active 1'!C$21:E$973,3,FALSE)</f>
        <v>#N/A</v>
      </c>
      <c r="F1438" s="16" t="s">
        <v>1907</v>
      </c>
      <c r="G1438" s="12" t="str">
        <f t="shared" si="136"/>
        <v>54738.3933</v>
      </c>
      <c r="H1438" s="131">
        <f t="shared" si="137"/>
        <v>5273.5</v>
      </c>
      <c r="I1438" s="140" t="s">
        <v>3683</v>
      </c>
      <c r="J1438" s="141" t="s">
        <v>3684</v>
      </c>
      <c r="K1438" s="140">
        <v>5273.5</v>
      </c>
      <c r="L1438" s="140" t="s">
        <v>3685</v>
      </c>
      <c r="M1438" s="141" t="s">
        <v>2477</v>
      </c>
      <c r="N1438" s="141" t="s">
        <v>3686</v>
      </c>
      <c r="O1438" s="142" t="s">
        <v>3464</v>
      </c>
      <c r="P1438" s="143" t="s">
        <v>3556</v>
      </c>
    </row>
    <row r="1439" spans="1:16" ht="13.5" thickBot="1" x14ac:dyDescent="0.25">
      <c r="A1439" s="131" t="str">
        <f t="shared" si="132"/>
        <v>BAVM 203 </v>
      </c>
      <c r="B1439" s="16" t="str">
        <f t="shared" si="133"/>
        <v>II</v>
      </c>
      <c r="C1439" s="131">
        <f t="shared" si="134"/>
        <v>54738.397599999997</v>
      </c>
      <c r="D1439" s="12" t="str">
        <f t="shared" si="135"/>
        <v>vis</v>
      </c>
      <c r="E1439" s="139" t="e">
        <f>VLOOKUP(C1439,'Active 1'!C$21:E$973,3,FALSE)</f>
        <v>#N/A</v>
      </c>
      <c r="F1439" s="16" t="s">
        <v>1907</v>
      </c>
      <c r="G1439" s="12" t="str">
        <f t="shared" si="136"/>
        <v>54738.3976</v>
      </c>
      <c r="H1439" s="131">
        <f t="shared" si="137"/>
        <v>5273.5</v>
      </c>
      <c r="I1439" s="140" t="s">
        <v>3687</v>
      </c>
      <c r="J1439" s="141" t="s">
        <v>3688</v>
      </c>
      <c r="K1439" s="140">
        <v>5273.5</v>
      </c>
      <c r="L1439" s="140" t="s">
        <v>3689</v>
      </c>
      <c r="M1439" s="141" t="s">
        <v>1863</v>
      </c>
      <c r="N1439" s="141" t="s">
        <v>1907</v>
      </c>
      <c r="O1439" s="142" t="s">
        <v>2569</v>
      </c>
      <c r="P1439" s="143" t="s">
        <v>3690</v>
      </c>
    </row>
    <row r="1440" spans="1:16" ht="13.5" thickBot="1" x14ac:dyDescent="0.25">
      <c r="A1440" s="131" t="str">
        <f t="shared" si="132"/>
        <v>BAVM 203 </v>
      </c>
      <c r="B1440" s="16" t="str">
        <f t="shared" si="133"/>
        <v>I</v>
      </c>
      <c r="C1440" s="131">
        <f t="shared" si="134"/>
        <v>54798.457000000002</v>
      </c>
      <c r="D1440" s="12" t="str">
        <f t="shared" si="135"/>
        <v>vis</v>
      </c>
      <c r="E1440" s="139" t="e">
        <f>VLOOKUP(C1440,'Active 1'!C$21:E$973,3,FALSE)</f>
        <v>#N/A</v>
      </c>
      <c r="F1440" s="16" t="s">
        <v>1907</v>
      </c>
      <c r="G1440" s="12" t="str">
        <f t="shared" si="136"/>
        <v>54798.4570</v>
      </c>
      <c r="H1440" s="131">
        <f t="shared" si="137"/>
        <v>5369</v>
      </c>
      <c r="I1440" s="140" t="s">
        <v>3691</v>
      </c>
      <c r="J1440" s="141" t="s">
        <v>3692</v>
      </c>
      <c r="K1440" s="140">
        <v>5369</v>
      </c>
      <c r="L1440" s="140" t="s">
        <v>3693</v>
      </c>
      <c r="M1440" s="141" t="s">
        <v>1863</v>
      </c>
      <c r="N1440" s="141">
        <v>0</v>
      </c>
      <c r="O1440" s="142" t="s">
        <v>3652</v>
      </c>
      <c r="P1440" s="143" t="s">
        <v>3690</v>
      </c>
    </row>
    <row r="1441" spans="1:16" ht="13.5" thickBot="1" x14ac:dyDescent="0.25">
      <c r="A1441" s="131" t="str">
        <f t="shared" si="132"/>
        <v>JAAVSO 37(1);44 </v>
      </c>
      <c r="B1441" s="16" t="str">
        <f t="shared" si="133"/>
        <v>I</v>
      </c>
      <c r="C1441" s="131">
        <f t="shared" si="134"/>
        <v>54813.5504</v>
      </c>
      <c r="D1441" s="12" t="str">
        <f t="shared" si="135"/>
        <v>vis</v>
      </c>
      <c r="E1441" s="139" t="e">
        <f>VLOOKUP(C1441,'Active 1'!C$21:E$973,3,FALSE)</f>
        <v>#N/A</v>
      </c>
      <c r="F1441" s="16" t="s">
        <v>1907</v>
      </c>
      <c r="G1441" s="12" t="str">
        <f t="shared" si="136"/>
        <v>54813.5504</v>
      </c>
      <c r="H1441" s="131">
        <f t="shared" si="137"/>
        <v>5393</v>
      </c>
      <c r="I1441" s="140" t="s">
        <v>3694</v>
      </c>
      <c r="J1441" s="141" t="s">
        <v>3695</v>
      </c>
      <c r="K1441" s="140">
        <v>5393</v>
      </c>
      <c r="L1441" s="140" t="s">
        <v>3696</v>
      </c>
      <c r="M1441" s="141" t="s">
        <v>1863</v>
      </c>
      <c r="N1441" s="141" t="s">
        <v>2845</v>
      </c>
      <c r="O1441" s="142" t="s">
        <v>3899</v>
      </c>
      <c r="P1441" s="143" t="s">
        <v>3697</v>
      </c>
    </row>
    <row r="1442" spans="1:16" ht="13.5" thickBot="1" x14ac:dyDescent="0.25">
      <c r="A1442" s="131" t="str">
        <f t="shared" si="132"/>
        <v>VSB 50 </v>
      </c>
      <c r="B1442" s="16" t="str">
        <f t="shared" si="133"/>
        <v>I</v>
      </c>
      <c r="C1442" s="131">
        <f t="shared" si="134"/>
        <v>54856.945</v>
      </c>
      <c r="D1442" s="12" t="str">
        <f t="shared" si="135"/>
        <v>vis</v>
      </c>
      <c r="E1442" s="139" t="e">
        <f>VLOOKUP(C1442,'Active 1'!C$21:E$973,3,FALSE)</f>
        <v>#N/A</v>
      </c>
      <c r="F1442" s="16" t="s">
        <v>1907</v>
      </c>
      <c r="G1442" s="12" t="str">
        <f t="shared" si="136"/>
        <v>54856.945</v>
      </c>
      <c r="H1442" s="131">
        <f t="shared" si="137"/>
        <v>5462</v>
      </c>
      <c r="I1442" s="140" t="s">
        <v>3698</v>
      </c>
      <c r="J1442" s="141" t="s">
        <v>3699</v>
      </c>
      <c r="K1442" s="140">
        <v>5462</v>
      </c>
      <c r="L1442" s="140" t="s">
        <v>3700</v>
      </c>
      <c r="M1442" s="141" t="s">
        <v>2324</v>
      </c>
      <c r="N1442" s="141"/>
      <c r="O1442" s="142" t="s">
        <v>3660</v>
      </c>
      <c r="P1442" s="143" t="s">
        <v>3701</v>
      </c>
    </row>
    <row r="1443" spans="1:16" ht="13.5" thickBot="1" x14ac:dyDescent="0.25">
      <c r="A1443" s="131" t="str">
        <f t="shared" si="132"/>
        <v> JAAVSO 38;85 </v>
      </c>
      <c r="B1443" s="16" t="str">
        <f t="shared" si="133"/>
        <v>I</v>
      </c>
      <c r="C1443" s="131">
        <f t="shared" si="134"/>
        <v>55058.831599999998</v>
      </c>
      <c r="D1443" s="12" t="str">
        <f t="shared" si="135"/>
        <v>vis</v>
      </c>
      <c r="E1443" s="139" t="e">
        <f>VLOOKUP(C1443,'Active 1'!C$21:E$973,3,FALSE)</f>
        <v>#N/A</v>
      </c>
      <c r="F1443" s="16" t="s">
        <v>1907</v>
      </c>
      <c r="G1443" s="12" t="str">
        <f t="shared" si="136"/>
        <v>55058.8316</v>
      </c>
      <c r="H1443" s="131">
        <f t="shared" si="137"/>
        <v>5783</v>
      </c>
      <c r="I1443" s="140" t="s">
        <v>3702</v>
      </c>
      <c r="J1443" s="141" t="s">
        <v>3703</v>
      </c>
      <c r="K1443" s="140">
        <v>5783</v>
      </c>
      <c r="L1443" s="140" t="s">
        <v>3704</v>
      </c>
      <c r="M1443" s="141" t="s">
        <v>1863</v>
      </c>
      <c r="N1443" s="141" t="s">
        <v>2845</v>
      </c>
      <c r="O1443" s="142" t="s">
        <v>3899</v>
      </c>
      <c r="P1443" s="142" t="s">
        <v>3705</v>
      </c>
    </row>
    <row r="1444" spans="1:16" ht="13.5" thickBot="1" x14ac:dyDescent="0.25">
      <c r="A1444" s="131" t="str">
        <f t="shared" si="132"/>
        <v>BAVM 212 </v>
      </c>
      <c r="B1444" s="16" t="str">
        <f t="shared" si="133"/>
        <v>I</v>
      </c>
      <c r="C1444" s="131">
        <f t="shared" si="134"/>
        <v>55066.3799</v>
      </c>
      <c r="D1444" s="12" t="str">
        <f t="shared" si="135"/>
        <v>vis</v>
      </c>
      <c r="E1444" s="139" t="e">
        <f>VLOOKUP(C1444,'Active 1'!C$21:E$973,3,FALSE)</f>
        <v>#N/A</v>
      </c>
      <c r="F1444" s="16" t="s">
        <v>1907</v>
      </c>
      <c r="G1444" s="12" t="str">
        <f t="shared" si="136"/>
        <v>55066.3799</v>
      </c>
      <c r="H1444" s="131">
        <f t="shared" si="137"/>
        <v>5795</v>
      </c>
      <c r="I1444" s="140" t="s">
        <v>3706</v>
      </c>
      <c r="J1444" s="141" t="s">
        <v>3707</v>
      </c>
      <c r="K1444" s="140">
        <v>5795</v>
      </c>
      <c r="L1444" s="140" t="s">
        <v>3682</v>
      </c>
      <c r="M1444" s="141" t="s">
        <v>1863</v>
      </c>
      <c r="N1444" s="141" t="s">
        <v>1907</v>
      </c>
      <c r="O1444" s="142" t="s">
        <v>3708</v>
      </c>
      <c r="P1444" s="143" t="s">
        <v>3709</v>
      </c>
    </row>
    <row r="1445" spans="1:16" ht="13.5" thickBot="1" x14ac:dyDescent="0.25">
      <c r="A1445" s="131" t="str">
        <f t="shared" si="132"/>
        <v>BAVM 212 </v>
      </c>
      <c r="B1445" s="16" t="str">
        <f t="shared" si="133"/>
        <v>II</v>
      </c>
      <c r="C1445" s="131">
        <f t="shared" si="134"/>
        <v>55097.510999999999</v>
      </c>
      <c r="D1445" s="12" t="str">
        <f t="shared" si="135"/>
        <v>vis</v>
      </c>
      <c r="E1445" s="139" t="e">
        <f>VLOOKUP(C1445,'Active 1'!C$21:E$973,3,FALSE)</f>
        <v>#N/A</v>
      </c>
      <c r="F1445" s="16" t="s">
        <v>1907</v>
      </c>
      <c r="G1445" s="12" t="str">
        <f t="shared" si="136"/>
        <v>55097.5110</v>
      </c>
      <c r="H1445" s="131">
        <f t="shared" si="137"/>
        <v>5844.5</v>
      </c>
      <c r="I1445" s="140" t="s">
        <v>3710</v>
      </c>
      <c r="J1445" s="141" t="s">
        <v>3711</v>
      </c>
      <c r="K1445" s="140">
        <v>5844.5</v>
      </c>
      <c r="L1445" s="140" t="s">
        <v>3712</v>
      </c>
      <c r="M1445" s="141" t="s">
        <v>1863</v>
      </c>
      <c r="N1445" s="141">
        <v>0</v>
      </c>
      <c r="O1445" s="142" t="s">
        <v>3652</v>
      </c>
      <c r="P1445" s="143" t="s">
        <v>3709</v>
      </c>
    </row>
    <row r="1446" spans="1:16" ht="13.5" thickBot="1" x14ac:dyDescent="0.25">
      <c r="A1446" s="131" t="str">
        <f t="shared" si="132"/>
        <v> JAAVSO 38;120 </v>
      </c>
      <c r="B1446" s="16" t="str">
        <f t="shared" si="133"/>
        <v>I</v>
      </c>
      <c r="C1446" s="131">
        <f t="shared" si="134"/>
        <v>55157.573299999996</v>
      </c>
      <c r="D1446" s="12" t="str">
        <f t="shared" si="135"/>
        <v>vis</v>
      </c>
      <c r="E1446" s="139" t="e">
        <f>VLOOKUP(C1446,'Active 1'!C$21:E$973,3,FALSE)</f>
        <v>#N/A</v>
      </c>
      <c r="F1446" s="16" t="s">
        <v>1907</v>
      </c>
      <c r="G1446" s="12" t="str">
        <f t="shared" si="136"/>
        <v>55157.5733</v>
      </c>
      <c r="H1446" s="131">
        <f t="shared" si="137"/>
        <v>5940</v>
      </c>
      <c r="I1446" s="140" t="s">
        <v>3713</v>
      </c>
      <c r="J1446" s="141" t="s">
        <v>3714</v>
      </c>
      <c r="K1446" s="140">
        <v>5940</v>
      </c>
      <c r="L1446" s="140" t="s">
        <v>3715</v>
      </c>
      <c r="M1446" s="141" t="s">
        <v>1863</v>
      </c>
      <c r="N1446" s="141" t="s">
        <v>2845</v>
      </c>
      <c r="O1446" s="142" t="s">
        <v>3899</v>
      </c>
      <c r="P1446" s="142" t="s">
        <v>3716</v>
      </c>
    </row>
    <row r="1447" spans="1:16" ht="13.5" thickBot="1" x14ac:dyDescent="0.25">
      <c r="A1447" s="131" t="str">
        <f t="shared" si="132"/>
        <v>BAVM 220 </v>
      </c>
      <c r="B1447" s="16" t="str">
        <f t="shared" si="133"/>
        <v>II</v>
      </c>
      <c r="C1447" s="131">
        <f t="shared" si="134"/>
        <v>55233.359400000001</v>
      </c>
      <c r="D1447" s="12" t="str">
        <f t="shared" si="135"/>
        <v>vis</v>
      </c>
      <c r="E1447" s="139" t="e">
        <f>VLOOKUP(C1447,'Active 1'!C$21:E$973,3,FALSE)</f>
        <v>#N/A</v>
      </c>
      <c r="F1447" s="16" t="s">
        <v>1907</v>
      </c>
      <c r="G1447" s="12" t="str">
        <f t="shared" si="136"/>
        <v>55233.3594</v>
      </c>
      <c r="H1447" s="131">
        <f t="shared" si="137"/>
        <v>6060.5</v>
      </c>
      <c r="I1447" s="140" t="s">
        <v>3717</v>
      </c>
      <c r="J1447" s="141" t="s">
        <v>3718</v>
      </c>
      <c r="K1447" s="140">
        <v>6060.5</v>
      </c>
      <c r="L1447" s="140" t="s">
        <v>3719</v>
      </c>
      <c r="M1447" s="141" t="s">
        <v>1863</v>
      </c>
      <c r="N1447" s="141" t="s">
        <v>1907</v>
      </c>
      <c r="O1447" s="142" t="s">
        <v>3708</v>
      </c>
      <c r="P1447" s="143" t="s">
        <v>3720</v>
      </c>
    </row>
    <row r="1448" spans="1:16" ht="13.5" thickBot="1" x14ac:dyDescent="0.25">
      <c r="A1448" s="131" t="str">
        <f t="shared" si="132"/>
        <v>IBVS 5980 </v>
      </c>
      <c r="B1448" s="16" t="str">
        <f t="shared" si="133"/>
        <v>II</v>
      </c>
      <c r="C1448" s="131">
        <f t="shared" si="134"/>
        <v>55353.486599999997</v>
      </c>
      <c r="D1448" s="12" t="str">
        <f t="shared" si="135"/>
        <v>vis</v>
      </c>
      <c r="E1448" s="139" t="e">
        <f>VLOOKUP(C1448,'Active 1'!C$21:E$973,3,FALSE)</f>
        <v>#N/A</v>
      </c>
      <c r="F1448" s="16" t="s">
        <v>1907</v>
      </c>
      <c r="G1448" s="12" t="str">
        <f t="shared" si="136"/>
        <v>55353.4866</v>
      </c>
      <c r="H1448" s="131">
        <f t="shared" si="137"/>
        <v>6251.5</v>
      </c>
      <c r="I1448" s="140" t="s">
        <v>3721</v>
      </c>
      <c r="J1448" s="141" t="s">
        <v>3722</v>
      </c>
      <c r="K1448" s="140">
        <v>6251.5</v>
      </c>
      <c r="L1448" s="140" t="s">
        <v>3723</v>
      </c>
      <c r="M1448" s="141" t="s">
        <v>1863</v>
      </c>
      <c r="N1448" s="141" t="s">
        <v>1953</v>
      </c>
      <c r="O1448" s="142" t="s">
        <v>3675</v>
      </c>
      <c r="P1448" s="143" t="s">
        <v>3724</v>
      </c>
    </row>
    <row r="1449" spans="1:16" ht="13.5" thickBot="1" x14ac:dyDescent="0.25">
      <c r="A1449" s="131" t="str">
        <f t="shared" si="132"/>
        <v>IBVS 5980 </v>
      </c>
      <c r="B1449" s="16" t="str">
        <f t="shared" si="133"/>
        <v>I</v>
      </c>
      <c r="C1449" s="131">
        <f t="shared" si="134"/>
        <v>55376.440600000002</v>
      </c>
      <c r="D1449" s="12" t="str">
        <f t="shared" si="135"/>
        <v>vis</v>
      </c>
      <c r="E1449" s="139" t="e">
        <f>VLOOKUP(C1449,'Active 1'!C$21:E$973,3,FALSE)</f>
        <v>#N/A</v>
      </c>
      <c r="F1449" s="16" t="s">
        <v>1907</v>
      </c>
      <c r="G1449" s="12" t="str">
        <f t="shared" si="136"/>
        <v>55376.4406</v>
      </c>
      <c r="H1449" s="131">
        <f t="shared" si="137"/>
        <v>6288</v>
      </c>
      <c r="I1449" s="140" t="s">
        <v>42</v>
      </c>
      <c r="J1449" s="141" t="s">
        <v>43</v>
      </c>
      <c r="K1449" s="140">
        <v>6288</v>
      </c>
      <c r="L1449" s="140" t="s">
        <v>44</v>
      </c>
      <c r="M1449" s="141" t="s">
        <v>1863</v>
      </c>
      <c r="N1449" s="141" t="s">
        <v>1953</v>
      </c>
      <c r="O1449" s="142" t="s">
        <v>3675</v>
      </c>
      <c r="P1449" s="143" t="s">
        <v>3724</v>
      </c>
    </row>
    <row r="1450" spans="1:16" ht="13.5" thickBot="1" x14ac:dyDescent="0.25">
      <c r="A1450" s="131" t="str">
        <f t="shared" si="132"/>
        <v>BAVM 214 </v>
      </c>
      <c r="B1450" s="16" t="str">
        <f t="shared" si="133"/>
        <v>I</v>
      </c>
      <c r="C1450" s="131">
        <f t="shared" si="134"/>
        <v>55381.469499999999</v>
      </c>
      <c r="D1450" s="12" t="str">
        <f t="shared" si="135"/>
        <v>vis</v>
      </c>
      <c r="E1450" s="139" t="e">
        <f>VLOOKUP(C1450,'Active 1'!C$21:E$973,3,FALSE)</f>
        <v>#N/A</v>
      </c>
      <c r="F1450" s="16" t="s">
        <v>1907</v>
      </c>
      <c r="G1450" s="12" t="str">
        <f t="shared" si="136"/>
        <v>55381.4695</v>
      </c>
      <c r="H1450" s="131">
        <f t="shared" si="137"/>
        <v>6296</v>
      </c>
      <c r="I1450" s="140" t="s">
        <v>45</v>
      </c>
      <c r="J1450" s="141" t="s">
        <v>46</v>
      </c>
      <c r="K1450" s="140">
        <v>6296</v>
      </c>
      <c r="L1450" s="140" t="s">
        <v>47</v>
      </c>
      <c r="M1450" s="141" t="s">
        <v>1863</v>
      </c>
      <c r="N1450" s="141" t="s">
        <v>1907</v>
      </c>
      <c r="O1450" s="142" t="s">
        <v>3708</v>
      </c>
      <c r="P1450" s="143" t="s">
        <v>48</v>
      </c>
    </row>
    <row r="1451" spans="1:16" ht="13.5" thickBot="1" x14ac:dyDescent="0.25">
      <c r="A1451" s="131" t="str">
        <f t="shared" si="132"/>
        <v>BAVM 215 </v>
      </c>
      <c r="B1451" s="16" t="str">
        <f t="shared" si="133"/>
        <v>I</v>
      </c>
      <c r="C1451" s="131">
        <f t="shared" si="134"/>
        <v>55386.502099999998</v>
      </c>
      <c r="D1451" s="12" t="str">
        <f t="shared" si="135"/>
        <v>vis</v>
      </c>
      <c r="E1451" s="139" t="e">
        <f>VLOOKUP(C1451,'Active 1'!C$21:E$973,3,FALSE)</f>
        <v>#N/A</v>
      </c>
      <c r="F1451" s="16" t="s">
        <v>1907</v>
      </c>
      <c r="G1451" s="12" t="str">
        <f t="shared" si="136"/>
        <v>55386.5021</v>
      </c>
      <c r="H1451" s="131">
        <f t="shared" si="137"/>
        <v>6304</v>
      </c>
      <c r="I1451" s="140" t="s">
        <v>49</v>
      </c>
      <c r="J1451" s="141" t="s">
        <v>50</v>
      </c>
      <c r="K1451" s="140">
        <v>6304</v>
      </c>
      <c r="L1451" s="140" t="s">
        <v>51</v>
      </c>
      <c r="M1451" s="141" t="s">
        <v>1863</v>
      </c>
      <c r="N1451" s="141">
        <v>0</v>
      </c>
      <c r="O1451" s="142" t="s">
        <v>3652</v>
      </c>
      <c r="P1451" s="143" t="s">
        <v>52</v>
      </c>
    </row>
    <row r="1452" spans="1:16" ht="13.5" thickBot="1" x14ac:dyDescent="0.25">
      <c r="A1452" s="131" t="str">
        <f t="shared" si="132"/>
        <v>VSB 51 </v>
      </c>
      <c r="B1452" s="16" t="str">
        <f t="shared" si="133"/>
        <v>I</v>
      </c>
      <c r="C1452" s="131">
        <f t="shared" si="134"/>
        <v>55402.227599999998</v>
      </c>
      <c r="D1452" s="12" t="str">
        <f t="shared" si="135"/>
        <v>vis</v>
      </c>
      <c r="E1452" s="139" t="e">
        <f>VLOOKUP(C1452,'Active 1'!C$21:E$973,3,FALSE)</f>
        <v>#N/A</v>
      </c>
      <c r="F1452" s="16" t="s">
        <v>1907</v>
      </c>
      <c r="G1452" s="12" t="str">
        <f t="shared" si="136"/>
        <v>55402.2276</v>
      </c>
      <c r="H1452" s="131">
        <f t="shared" si="137"/>
        <v>6329</v>
      </c>
      <c r="I1452" s="140" t="s">
        <v>53</v>
      </c>
      <c r="J1452" s="141" t="s">
        <v>54</v>
      </c>
      <c r="K1452" s="140">
        <v>6329</v>
      </c>
      <c r="L1452" s="140" t="s">
        <v>55</v>
      </c>
      <c r="M1452" s="141" t="s">
        <v>1863</v>
      </c>
      <c r="N1452" s="141" t="s">
        <v>56</v>
      </c>
      <c r="O1452" s="142" t="s">
        <v>3660</v>
      </c>
      <c r="P1452" s="143" t="s">
        <v>57</v>
      </c>
    </row>
    <row r="1453" spans="1:16" ht="13.5" thickBot="1" x14ac:dyDescent="0.25">
      <c r="A1453" s="131" t="str">
        <f t="shared" si="132"/>
        <v>IBVS 5979 </v>
      </c>
      <c r="B1453" s="16" t="str">
        <f t="shared" si="133"/>
        <v>I</v>
      </c>
      <c r="C1453" s="131">
        <f t="shared" si="134"/>
        <v>55432.415800000002</v>
      </c>
      <c r="D1453" s="12" t="str">
        <f t="shared" si="135"/>
        <v>vis</v>
      </c>
      <c r="E1453" s="139" t="e">
        <f>VLOOKUP(C1453,'Active 1'!C$21:E$973,3,FALSE)</f>
        <v>#N/A</v>
      </c>
      <c r="F1453" s="16" t="s">
        <v>1907</v>
      </c>
      <c r="G1453" s="12" t="str">
        <f t="shared" si="136"/>
        <v>55432.4158</v>
      </c>
      <c r="H1453" s="131">
        <f t="shared" si="137"/>
        <v>6377</v>
      </c>
      <c r="I1453" s="140" t="s">
        <v>58</v>
      </c>
      <c r="J1453" s="141" t="s">
        <v>59</v>
      </c>
      <c r="K1453" s="140">
        <v>6377</v>
      </c>
      <c r="L1453" s="140" t="s">
        <v>55</v>
      </c>
      <c r="M1453" s="141" t="s">
        <v>1863</v>
      </c>
      <c r="N1453" s="141" t="s">
        <v>1953</v>
      </c>
      <c r="O1453" s="142" t="s">
        <v>3464</v>
      </c>
      <c r="P1453" s="143" t="s">
        <v>3556</v>
      </c>
    </row>
    <row r="1454" spans="1:16" ht="13.5" thickBot="1" x14ac:dyDescent="0.25">
      <c r="A1454" s="131" t="str">
        <f t="shared" si="132"/>
        <v>VSB 51 </v>
      </c>
      <c r="B1454" s="16" t="str">
        <f t="shared" si="133"/>
        <v>I</v>
      </c>
      <c r="C1454" s="131">
        <f t="shared" si="134"/>
        <v>55473.296600000001</v>
      </c>
      <c r="D1454" s="12" t="str">
        <f t="shared" si="135"/>
        <v>vis</v>
      </c>
      <c r="E1454" s="139" t="e">
        <f>VLOOKUP(C1454,'Active 1'!C$21:E$973,3,FALSE)</f>
        <v>#N/A</v>
      </c>
      <c r="F1454" s="16" t="s">
        <v>1907</v>
      </c>
      <c r="G1454" s="12" t="str">
        <f t="shared" si="136"/>
        <v>55473.2966</v>
      </c>
      <c r="H1454" s="131">
        <f t="shared" si="137"/>
        <v>6442</v>
      </c>
      <c r="I1454" s="140" t="s">
        <v>60</v>
      </c>
      <c r="J1454" s="141" t="s">
        <v>61</v>
      </c>
      <c r="K1454" s="140">
        <v>6442</v>
      </c>
      <c r="L1454" s="140" t="s">
        <v>62</v>
      </c>
      <c r="M1454" s="141" t="s">
        <v>1863</v>
      </c>
      <c r="N1454" s="141" t="s">
        <v>1921</v>
      </c>
      <c r="O1454" s="142" t="s">
        <v>63</v>
      </c>
      <c r="P1454" s="143" t="s">
        <v>57</v>
      </c>
    </row>
    <row r="1455" spans="1:16" ht="13.5" thickBot="1" x14ac:dyDescent="0.25">
      <c r="A1455" s="131" t="str">
        <f t="shared" si="132"/>
        <v>VSB 51 </v>
      </c>
      <c r="B1455" s="16" t="str">
        <f t="shared" si="133"/>
        <v>I</v>
      </c>
      <c r="C1455" s="131">
        <f t="shared" si="134"/>
        <v>55478.327499999999</v>
      </c>
      <c r="D1455" s="12" t="str">
        <f t="shared" si="135"/>
        <v>vis</v>
      </c>
      <c r="E1455" s="139" t="e">
        <f>VLOOKUP(C1455,'Active 1'!C$21:E$973,3,FALSE)</f>
        <v>#N/A</v>
      </c>
      <c r="F1455" s="16" t="s">
        <v>1907</v>
      </c>
      <c r="G1455" s="12" t="str">
        <f t="shared" si="136"/>
        <v>55478.3275</v>
      </c>
      <c r="H1455" s="131">
        <f t="shared" si="137"/>
        <v>6450</v>
      </c>
      <c r="I1455" s="140" t="s">
        <v>64</v>
      </c>
      <c r="J1455" s="141" t="s">
        <v>65</v>
      </c>
      <c r="K1455" s="140">
        <v>6450</v>
      </c>
      <c r="L1455" s="140" t="s">
        <v>3723</v>
      </c>
      <c r="M1455" s="141" t="s">
        <v>1863</v>
      </c>
      <c r="N1455" s="141" t="s">
        <v>1921</v>
      </c>
      <c r="O1455" s="142" t="s">
        <v>63</v>
      </c>
      <c r="P1455" s="143" t="s">
        <v>57</v>
      </c>
    </row>
    <row r="1456" spans="1:16" ht="13.5" thickBot="1" x14ac:dyDescent="0.25">
      <c r="A1456" s="131" t="str">
        <f t="shared" si="132"/>
        <v> JAAVSO 39;177 </v>
      </c>
      <c r="B1456" s="16" t="str">
        <f t="shared" si="133"/>
        <v>I</v>
      </c>
      <c r="C1456" s="131">
        <f t="shared" si="134"/>
        <v>55516.692000000003</v>
      </c>
      <c r="D1456" s="12" t="str">
        <f t="shared" si="135"/>
        <v>vis</v>
      </c>
      <c r="E1456" s="139" t="e">
        <f>VLOOKUP(C1456,'Active 1'!C$21:E$973,3,FALSE)</f>
        <v>#N/A</v>
      </c>
      <c r="F1456" s="16" t="s">
        <v>1907</v>
      </c>
      <c r="G1456" s="12" t="str">
        <f t="shared" si="136"/>
        <v>55516.6920</v>
      </c>
      <c r="H1456" s="131">
        <f t="shared" si="137"/>
        <v>6511</v>
      </c>
      <c r="I1456" s="140" t="s">
        <v>66</v>
      </c>
      <c r="J1456" s="141" t="s">
        <v>67</v>
      </c>
      <c r="K1456" s="140">
        <v>6511</v>
      </c>
      <c r="L1456" s="140" t="s">
        <v>68</v>
      </c>
      <c r="M1456" s="141" t="s">
        <v>1863</v>
      </c>
      <c r="N1456" s="141" t="s">
        <v>1907</v>
      </c>
      <c r="O1456" s="142" t="s">
        <v>69</v>
      </c>
      <c r="P1456" s="142" t="s">
        <v>70</v>
      </c>
    </row>
    <row r="1457" spans="1:16" ht="13.5" thickBot="1" x14ac:dyDescent="0.25">
      <c r="A1457" s="131" t="str">
        <f t="shared" si="132"/>
        <v>VSB 51 </v>
      </c>
      <c r="B1457" s="16" t="str">
        <f t="shared" si="133"/>
        <v>I</v>
      </c>
      <c r="C1457" s="131">
        <f t="shared" si="134"/>
        <v>55528.011299999998</v>
      </c>
      <c r="D1457" s="12" t="str">
        <f t="shared" si="135"/>
        <v>vis</v>
      </c>
      <c r="E1457" s="139" t="e">
        <f>VLOOKUP(C1457,'Active 1'!C$21:E$973,3,FALSE)</f>
        <v>#N/A</v>
      </c>
      <c r="F1457" s="16" t="s">
        <v>1907</v>
      </c>
      <c r="G1457" s="12" t="str">
        <f t="shared" si="136"/>
        <v>55528.0113</v>
      </c>
      <c r="H1457" s="131">
        <f t="shared" si="137"/>
        <v>6529</v>
      </c>
      <c r="I1457" s="140" t="s">
        <v>71</v>
      </c>
      <c r="J1457" s="141" t="s">
        <v>72</v>
      </c>
      <c r="K1457" s="140">
        <v>6529</v>
      </c>
      <c r="L1457" s="140" t="s">
        <v>73</v>
      </c>
      <c r="M1457" s="141" t="s">
        <v>1863</v>
      </c>
      <c r="N1457" s="141" t="s">
        <v>56</v>
      </c>
      <c r="O1457" s="142" t="s">
        <v>3660</v>
      </c>
      <c r="P1457" s="143" t="s">
        <v>57</v>
      </c>
    </row>
    <row r="1458" spans="1:16" ht="13.5" thickBot="1" x14ac:dyDescent="0.25">
      <c r="A1458" s="131" t="str">
        <f t="shared" si="132"/>
        <v>BAVM 220 </v>
      </c>
      <c r="B1458" s="16" t="str">
        <f t="shared" si="133"/>
        <v>II</v>
      </c>
      <c r="C1458" s="131">
        <f t="shared" si="134"/>
        <v>55758.515500000001</v>
      </c>
      <c r="D1458" s="12" t="str">
        <f t="shared" si="135"/>
        <v>vis</v>
      </c>
      <c r="E1458" s="139" t="e">
        <f>VLOOKUP(C1458,'Active 1'!C$21:E$973,3,FALSE)</f>
        <v>#N/A</v>
      </c>
      <c r="F1458" s="16" t="s">
        <v>1907</v>
      </c>
      <c r="G1458" s="12" t="str">
        <f t="shared" si="136"/>
        <v>55758.5155</v>
      </c>
      <c r="H1458" s="131">
        <f t="shared" si="137"/>
        <v>6895.5</v>
      </c>
      <c r="I1458" s="140" t="s">
        <v>74</v>
      </c>
      <c r="J1458" s="141" t="s">
        <v>75</v>
      </c>
      <c r="K1458" s="140">
        <v>6895.5</v>
      </c>
      <c r="L1458" s="140" t="s">
        <v>76</v>
      </c>
      <c r="M1458" s="141" t="s">
        <v>1863</v>
      </c>
      <c r="N1458" s="141"/>
      <c r="O1458" s="142" t="s">
        <v>3652</v>
      </c>
      <c r="P1458" s="143" t="s">
        <v>3720</v>
      </c>
    </row>
    <row r="1459" spans="1:16" ht="13.5" thickBot="1" x14ac:dyDescent="0.25">
      <c r="A1459" s="131" t="str">
        <f t="shared" si="132"/>
        <v>OEJV 0160 </v>
      </c>
      <c r="B1459" s="16" t="str">
        <f t="shared" si="133"/>
        <v>I</v>
      </c>
      <c r="C1459" s="131">
        <f t="shared" si="134"/>
        <v>55817.320350000002</v>
      </c>
      <c r="D1459" s="12" t="str">
        <f t="shared" si="135"/>
        <v>vis</v>
      </c>
      <c r="E1459" s="139" t="e">
        <f>VLOOKUP(C1459,'Active 1'!C$21:E$973,3,FALSE)</f>
        <v>#N/A</v>
      </c>
      <c r="F1459" s="16" t="s">
        <v>1907</v>
      </c>
      <c r="G1459" s="12" t="str">
        <f t="shared" si="136"/>
        <v>55817.32035</v>
      </c>
      <c r="H1459" s="131">
        <f t="shared" si="137"/>
        <v>6989</v>
      </c>
      <c r="I1459" s="140" t="s">
        <v>77</v>
      </c>
      <c r="J1459" s="141" t="s">
        <v>78</v>
      </c>
      <c r="K1459" s="140">
        <v>6989</v>
      </c>
      <c r="L1459" s="140" t="s">
        <v>79</v>
      </c>
      <c r="M1459" s="141" t="s">
        <v>1863</v>
      </c>
      <c r="N1459" s="141" t="s">
        <v>1907</v>
      </c>
      <c r="O1459" s="142" t="s">
        <v>80</v>
      </c>
      <c r="P1459" s="143" t="s">
        <v>81</v>
      </c>
    </row>
    <row r="1460" spans="1:16" ht="13.5" thickBot="1" x14ac:dyDescent="0.25">
      <c r="A1460" s="131" t="str">
        <f t="shared" si="132"/>
        <v>OEJV 0160 </v>
      </c>
      <c r="B1460" s="16" t="str">
        <f t="shared" si="133"/>
        <v>I</v>
      </c>
      <c r="C1460" s="131">
        <f t="shared" si="134"/>
        <v>55817.320350000002</v>
      </c>
      <c r="D1460" s="12" t="str">
        <f t="shared" si="135"/>
        <v>vis</v>
      </c>
      <c r="E1460" s="139" t="e">
        <f>VLOOKUP(C1460,'Active 1'!C$21:E$973,3,FALSE)</f>
        <v>#N/A</v>
      </c>
      <c r="F1460" s="16" t="s">
        <v>1907</v>
      </c>
      <c r="G1460" s="12" t="str">
        <f t="shared" si="136"/>
        <v>55817.32035</v>
      </c>
      <c r="H1460" s="131">
        <f t="shared" si="137"/>
        <v>6989</v>
      </c>
      <c r="I1460" s="140" t="s">
        <v>77</v>
      </c>
      <c r="J1460" s="141" t="s">
        <v>78</v>
      </c>
      <c r="K1460" s="140">
        <v>6989</v>
      </c>
      <c r="L1460" s="140" t="s">
        <v>79</v>
      </c>
      <c r="M1460" s="141" t="s">
        <v>1863</v>
      </c>
      <c r="N1460" s="141" t="s">
        <v>1953</v>
      </c>
      <c r="O1460" s="142" t="s">
        <v>80</v>
      </c>
      <c r="P1460" s="143" t="s">
        <v>81</v>
      </c>
    </row>
    <row r="1461" spans="1:16" ht="13.5" thickBot="1" x14ac:dyDescent="0.25">
      <c r="A1461" s="131" t="str">
        <f t="shared" si="132"/>
        <v>OEJV 0160 </v>
      </c>
      <c r="B1461" s="16" t="str">
        <f t="shared" si="133"/>
        <v>I</v>
      </c>
      <c r="C1461" s="131">
        <f t="shared" si="134"/>
        <v>55817.320350000002</v>
      </c>
      <c r="D1461" s="12" t="str">
        <f t="shared" si="135"/>
        <v>vis</v>
      </c>
      <c r="E1461" s="139" t="e">
        <f>VLOOKUP(C1461,'Active 1'!C$21:E$973,3,FALSE)</f>
        <v>#N/A</v>
      </c>
      <c r="F1461" s="16" t="s">
        <v>1907</v>
      </c>
      <c r="G1461" s="12" t="str">
        <f t="shared" si="136"/>
        <v>55817.32035</v>
      </c>
      <c r="H1461" s="131">
        <f t="shared" si="137"/>
        <v>6989</v>
      </c>
      <c r="I1461" s="140" t="s">
        <v>77</v>
      </c>
      <c r="J1461" s="141" t="s">
        <v>78</v>
      </c>
      <c r="K1461" s="140">
        <v>6989</v>
      </c>
      <c r="L1461" s="140" t="s">
        <v>79</v>
      </c>
      <c r="M1461" s="141" t="s">
        <v>1863</v>
      </c>
      <c r="N1461" s="141" t="s">
        <v>1993</v>
      </c>
      <c r="O1461" s="142" t="s">
        <v>80</v>
      </c>
      <c r="P1461" s="143" t="s">
        <v>81</v>
      </c>
    </row>
    <row r="1462" spans="1:16" ht="13.5" thickBot="1" x14ac:dyDescent="0.25">
      <c r="A1462" s="131" t="str">
        <f t="shared" si="132"/>
        <v>OEJV 0160 </v>
      </c>
      <c r="B1462" s="16" t="str">
        <f t="shared" si="133"/>
        <v>I</v>
      </c>
      <c r="C1462" s="131">
        <f t="shared" si="134"/>
        <v>55817.320350000002</v>
      </c>
      <c r="D1462" s="12" t="str">
        <f t="shared" si="135"/>
        <v>vis</v>
      </c>
      <c r="E1462" s="139" t="e">
        <f>VLOOKUP(C1462,'Active 1'!C$21:E$973,3,FALSE)</f>
        <v>#N/A</v>
      </c>
      <c r="F1462" s="16" t="s">
        <v>1907</v>
      </c>
      <c r="G1462" s="12" t="str">
        <f t="shared" si="136"/>
        <v>55817.32035</v>
      </c>
      <c r="H1462" s="131">
        <f t="shared" si="137"/>
        <v>6989</v>
      </c>
      <c r="I1462" s="140" t="s">
        <v>77</v>
      </c>
      <c r="J1462" s="141" t="s">
        <v>78</v>
      </c>
      <c r="K1462" s="140">
        <v>6989</v>
      </c>
      <c r="L1462" s="140" t="s">
        <v>79</v>
      </c>
      <c r="M1462" s="141" t="s">
        <v>1863</v>
      </c>
      <c r="N1462" s="141" t="s">
        <v>2232</v>
      </c>
      <c r="O1462" s="142" t="s">
        <v>80</v>
      </c>
      <c r="P1462" s="143" t="s">
        <v>81</v>
      </c>
    </row>
    <row r="1463" spans="1:16" ht="13.5" thickBot="1" x14ac:dyDescent="0.25">
      <c r="A1463" s="131" t="str">
        <f t="shared" si="132"/>
        <v>VSB 53 </v>
      </c>
      <c r="B1463" s="16" t="str">
        <f t="shared" si="133"/>
        <v>I</v>
      </c>
      <c r="C1463" s="131">
        <f t="shared" si="134"/>
        <v>55828.011100000003</v>
      </c>
      <c r="D1463" s="12" t="str">
        <f t="shared" si="135"/>
        <v>vis</v>
      </c>
      <c r="E1463" s="139" t="e">
        <f>VLOOKUP(C1463,'Active 1'!C$21:E$973,3,FALSE)</f>
        <v>#N/A</v>
      </c>
      <c r="F1463" s="16" t="s">
        <v>1907</v>
      </c>
      <c r="G1463" s="12" t="str">
        <f t="shared" si="136"/>
        <v>55828.0111</v>
      </c>
      <c r="H1463" s="131">
        <f t="shared" si="137"/>
        <v>7006</v>
      </c>
      <c r="I1463" s="140" t="s">
        <v>3767</v>
      </c>
      <c r="J1463" s="141" t="s">
        <v>3768</v>
      </c>
      <c r="K1463" s="140">
        <v>7006</v>
      </c>
      <c r="L1463" s="140" t="s">
        <v>3769</v>
      </c>
      <c r="M1463" s="141" t="s">
        <v>1863</v>
      </c>
      <c r="N1463" s="141" t="s">
        <v>56</v>
      </c>
      <c r="O1463" s="142" t="s">
        <v>3660</v>
      </c>
      <c r="P1463" s="143" t="s">
        <v>3770</v>
      </c>
    </row>
    <row r="1464" spans="1:16" ht="13.5" thickBot="1" x14ac:dyDescent="0.25">
      <c r="A1464" s="131" t="str">
        <f t="shared" si="132"/>
        <v> JAAVSO 40;975 </v>
      </c>
      <c r="B1464" s="16" t="str">
        <f t="shared" si="133"/>
        <v>I</v>
      </c>
      <c r="C1464" s="131">
        <f t="shared" si="134"/>
        <v>55850.6541</v>
      </c>
      <c r="D1464" s="12" t="str">
        <f t="shared" si="135"/>
        <v>vis</v>
      </c>
      <c r="E1464" s="139" t="e">
        <f>VLOOKUP(C1464,'Active 1'!C$21:E$973,3,FALSE)</f>
        <v>#N/A</v>
      </c>
      <c r="F1464" s="16" t="s">
        <v>1907</v>
      </c>
      <c r="G1464" s="12" t="str">
        <f t="shared" si="136"/>
        <v>55850.6541</v>
      </c>
      <c r="H1464" s="131">
        <f t="shared" si="137"/>
        <v>7042</v>
      </c>
      <c r="I1464" s="140" t="s">
        <v>3771</v>
      </c>
      <c r="J1464" s="141" t="s">
        <v>3772</v>
      </c>
      <c r="K1464" s="140">
        <v>7042</v>
      </c>
      <c r="L1464" s="140" t="s">
        <v>3773</v>
      </c>
      <c r="M1464" s="141" t="s">
        <v>1863</v>
      </c>
      <c r="N1464" s="141" t="s">
        <v>1907</v>
      </c>
      <c r="O1464" s="142" t="s">
        <v>3774</v>
      </c>
      <c r="P1464" s="142" t="s">
        <v>3775</v>
      </c>
    </row>
    <row r="1465" spans="1:16" ht="13.5" thickBot="1" x14ac:dyDescent="0.25">
      <c r="A1465" s="131" t="str">
        <f t="shared" si="132"/>
        <v> JAAVSO 41;122 </v>
      </c>
      <c r="B1465" s="16" t="str">
        <f t="shared" si="133"/>
        <v>I</v>
      </c>
      <c r="C1465" s="131">
        <f t="shared" si="134"/>
        <v>55889.646500000003</v>
      </c>
      <c r="D1465" s="12" t="str">
        <f t="shared" si="135"/>
        <v>vis</v>
      </c>
      <c r="E1465" s="139" t="e">
        <f>VLOOKUP(C1465,'Active 1'!C$21:E$973,3,FALSE)</f>
        <v>#N/A</v>
      </c>
      <c r="F1465" s="16" t="s">
        <v>1907</v>
      </c>
      <c r="G1465" s="12" t="str">
        <f t="shared" si="136"/>
        <v>55889.6465</v>
      </c>
      <c r="H1465" s="131">
        <f t="shared" si="137"/>
        <v>7104</v>
      </c>
      <c r="I1465" s="140" t="s">
        <v>3776</v>
      </c>
      <c r="J1465" s="141" t="s">
        <v>3777</v>
      </c>
      <c r="K1465" s="140">
        <v>7104</v>
      </c>
      <c r="L1465" s="140" t="s">
        <v>3778</v>
      </c>
      <c r="M1465" s="141" t="s">
        <v>1863</v>
      </c>
      <c r="N1465" s="141" t="s">
        <v>1907</v>
      </c>
      <c r="O1465" s="142" t="s">
        <v>3779</v>
      </c>
      <c r="P1465" s="142" t="s">
        <v>3625</v>
      </c>
    </row>
    <row r="1466" spans="1:16" ht="13.5" thickBot="1" x14ac:dyDescent="0.25">
      <c r="A1466" s="131" t="str">
        <f t="shared" si="132"/>
        <v>IBVS 6044 </v>
      </c>
      <c r="B1466" s="16" t="str">
        <f t="shared" si="133"/>
        <v>II</v>
      </c>
      <c r="C1466" s="131">
        <f t="shared" si="134"/>
        <v>56167.313999999998</v>
      </c>
      <c r="D1466" s="12" t="str">
        <f t="shared" si="135"/>
        <v>vis</v>
      </c>
      <c r="E1466" s="139" t="e">
        <f>VLOOKUP(C1466,'Active 1'!C$21:E$973,3,FALSE)</f>
        <v>#N/A</v>
      </c>
      <c r="F1466" s="16" t="s">
        <v>1907</v>
      </c>
      <c r="G1466" s="12" t="str">
        <f t="shared" si="136"/>
        <v>56167.3140</v>
      </c>
      <c r="H1466" s="131">
        <f t="shared" si="137"/>
        <v>7545.5</v>
      </c>
      <c r="I1466" s="140" t="s">
        <v>3780</v>
      </c>
      <c r="J1466" s="141" t="s">
        <v>3781</v>
      </c>
      <c r="K1466" s="140">
        <v>7545.5</v>
      </c>
      <c r="L1466" s="140" t="s">
        <v>3782</v>
      </c>
      <c r="M1466" s="141" t="s">
        <v>1863</v>
      </c>
      <c r="N1466" s="141" t="s">
        <v>1953</v>
      </c>
      <c r="O1466" s="142" t="s">
        <v>3675</v>
      </c>
      <c r="P1466" s="143" t="s">
        <v>3783</v>
      </c>
    </row>
    <row r="1467" spans="1:16" ht="13.5" thickBot="1" x14ac:dyDescent="0.25">
      <c r="A1467" s="131" t="str">
        <f t="shared" si="132"/>
        <v>IBVS 6044 </v>
      </c>
      <c r="B1467" s="16" t="str">
        <f t="shared" si="133"/>
        <v>II</v>
      </c>
      <c r="C1467" s="131">
        <f t="shared" si="134"/>
        <v>56180.527000000002</v>
      </c>
      <c r="D1467" s="12" t="str">
        <f t="shared" si="135"/>
        <v>vis</v>
      </c>
      <c r="E1467" s="139" t="e">
        <f>VLOOKUP(C1467,'Active 1'!C$21:E$973,3,FALSE)</f>
        <v>#N/A</v>
      </c>
      <c r="F1467" s="16" t="s">
        <v>1907</v>
      </c>
      <c r="G1467" s="12" t="str">
        <f t="shared" si="136"/>
        <v>56180.5270</v>
      </c>
      <c r="H1467" s="131">
        <f t="shared" si="137"/>
        <v>7566.5</v>
      </c>
      <c r="I1467" s="140" t="s">
        <v>3784</v>
      </c>
      <c r="J1467" s="141" t="s">
        <v>3785</v>
      </c>
      <c r="K1467" s="140">
        <v>7566.5</v>
      </c>
      <c r="L1467" s="140" t="s">
        <v>3786</v>
      </c>
      <c r="M1467" s="141" t="s">
        <v>1863</v>
      </c>
      <c r="N1467" s="141" t="s">
        <v>1953</v>
      </c>
      <c r="O1467" s="142" t="s">
        <v>3675</v>
      </c>
      <c r="P1467" s="143" t="s">
        <v>3783</v>
      </c>
    </row>
    <row r="1468" spans="1:16" ht="13.5" thickBot="1" x14ac:dyDescent="0.25">
      <c r="A1468" s="131" t="str">
        <f t="shared" si="132"/>
        <v>BAVM 231 </v>
      </c>
      <c r="B1468" s="16" t="str">
        <f t="shared" si="133"/>
        <v>I</v>
      </c>
      <c r="C1468" s="131">
        <f t="shared" si="134"/>
        <v>56188.387799999997</v>
      </c>
      <c r="D1468" s="12" t="str">
        <f t="shared" si="135"/>
        <v>vis</v>
      </c>
      <c r="E1468" s="139" t="e">
        <f>VLOOKUP(C1468,'Active 1'!C$21:E$973,3,FALSE)</f>
        <v>#N/A</v>
      </c>
      <c r="F1468" s="16" t="s">
        <v>1907</v>
      </c>
      <c r="G1468" s="12" t="str">
        <f t="shared" si="136"/>
        <v>56188.3878</v>
      </c>
      <c r="H1468" s="131">
        <f t="shared" si="137"/>
        <v>7579</v>
      </c>
      <c r="I1468" s="140" t="s">
        <v>3787</v>
      </c>
      <c r="J1468" s="141" t="s">
        <v>3788</v>
      </c>
      <c r="K1468" s="140">
        <v>7579</v>
      </c>
      <c r="L1468" s="140" t="s">
        <v>3789</v>
      </c>
      <c r="M1468" s="141" t="s">
        <v>1863</v>
      </c>
      <c r="N1468" s="141" t="s">
        <v>3355</v>
      </c>
      <c r="O1468" s="142" t="s">
        <v>3652</v>
      </c>
      <c r="P1468" s="143" t="s">
        <v>3790</v>
      </c>
    </row>
    <row r="1469" spans="1:16" ht="13.5" thickBot="1" x14ac:dyDescent="0.25">
      <c r="A1469" s="131" t="str">
        <f t="shared" si="132"/>
        <v>VSB 55 </v>
      </c>
      <c r="B1469" s="16" t="str">
        <f t="shared" si="133"/>
        <v>I</v>
      </c>
      <c r="C1469" s="131">
        <f t="shared" si="134"/>
        <v>56221.095000000001</v>
      </c>
      <c r="D1469" s="12" t="str">
        <f t="shared" si="135"/>
        <v>vis</v>
      </c>
      <c r="E1469" s="139" t="e">
        <f>VLOOKUP(C1469,'Active 1'!C$21:E$973,3,FALSE)</f>
        <v>#N/A</v>
      </c>
      <c r="F1469" s="16" t="s">
        <v>1907</v>
      </c>
      <c r="G1469" s="12" t="str">
        <f t="shared" si="136"/>
        <v>56221.0950</v>
      </c>
      <c r="H1469" s="131">
        <f t="shared" si="137"/>
        <v>7631</v>
      </c>
      <c r="I1469" s="140" t="s">
        <v>3791</v>
      </c>
      <c r="J1469" s="141" t="s">
        <v>107</v>
      </c>
      <c r="K1469" s="140">
        <v>7631</v>
      </c>
      <c r="L1469" s="140" t="s">
        <v>108</v>
      </c>
      <c r="M1469" s="141" t="s">
        <v>1863</v>
      </c>
      <c r="N1469" s="141" t="s">
        <v>56</v>
      </c>
      <c r="O1469" s="142" t="s">
        <v>3660</v>
      </c>
      <c r="P1469" s="143" t="s">
        <v>109</v>
      </c>
    </row>
    <row r="1470" spans="1:16" ht="13.5" thickBot="1" x14ac:dyDescent="0.25">
      <c r="A1470" s="131" t="str">
        <f t="shared" si="132"/>
        <v>IBVS 6042 </v>
      </c>
      <c r="B1470" s="16" t="str">
        <f t="shared" si="133"/>
        <v>I</v>
      </c>
      <c r="C1470" s="131">
        <f t="shared" si="134"/>
        <v>56226.751799999998</v>
      </c>
      <c r="D1470" s="12" t="str">
        <f t="shared" si="135"/>
        <v>vis</v>
      </c>
      <c r="E1470" s="139" t="e">
        <f>VLOOKUP(C1470,'Active 1'!C$21:E$973,3,FALSE)</f>
        <v>#N/A</v>
      </c>
      <c r="F1470" s="16" t="s">
        <v>1907</v>
      </c>
      <c r="G1470" s="12" t="str">
        <f t="shared" si="136"/>
        <v>56226.7518</v>
      </c>
      <c r="H1470" s="131">
        <f t="shared" si="137"/>
        <v>7640</v>
      </c>
      <c r="I1470" s="140" t="s">
        <v>110</v>
      </c>
      <c r="J1470" s="141" t="s">
        <v>111</v>
      </c>
      <c r="K1470" s="140">
        <v>7640</v>
      </c>
      <c r="L1470" s="140" t="s">
        <v>112</v>
      </c>
      <c r="M1470" s="141" t="s">
        <v>1863</v>
      </c>
      <c r="N1470" s="141" t="s">
        <v>1907</v>
      </c>
      <c r="O1470" s="142" t="s">
        <v>473</v>
      </c>
      <c r="P1470" s="143" t="s">
        <v>113</v>
      </c>
    </row>
    <row r="1471" spans="1:16" ht="13.5" thickBot="1" x14ac:dyDescent="0.25">
      <c r="A1471" s="131" t="str">
        <f t="shared" si="132"/>
        <v>VSB 55 </v>
      </c>
      <c r="B1471" s="16" t="str">
        <f t="shared" si="133"/>
        <v>I</v>
      </c>
      <c r="C1471" s="131">
        <f t="shared" si="134"/>
        <v>56235.563999999998</v>
      </c>
      <c r="D1471" s="12" t="str">
        <f t="shared" si="135"/>
        <v>vis</v>
      </c>
      <c r="E1471" s="139" t="e">
        <f>VLOOKUP(C1471,'Active 1'!C$21:E$973,3,FALSE)</f>
        <v>#N/A</v>
      </c>
      <c r="F1471" s="16" t="s">
        <v>1907</v>
      </c>
      <c r="G1471" s="12" t="str">
        <f t="shared" si="136"/>
        <v>56235.564</v>
      </c>
      <c r="H1471" s="131">
        <f t="shared" si="137"/>
        <v>7654</v>
      </c>
      <c r="I1471" s="140" t="s">
        <v>114</v>
      </c>
      <c r="J1471" s="141" t="s">
        <v>115</v>
      </c>
      <c r="K1471" s="140">
        <v>7654</v>
      </c>
      <c r="L1471" s="140" t="s">
        <v>116</v>
      </c>
      <c r="M1471" s="141" t="s">
        <v>2324</v>
      </c>
      <c r="N1471" s="141"/>
      <c r="O1471" s="142" t="s">
        <v>1683</v>
      </c>
      <c r="P1471" s="143" t="s">
        <v>109</v>
      </c>
    </row>
    <row r="1472" spans="1:16" ht="13.5" thickBot="1" x14ac:dyDescent="0.25">
      <c r="A1472" s="131" t="str">
        <f t="shared" si="132"/>
        <v>OEJV 0160 </v>
      </c>
      <c r="B1472" s="16" t="str">
        <f t="shared" si="133"/>
        <v>I</v>
      </c>
      <c r="C1472" s="131">
        <f t="shared" si="134"/>
        <v>56464.48833</v>
      </c>
      <c r="D1472" s="12" t="str">
        <f t="shared" si="135"/>
        <v>vis</v>
      </c>
      <c r="E1472" s="139" t="e">
        <f>VLOOKUP(C1472,'Active 1'!C$21:E$973,3,FALSE)</f>
        <v>#N/A</v>
      </c>
      <c r="F1472" s="16" t="s">
        <v>1907</v>
      </c>
      <c r="G1472" s="12" t="str">
        <f t="shared" si="136"/>
        <v>56464.48833</v>
      </c>
      <c r="H1472" s="131">
        <f t="shared" si="137"/>
        <v>8018</v>
      </c>
      <c r="I1472" s="140" t="s">
        <v>117</v>
      </c>
      <c r="J1472" s="141" t="s">
        <v>118</v>
      </c>
      <c r="K1472" s="140">
        <v>8018</v>
      </c>
      <c r="L1472" s="140" t="s">
        <v>119</v>
      </c>
      <c r="M1472" s="141" t="s">
        <v>1863</v>
      </c>
      <c r="N1472" s="141" t="s">
        <v>1907</v>
      </c>
      <c r="O1472" s="142" t="s">
        <v>120</v>
      </c>
      <c r="P1472" s="143" t="s">
        <v>81</v>
      </c>
    </row>
    <row r="1473" spans="1:16" ht="13.5" thickBot="1" x14ac:dyDescent="0.25">
      <c r="A1473" s="131" t="str">
        <f t="shared" si="132"/>
        <v>IBVS 6125 </v>
      </c>
      <c r="B1473" s="16" t="str">
        <f t="shared" si="133"/>
        <v>I</v>
      </c>
      <c r="C1473" s="131">
        <f t="shared" si="134"/>
        <v>56515.430999999997</v>
      </c>
      <c r="D1473" s="12" t="str">
        <f t="shared" si="135"/>
        <v>vis</v>
      </c>
      <c r="E1473" s="139" t="e">
        <f>VLOOKUP(C1473,'Active 1'!C$21:E$973,3,FALSE)</f>
        <v>#N/A</v>
      </c>
      <c r="F1473" s="16" t="s">
        <v>1907</v>
      </c>
      <c r="G1473" s="12" t="str">
        <f t="shared" si="136"/>
        <v>56515.4310</v>
      </c>
      <c r="H1473" s="131">
        <f t="shared" si="137"/>
        <v>8099</v>
      </c>
      <c r="I1473" s="140" t="s">
        <v>121</v>
      </c>
      <c r="J1473" s="141" t="s">
        <v>122</v>
      </c>
      <c r="K1473" s="140">
        <v>8099</v>
      </c>
      <c r="L1473" s="140" t="s">
        <v>123</v>
      </c>
      <c r="M1473" s="141" t="s">
        <v>1863</v>
      </c>
      <c r="N1473" s="141" t="s">
        <v>124</v>
      </c>
      <c r="O1473" s="142" t="s">
        <v>125</v>
      </c>
      <c r="P1473" s="143" t="s">
        <v>126</v>
      </c>
    </row>
    <row r="1474" spans="1:16" ht="13.5" thickBot="1" x14ac:dyDescent="0.25">
      <c r="A1474" s="131" t="str">
        <f t="shared" si="132"/>
        <v>OEJV 0160 </v>
      </c>
      <c r="B1474" s="16" t="str">
        <f t="shared" si="133"/>
        <v>I</v>
      </c>
      <c r="C1474" s="131">
        <f t="shared" si="134"/>
        <v>56520.463459999999</v>
      </c>
      <c r="D1474" s="12" t="str">
        <f t="shared" si="135"/>
        <v>vis</v>
      </c>
      <c r="E1474" s="139" t="e">
        <f>VLOOKUP(C1474,'Active 1'!C$21:E$973,3,FALSE)</f>
        <v>#N/A</v>
      </c>
      <c r="F1474" s="16" t="s">
        <v>1907</v>
      </c>
      <c r="G1474" s="12" t="str">
        <f t="shared" si="136"/>
        <v>56520.46346</v>
      </c>
      <c r="H1474" s="131">
        <f t="shared" si="137"/>
        <v>8107</v>
      </c>
      <c r="I1474" s="140" t="s">
        <v>127</v>
      </c>
      <c r="J1474" s="141" t="s">
        <v>128</v>
      </c>
      <c r="K1474" s="140">
        <v>8107</v>
      </c>
      <c r="L1474" s="140" t="s">
        <v>129</v>
      </c>
      <c r="M1474" s="141" t="s">
        <v>2324</v>
      </c>
      <c r="N1474" s="141"/>
      <c r="O1474" s="142" t="s">
        <v>130</v>
      </c>
      <c r="P1474" s="143" t="s">
        <v>81</v>
      </c>
    </row>
    <row r="1475" spans="1:16" ht="13.5" thickBot="1" x14ac:dyDescent="0.25">
      <c r="A1475" s="131" t="str">
        <f t="shared" si="132"/>
        <v> JAAVSO 41;328 </v>
      </c>
      <c r="B1475" s="16" t="str">
        <f t="shared" si="133"/>
        <v>I</v>
      </c>
      <c r="C1475" s="131">
        <f t="shared" si="134"/>
        <v>56528.638800000001</v>
      </c>
      <c r="D1475" s="12" t="str">
        <f t="shared" si="135"/>
        <v>vis</v>
      </c>
      <c r="E1475" s="139" t="e">
        <f>VLOOKUP(C1475,'Active 1'!C$21:E$973,3,FALSE)</f>
        <v>#N/A</v>
      </c>
      <c r="F1475" s="16" t="s">
        <v>1907</v>
      </c>
      <c r="G1475" s="12" t="str">
        <f t="shared" si="136"/>
        <v>56528.6388</v>
      </c>
      <c r="H1475" s="131">
        <f t="shared" si="137"/>
        <v>8120</v>
      </c>
      <c r="I1475" s="140" t="s">
        <v>131</v>
      </c>
      <c r="J1475" s="141" t="s">
        <v>3818</v>
      </c>
      <c r="K1475" s="140">
        <v>8120</v>
      </c>
      <c r="L1475" s="140" t="s">
        <v>3819</v>
      </c>
      <c r="M1475" s="141" t="s">
        <v>1863</v>
      </c>
      <c r="N1475" s="141" t="s">
        <v>1907</v>
      </c>
      <c r="O1475" s="142" t="s">
        <v>3899</v>
      </c>
      <c r="P1475" s="142" t="s">
        <v>3820</v>
      </c>
    </row>
    <row r="1476" spans="1:16" ht="13.5" thickBot="1" x14ac:dyDescent="0.25">
      <c r="A1476" s="131" t="str">
        <f t="shared" si="132"/>
        <v> JAAVSO 42;426 </v>
      </c>
      <c r="B1476" s="16" t="str">
        <f t="shared" si="133"/>
        <v>I</v>
      </c>
      <c r="C1476" s="131">
        <f t="shared" si="134"/>
        <v>56579.582499999997</v>
      </c>
      <c r="D1476" s="12" t="str">
        <f t="shared" si="135"/>
        <v>vis</v>
      </c>
      <c r="E1476" s="139" t="e">
        <f>VLOOKUP(C1476,'Active 1'!C$21:E$973,3,FALSE)</f>
        <v>#N/A</v>
      </c>
      <c r="F1476" s="16" t="s">
        <v>1907</v>
      </c>
      <c r="G1476" s="12" t="str">
        <f t="shared" si="136"/>
        <v>56579.5825</v>
      </c>
      <c r="H1476" s="131">
        <f t="shared" si="137"/>
        <v>8201</v>
      </c>
      <c r="I1476" s="140" t="s">
        <v>3821</v>
      </c>
      <c r="J1476" s="141" t="s">
        <v>3822</v>
      </c>
      <c r="K1476" s="140">
        <v>8201</v>
      </c>
      <c r="L1476" s="140" t="s">
        <v>3823</v>
      </c>
      <c r="M1476" s="141" t="s">
        <v>1863</v>
      </c>
      <c r="N1476" s="141" t="s">
        <v>1907</v>
      </c>
      <c r="O1476" s="142" t="s">
        <v>3899</v>
      </c>
      <c r="P1476" s="142" t="s">
        <v>3824</v>
      </c>
    </row>
    <row r="1477" spans="1:16" ht="13.5" thickBot="1" x14ac:dyDescent="0.25">
      <c r="A1477" s="131" t="str">
        <f t="shared" si="132"/>
        <v>BAVM 234 </v>
      </c>
      <c r="B1477" s="16" t="str">
        <f t="shared" si="133"/>
        <v>II</v>
      </c>
      <c r="C1477" s="131">
        <f t="shared" si="134"/>
        <v>56584.299500000001</v>
      </c>
      <c r="D1477" s="12" t="str">
        <f t="shared" si="135"/>
        <v>vis</v>
      </c>
      <c r="E1477" s="139" t="e">
        <f>VLOOKUP(C1477,'Active 1'!C$21:E$973,3,FALSE)</f>
        <v>#N/A</v>
      </c>
      <c r="F1477" s="16" t="s">
        <v>1907</v>
      </c>
      <c r="G1477" s="12" t="str">
        <f t="shared" si="136"/>
        <v>56584.2995</v>
      </c>
      <c r="H1477" s="131">
        <f t="shared" si="137"/>
        <v>8208.5</v>
      </c>
      <c r="I1477" s="140" t="s">
        <v>3825</v>
      </c>
      <c r="J1477" s="141" t="s">
        <v>3826</v>
      </c>
      <c r="K1477" s="140">
        <v>8208.5</v>
      </c>
      <c r="L1477" s="140" t="s">
        <v>3823</v>
      </c>
      <c r="M1477" s="141" t="s">
        <v>1863</v>
      </c>
      <c r="N1477" s="141" t="s">
        <v>3355</v>
      </c>
      <c r="O1477" s="142" t="s">
        <v>3652</v>
      </c>
      <c r="P1477" s="143" t="s">
        <v>3827</v>
      </c>
    </row>
    <row r="1478" spans="1:16" ht="13.5" thickBot="1" x14ac:dyDescent="0.25">
      <c r="A1478" s="131" t="str">
        <f t="shared" si="132"/>
        <v>IBVS 6125 </v>
      </c>
      <c r="B1478" s="16" t="str">
        <f t="shared" si="133"/>
        <v>I</v>
      </c>
      <c r="C1478" s="131">
        <f t="shared" si="134"/>
        <v>56617.317300000002</v>
      </c>
      <c r="D1478" s="12" t="str">
        <f t="shared" si="135"/>
        <v>vis</v>
      </c>
      <c r="E1478" s="139" t="e">
        <f>VLOOKUP(C1478,'Active 1'!C$21:E$973,3,FALSE)</f>
        <v>#N/A</v>
      </c>
      <c r="F1478" s="16" t="s">
        <v>1907</v>
      </c>
      <c r="G1478" s="12" t="str">
        <f t="shared" si="136"/>
        <v>56617.3173</v>
      </c>
      <c r="H1478" s="131">
        <f t="shared" si="137"/>
        <v>8261</v>
      </c>
      <c r="I1478" s="140" t="s">
        <v>3828</v>
      </c>
      <c r="J1478" s="141" t="s">
        <v>3829</v>
      </c>
      <c r="K1478" s="140">
        <v>8261</v>
      </c>
      <c r="L1478" s="140" t="s">
        <v>3830</v>
      </c>
      <c r="M1478" s="141" t="s">
        <v>1863</v>
      </c>
      <c r="N1478" s="141" t="s">
        <v>124</v>
      </c>
      <c r="O1478" s="142" t="s">
        <v>3831</v>
      </c>
      <c r="P1478" s="143" t="s">
        <v>126</v>
      </c>
    </row>
    <row r="1479" spans="1:16" ht="13.5" thickBot="1" x14ac:dyDescent="0.25">
      <c r="A1479" s="131" t="str">
        <f t="shared" si="132"/>
        <v> JAAVSO</v>
      </c>
      <c r="B1479" s="16" t="str">
        <f t="shared" si="133"/>
        <v>I</v>
      </c>
      <c r="C1479" s="131">
        <f t="shared" si="134"/>
        <v>56872.663</v>
      </c>
      <c r="D1479" s="12" t="str">
        <f t="shared" si="135"/>
        <v>vis</v>
      </c>
      <c r="E1479" s="139" t="e">
        <f>VLOOKUP(C1479,'Active 1'!C$21:E$973,3,FALSE)</f>
        <v>#N/A</v>
      </c>
      <c r="F1479" s="16" t="s">
        <v>1907</v>
      </c>
      <c r="G1479" s="12" t="str">
        <f t="shared" si="136"/>
        <v>56872.6630</v>
      </c>
      <c r="H1479" s="131">
        <f t="shared" si="137"/>
        <v>8667</v>
      </c>
      <c r="I1479" s="140" t="s">
        <v>3832</v>
      </c>
      <c r="J1479" s="141" t="s">
        <v>3833</v>
      </c>
      <c r="K1479" s="140">
        <v>8667</v>
      </c>
      <c r="L1479" s="140" t="s">
        <v>3834</v>
      </c>
      <c r="M1479" s="141" t="s">
        <v>1863</v>
      </c>
      <c r="N1479" s="141" t="s">
        <v>1907</v>
      </c>
      <c r="O1479" s="142" t="s">
        <v>3899</v>
      </c>
      <c r="P1479" s="142" t="s">
        <v>3835</v>
      </c>
    </row>
  </sheetData>
  <phoneticPr fontId="8" type="noConversion"/>
  <hyperlinks>
    <hyperlink ref="A3" r:id="rId1" xr:uid="{00000000-0004-0000-0300-000000000000}"/>
    <hyperlink ref="P931" r:id="rId2" display="http://www.bav-astro.de/sfs/BAVM_link.php?BAVMnr=12" xr:uid="{00000000-0004-0000-0300-000001000000}"/>
    <hyperlink ref="P932" r:id="rId3" display="http://www.bav-astro.de/sfs/BAVM_link.php?BAVMnr=12" xr:uid="{00000000-0004-0000-0300-000002000000}"/>
    <hyperlink ref="P935" r:id="rId4" display="http://www.bav-astro.de/sfs/BAVM_link.php?BAVMnr=12" xr:uid="{00000000-0004-0000-0300-000003000000}"/>
    <hyperlink ref="P936" r:id="rId5" display="http://www.bav-astro.de/sfs/BAVM_link.php?BAVMnr=12" xr:uid="{00000000-0004-0000-0300-000004000000}"/>
    <hyperlink ref="P939" r:id="rId6" display="http://www.bav-astro.de/sfs/BAVM_link.php?BAVMnr=12" xr:uid="{00000000-0004-0000-0300-000005000000}"/>
    <hyperlink ref="P941" r:id="rId7" display="http://www.bav-astro.de/sfs/BAVM_link.php?BAVMnr=12" xr:uid="{00000000-0004-0000-0300-000006000000}"/>
    <hyperlink ref="P942" r:id="rId8" display="http://www.bav-astro.de/sfs/BAVM_link.php?BAVMnr=12" xr:uid="{00000000-0004-0000-0300-000007000000}"/>
    <hyperlink ref="P943" r:id="rId9" display="http://www.bav-astro.de/sfs/BAVM_link.php?BAVMnr=12" xr:uid="{00000000-0004-0000-0300-000008000000}"/>
    <hyperlink ref="P944" r:id="rId10" display="http://www.bav-astro.de/sfs/BAVM_link.php?BAVMnr=12" xr:uid="{00000000-0004-0000-0300-000009000000}"/>
    <hyperlink ref="P945" r:id="rId11" display="http://www.bav-astro.de/sfs/BAVM_link.php?BAVMnr=12" xr:uid="{00000000-0004-0000-0300-00000A000000}"/>
    <hyperlink ref="P946" r:id="rId12" display="http://www.bav-astro.de/sfs/BAVM_link.php?BAVMnr=12" xr:uid="{00000000-0004-0000-0300-00000B000000}"/>
    <hyperlink ref="P947" r:id="rId13" display="http://www.bav-astro.de/sfs/BAVM_link.php?BAVMnr=12" xr:uid="{00000000-0004-0000-0300-00000C000000}"/>
    <hyperlink ref="P948" r:id="rId14" display="http://www.bav-astro.de/sfs/BAVM_link.php?BAVMnr=12" xr:uid="{00000000-0004-0000-0300-00000D000000}"/>
    <hyperlink ref="P949" r:id="rId15" display="http://www.bav-astro.de/sfs/BAVM_link.php?BAVMnr=12" xr:uid="{00000000-0004-0000-0300-00000E000000}"/>
    <hyperlink ref="P950" r:id="rId16" display="http://www.bav-astro.de/sfs/BAVM_link.php?BAVMnr=12" xr:uid="{00000000-0004-0000-0300-00000F000000}"/>
    <hyperlink ref="P951" r:id="rId17" display="http://www.bav-astro.de/sfs/BAVM_link.php?BAVMnr=12" xr:uid="{00000000-0004-0000-0300-000010000000}"/>
    <hyperlink ref="P952" r:id="rId18" display="http://www.bav-astro.de/sfs/BAVM_link.php?BAVMnr=12" xr:uid="{00000000-0004-0000-0300-000011000000}"/>
    <hyperlink ref="P953" r:id="rId19" display="http://www.bav-astro.de/sfs/BAVM_link.php?BAVMnr=12" xr:uid="{00000000-0004-0000-0300-000012000000}"/>
    <hyperlink ref="P954" r:id="rId20" display="http://www.bav-astro.de/sfs/BAVM_link.php?BAVMnr=12" xr:uid="{00000000-0004-0000-0300-000013000000}"/>
    <hyperlink ref="P955" r:id="rId21" display="http://www.bav-astro.de/sfs/BAVM_link.php?BAVMnr=12" xr:uid="{00000000-0004-0000-0300-000014000000}"/>
    <hyperlink ref="P956" r:id="rId22" display="http://www.bav-astro.de/sfs/BAVM_link.php?BAVMnr=12" xr:uid="{00000000-0004-0000-0300-000015000000}"/>
    <hyperlink ref="P957" r:id="rId23" display="http://www.bav-astro.de/sfs/BAVM_link.php?BAVMnr=12" xr:uid="{00000000-0004-0000-0300-000016000000}"/>
    <hyperlink ref="P958" r:id="rId24" display="http://www.bav-astro.de/sfs/BAVM_link.php?BAVMnr=12" xr:uid="{00000000-0004-0000-0300-000017000000}"/>
    <hyperlink ref="P959" r:id="rId25" display="http://www.bav-astro.de/sfs/BAVM_link.php?BAVMnr=12" xr:uid="{00000000-0004-0000-0300-000018000000}"/>
    <hyperlink ref="P960" r:id="rId26" display="http://www.bav-astro.de/sfs/BAVM_link.php?BAVMnr=12" xr:uid="{00000000-0004-0000-0300-000019000000}"/>
    <hyperlink ref="P961" r:id="rId27" display="http://www.bav-astro.de/sfs/BAVM_link.php?BAVMnr=12" xr:uid="{00000000-0004-0000-0300-00001A000000}"/>
    <hyperlink ref="P962" r:id="rId28" display="http://www.bav-astro.de/sfs/BAVM_link.php?BAVMnr=12" xr:uid="{00000000-0004-0000-0300-00001B000000}"/>
    <hyperlink ref="P963" r:id="rId29" display="http://www.bav-astro.de/sfs/BAVM_link.php?BAVMnr=13" xr:uid="{00000000-0004-0000-0300-00001C000000}"/>
    <hyperlink ref="P964" r:id="rId30" display="http://www.bav-astro.de/sfs/BAVM_link.php?BAVMnr=13" xr:uid="{00000000-0004-0000-0300-00001D000000}"/>
    <hyperlink ref="P965" r:id="rId31" display="http://www.bav-astro.de/sfs/BAVM_link.php?BAVMnr=13" xr:uid="{00000000-0004-0000-0300-00001E000000}"/>
    <hyperlink ref="P966" r:id="rId32" display="http://www.bav-astro.de/sfs/BAVM_link.php?BAVMnr=13" xr:uid="{00000000-0004-0000-0300-00001F000000}"/>
    <hyperlink ref="P967" r:id="rId33" display="http://www.bav-astro.de/sfs/BAVM_link.php?BAVMnr=13" xr:uid="{00000000-0004-0000-0300-000020000000}"/>
    <hyperlink ref="P968" r:id="rId34" display="http://www.bav-astro.de/sfs/BAVM_link.php?BAVMnr=13" xr:uid="{00000000-0004-0000-0300-000021000000}"/>
    <hyperlink ref="P969" r:id="rId35" display="http://www.bav-astro.de/sfs/BAVM_link.php?BAVMnr=13" xr:uid="{00000000-0004-0000-0300-000022000000}"/>
    <hyperlink ref="P970" r:id="rId36" display="http://www.bav-astro.de/sfs/BAVM_link.php?BAVMnr=13" xr:uid="{00000000-0004-0000-0300-000023000000}"/>
    <hyperlink ref="P971" r:id="rId37" display="http://www.bav-astro.de/sfs/BAVM_link.php?BAVMnr=13" xr:uid="{00000000-0004-0000-0300-000024000000}"/>
    <hyperlink ref="P972" r:id="rId38" display="http://www.bav-astro.de/sfs/BAVM_link.php?BAVMnr=13" xr:uid="{00000000-0004-0000-0300-000025000000}"/>
    <hyperlink ref="P973" r:id="rId39" display="http://www.bav-astro.de/sfs/BAVM_link.php?BAVMnr=13" xr:uid="{00000000-0004-0000-0300-000026000000}"/>
    <hyperlink ref="P977" r:id="rId40" display="http://www.bav-astro.de/sfs/BAVM_link.php?BAVMnr=15" xr:uid="{00000000-0004-0000-0300-000027000000}"/>
    <hyperlink ref="P978" r:id="rId41" display="http://www.bav-astro.de/sfs/BAVM_link.php?BAVMnr=15" xr:uid="{00000000-0004-0000-0300-000028000000}"/>
    <hyperlink ref="P986" r:id="rId42" display="http://www.bav-astro.de/sfs/BAVM_link.php?BAVMnr=15" xr:uid="{00000000-0004-0000-0300-000029000000}"/>
    <hyperlink ref="P991" r:id="rId43" display="http://www.bav-astro.de/sfs/BAVM_link.php?BAVMnr=15" xr:uid="{00000000-0004-0000-0300-00002A000000}"/>
    <hyperlink ref="P992" r:id="rId44" display="http://www.bav-astro.de/sfs/BAVM_link.php?BAVMnr=15" xr:uid="{00000000-0004-0000-0300-00002B000000}"/>
    <hyperlink ref="P993" r:id="rId45" display="http://www.bav-astro.de/sfs/BAVM_link.php?BAVMnr=15" xr:uid="{00000000-0004-0000-0300-00002C000000}"/>
    <hyperlink ref="P994" r:id="rId46" display="http://www.bav-astro.de/sfs/BAVM_link.php?BAVMnr=15" xr:uid="{00000000-0004-0000-0300-00002D000000}"/>
    <hyperlink ref="P995" r:id="rId47" display="http://www.bav-astro.de/sfs/BAVM_link.php?BAVMnr=15" xr:uid="{00000000-0004-0000-0300-00002E000000}"/>
    <hyperlink ref="P996" r:id="rId48" display="http://www.bav-astro.de/sfs/BAVM_link.php?BAVMnr=15" xr:uid="{00000000-0004-0000-0300-00002F000000}"/>
    <hyperlink ref="P997" r:id="rId49" display="http://www.bav-astro.de/sfs/BAVM_link.php?BAVMnr=15" xr:uid="{00000000-0004-0000-0300-000030000000}"/>
    <hyperlink ref="P998" r:id="rId50" display="http://www.bav-astro.de/sfs/BAVM_link.php?BAVMnr=15" xr:uid="{00000000-0004-0000-0300-000031000000}"/>
    <hyperlink ref="P999" r:id="rId51" display="http://www.bav-astro.de/sfs/BAVM_link.php?BAVMnr=15" xr:uid="{00000000-0004-0000-0300-000032000000}"/>
    <hyperlink ref="P1015" r:id="rId52" display="http://www.bav-astro.de/sfs/BAVM_link.php?BAVMnr=15" xr:uid="{00000000-0004-0000-0300-000033000000}"/>
    <hyperlink ref="P1019" r:id="rId53" display="http://www.bav-astro.de/sfs/BAVM_link.php?BAVMnr=15" xr:uid="{00000000-0004-0000-0300-000034000000}"/>
    <hyperlink ref="P1020" r:id="rId54" display="http://www.bav-astro.de/sfs/BAVM_link.php?BAVMnr=15" xr:uid="{00000000-0004-0000-0300-000035000000}"/>
    <hyperlink ref="P1021" r:id="rId55" display="http://www.bav-astro.de/sfs/BAVM_link.php?BAVMnr=15" xr:uid="{00000000-0004-0000-0300-000036000000}"/>
    <hyperlink ref="P1024" r:id="rId56" display="http://www.bav-astro.de/sfs/BAVM_link.php?BAVMnr=15" xr:uid="{00000000-0004-0000-0300-000037000000}"/>
    <hyperlink ref="P1025" r:id="rId57" display="http://www.bav-astro.de/sfs/BAVM_link.php?BAVMnr=15" xr:uid="{00000000-0004-0000-0300-000038000000}"/>
    <hyperlink ref="P1028" r:id="rId58" display="http://www.bav-astro.de/sfs/BAVM_link.php?BAVMnr=15" xr:uid="{00000000-0004-0000-0300-000039000000}"/>
    <hyperlink ref="P1029" r:id="rId59" display="http://www.bav-astro.de/sfs/BAVM_link.php?BAVMnr=18" xr:uid="{00000000-0004-0000-0300-00003A000000}"/>
    <hyperlink ref="P1030" r:id="rId60" display="http://www.bav-astro.de/sfs/BAVM_link.php?BAVMnr=15" xr:uid="{00000000-0004-0000-0300-00003B000000}"/>
    <hyperlink ref="P1031" r:id="rId61" display="http://www.bav-astro.de/sfs/BAVM_link.php?BAVMnr=15" xr:uid="{00000000-0004-0000-0300-00003C000000}"/>
    <hyperlink ref="P12" r:id="rId62" display="http://www.konkoly.hu/cgi-bin/IBVS?111" xr:uid="{00000000-0004-0000-0300-00003D000000}"/>
    <hyperlink ref="P13" r:id="rId63" display="http://www.konkoly.hu/cgi-bin/IBVS?111" xr:uid="{00000000-0004-0000-0300-00003E000000}"/>
    <hyperlink ref="P14" r:id="rId64" display="http://www.konkoly.hu/cgi-bin/IBVS?114" xr:uid="{00000000-0004-0000-0300-00003F000000}"/>
    <hyperlink ref="P15" r:id="rId65" display="http://www.konkoly.hu/cgi-bin/IBVS?114" xr:uid="{00000000-0004-0000-0300-000040000000}"/>
    <hyperlink ref="P1078" r:id="rId66" display="http://www.bav-astro.de/sfs/BAVM_link.php?BAVMnr=18" xr:uid="{00000000-0004-0000-0300-000041000000}"/>
    <hyperlink ref="P16" r:id="rId67" display="http://www.konkoly.hu/cgi-bin/IBVS?114" xr:uid="{00000000-0004-0000-0300-000042000000}"/>
    <hyperlink ref="P17" r:id="rId68" display="http://www.konkoly.hu/cgi-bin/IBVS?114" xr:uid="{00000000-0004-0000-0300-000043000000}"/>
    <hyperlink ref="P18" r:id="rId69" display="http://www.konkoly.hu/cgi-bin/IBVS?114" xr:uid="{00000000-0004-0000-0300-000044000000}"/>
    <hyperlink ref="P19" r:id="rId70" display="http://www.konkoly.hu/cgi-bin/IBVS?114" xr:uid="{00000000-0004-0000-0300-000045000000}"/>
    <hyperlink ref="P20" r:id="rId71" display="http://www.konkoly.hu/cgi-bin/IBVS?114" xr:uid="{00000000-0004-0000-0300-000046000000}"/>
    <hyperlink ref="P1079" r:id="rId72" display="http://www.bav-astro.de/sfs/BAVM_link.php?BAVMnr=18" xr:uid="{00000000-0004-0000-0300-000047000000}"/>
    <hyperlink ref="P21" r:id="rId73" display="http://www.konkoly.hu/cgi-bin/IBVS?114" xr:uid="{00000000-0004-0000-0300-000048000000}"/>
    <hyperlink ref="P23" r:id="rId74" display="http://www.konkoly.hu/cgi-bin/IBVS?114" xr:uid="{00000000-0004-0000-0300-000049000000}"/>
    <hyperlink ref="P24" r:id="rId75" display="http://www.konkoly.hu/cgi-bin/IBVS?114" xr:uid="{00000000-0004-0000-0300-00004A000000}"/>
    <hyperlink ref="P25" r:id="rId76" display="http://www.konkoly.hu/cgi-bin/IBVS?119" xr:uid="{00000000-0004-0000-0300-00004B000000}"/>
    <hyperlink ref="P26" r:id="rId77" display="http://www.konkoly.hu/cgi-bin/IBVS?119" xr:uid="{00000000-0004-0000-0300-00004C000000}"/>
    <hyperlink ref="P1081" r:id="rId78" display="http://www.bav-astro.de/sfs/BAVM_link.php?BAVMnr=18" xr:uid="{00000000-0004-0000-0300-00004D000000}"/>
    <hyperlink ref="P27" r:id="rId79" display="http://www.konkoly.hu/cgi-bin/IBVS?119" xr:uid="{00000000-0004-0000-0300-00004E000000}"/>
    <hyperlink ref="P28" r:id="rId80" display="http://www.konkoly.hu/cgi-bin/IBVS?119" xr:uid="{00000000-0004-0000-0300-00004F000000}"/>
    <hyperlink ref="P29" r:id="rId81" display="http://www.konkoly.hu/cgi-bin/IBVS?1255" xr:uid="{00000000-0004-0000-0300-000050000000}"/>
    <hyperlink ref="P32" r:id="rId82" display="http://www.konkoly.hu/cgi-bin/IBVS?119" xr:uid="{00000000-0004-0000-0300-000051000000}"/>
    <hyperlink ref="P1084" r:id="rId83" display="http://www.konkoly.hu/cgi-bin/IBVS?119" xr:uid="{00000000-0004-0000-0300-000052000000}"/>
    <hyperlink ref="P33" r:id="rId84" display="http://www.konkoly.hu/cgi-bin/IBVS?119" xr:uid="{00000000-0004-0000-0300-000053000000}"/>
    <hyperlink ref="P34" r:id="rId85" display="http://www.konkoly.hu/cgi-bin/IBVS?129" xr:uid="{00000000-0004-0000-0300-000054000000}"/>
    <hyperlink ref="P35" r:id="rId86" display="http://www.konkoly.hu/cgi-bin/IBVS?129" xr:uid="{00000000-0004-0000-0300-000055000000}"/>
    <hyperlink ref="P36" r:id="rId87" display="http://www.konkoly.hu/cgi-bin/IBVS?119" xr:uid="{00000000-0004-0000-0300-000056000000}"/>
    <hyperlink ref="P37" r:id="rId88" display="http://www.konkoly.hu/cgi-bin/IBVS?129" xr:uid="{00000000-0004-0000-0300-000057000000}"/>
    <hyperlink ref="P38" r:id="rId89" display="http://www.konkoly.hu/cgi-bin/IBVS?129" xr:uid="{00000000-0004-0000-0300-000058000000}"/>
    <hyperlink ref="P39" r:id="rId90" display="http://www.konkoly.hu/cgi-bin/IBVS?129" xr:uid="{00000000-0004-0000-0300-000059000000}"/>
    <hyperlink ref="P40" r:id="rId91" display="http://www.konkoly.hu/cgi-bin/IBVS?129" xr:uid="{00000000-0004-0000-0300-00005A000000}"/>
    <hyperlink ref="P41" r:id="rId92" display="http://www.konkoly.hu/cgi-bin/IBVS?129" xr:uid="{00000000-0004-0000-0300-00005B000000}"/>
    <hyperlink ref="P42" r:id="rId93" display="http://www.konkoly.hu/cgi-bin/IBVS?129" xr:uid="{00000000-0004-0000-0300-00005C000000}"/>
    <hyperlink ref="P43" r:id="rId94" display="http://www.konkoly.hu/cgi-bin/IBVS?129" xr:uid="{00000000-0004-0000-0300-00005D000000}"/>
    <hyperlink ref="P45" r:id="rId95" display="http://www.konkoly.hu/cgi-bin/IBVS?154" xr:uid="{00000000-0004-0000-0300-00005E000000}"/>
    <hyperlink ref="P1097" r:id="rId96" display="http://www.konkoly.hu/cgi-bin/IBVS?180" xr:uid="{00000000-0004-0000-0300-00005F000000}"/>
    <hyperlink ref="P46" r:id="rId97" display="http://www.konkoly.hu/cgi-bin/IBVS?180" xr:uid="{00000000-0004-0000-0300-000060000000}"/>
    <hyperlink ref="P47" r:id="rId98" display="http://www.konkoly.hu/cgi-bin/IBVS?180" xr:uid="{00000000-0004-0000-0300-000061000000}"/>
    <hyperlink ref="P48" r:id="rId99" display="http://www.konkoly.hu/cgi-bin/IBVS?180" xr:uid="{00000000-0004-0000-0300-000062000000}"/>
    <hyperlink ref="P51" r:id="rId100" display="http://www.konkoly.hu/cgi-bin/IBVS?221" xr:uid="{00000000-0004-0000-0300-000063000000}"/>
    <hyperlink ref="P52" r:id="rId101" display="http://www.konkoly.hu/cgi-bin/IBVS?221" xr:uid="{00000000-0004-0000-0300-000064000000}"/>
    <hyperlink ref="P53" r:id="rId102" display="http://www.konkoly.hu/cgi-bin/IBVS?221" xr:uid="{00000000-0004-0000-0300-000065000000}"/>
    <hyperlink ref="P54" r:id="rId103" display="http://www.konkoly.hu/cgi-bin/IBVS?221" xr:uid="{00000000-0004-0000-0300-000066000000}"/>
    <hyperlink ref="P55" r:id="rId104" display="http://www.konkoly.hu/cgi-bin/IBVS?247" xr:uid="{00000000-0004-0000-0300-000067000000}"/>
    <hyperlink ref="P56" r:id="rId105" display="http://www.konkoly.hu/cgi-bin/IBVS?247" xr:uid="{00000000-0004-0000-0300-000068000000}"/>
    <hyperlink ref="P57" r:id="rId106" display="http://www.konkoly.hu/cgi-bin/IBVS?247" xr:uid="{00000000-0004-0000-0300-000069000000}"/>
    <hyperlink ref="P58" r:id="rId107" display="http://www.konkoly.hu/cgi-bin/IBVS?247" xr:uid="{00000000-0004-0000-0300-00006A000000}"/>
    <hyperlink ref="P59" r:id="rId108" display="http://www.konkoly.hu/cgi-bin/IBVS?795" xr:uid="{00000000-0004-0000-0300-00006B000000}"/>
    <hyperlink ref="P60" r:id="rId109" display="http://www.konkoly.hu/cgi-bin/IBVS?247" xr:uid="{00000000-0004-0000-0300-00006C000000}"/>
    <hyperlink ref="P61" r:id="rId110" display="http://www.konkoly.hu/cgi-bin/IBVS?247" xr:uid="{00000000-0004-0000-0300-00006D000000}"/>
    <hyperlink ref="P62" r:id="rId111" display="http://www.konkoly.hu/cgi-bin/IBVS?795" xr:uid="{00000000-0004-0000-0300-00006E000000}"/>
    <hyperlink ref="P63" r:id="rId112" display="http://www.konkoly.hu/cgi-bin/IBVS?247" xr:uid="{00000000-0004-0000-0300-00006F000000}"/>
    <hyperlink ref="P64" r:id="rId113" display="http://www.konkoly.hu/cgi-bin/IBVS?795" xr:uid="{00000000-0004-0000-0300-000070000000}"/>
    <hyperlink ref="P65" r:id="rId114" display="http://www.konkoly.hu/cgi-bin/IBVS?795" xr:uid="{00000000-0004-0000-0300-000071000000}"/>
    <hyperlink ref="P66" r:id="rId115" display="http://www.konkoly.hu/cgi-bin/IBVS?795" xr:uid="{00000000-0004-0000-0300-000072000000}"/>
    <hyperlink ref="P67" r:id="rId116" display="http://www.konkoly.hu/cgi-bin/IBVS?795" xr:uid="{00000000-0004-0000-0300-000073000000}"/>
    <hyperlink ref="P68" r:id="rId117" display="http://www.konkoly.hu/cgi-bin/IBVS?795" xr:uid="{00000000-0004-0000-0300-000074000000}"/>
    <hyperlink ref="P69" r:id="rId118" display="http://www.konkoly.hu/cgi-bin/IBVS?795" xr:uid="{00000000-0004-0000-0300-000075000000}"/>
    <hyperlink ref="P70" r:id="rId119" display="http://www.konkoly.hu/cgi-bin/IBVS?795" xr:uid="{00000000-0004-0000-0300-000076000000}"/>
    <hyperlink ref="P71" r:id="rId120" display="http://www.konkoly.hu/cgi-bin/IBVS?795" xr:uid="{00000000-0004-0000-0300-000077000000}"/>
    <hyperlink ref="P72" r:id="rId121" display="http://www.konkoly.hu/cgi-bin/IBVS?795" xr:uid="{00000000-0004-0000-0300-000078000000}"/>
    <hyperlink ref="P73" r:id="rId122" display="http://www.konkoly.hu/cgi-bin/IBVS?795" xr:uid="{00000000-0004-0000-0300-000079000000}"/>
    <hyperlink ref="P74" r:id="rId123" display="http://www.konkoly.hu/cgi-bin/IBVS?795" xr:uid="{00000000-0004-0000-0300-00007A000000}"/>
    <hyperlink ref="P75" r:id="rId124" display="http://www.konkoly.hu/cgi-bin/IBVS?795" xr:uid="{00000000-0004-0000-0300-00007B000000}"/>
    <hyperlink ref="P1111" r:id="rId125" display="http://vsolj.cetus-net.org/no47.pdf" xr:uid="{00000000-0004-0000-0300-00007C000000}"/>
    <hyperlink ref="P76" r:id="rId126" display="http://www.konkoly.hu/cgi-bin/IBVS?795" xr:uid="{00000000-0004-0000-0300-00007D000000}"/>
    <hyperlink ref="P1112" r:id="rId127" display="http://vsolj.cetus-net.org/no47.pdf" xr:uid="{00000000-0004-0000-0300-00007E000000}"/>
    <hyperlink ref="P1113" r:id="rId128" display="http://vsolj.cetus-net.org/no47.pdf" xr:uid="{00000000-0004-0000-0300-00007F000000}"/>
    <hyperlink ref="P77" r:id="rId129" display="http://www.konkoly.hu/cgi-bin/IBVS?795" xr:uid="{00000000-0004-0000-0300-000080000000}"/>
    <hyperlink ref="P1114" r:id="rId130" display="http://vsolj.cetus-net.org/no47.pdf" xr:uid="{00000000-0004-0000-0300-000081000000}"/>
    <hyperlink ref="P1115" r:id="rId131" display="http://vsolj.cetus-net.org/no47.pdf" xr:uid="{00000000-0004-0000-0300-000082000000}"/>
    <hyperlink ref="P78" r:id="rId132" display="http://www.konkoly.hu/cgi-bin/IBVS?795" xr:uid="{00000000-0004-0000-0300-000083000000}"/>
    <hyperlink ref="P79" r:id="rId133" display="http://www.konkoly.hu/cgi-bin/IBVS?795" xr:uid="{00000000-0004-0000-0300-000084000000}"/>
    <hyperlink ref="P80" r:id="rId134" display="http://www.konkoly.hu/cgi-bin/IBVS?795" xr:uid="{00000000-0004-0000-0300-000085000000}"/>
    <hyperlink ref="P81" r:id="rId135" display="http://www.konkoly.hu/cgi-bin/IBVS?795" xr:uid="{00000000-0004-0000-0300-000086000000}"/>
    <hyperlink ref="P84" r:id="rId136" display="http://www.bav-astro.de/sfs/BAVM_link.php?BAVMnr=23" xr:uid="{00000000-0004-0000-0300-000087000000}"/>
    <hyperlink ref="P85" r:id="rId137" display="http://www.konkoly.hu/cgi-bin/IBVS?795" xr:uid="{00000000-0004-0000-0300-000088000000}"/>
    <hyperlink ref="P86" r:id="rId138" display="http://www.konkoly.hu/cgi-bin/IBVS?795" xr:uid="{00000000-0004-0000-0300-000089000000}"/>
    <hyperlink ref="P87" r:id="rId139" display="http://www.konkoly.hu/cgi-bin/IBVS?795" xr:uid="{00000000-0004-0000-0300-00008A000000}"/>
    <hyperlink ref="P88" r:id="rId140" display="http://www.konkoly.hu/cgi-bin/IBVS?795" xr:uid="{00000000-0004-0000-0300-00008B000000}"/>
    <hyperlink ref="P89" r:id="rId141" display="http://www.konkoly.hu/cgi-bin/IBVS?795" xr:uid="{00000000-0004-0000-0300-00008C000000}"/>
    <hyperlink ref="P90" r:id="rId142" display="http://www.konkoly.hu/cgi-bin/IBVS?795" xr:uid="{00000000-0004-0000-0300-00008D000000}"/>
    <hyperlink ref="P91" r:id="rId143" display="http://www.konkoly.hu/cgi-bin/IBVS?795" xr:uid="{00000000-0004-0000-0300-00008E000000}"/>
    <hyperlink ref="P92" r:id="rId144" display="http://www.konkoly.hu/cgi-bin/IBVS?456" xr:uid="{00000000-0004-0000-0300-00008F000000}"/>
    <hyperlink ref="P93" r:id="rId145" display="http://www.konkoly.hu/cgi-bin/IBVS?795" xr:uid="{00000000-0004-0000-0300-000090000000}"/>
    <hyperlink ref="P94" r:id="rId146" display="http://www.konkoly.hu/cgi-bin/IBVS?795" xr:uid="{00000000-0004-0000-0300-000091000000}"/>
    <hyperlink ref="P95" r:id="rId147" display="http://www.konkoly.hu/cgi-bin/IBVS?795" xr:uid="{00000000-0004-0000-0300-000092000000}"/>
    <hyperlink ref="P96" r:id="rId148" display="http://www.konkoly.hu/cgi-bin/IBVS?795" xr:uid="{00000000-0004-0000-0300-000093000000}"/>
    <hyperlink ref="P97" r:id="rId149" display="http://www.konkoly.hu/cgi-bin/IBVS?795" xr:uid="{00000000-0004-0000-0300-000094000000}"/>
    <hyperlink ref="P98" r:id="rId150" display="http://www.konkoly.hu/cgi-bin/IBVS?795" xr:uid="{00000000-0004-0000-0300-000095000000}"/>
    <hyperlink ref="P99" r:id="rId151" display="http://www.bav-astro.de/sfs/BAVM_link.php?BAVMnr=23" xr:uid="{00000000-0004-0000-0300-000096000000}"/>
    <hyperlink ref="P100" r:id="rId152" display="http://www.bav-astro.de/sfs/BAVM_link.php?BAVMnr=23" xr:uid="{00000000-0004-0000-0300-000097000000}"/>
    <hyperlink ref="P101" r:id="rId153" display="http://www.bav-astro.de/sfs/BAVM_link.php?BAVMnr=23" xr:uid="{00000000-0004-0000-0300-000098000000}"/>
    <hyperlink ref="P102" r:id="rId154" display="http://www.konkoly.hu/cgi-bin/IBVS?795" xr:uid="{00000000-0004-0000-0300-000099000000}"/>
    <hyperlink ref="P103" r:id="rId155" display="http://www.konkoly.hu/cgi-bin/IBVS?795" xr:uid="{00000000-0004-0000-0300-00009A000000}"/>
    <hyperlink ref="P104" r:id="rId156" display="http://www.konkoly.hu/cgi-bin/IBVS?795" xr:uid="{00000000-0004-0000-0300-00009B000000}"/>
    <hyperlink ref="P105" r:id="rId157" display="http://www.konkoly.hu/cgi-bin/IBVS?795" xr:uid="{00000000-0004-0000-0300-00009C000000}"/>
    <hyperlink ref="P106" r:id="rId158" display="http://www.konkoly.hu/cgi-bin/IBVS?795" xr:uid="{00000000-0004-0000-0300-00009D000000}"/>
    <hyperlink ref="P1119" r:id="rId159" display="http://www.bav-astro.de/sfs/BAVM_link.php?BAVMnr=25" xr:uid="{00000000-0004-0000-0300-00009E000000}"/>
    <hyperlink ref="P108" r:id="rId160" display="http://www.konkoly.hu/cgi-bin/IBVS?795" xr:uid="{00000000-0004-0000-0300-00009F000000}"/>
    <hyperlink ref="P109" r:id="rId161" display="http://www.konkoly.hu/cgi-bin/IBVS?795" xr:uid="{00000000-0004-0000-0300-0000A0000000}"/>
    <hyperlink ref="P110" r:id="rId162" display="http://www.konkoly.hu/cgi-bin/IBVS?456" xr:uid="{00000000-0004-0000-0300-0000A1000000}"/>
    <hyperlink ref="P111" r:id="rId163" display="http://www.konkoly.hu/cgi-bin/IBVS?795" xr:uid="{00000000-0004-0000-0300-0000A2000000}"/>
    <hyperlink ref="P112" r:id="rId164" display="http://www.konkoly.hu/cgi-bin/IBVS?795" xr:uid="{00000000-0004-0000-0300-0000A3000000}"/>
    <hyperlink ref="P113" r:id="rId165" display="http://www.konkoly.hu/cgi-bin/IBVS?795" xr:uid="{00000000-0004-0000-0300-0000A4000000}"/>
    <hyperlink ref="P114" r:id="rId166" display="http://www.konkoly.hu/cgi-bin/IBVS?795" xr:uid="{00000000-0004-0000-0300-0000A5000000}"/>
    <hyperlink ref="P1126" r:id="rId167" display="http://www.bav-astro.de/sfs/BAVM_link.php?BAVMnr=26" xr:uid="{00000000-0004-0000-0300-0000A6000000}"/>
    <hyperlink ref="P1127" r:id="rId168" display="http://www.bav-astro.de/sfs/BAVM_link.php?BAVMnr=25" xr:uid="{00000000-0004-0000-0300-0000A7000000}"/>
    <hyperlink ref="P115" r:id="rId169" display="http://www.konkoly.hu/cgi-bin/IBVS?795" xr:uid="{00000000-0004-0000-0300-0000A8000000}"/>
    <hyperlink ref="P116" r:id="rId170" display="http://www.konkoly.hu/cgi-bin/IBVS?795" xr:uid="{00000000-0004-0000-0300-0000A9000000}"/>
    <hyperlink ref="P117" r:id="rId171" display="http://www.konkoly.hu/cgi-bin/IBVS?795" xr:uid="{00000000-0004-0000-0300-0000AA000000}"/>
    <hyperlink ref="P118" r:id="rId172" display="http://www.konkoly.hu/cgi-bin/IBVS?795" xr:uid="{00000000-0004-0000-0300-0000AB000000}"/>
    <hyperlink ref="P119" r:id="rId173" display="http://www.konkoly.hu/cgi-bin/IBVS?795" xr:uid="{00000000-0004-0000-0300-0000AC000000}"/>
    <hyperlink ref="P120" r:id="rId174" display="http://www.konkoly.hu/cgi-bin/IBVS?795" xr:uid="{00000000-0004-0000-0300-0000AD000000}"/>
    <hyperlink ref="P121" r:id="rId175" display="http://www.konkoly.hu/cgi-bin/IBVS?795" xr:uid="{00000000-0004-0000-0300-0000AE000000}"/>
    <hyperlink ref="P122" r:id="rId176" display="http://www.konkoly.hu/cgi-bin/IBVS?795" xr:uid="{00000000-0004-0000-0300-0000AF000000}"/>
    <hyperlink ref="P1128" r:id="rId177" display="http://www.konkoly.hu/cgi-bin/IBVS?795" xr:uid="{00000000-0004-0000-0300-0000B0000000}"/>
    <hyperlink ref="P123" r:id="rId178" display="http://www.konkoly.hu/cgi-bin/IBVS?795" xr:uid="{00000000-0004-0000-0300-0000B1000000}"/>
    <hyperlink ref="P124" r:id="rId179" display="http://www.konkoly.hu/cgi-bin/IBVS?795" xr:uid="{00000000-0004-0000-0300-0000B2000000}"/>
    <hyperlink ref="P1134" r:id="rId180" display="http://www.bav-astro.de/sfs/BAVM_link.php?BAVMnr=25" xr:uid="{00000000-0004-0000-0300-0000B3000000}"/>
    <hyperlink ref="P1137" r:id="rId181" display="http://www.bav-astro.de/sfs/BAVM_link.php?BAVMnr=25" xr:uid="{00000000-0004-0000-0300-0000B4000000}"/>
    <hyperlink ref="P1138" r:id="rId182" display="http://www.bav-astro.de/sfs/BAVM_link.php?BAVMnr=25" xr:uid="{00000000-0004-0000-0300-0000B5000000}"/>
    <hyperlink ref="P1144" r:id="rId183" display="http://www.bav-astro.de/sfs/BAVM_link.php?BAVMnr=25" xr:uid="{00000000-0004-0000-0300-0000B6000000}"/>
    <hyperlink ref="P1159" r:id="rId184" display="http://www.bav-astro.de/sfs/BAVM_link.php?BAVMnr=25" xr:uid="{00000000-0004-0000-0300-0000B7000000}"/>
    <hyperlink ref="P137" r:id="rId185" display="http://www.konkoly.hu/cgi-bin/IBVS?647" xr:uid="{00000000-0004-0000-0300-0000B8000000}"/>
    <hyperlink ref="P138" r:id="rId186" display="http://www.konkoly.hu/cgi-bin/IBVS?1409" xr:uid="{00000000-0004-0000-0300-0000B9000000}"/>
    <hyperlink ref="P1165" r:id="rId187" display="http://www.bav-astro.de/sfs/BAVM_link.php?BAVMnr=26" xr:uid="{00000000-0004-0000-0300-0000BA000000}"/>
    <hyperlink ref="P1167" r:id="rId188" display="http://www.bav-astro.de/sfs/BAVM_link.php?BAVMnr=26" xr:uid="{00000000-0004-0000-0300-0000BB000000}"/>
    <hyperlink ref="P150" r:id="rId189" display="http://www.konkoly.hu/cgi-bin/IBVS?904" xr:uid="{00000000-0004-0000-0300-0000BC000000}"/>
    <hyperlink ref="P153" r:id="rId190" display="http://www.konkoly.hu/cgi-bin/IBVS?937" xr:uid="{00000000-0004-0000-0300-0000BD000000}"/>
    <hyperlink ref="P155" r:id="rId191" display="http://www.konkoly.hu/cgi-bin/IBVS?904" xr:uid="{00000000-0004-0000-0300-0000BE000000}"/>
    <hyperlink ref="P156" r:id="rId192" display="http://www.konkoly.hu/cgi-bin/IBVS?1409" xr:uid="{00000000-0004-0000-0300-0000BF000000}"/>
    <hyperlink ref="P162" r:id="rId193" display="http://www.konkoly.hu/cgi-bin/IBVS?1409" xr:uid="{00000000-0004-0000-0300-0000C0000000}"/>
    <hyperlink ref="P165" r:id="rId194" display="http://www.konkoly.hu/cgi-bin/IBVS?838" xr:uid="{00000000-0004-0000-0300-0000C1000000}"/>
    <hyperlink ref="P166" r:id="rId195" display="http://www.konkoly.hu/cgi-bin/IBVS?937" xr:uid="{00000000-0004-0000-0300-0000C2000000}"/>
    <hyperlink ref="P172" r:id="rId196" display="http://www.konkoly.hu/cgi-bin/IBVS?1409" xr:uid="{00000000-0004-0000-0300-0000C3000000}"/>
    <hyperlink ref="P181" r:id="rId197" display="http://www.konkoly.hu/cgi-bin/IBVS?1143" xr:uid="{00000000-0004-0000-0300-0000C4000000}"/>
    <hyperlink ref="P182" r:id="rId198" display="http://www.konkoly.hu/cgi-bin/IBVS?1143" xr:uid="{00000000-0004-0000-0300-0000C5000000}"/>
    <hyperlink ref="P183" r:id="rId199" display="http://www.konkoly.hu/cgi-bin/IBVS?1409" xr:uid="{00000000-0004-0000-0300-0000C6000000}"/>
    <hyperlink ref="P184" r:id="rId200" display="http://www.konkoly.hu/cgi-bin/IBVS?1409" xr:uid="{00000000-0004-0000-0300-0000C7000000}"/>
    <hyperlink ref="P185" r:id="rId201" display="http://www.konkoly.hu/cgi-bin/IBVS?1409" xr:uid="{00000000-0004-0000-0300-0000C8000000}"/>
    <hyperlink ref="P187" r:id="rId202" display="http://www.konkoly.hu/cgi-bin/IBVS?1409" xr:uid="{00000000-0004-0000-0300-0000C9000000}"/>
    <hyperlink ref="P190" r:id="rId203" display="http://www.konkoly.hu/cgi-bin/IBVS?1409" xr:uid="{00000000-0004-0000-0300-0000CA000000}"/>
    <hyperlink ref="P1201" r:id="rId204" display="http://www.konkoly.hu/cgi-bin/IBVS?1409" xr:uid="{00000000-0004-0000-0300-0000CB000000}"/>
    <hyperlink ref="P1204" r:id="rId205" display="http://www.bav-astro.de/sfs/BAVM_link.php?BAVMnr=28" xr:uid="{00000000-0004-0000-0300-0000CC000000}"/>
    <hyperlink ref="P1205" r:id="rId206" display="http://www.bav-astro.de/sfs/BAVM_link.php?BAVMnr=28" xr:uid="{00000000-0004-0000-0300-0000CD000000}"/>
    <hyperlink ref="P205" r:id="rId207" display="http://www.konkoly.hu/cgi-bin/IBVS?1163" xr:uid="{00000000-0004-0000-0300-0000CE000000}"/>
    <hyperlink ref="P1222" r:id="rId208" display="http://www.bav-astro.de/sfs/BAVM_link.php?BAVMnr=29" xr:uid="{00000000-0004-0000-0300-0000CF000000}"/>
    <hyperlink ref="P1223" r:id="rId209" display="http://www.bav-astro.de/sfs/BAVM_link.php?BAVMnr=29" xr:uid="{00000000-0004-0000-0300-0000D0000000}"/>
    <hyperlink ref="P220" r:id="rId210" display="http://www.konkoly.hu/cgi-bin/IBVS?1751" xr:uid="{00000000-0004-0000-0300-0000D1000000}"/>
    <hyperlink ref="P244" r:id="rId211" display="http://www.konkoly.hu/cgi-bin/IBVS?1449" xr:uid="{00000000-0004-0000-0300-0000D2000000}"/>
    <hyperlink ref="P250" r:id="rId212" display="http://www.bav-astro.de/sfs/BAVM_link.php?BAVMnr=31" xr:uid="{00000000-0004-0000-0300-0000D3000000}"/>
    <hyperlink ref="P283" r:id="rId213" display="http://www.bav-astro.de/sfs/BAVM_link.php?BAVMnr=31" xr:uid="{00000000-0004-0000-0300-0000D4000000}"/>
    <hyperlink ref="P288" r:id="rId214" display="http://www.bav-astro.de/sfs/BAVM_link.php?BAVMnr=31" xr:uid="{00000000-0004-0000-0300-0000D5000000}"/>
    <hyperlink ref="P293" r:id="rId215" display="http://www.konkoly.hu/cgi-bin/IBVS?1924" xr:uid="{00000000-0004-0000-0300-0000D6000000}"/>
    <hyperlink ref="P358" r:id="rId216" display="http://www.konkoly.hu/cgi-bin/IBVS?2189" xr:uid="{00000000-0004-0000-0300-0000D7000000}"/>
    <hyperlink ref="P1254" r:id="rId217" display="http://www.bav-astro.de/sfs/BAVM_link.php?BAVMnr=36" xr:uid="{00000000-0004-0000-0300-0000D8000000}"/>
    <hyperlink ref="P378" r:id="rId218" display="http://www.bav-astro.de/sfs/BAVM_link.php?BAVMnr=38" xr:uid="{00000000-0004-0000-0300-0000D9000000}"/>
    <hyperlink ref="P383" r:id="rId219" display="http://www.bav-astro.de/sfs/BAVM_link.php?BAVMnr=38" xr:uid="{00000000-0004-0000-0300-0000DA000000}"/>
    <hyperlink ref="P393" r:id="rId220" display="http://www.bav-astro.de/sfs/BAVM_link.php?BAVMnr=38" xr:uid="{00000000-0004-0000-0300-0000DB000000}"/>
    <hyperlink ref="P394" r:id="rId221" display="http://www.bav-astro.de/sfs/BAVM_link.php?BAVMnr=43" xr:uid="{00000000-0004-0000-0300-0000DC000000}"/>
    <hyperlink ref="P395" r:id="rId222" display="http://www.bav-astro.de/sfs/BAVM_link.php?BAVMnr=38" xr:uid="{00000000-0004-0000-0300-0000DD000000}"/>
    <hyperlink ref="P399" r:id="rId223" display="http://www.konkoly.hu/cgi-bin/IBVS?2793" xr:uid="{00000000-0004-0000-0300-0000DE000000}"/>
    <hyperlink ref="P401" r:id="rId224" display="http://www.bav-astro.de/sfs/BAVM_link.php?BAVMnr=38" xr:uid="{00000000-0004-0000-0300-0000DF000000}"/>
    <hyperlink ref="P402" r:id="rId225" display="http://www.bav-astro.de/sfs/BAVM_link.php?BAVMnr=38" xr:uid="{00000000-0004-0000-0300-0000E0000000}"/>
    <hyperlink ref="P403" r:id="rId226" display="http://www.bav-astro.de/sfs/BAVM_link.php?BAVMnr=38" xr:uid="{00000000-0004-0000-0300-0000E1000000}"/>
    <hyperlink ref="P441" r:id="rId227" display="http://www.konkoly.hu/cgi-bin/IBVS?3078" xr:uid="{00000000-0004-0000-0300-0000E2000000}"/>
    <hyperlink ref="P475" r:id="rId228" display="http://www.bav-astro.de/sfs/BAVM_link.php?BAVMnr=46" xr:uid="{00000000-0004-0000-0300-0000E3000000}"/>
    <hyperlink ref="P476" r:id="rId229" display="http://www.bav-astro.de/sfs/BAVM_link.php?BAVMnr=46" xr:uid="{00000000-0004-0000-0300-0000E4000000}"/>
    <hyperlink ref="P481" r:id="rId230" display="http://www.bav-astro.de/sfs/BAVM_link.php?BAVMnr=46" xr:uid="{00000000-0004-0000-0300-0000E5000000}"/>
    <hyperlink ref="P495" r:id="rId231" display="http://www.bav-astro.de/sfs/BAVM_link.php?BAVMnr=46" xr:uid="{00000000-0004-0000-0300-0000E6000000}"/>
    <hyperlink ref="P505" r:id="rId232" display="http://www.konkoly.hu/cgi-bin/IBVS?3355" xr:uid="{00000000-0004-0000-0300-0000E7000000}"/>
    <hyperlink ref="P1258" r:id="rId233" display="http://www.konkoly.hu/cgi-bin/IBVS?3552" xr:uid="{00000000-0004-0000-0300-0000E8000000}"/>
    <hyperlink ref="P521" r:id="rId234" display="http://www.bav-astro.de/sfs/BAVM_link.php?BAVMnr=52" xr:uid="{00000000-0004-0000-0300-0000E9000000}"/>
    <hyperlink ref="P522" r:id="rId235" display="http://www.bav-astro.de/sfs/BAVM_link.php?BAVMnr=50" xr:uid="{00000000-0004-0000-0300-0000EA000000}"/>
    <hyperlink ref="P1259" r:id="rId236" display="http://www.konkoly.hu/cgi-bin/IBVS?3423" xr:uid="{00000000-0004-0000-0300-0000EB000000}"/>
    <hyperlink ref="P537" r:id="rId237" display="http://www.bav-astro.de/sfs/BAVM_link.php?BAVMnr=52" xr:uid="{00000000-0004-0000-0300-0000EC000000}"/>
    <hyperlink ref="P1260" r:id="rId238" display="http://vsolj.cetus-net.org/no47.pdf" xr:uid="{00000000-0004-0000-0300-0000ED000000}"/>
    <hyperlink ref="P555" r:id="rId239" display="http://www.konkoly.hu/cgi-bin/IBVS?4172" xr:uid="{00000000-0004-0000-0300-0000EE000000}"/>
    <hyperlink ref="P556" r:id="rId240" display="http://www.konkoly.hu/cgi-bin/IBVS?4172" xr:uid="{00000000-0004-0000-0300-0000EF000000}"/>
    <hyperlink ref="P557" r:id="rId241" display="http://www.konkoly.hu/cgi-bin/IBVS?4172" xr:uid="{00000000-0004-0000-0300-0000F0000000}"/>
    <hyperlink ref="P558" r:id="rId242" display="http://www.konkoly.hu/cgi-bin/IBVS?4172" xr:uid="{00000000-0004-0000-0300-0000F1000000}"/>
    <hyperlink ref="P559" r:id="rId243" display="http://www.konkoly.hu/cgi-bin/IBVS?4172" xr:uid="{00000000-0004-0000-0300-0000F2000000}"/>
    <hyperlink ref="P560" r:id="rId244" display="http://www.konkoly.hu/cgi-bin/IBVS?5745" xr:uid="{00000000-0004-0000-0300-0000F3000000}"/>
    <hyperlink ref="P563" r:id="rId245" display="http://www.bav-astro.de/sfs/BAVM_link.php?BAVMnr=56" xr:uid="{00000000-0004-0000-0300-0000F4000000}"/>
    <hyperlink ref="P566" r:id="rId246" display="http://www.konkoly.hu/cgi-bin/IBVS?3661" xr:uid="{00000000-0004-0000-0300-0000F5000000}"/>
    <hyperlink ref="P1262" r:id="rId247" display="http://www.konkoly.hu/cgi-bin/IBVS?3661" xr:uid="{00000000-0004-0000-0300-0000F6000000}"/>
    <hyperlink ref="P1265" r:id="rId248" display="http://www.konkoly.hu/cgi-bin/IBVS?3661" xr:uid="{00000000-0004-0000-0300-0000F7000000}"/>
    <hyperlink ref="P1266" r:id="rId249" display="http://www.konkoly.hu/cgi-bin/IBVS?3661" xr:uid="{00000000-0004-0000-0300-0000F8000000}"/>
    <hyperlink ref="P1267" r:id="rId250" display="http://www.konkoly.hu/cgi-bin/IBVS?3661" xr:uid="{00000000-0004-0000-0300-0000F9000000}"/>
    <hyperlink ref="P599" r:id="rId251" display="http://www.konkoly.hu/cgi-bin/IBVS?3661" xr:uid="{00000000-0004-0000-0300-0000FA000000}"/>
    <hyperlink ref="P1268" r:id="rId252" display="http://www.konkoly.hu/cgi-bin/IBVS?3661" xr:uid="{00000000-0004-0000-0300-0000FB000000}"/>
    <hyperlink ref="P601" r:id="rId253" display="http://www.konkoly.hu/cgi-bin/IBVS?5745" xr:uid="{00000000-0004-0000-0300-0000FC000000}"/>
    <hyperlink ref="P603" r:id="rId254" display="http://www.konkoly.hu/cgi-bin/IBVS?5745" xr:uid="{00000000-0004-0000-0300-0000FD000000}"/>
    <hyperlink ref="P609" r:id="rId255" display="http://www.bav-astro.de/sfs/BAVM_link.php?BAVMnr=59" xr:uid="{00000000-0004-0000-0300-0000FE000000}"/>
    <hyperlink ref="P619" r:id="rId256" display="http://www.bav-astro.de/sfs/BAVM_link.php?BAVMnr=60" xr:uid="{00000000-0004-0000-0300-0000FF000000}"/>
    <hyperlink ref="P625" r:id="rId257" display="http://www.konkoly.hu/cgi-bin/IBVS?4097" xr:uid="{00000000-0004-0000-0300-000000010000}"/>
    <hyperlink ref="P626" r:id="rId258" display="http://www.konkoly.hu/cgi-bin/IBVS?3818" xr:uid="{00000000-0004-0000-0300-000001010000}"/>
    <hyperlink ref="P627" r:id="rId259" display="http://www.konkoly.hu/cgi-bin/IBVS?3818" xr:uid="{00000000-0004-0000-0300-000002010000}"/>
    <hyperlink ref="P628" r:id="rId260" display="http://www.konkoly.hu/cgi-bin/IBVS?3818" xr:uid="{00000000-0004-0000-0300-000003010000}"/>
    <hyperlink ref="P629" r:id="rId261" display="http://www.konkoly.hu/cgi-bin/IBVS?3818" xr:uid="{00000000-0004-0000-0300-000004010000}"/>
    <hyperlink ref="P630" r:id="rId262" display="http://www.konkoly.hu/cgi-bin/IBVS?3818" xr:uid="{00000000-0004-0000-0300-000005010000}"/>
    <hyperlink ref="P631" r:id="rId263" display="http://www.konkoly.hu/cgi-bin/IBVS?3818" xr:uid="{00000000-0004-0000-0300-000006010000}"/>
    <hyperlink ref="P632" r:id="rId264" display="http://www.konkoly.hu/cgi-bin/IBVS?3818" xr:uid="{00000000-0004-0000-0300-000007010000}"/>
    <hyperlink ref="P633" r:id="rId265" display="http://www.konkoly.hu/cgi-bin/IBVS?3818" xr:uid="{00000000-0004-0000-0300-000008010000}"/>
    <hyperlink ref="P634" r:id="rId266" display="http://www.konkoly.hu/cgi-bin/IBVS?3818" xr:uid="{00000000-0004-0000-0300-000009010000}"/>
    <hyperlink ref="P635" r:id="rId267" display="http://www.konkoly.hu/cgi-bin/IBVS?3818" xr:uid="{00000000-0004-0000-0300-00000A010000}"/>
    <hyperlink ref="P1269" r:id="rId268" display="http://www.konkoly.hu/cgi-bin/IBVS?3818" xr:uid="{00000000-0004-0000-0300-00000B010000}"/>
    <hyperlink ref="P636" r:id="rId269" display="http://www.konkoly.hu/cgi-bin/IBVS?3818" xr:uid="{00000000-0004-0000-0300-00000C010000}"/>
    <hyperlink ref="P652" r:id="rId270" display="http://www.konkoly.hu/cgi-bin/IBVS?4097" xr:uid="{00000000-0004-0000-0300-00000D010000}"/>
    <hyperlink ref="P653" r:id="rId271" display="http://www.konkoly.hu/cgi-bin/IBVS?4097" xr:uid="{00000000-0004-0000-0300-00000E010000}"/>
    <hyperlink ref="P654" r:id="rId272" display="http://www.konkoly.hu/cgi-bin/IBVS?4097" xr:uid="{00000000-0004-0000-0300-00000F010000}"/>
    <hyperlink ref="P659" r:id="rId273" display="http://www.konkoly.hu/cgi-bin/IBVS?4097" xr:uid="{00000000-0004-0000-0300-000010010000}"/>
    <hyperlink ref="P660" r:id="rId274" display="http://www.konkoly.hu/cgi-bin/IBVS?4097" xr:uid="{00000000-0004-0000-0300-000011010000}"/>
    <hyperlink ref="P661" r:id="rId275" display="http://www.konkoly.hu/cgi-bin/IBVS?4097" xr:uid="{00000000-0004-0000-0300-000012010000}"/>
    <hyperlink ref="P683" r:id="rId276" display="http://www.konkoly.hu/cgi-bin/IBVS?4036" xr:uid="{00000000-0004-0000-0300-000013010000}"/>
    <hyperlink ref="P1270" r:id="rId277" display="http://www.konkoly.hu/cgi-bin/IBVS?4036" xr:uid="{00000000-0004-0000-0300-000014010000}"/>
    <hyperlink ref="P684" r:id="rId278" display="http://www.konkoly.hu/cgi-bin/IBVS?4036" xr:uid="{00000000-0004-0000-0300-000015010000}"/>
    <hyperlink ref="P685" r:id="rId279" display="http://www.konkoly.hu/cgi-bin/IBVS?4036" xr:uid="{00000000-0004-0000-0300-000016010000}"/>
    <hyperlink ref="P686" r:id="rId280" display="http://www.konkoly.hu/cgi-bin/IBVS?4036" xr:uid="{00000000-0004-0000-0300-000017010000}"/>
    <hyperlink ref="P687" r:id="rId281" display="http://www.konkoly.hu/cgi-bin/IBVS?4036" xr:uid="{00000000-0004-0000-0300-000018010000}"/>
    <hyperlink ref="P688" r:id="rId282" display="http://www.bav-astro.de/sfs/BAVM_link.php?BAVMnr=62" xr:uid="{00000000-0004-0000-0300-000019010000}"/>
    <hyperlink ref="P703" r:id="rId283" display="http://var.astro.cz/oejv/issues/oejv0060.pdf" xr:uid="{00000000-0004-0000-0300-00001A010000}"/>
    <hyperlink ref="P709" r:id="rId284" display="http://var.astro.cz/oejv/issues/oejv0060.pdf" xr:uid="{00000000-0004-0000-0300-00001B010000}"/>
    <hyperlink ref="P712" r:id="rId285" display="http://var.astro.cz/oejv/issues/oejv0060.pdf" xr:uid="{00000000-0004-0000-0300-00001C010000}"/>
    <hyperlink ref="P713" r:id="rId286" display="http://var.astro.cz/oejv/issues/oejv0060.pdf" xr:uid="{00000000-0004-0000-0300-00001D010000}"/>
    <hyperlink ref="P714" r:id="rId287" display="http://var.astro.cz/oejv/issues/oejv0060.pdf" xr:uid="{00000000-0004-0000-0300-00001E010000}"/>
    <hyperlink ref="P715" r:id="rId288" display="http://var.astro.cz/oejv/issues/oejv0060.pdf" xr:uid="{00000000-0004-0000-0300-00001F010000}"/>
    <hyperlink ref="P716" r:id="rId289" display="http://var.astro.cz/oejv/issues/oejv0060.pdf" xr:uid="{00000000-0004-0000-0300-000020010000}"/>
    <hyperlink ref="P717" r:id="rId290" display="http://var.astro.cz/oejv/issues/oejv0060.pdf" xr:uid="{00000000-0004-0000-0300-000021010000}"/>
    <hyperlink ref="P719" r:id="rId291" display="http://var.astro.cz/oejv/issues/oejv0060.pdf" xr:uid="{00000000-0004-0000-0300-000022010000}"/>
    <hyperlink ref="P720" r:id="rId292" display="http://var.astro.cz/oejv/issues/oejv0060.pdf" xr:uid="{00000000-0004-0000-0300-000023010000}"/>
    <hyperlink ref="P721" r:id="rId293" display="http://var.astro.cz/oejv/issues/oejv0060.pdf" xr:uid="{00000000-0004-0000-0300-000024010000}"/>
    <hyperlink ref="P722" r:id="rId294" display="http://var.astro.cz/oejv/issues/oejv0060.pdf" xr:uid="{00000000-0004-0000-0300-000025010000}"/>
    <hyperlink ref="P723" r:id="rId295" display="http://var.astro.cz/oejv/issues/oejv0060.pdf" xr:uid="{00000000-0004-0000-0300-000026010000}"/>
    <hyperlink ref="P724" r:id="rId296" display="http://var.astro.cz/oejv/issues/oejv0060.pdf" xr:uid="{00000000-0004-0000-0300-000027010000}"/>
    <hyperlink ref="P725" r:id="rId297" display="http://var.astro.cz/oejv/issues/oejv0060.pdf" xr:uid="{00000000-0004-0000-0300-000028010000}"/>
    <hyperlink ref="P726" r:id="rId298" display="http://var.astro.cz/oejv/issues/oejv0060.pdf" xr:uid="{00000000-0004-0000-0300-000029010000}"/>
    <hyperlink ref="P727" r:id="rId299" display="http://var.astro.cz/oejv/issues/oejv0060.pdf" xr:uid="{00000000-0004-0000-0300-00002A010000}"/>
    <hyperlink ref="P728" r:id="rId300" display="http://var.astro.cz/oejv/issues/oejv0060.pdf" xr:uid="{00000000-0004-0000-0300-00002B010000}"/>
    <hyperlink ref="P730" r:id="rId301" display="http://var.astro.cz/oejv/issues/oejv0060.pdf" xr:uid="{00000000-0004-0000-0300-00002C010000}"/>
    <hyperlink ref="P731" r:id="rId302" display="http://var.astro.cz/oejv/issues/oejv0060.pdf" xr:uid="{00000000-0004-0000-0300-00002D010000}"/>
    <hyperlink ref="P732" r:id="rId303" display="http://var.astro.cz/oejv/issues/oejv0060.pdf" xr:uid="{00000000-0004-0000-0300-00002E010000}"/>
    <hyperlink ref="P733" r:id="rId304" display="http://var.astro.cz/oejv/issues/oejv0060.pdf" xr:uid="{00000000-0004-0000-0300-00002F010000}"/>
    <hyperlink ref="P734" r:id="rId305" display="http://www.bav-astro.de/sfs/BAVM_link.php?BAVMnr=79" xr:uid="{00000000-0004-0000-0300-000030010000}"/>
    <hyperlink ref="P735" r:id="rId306" display="http://var.astro.cz/oejv/issues/oejv0060.pdf" xr:uid="{00000000-0004-0000-0300-000031010000}"/>
    <hyperlink ref="P739" r:id="rId307" display="http://var.astro.cz/oejv/issues/oejv0060.pdf" xr:uid="{00000000-0004-0000-0300-000032010000}"/>
    <hyperlink ref="P1275" r:id="rId308" display="http://vsolj.cetus-net.org/no47.pdf" xr:uid="{00000000-0004-0000-0300-000033010000}"/>
    <hyperlink ref="P741" r:id="rId309" display="http://var.astro.cz/oejv/issues/oejv0060.pdf" xr:uid="{00000000-0004-0000-0300-000034010000}"/>
    <hyperlink ref="P744" r:id="rId310" display="http://var.astro.cz/oejv/issues/oejv0060.pdf" xr:uid="{00000000-0004-0000-0300-000035010000}"/>
    <hyperlink ref="P746" r:id="rId311" display="http://var.astro.cz/oejv/issues/oejv0060.pdf" xr:uid="{00000000-0004-0000-0300-000036010000}"/>
    <hyperlink ref="P747" r:id="rId312" display="http://var.astro.cz/oejv/issues/oejv0060.pdf" xr:uid="{00000000-0004-0000-0300-000037010000}"/>
    <hyperlink ref="P748" r:id="rId313" display="http://var.astro.cz/oejv/issues/oejv0060.pdf" xr:uid="{00000000-0004-0000-0300-000038010000}"/>
    <hyperlink ref="P750" r:id="rId314" display="http://var.astro.cz/oejv/issues/oejv0060.pdf" xr:uid="{00000000-0004-0000-0300-000039010000}"/>
    <hyperlink ref="P751" r:id="rId315" display="http://var.astro.cz/oejv/issues/oejv0060.pdf" xr:uid="{00000000-0004-0000-0300-00003A010000}"/>
    <hyperlink ref="P752" r:id="rId316" display="http://var.astro.cz/oejv/issues/oejv0060.pdf" xr:uid="{00000000-0004-0000-0300-00003B010000}"/>
    <hyperlink ref="P753" r:id="rId317" display="http://var.astro.cz/oejv/issues/oejv0060.pdf" xr:uid="{00000000-0004-0000-0300-00003C010000}"/>
    <hyperlink ref="P754" r:id="rId318" display="http://var.astro.cz/oejv/issues/oejv0060.pdf" xr:uid="{00000000-0004-0000-0300-00003D010000}"/>
    <hyperlink ref="P756" r:id="rId319" display="http://www.konkoly.hu/cgi-bin/IBVS?4380" xr:uid="{00000000-0004-0000-0300-00003E010000}"/>
    <hyperlink ref="P757" r:id="rId320" display="http://www.konkoly.hu/cgi-bin/IBVS?4380" xr:uid="{00000000-0004-0000-0300-00003F010000}"/>
    <hyperlink ref="P758" r:id="rId321" display="http://var.astro.cz/oejv/issues/oejv0060.pdf" xr:uid="{00000000-0004-0000-0300-000040010000}"/>
    <hyperlink ref="P1285" r:id="rId322" display="http://www.konkoly.hu/cgi-bin/IBVS?4399" xr:uid="{00000000-0004-0000-0300-000041010000}"/>
    <hyperlink ref="P759" r:id="rId323" display="http://www.konkoly.hu/cgi-bin/IBVS?4399" xr:uid="{00000000-0004-0000-0300-000042010000}"/>
    <hyperlink ref="P760" r:id="rId324" display="http://www.konkoly.hu/cgi-bin/IBVS?4380" xr:uid="{00000000-0004-0000-0300-000043010000}"/>
    <hyperlink ref="P761" r:id="rId325" display="http://www.konkoly.hu/cgi-bin/IBVS?4380" xr:uid="{00000000-0004-0000-0300-000044010000}"/>
    <hyperlink ref="P763" r:id="rId326" display="http://www.konkoly.hu/cgi-bin/IBVS?4399" xr:uid="{00000000-0004-0000-0300-000045010000}"/>
    <hyperlink ref="P1286" r:id="rId327" display="http://www.konkoly.hu/cgi-bin/IBVS?4399" xr:uid="{00000000-0004-0000-0300-000046010000}"/>
    <hyperlink ref="P765" r:id="rId328" display="http://var.astro.cz/oejv/issues/oejv0060.pdf" xr:uid="{00000000-0004-0000-0300-000047010000}"/>
    <hyperlink ref="P772" r:id="rId329" display="http://var.astro.cz/oejv/issues/oejv0060.pdf" xr:uid="{00000000-0004-0000-0300-000048010000}"/>
    <hyperlink ref="P773" r:id="rId330" display="http://var.astro.cz/oejv/issues/oejv0060.pdf" xr:uid="{00000000-0004-0000-0300-000049010000}"/>
    <hyperlink ref="P779" r:id="rId331" display="http://www.bav-astro.de/sfs/BAVM_link.php?BAVMnr=101" xr:uid="{00000000-0004-0000-0300-00004A010000}"/>
    <hyperlink ref="P781" r:id="rId332" display="http://www.konkoly.hu/cgi-bin/IBVS?4751" xr:uid="{00000000-0004-0000-0300-00004B010000}"/>
    <hyperlink ref="P782" r:id="rId333" display="http://www.konkoly.hu/cgi-bin/IBVS?4751" xr:uid="{00000000-0004-0000-0300-00004C010000}"/>
    <hyperlink ref="P783" r:id="rId334" display="http://www.konkoly.hu/cgi-bin/IBVS?4751" xr:uid="{00000000-0004-0000-0300-00004D010000}"/>
    <hyperlink ref="P1302" r:id="rId335" display="http://www.konkoly.hu/cgi-bin/IBVS?4751" xr:uid="{00000000-0004-0000-0300-00004E010000}"/>
    <hyperlink ref="P1303" r:id="rId336" display="http://www.konkoly.hu/cgi-bin/IBVS?4751" xr:uid="{00000000-0004-0000-0300-00004F010000}"/>
    <hyperlink ref="P1304" r:id="rId337" display="http://www.konkoly.hu/cgi-bin/IBVS?4751" xr:uid="{00000000-0004-0000-0300-000050010000}"/>
    <hyperlink ref="P785" r:id="rId338" display="http://www.konkoly.hu/cgi-bin/IBVS?4751" xr:uid="{00000000-0004-0000-0300-000051010000}"/>
    <hyperlink ref="P1305" r:id="rId339" display="http://www.konkoly.hu/cgi-bin/IBVS?4751" xr:uid="{00000000-0004-0000-0300-000052010000}"/>
    <hyperlink ref="P786" r:id="rId340" display="http://www.konkoly.hu/cgi-bin/IBVS?4751" xr:uid="{00000000-0004-0000-0300-000053010000}"/>
    <hyperlink ref="P787" r:id="rId341" display="http://www.bav-astro.de/sfs/BAVM_link.php?BAVMnr=113" xr:uid="{00000000-0004-0000-0300-000054010000}"/>
    <hyperlink ref="P794" r:id="rId342" display="http://www.bav-astro.de/sfs/BAVM_link.php?BAVMnr=113" xr:uid="{00000000-0004-0000-0300-000055010000}"/>
    <hyperlink ref="P1307" r:id="rId343" display="http://www.konkoly.hu/cgi-bin/IBVS?4633" xr:uid="{00000000-0004-0000-0300-000056010000}"/>
    <hyperlink ref="P1308" r:id="rId344" display="http://www.konkoly.hu/cgi-bin/IBVS?5174" xr:uid="{00000000-0004-0000-0300-000057010000}"/>
    <hyperlink ref="P1309" r:id="rId345" display="http://www.konkoly.hu/cgi-bin/IBVS?5174" xr:uid="{00000000-0004-0000-0300-000058010000}"/>
    <hyperlink ref="P795" r:id="rId346" display="http://www.konkoly.hu/cgi-bin/IBVS?4967" xr:uid="{00000000-0004-0000-0300-000059010000}"/>
    <hyperlink ref="P796" r:id="rId347" display="http://www.konkoly.hu/cgi-bin/IBVS?4751" xr:uid="{00000000-0004-0000-0300-00005A010000}"/>
    <hyperlink ref="P797" r:id="rId348" display="http://www.konkoly.hu/cgi-bin/IBVS?4751" xr:uid="{00000000-0004-0000-0300-00005B010000}"/>
    <hyperlink ref="P798" r:id="rId349" display="http://www.konkoly.hu/cgi-bin/IBVS?4751" xr:uid="{00000000-0004-0000-0300-00005C010000}"/>
    <hyperlink ref="P800" r:id="rId350" display="http://www.konkoly.hu/cgi-bin/IBVS?4751" xr:uid="{00000000-0004-0000-0300-00005D010000}"/>
    <hyperlink ref="P801" r:id="rId351" display="http://www.konkoly.hu/cgi-bin/IBVS?4751" xr:uid="{00000000-0004-0000-0300-00005E010000}"/>
    <hyperlink ref="P802" r:id="rId352" display="http://www.konkoly.hu/cgi-bin/IBVS?4751" xr:uid="{00000000-0004-0000-0300-00005F010000}"/>
    <hyperlink ref="P804" r:id="rId353" display="http://www.bav-astro.de/sfs/BAVM_link.php?BAVMnr=117" xr:uid="{00000000-0004-0000-0300-000060010000}"/>
    <hyperlink ref="P807" r:id="rId354" display="http://www.bav-astro.de/sfs/BAVM_link.php?BAVMnr=117" xr:uid="{00000000-0004-0000-0300-000061010000}"/>
    <hyperlink ref="P1321" r:id="rId355" display="http://www.konkoly.hu/cgi-bin/IBVS?4751" xr:uid="{00000000-0004-0000-0300-000062010000}"/>
    <hyperlink ref="P1322" r:id="rId356" display="http://www.konkoly.hu/cgi-bin/IBVS?4751" xr:uid="{00000000-0004-0000-0300-000063010000}"/>
    <hyperlink ref="P1323" r:id="rId357" display="http://www.konkoly.hu/cgi-bin/IBVS?4751" xr:uid="{00000000-0004-0000-0300-000064010000}"/>
    <hyperlink ref="P814" r:id="rId358" display="http://www.konkoly.hu/cgi-bin/IBVS?4751" xr:uid="{00000000-0004-0000-0300-000065010000}"/>
    <hyperlink ref="P1324" r:id="rId359" display="http://www.konkoly.hu/cgi-bin/IBVS?4751" xr:uid="{00000000-0004-0000-0300-000066010000}"/>
    <hyperlink ref="P816" r:id="rId360" display="http://www.konkoly.hu/cgi-bin/IBVS?4751" xr:uid="{00000000-0004-0000-0300-000067010000}"/>
    <hyperlink ref="P817" r:id="rId361" display="http://www.konkoly.hu/cgi-bin/IBVS?4751" xr:uid="{00000000-0004-0000-0300-000068010000}"/>
    <hyperlink ref="P1325" r:id="rId362" display="http://www.bav-astro.de/sfs/BAVM_link.php?BAVMnr=122" xr:uid="{00000000-0004-0000-0300-000069010000}"/>
    <hyperlink ref="P1326" r:id="rId363" display="http://www.bav-astro.de/sfs/BAVM_link.php?BAVMnr=117" xr:uid="{00000000-0004-0000-0300-00006A010000}"/>
    <hyperlink ref="P1330" r:id="rId364" display="http://www.bav-astro.de/sfs/BAVM_link.php?BAVMnr=131" xr:uid="{00000000-0004-0000-0300-00006B010000}"/>
    <hyperlink ref="P1335" r:id="rId365" display="http://www.konkoly.hu/cgi-bin/IBVS?5174" xr:uid="{00000000-0004-0000-0300-00006C010000}"/>
    <hyperlink ref="P1336" r:id="rId366" display="http://www.konkoly.hu/cgi-bin/IBVS?5174" xr:uid="{00000000-0004-0000-0300-00006D010000}"/>
    <hyperlink ref="P831" r:id="rId367" display="http://www.konkoly.hu/cgi-bin/IBVS?4967" xr:uid="{00000000-0004-0000-0300-00006E010000}"/>
    <hyperlink ref="P832" r:id="rId368" display="http://www.konkoly.hu/cgi-bin/IBVS?4967" xr:uid="{00000000-0004-0000-0300-00006F010000}"/>
    <hyperlink ref="P833" r:id="rId369" display="http://www.konkoly.hu/cgi-bin/IBVS?4840" xr:uid="{00000000-0004-0000-0300-000070010000}"/>
    <hyperlink ref="P1337" r:id="rId370" display="http://www.bav-astro.de/sfs/BAVM_link.php?BAVMnr=131" xr:uid="{00000000-0004-0000-0300-000071010000}"/>
    <hyperlink ref="P1338" r:id="rId371" display="http://www.bav-astro.de/sfs/BAVM_link.php?BAVMnr=131" xr:uid="{00000000-0004-0000-0300-000072010000}"/>
    <hyperlink ref="P1340" r:id="rId372" display="http://www.konkoly.hu/cgi-bin/IBVS?5056" xr:uid="{00000000-0004-0000-0300-000073010000}"/>
    <hyperlink ref="P1341" r:id="rId373" display="http://www.konkoly.hu/cgi-bin/IBVS?5056" xr:uid="{00000000-0004-0000-0300-000074010000}"/>
    <hyperlink ref="P842" r:id="rId374" display="http://www.konkoly.hu/cgi-bin/IBVS?5056" xr:uid="{00000000-0004-0000-0300-000075010000}"/>
    <hyperlink ref="P843" r:id="rId375" display="http://www.konkoly.hu/cgi-bin/IBVS?5056" xr:uid="{00000000-0004-0000-0300-000076010000}"/>
    <hyperlink ref="P844" r:id="rId376" display="http://www.konkoly.hu/cgi-bin/IBVS?5056" xr:uid="{00000000-0004-0000-0300-000077010000}"/>
    <hyperlink ref="P1342" r:id="rId377" display="http://www.bav-astro.de/sfs/BAVM_link.php?BAVMnr=143" xr:uid="{00000000-0004-0000-0300-000078010000}"/>
    <hyperlink ref="P845" r:id="rId378" display="http://www.konkoly.hu/cgi-bin/IBVS?5360" xr:uid="{00000000-0004-0000-0300-000079010000}"/>
    <hyperlink ref="P846" r:id="rId379" display="http://www.konkoly.hu/cgi-bin/IBVS?5360" xr:uid="{00000000-0004-0000-0300-00007A010000}"/>
    <hyperlink ref="P847" r:id="rId380" display="http://www.konkoly.hu/cgi-bin/IBVS?5360" xr:uid="{00000000-0004-0000-0300-00007B010000}"/>
    <hyperlink ref="P848" r:id="rId381" display="http://www.konkoly.hu/cgi-bin/IBVS?5360" xr:uid="{00000000-0004-0000-0300-00007C010000}"/>
    <hyperlink ref="P849" r:id="rId382" display="http://www.konkoly.hu/cgi-bin/IBVS?5360" xr:uid="{00000000-0004-0000-0300-00007D010000}"/>
    <hyperlink ref="P850" r:id="rId383" display="http://www.konkoly.hu/cgi-bin/IBVS?5360" xr:uid="{00000000-0004-0000-0300-00007E010000}"/>
    <hyperlink ref="P851" r:id="rId384" display="http://www.konkoly.hu/cgi-bin/IBVS?5360" xr:uid="{00000000-0004-0000-0300-00007F010000}"/>
    <hyperlink ref="P852" r:id="rId385" display="http://www.bav-astro.de/sfs/BAVM_link.php?BAVMnr=152" xr:uid="{00000000-0004-0000-0300-000080010000}"/>
    <hyperlink ref="P853" r:id="rId386" display="http://www.konkoly.hu/cgi-bin/IBVS?5360" xr:uid="{00000000-0004-0000-0300-000081010000}"/>
    <hyperlink ref="P854" r:id="rId387" display="http://var.astro.cz/oejv/issues/oejv0074.pdf" xr:uid="{00000000-0004-0000-0300-000082010000}"/>
    <hyperlink ref="P1355" r:id="rId388" display="http://var.astro.cz/oejv/issues/oejv0074.pdf" xr:uid="{00000000-0004-0000-0300-000083010000}"/>
    <hyperlink ref="P1356" r:id="rId389" display="http://var.astro.cz/oejv/issues/oejv0074.pdf" xr:uid="{00000000-0004-0000-0300-000084010000}"/>
    <hyperlink ref="P1357" r:id="rId390" display="http://var.astro.cz/oejv/issues/oejv0074.pdf" xr:uid="{00000000-0004-0000-0300-000085010000}"/>
    <hyperlink ref="P1358" r:id="rId391" display="http://var.astro.cz/oejv/issues/oejv0074.pdf" xr:uid="{00000000-0004-0000-0300-000086010000}"/>
    <hyperlink ref="P1359" r:id="rId392" display="http://var.astro.cz/oejv/issues/oejv0074.pdf" xr:uid="{00000000-0004-0000-0300-000087010000}"/>
    <hyperlink ref="P1360" r:id="rId393" display="http://var.astro.cz/oejv/issues/oejv0074.pdf" xr:uid="{00000000-0004-0000-0300-000088010000}"/>
    <hyperlink ref="P1361" r:id="rId394" display="http://var.astro.cz/oejv/issues/oejv0074.pdf" xr:uid="{00000000-0004-0000-0300-000089010000}"/>
    <hyperlink ref="P1362" r:id="rId395" display="http://var.astro.cz/oejv/issues/oejv0074.pdf" xr:uid="{00000000-0004-0000-0300-00008A010000}"/>
    <hyperlink ref="P855" r:id="rId396" display="http://www.konkoly.hu/cgi-bin/IBVS?5206" xr:uid="{00000000-0004-0000-0300-00008B010000}"/>
    <hyperlink ref="P1368" r:id="rId397" display="http://vsolj.cetus-net.org/no39.pdf" xr:uid="{00000000-0004-0000-0300-00008C010000}"/>
    <hyperlink ref="P856" r:id="rId398" display="http://www.bav-astro.de/sfs/BAVM_link.php?BAVMnr=152" xr:uid="{00000000-0004-0000-0300-00008D010000}"/>
    <hyperlink ref="P857" r:id="rId399" display="http://www.konkoly.hu/cgi-bin/IBVS?5341" xr:uid="{00000000-0004-0000-0300-00008E010000}"/>
    <hyperlink ref="P1378" r:id="rId400" display="http://www.bav-astro.de/sfs/BAVM_link.php?BAVMnr=154" xr:uid="{00000000-0004-0000-0300-00008F010000}"/>
    <hyperlink ref="P1379" r:id="rId401" display="http://var.astro.cz/oejv/issues/oejv0074.pdf" xr:uid="{00000000-0004-0000-0300-000090010000}"/>
    <hyperlink ref="P1380" r:id="rId402" display="http://www.bav-astro.de/sfs/BAVM_link.php?BAVMnr=157" xr:uid="{00000000-0004-0000-0300-000091010000}"/>
    <hyperlink ref="P858" r:id="rId403" display="http://www.konkoly.hu/cgi-bin/IBVS?5341" xr:uid="{00000000-0004-0000-0300-000092010000}"/>
    <hyperlink ref="P1383" r:id="rId404" display="http://www.bav-astro.de/sfs/BAVM_link.php?BAVMnr=157" xr:uid="{00000000-0004-0000-0300-000093010000}"/>
    <hyperlink ref="P859" r:id="rId405" display="http://www.konkoly.hu/cgi-bin/IBVS?5371" xr:uid="{00000000-0004-0000-0300-000094010000}"/>
    <hyperlink ref="P860" r:id="rId406" display="http://www.konkoly.hu/cgi-bin/IBVS?5399" xr:uid="{00000000-0004-0000-0300-000095010000}"/>
    <hyperlink ref="P1392" r:id="rId407" display="http://www.bav-astro.de/sfs/BAVM_link.php?BAVMnr=157" xr:uid="{00000000-0004-0000-0300-000096010000}"/>
    <hyperlink ref="P1393" r:id="rId408" display="http://vsolj.cetus-net.org/no42.pdf" xr:uid="{00000000-0004-0000-0300-000097010000}"/>
    <hyperlink ref="P861" r:id="rId409" display="http://www.konkoly.hu/cgi-bin/IBVS?5579" xr:uid="{00000000-0004-0000-0300-000098010000}"/>
    <hyperlink ref="P862" r:id="rId410" display="http://www.bav-astro.de/sfs/BAVM_link.php?BAVMnr=173" xr:uid="{00000000-0004-0000-0300-000099010000}"/>
    <hyperlink ref="P863" r:id="rId411" display="http://www.konkoly.hu/cgi-bin/IBVS?5592" xr:uid="{00000000-0004-0000-0300-00009A010000}"/>
    <hyperlink ref="P864" r:id="rId412" display="http://var.astro.cz/oejv/issues/oejv0074.pdf" xr:uid="{00000000-0004-0000-0300-00009B010000}"/>
    <hyperlink ref="P865" r:id="rId413" display="http://www.bav-astro.de/sfs/BAVM_link.php?BAVMnr=172" xr:uid="{00000000-0004-0000-0300-00009C010000}"/>
    <hyperlink ref="P866" r:id="rId414" display="http://www.bav-astro.de/sfs/BAVM_link.php?BAVMnr=172" xr:uid="{00000000-0004-0000-0300-00009D010000}"/>
    <hyperlink ref="P1397" r:id="rId415" display="http://vsolj.cetus-net.org/no43.pdf" xr:uid="{00000000-0004-0000-0300-00009E010000}"/>
    <hyperlink ref="P867" r:id="rId416" display="http://www.konkoly.hu/cgi-bin/IBVS?5668" xr:uid="{00000000-0004-0000-0300-00009F010000}"/>
    <hyperlink ref="P1400" r:id="rId417" display="http://www.konkoly.hu/cgi-bin/IBVS?5668" xr:uid="{00000000-0004-0000-0300-0000A0010000}"/>
    <hyperlink ref="P1402" r:id="rId418" display="http://vsolj.cetus-net.org/no43.pdf" xr:uid="{00000000-0004-0000-0300-0000A1010000}"/>
    <hyperlink ref="P1404" r:id="rId419" display="http://www.bav-astro.de/sfs/BAVM_link.php?BAVMnr=173" xr:uid="{00000000-0004-0000-0300-0000A2010000}"/>
    <hyperlink ref="P1406" r:id="rId420" display="http://www.konkoly.hu/cgi-bin/IBVS?5636" xr:uid="{00000000-0004-0000-0300-0000A3010000}"/>
    <hyperlink ref="P1407" r:id="rId421" display="http://www.konkoly.hu/cgi-bin/IBVS?5636" xr:uid="{00000000-0004-0000-0300-0000A4010000}"/>
    <hyperlink ref="P1408" r:id="rId422" display="http://www.konkoly.hu/cgi-bin/IBVS?5979" xr:uid="{00000000-0004-0000-0300-0000A5010000}"/>
    <hyperlink ref="P1409" r:id="rId423" display="http://www.konkoly.hu/cgi-bin/IBVS?5684" xr:uid="{00000000-0004-0000-0300-0000A6010000}"/>
    <hyperlink ref="P1410" r:id="rId424" display="http://www.bav-astro.de/sfs/BAVM_link.php?BAVMnr=178" xr:uid="{00000000-0004-0000-0300-0000A7010000}"/>
    <hyperlink ref="P1411" r:id="rId425" display="http://vsolj.cetus-net.org/no44.pdf" xr:uid="{00000000-0004-0000-0300-0000A8010000}"/>
    <hyperlink ref="P1413" r:id="rId426" display="http://www.bav-astro.de/sfs/BAVM_link.php?BAVMnr=178" xr:uid="{00000000-0004-0000-0300-0000A9010000}"/>
    <hyperlink ref="P1414" r:id="rId427" display="http://www.aavso.org/sites/default/files/jaavso/v36n2/171.pdf" xr:uid="{00000000-0004-0000-0300-0000AA010000}"/>
    <hyperlink ref="P1416" r:id="rId428" display="http://vsolj.cetus-net.org/no45.pdf" xr:uid="{00000000-0004-0000-0300-0000AB010000}"/>
    <hyperlink ref="P1417" r:id="rId429" display="http://vsolj.cetus-net.org/no45.pdf" xr:uid="{00000000-0004-0000-0300-0000AC010000}"/>
    <hyperlink ref="P1419" r:id="rId430" display="http://www.konkoly.hu/cgi-bin/IBVS?5746" xr:uid="{00000000-0004-0000-0300-0000AD010000}"/>
    <hyperlink ref="P1421" r:id="rId431" display="http://www.konkoly.hu/cgi-bin/IBVS?5746" xr:uid="{00000000-0004-0000-0300-0000AE010000}"/>
    <hyperlink ref="P1422" r:id="rId432" display="http://www.konkoly.hu/cgi-bin/IBVS?5746" xr:uid="{00000000-0004-0000-0300-0000AF010000}"/>
    <hyperlink ref="P1426" r:id="rId433" display="http://www.bav-astro.de/sfs/BAVM_link.php?BAVMnr=183" xr:uid="{00000000-0004-0000-0300-0000B0010000}"/>
    <hyperlink ref="P1427" r:id="rId434" display="http://var.astro.cz/oejv/issues/oejv0094.pdf" xr:uid="{00000000-0004-0000-0300-0000B1010000}"/>
    <hyperlink ref="P1428" r:id="rId435" display="http://var.astro.cz/oejv/issues/oejv0094.pdf" xr:uid="{00000000-0004-0000-0300-0000B2010000}"/>
    <hyperlink ref="P1429" r:id="rId436" display="http://www.bav-astro.de/sfs/BAVM_link.php?BAVMnr=193" xr:uid="{00000000-0004-0000-0300-0000B3010000}"/>
    <hyperlink ref="P1430" r:id="rId437" display="http://www.aavso.org/sites/default/files/jaavso/v36n2/171.pdf" xr:uid="{00000000-0004-0000-0300-0000B4010000}"/>
    <hyperlink ref="P1431" r:id="rId438" display="http://vsolj.cetus-net.org/no46.pdf" xr:uid="{00000000-0004-0000-0300-0000B5010000}"/>
    <hyperlink ref="P1432" r:id="rId439" display="http://www.aavso.org/sites/default/files/jaavso/v36n2/186.pdf" xr:uid="{00000000-0004-0000-0300-0000B6010000}"/>
    <hyperlink ref="P1433" r:id="rId440" display="http://www.aavso.org/sites/default/files/jaavso/v36n2/186.pdf" xr:uid="{00000000-0004-0000-0300-0000B7010000}"/>
    <hyperlink ref="P1434" r:id="rId441" display="http://var.astro.cz/oejv/issues/oejv0094.pdf" xr:uid="{00000000-0004-0000-0300-0000B8010000}"/>
    <hyperlink ref="P1435" r:id="rId442" display="http://www.konkoly.hu/cgi-bin/IBVS?5898" xr:uid="{00000000-0004-0000-0300-0000B9010000}"/>
    <hyperlink ref="P1436" r:id="rId443" display="http://www.aavso.org/sites/default/files/jaavso/v36n2/186.pdf" xr:uid="{00000000-0004-0000-0300-0000BA010000}"/>
    <hyperlink ref="P1438" r:id="rId444" display="http://www.konkoly.hu/cgi-bin/IBVS?5979" xr:uid="{00000000-0004-0000-0300-0000BB010000}"/>
    <hyperlink ref="P1439" r:id="rId445" display="http://www.bav-astro.de/sfs/BAVM_link.php?BAVMnr=203" xr:uid="{00000000-0004-0000-0300-0000BC010000}"/>
    <hyperlink ref="P1440" r:id="rId446" display="http://www.bav-astro.de/sfs/BAVM_link.php?BAVMnr=203" xr:uid="{00000000-0004-0000-0300-0000BD010000}"/>
    <hyperlink ref="P1441" r:id="rId447" display="http://www.aavso.org/sites/default/files/jaavso/v37n1/44.pdf" xr:uid="{00000000-0004-0000-0300-0000BE010000}"/>
    <hyperlink ref="P1442" r:id="rId448" display="http://vsolj.cetus-net.org/vsoljno50.pdf" xr:uid="{00000000-0004-0000-0300-0000BF010000}"/>
    <hyperlink ref="P1444" r:id="rId449" display="http://www.bav-astro.de/sfs/BAVM_link.php?BAVMnr=212" xr:uid="{00000000-0004-0000-0300-0000C0010000}"/>
    <hyperlink ref="P1445" r:id="rId450" display="http://www.bav-astro.de/sfs/BAVM_link.php?BAVMnr=212" xr:uid="{00000000-0004-0000-0300-0000C1010000}"/>
    <hyperlink ref="P1447" r:id="rId451" display="http://www.bav-astro.de/sfs/BAVM_link.php?BAVMnr=220" xr:uid="{00000000-0004-0000-0300-0000C2010000}"/>
    <hyperlink ref="P1448" r:id="rId452" display="http://www.konkoly.hu/cgi-bin/IBVS?5980" xr:uid="{00000000-0004-0000-0300-0000C3010000}"/>
    <hyperlink ref="P1449" r:id="rId453" display="http://www.konkoly.hu/cgi-bin/IBVS?5980" xr:uid="{00000000-0004-0000-0300-0000C4010000}"/>
    <hyperlink ref="P1450" r:id="rId454" display="http://www.bav-astro.de/sfs/BAVM_link.php?BAVMnr=214" xr:uid="{00000000-0004-0000-0300-0000C5010000}"/>
    <hyperlink ref="P1451" r:id="rId455" display="http://www.bav-astro.de/sfs/BAVM_link.php?BAVMnr=215" xr:uid="{00000000-0004-0000-0300-0000C6010000}"/>
    <hyperlink ref="P1452" r:id="rId456" display="http://vsolj.cetus-net.org/vsoljno51.pdf" xr:uid="{00000000-0004-0000-0300-0000C7010000}"/>
    <hyperlink ref="P1453" r:id="rId457" display="http://www.konkoly.hu/cgi-bin/IBVS?5979" xr:uid="{00000000-0004-0000-0300-0000C8010000}"/>
    <hyperlink ref="P1454" r:id="rId458" display="http://vsolj.cetus-net.org/vsoljno51.pdf" xr:uid="{00000000-0004-0000-0300-0000C9010000}"/>
    <hyperlink ref="P1455" r:id="rId459" display="http://vsolj.cetus-net.org/vsoljno51.pdf" xr:uid="{00000000-0004-0000-0300-0000CA010000}"/>
    <hyperlink ref="P1457" r:id="rId460" display="http://vsolj.cetus-net.org/vsoljno51.pdf" xr:uid="{00000000-0004-0000-0300-0000CB010000}"/>
    <hyperlink ref="P1458" r:id="rId461" display="http://www.bav-astro.de/sfs/BAVM_link.php?BAVMnr=220" xr:uid="{00000000-0004-0000-0300-0000CC010000}"/>
    <hyperlink ref="P1459" r:id="rId462" display="http://var.astro.cz/oejv/issues/oejv0160.pdf" xr:uid="{00000000-0004-0000-0300-0000CD010000}"/>
    <hyperlink ref="P1460" r:id="rId463" display="http://var.astro.cz/oejv/issues/oejv0160.pdf" xr:uid="{00000000-0004-0000-0300-0000CE010000}"/>
    <hyperlink ref="P1461" r:id="rId464" display="http://var.astro.cz/oejv/issues/oejv0160.pdf" xr:uid="{00000000-0004-0000-0300-0000CF010000}"/>
    <hyperlink ref="P1462" r:id="rId465" display="http://var.astro.cz/oejv/issues/oejv0160.pdf" xr:uid="{00000000-0004-0000-0300-0000D0010000}"/>
    <hyperlink ref="P1463" r:id="rId466" display="http://vsolj.cetus-net.org/vsoljno53.pdf" xr:uid="{00000000-0004-0000-0300-0000D1010000}"/>
    <hyperlink ref="P1466" r:id="rId467" display="http://www.konkoly.hu/cgi-bin/IBVS?6044" xr:uid="{00000000-0004-0000-0300-0000D2010000}"/>
    <hyperlink ref="P1467" r:id="rId468" display="http://www.konkoly.hu/cgi-bin/IBVS?6044" xr:uid="{00000000-0004-0000-0300-0000D3010000}"/>
    <hyperlink ref="P1468" r:id="rId469" display="http://www.bav-astro.de/sfs/BAVM_link.php?BAVMnr=231" xr:uid="{00000000-0004-0000-0300-0000D4010000}"/>
    <hyperlink ref="P1469" r:id="rId470" display="http://vsolj.cetus-net.org/vsoljno55.pdf" xr:uid="{00000000-0004-0000-0300-0000D5010000}"/>
    <hyperlink ref="P1470" r:id="rId471" display="http://www.konkoly.hu/cgi-bin/IBVS?6042" xr:uid="{00000000-0004-0000-0300-0000D6010000}"/>
    <hyperlink ref="P1471" r:id="rId472" display="http://vsolj.cetus-net.org/vsoljno55.pdf" xr:uid="{00000000-0004-0000-0300-0000D7010000}"/>
    <hyperlink ref="P1472" r:id="rId473" display="http://var.astro.cz/oejv/issues/oejv0160.pdf" xr:uid="{00000000-0004-0000-0300-0000D8010000}"/>
    <hyperlink ref="P1473" r:id="rId474" display="http://www.konkoly.hu/cgi-bin/IBVS?6125" xr:uid="{00000000-0004-0000-0300-0000D9010000}"/>
    <hyperlink ref="P1474" r:id="rId475" display="http://var.astro.cz/oejv/issues/oejv0160.pdf" xr:uid="{00000000-0004-0000-0300-0000DA010000}"/>
    <hyperlink ref="P1477" r:id="rId476" display="http://www.bav-astro.de/sfs/BAVM_link.php?BAVMnr=234" xr:uid="{00000000-0004-0000-0300-0000DB010000}"/>
    <hyperlink ref="P1478" r:id="rId477" display="http://www.konkoly.hu/cgi-bin/IBVS?6125" xr:uid="{00000000-0004-0000-0300-0000DC010000}"/>
  </hyperlinks>
  <pageMargins left="0.75" right="0.75" top="1" bottom="1" header="0.5" footer="0.5"/>
  <pageSetup orientation="portrait" verticalDpi="0" r:id="rId478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Graphs 1</vt:lpstr>
      <vt:lpstr>Q_fit</vt:lpstr>
      <vt:lpstr>A (old)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2002-07-30T06:33:51Z</dcterms:created>
  <dcterms:modified xsi:type="dcterms:W3CDTF">2024-09-16T06:27:54Z</dcterms:modified>
</cp:coreProperties>
</file>